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13_ncr:1_{474CA46E-ACB1-4D97-B43A-88A5E5BC8148}" xr6:coauthVersionLast="47" xr6:coauthVersionMax="47" xr10:uidLastSave="{00000000-0000-0000-0000-000000000000}"/>
  <bookViews>
    <workbookView xWindow="-110" yWindow="-110" windowWidth="19420" windowHeight="10420" xr2:uid="{DA475002-235E-434B-819B-EFBB9F84A3C8}"/>
  </bookViews>
  <sheets>
    <sheet name="Raw Sales" sheetId="1" r:id="rId1"/>
    <sheet name="Profit by month 2021" sheetId="3" r:id="rId2"/>
    <sheet name="Qty by product, customer, month" sheetId="4" r:id="rId3"/>
  </sheets>
  <definedNames>
    <definedName name="_xlnm._FilterDatabase" localSheetId="0" hidden="1">'Raw Sales'!$A$4:$AE$347</definedName>
    <definedName name="_xlnm.Print_Area" localSheetId="1">'Profit by month 2021'!$A$222:$I$294</definedName>
    <definedName name="_xlnm.Print_Area" localSheetId="2">'Qty by product, customer, month'!$V$2:$AD$32</definedName>
    <definedName name="_xlnm.Print_Area" localSheetId="0">'Raw Sales'!$A$1:$AB$441</definedName>
  </definedNames>
  <calcPr calcId="191029"/>
  <pivotCaches>
    <pivotCache cacheId="3" r:id="rId4"/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9" i="1" l="1"/>
  <c r="K410" i="1"/>
  <c r="K411" i="1"/>
  <c r="K412" i="1"/>
  <c r="K413" i="1"/>
  <c r="M413" i="1"/>
  <c r="N413" i="1"/>
  <c r="O413" i="1" s="1"/>
  <c r="W413" i="1"/>
  <c r="AB413" i="1"/>
  <c r="AB410" i="1"/>
  <c r="AB411" i="1"/>
  <c r="AC411" i="1"/>
  <c r="AB412" i="1"/>
  <c r="W410" i="1"/>
  <c r="Z410" i="1"/>
  <c r="W411" i="1"/>
  <c r="Z411" i="1"/>
  <c r="W412" i="1"/>
  <c r="AC412" i="1" s="1"/>
  <c r="Z412" i="1"/>
  <c r="M412" i="1"/>
  <c r="N412" i="1"/>
  <c r="O412" i="1"/>
  <c r="M411" i="1"/>
  <c r="N411" i="1"/>
  <c r="O411" i="1" s="1"/>
  <c r="M410" i="1"/>
  <c r="N410" i="1"/>
  <c r="O410" i="1"/>
  <c r="C413" i="1"/>
  <c r="B413" i="1"/>
  <c r="C412" i="1"/>
  <c r="B412" i="1"/>
  <c r="C411" i="1"/>
  <c r="B411" i="1"/>
  <c r="B410" i="1"/>
  <c r="C410" i="1"/>
  <c r="W406" i="1"/>
  <c r="Z406" i="1"/>
  <c r="AB406" i="1"/>
  <c r="W407" i="1"/>
  <c r="AC407" i="1" s="1"/>
  <c r="Z407" i="1"/>
  <c r="AB407" i="1"/>
  <c r="W408" i="1"/>
  <c r="Z408" i="1"/>
  <c r="AB408" i="1"/>
  <c r="AC408" i="1"/>
  <c r="W409" i="1"/>
  <c r="Z409" i="1"/>
  <c r="AB409" i="1"/>
  <c r="M409" i="1"/>
  <c r="N409" i="1"/>
  <c r="O409" i="1"/>
  <c r="M408" i="1"/>
  <c r="N408" i="1"/>
  <c r="O408" i="1" s="1"/>
  <c r="M407" i="1"/>
  <c r="N407" i="1"/>
  <c r="O407" i="1" s="1"/>
  <c r="M406" i="1"/>
  <c r="N406" i="1"/>
  <c r="O406" i="1"/>
  <c r="K408" i="1"/>
  <c r="K407" i="1"/>
  <c r="K406" i="1"/>
  <c r="C409" i="1"/>
  <c r="B409" i="1"/>
  <c r="C408" i="1"/>
  <c r="B408" i="1"/>
  <c r="C406" i="1"/>
  <c r="B406" i="1"/>
  <c r="AC409" i="1" l="1"/>
  <c r="Z413" i="1"/>
  <c r="AC410" i="1"/>
  <c r="AC406" i="1"/>
  <c r="AC413" i="1" l="1"/>
  <c r="AB383" i="1" l="1"/>
  <c r="AB384" i="1"/>
  <c r="AB385" i="1"/>
  <c r="AB386" i="1"/>
  <c r="W396" i="1"/>
  <c r="W399" i="1"/>
  <c r="K394" i="1"/>
  <c r="W394" i="1" s="1"/>
  <c r="K395" i="1"/>
  <c r="W395" i="1" s="1"/>
  <c r="K396" i="1"/>
  <c r="K397" i="1"/>
  <c r="W397" i="1" s="1"/>
  <c r="K398" i="1"/>
  <c r="W398" i="1" s="1"/>
  <c r="K399" i="1"/>
  <c r="K400" i="1"/>
  <c r="W400" i="1" s="1"/>
  <c r="K401" i="1"/>
  <c r="W401" i="1" s="1"/>
  <c r="K402" i="1"/>
  <c r="W402" i="1" s="1"/>
  <c r="K403" i="1"/>
  <c r="K404" i="1"/>
  <c r="W404" i="1" s="1"/>
  <c r="K405" i="1"/>
  <c r="W405" i="1" s="1"/>
  <c r="W403" i="1"/>
  <c r="M395" i="1"/>
  <c r="M396" i="1"/>
  <c r="M397" i="1"/>
  <c r="M398" i="1"/>
  <c r="M399" i="1"/>
  <c r="M400" i="1"/>
  <c r="M401" i="1"/>
  <c r="M402" i="1"/>
  <c r="M403" i="1"/>
  <c r="M404" i="1"/>
  <c r="M405" i="1"/>
  <c r="M394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N394" i="1"/>
  <c r="O394" i="1" s="1"/>
  <c r="Z394" i="1" s="1"/>
  <c r="N395" i="1"/>
  <c r="O395" i="1" s="1"/>
  <c r="Z395" i="1" s="1"/>
  <c r="N396" i="1"/>
  <c r="O396" i="1" s="1"/>
  <c r="Z396" i="1" s="1"/>
  <c r="N397" i="1"/>
  <c r="O397" i="1" s="1"/>
  <c r="Z397" i="1" s="1"/>
  <c r="N398" i="1"/>
  <c r="O398" i="1" s="1"/>
  <c r="Z398" i="1" s="1"/>
  <c r="N399" i="1"/>
  <c r="O399" i="1" s="1"/>
  <c r="Z399" i="1" s="1"/>
  <c r="N400" i="1"/>
  <c r="O400" i="1" s="1"/>
  <c r="Z400" i="1" s="1"/>
  <c r="N401" i="1"/>
  <c r="O401" i="1" s="1"/>
  <c r="Z401" i="1" s="1"/>
  <c r="N402" i="1"/>
  <c r="O402" i="1" s="1"/>
  <c r="Z402" i="1" s="1"/>
  <c r="N403" i="1"/>
  <c r="O403" i="1" s="1"/>
  <c r="Z403" i="1" s="1"/>
  <c r="N404" i="1"/>
  <c r="O404" i="1" s="1"/>
  <c r="Z404" i="1" s="1"/>
  <c r="N405" i="1"/>
  <c r="O405" i="1" s="1"/>
  <c r="Z405" i="1" s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K393" i="1"/>
  <c r="W393" i="1" s="1"/>
  <c r="K389" i="1"/>
  <c r="K390" i="1"/>
  <c r="W390" i="1" s="1"/>
  <c r="K391" i="1"/>
  <c r="W391" i="1" s="1"/>
  <c r="K392" i="1"/>
  <c r="W392" i="1" s="1"/>
  <c r="K386" i="1"/>
  <c r="W389" i="1"/>
  <c r="AB391" i="1"/>
  <c r="AB392" i="1"/>
  <c r="AB393" i="1"/>
  <c r="M393" i="1"/>
  <c r="N393" i="1"/>
  <c r="O393" i="1" s="1"/>
  <c r="Z393" i="1" s="1"/>
  <c r="M392" i="1"/>
  <c r="N392" i="1"/>
  <c r="O392" i="1" s="1"/>
  <c r="Z392" i="1" s="1"/>
  <c r="M391" i="1"/>
  <c r="N391" i="1"/>
  <c r="O391" i="1"/>
  <c r="Z391" i="1" s="1"/>
  <c r="B390" i="1"/>
  <c r="C390" i="1"/>
  <c r="B391" i="1"/>
  <c r="C391" i="1"/>
  <c r="B392" i="1"/>
  <c r="C392" i="1"/>
  <c r="B393" i="1"/>
  <c r="C393" i="1"/>
  <c r="AB389" i="1"/>
  <c r="M390" i="1"/>
  <c r="N390" i="1"/>
  <c r="O390" i="1" s="1"/>
  <c r="Z390" i="1" s="1"/>
  <c r="W386" i="1"/>
  <c r="K387" i="1"/>
  <c r="W387" i="1" s="1"/>
  <c r="B385" i="1"/>
  <c r="C385" i="1"/>
  <c r="B386" i="1"/>
  <c r="C386" i="1"/>
  <c r="B387" i="1"/>
  <c r="C387" i="1"/>
  <c r="B388" i="1"/>
  <c r="C388" i="1"/>
  <c r="B389" i="1"/>
  <c r="C389" i="1"/>
  <c r="AB387" i="1"/>
  <c r="AB388" i="1"/>
  <c r="AB390" i="1"/>
  <c r="M389" i="1"/>
  <c r="N389" i="1"/>
  <c r="O389" i="1" s="1"/>
  <c r="Z389" i="1" s="1"/>
  <c r="M388" i="1"/>
  <c r="N388" i="1"/>
  <c r="O388" i="1" s="1"/>
  <c r="Z388" i="1" s="1"/>
  <c r="M387" i="1"/>
  <c r="N387" i="1"/>
  <c r="O387" i="1" s="1"/>
  <c r="Z387" i="1" s="1"/>
  <c r="M386" i="1"/>
  <c r="N386" i="1"/>
  <c r="O386" i="1" s="1"/>
  <c r="Z386" i="1" s="1"/>
  <c r="M385" i="1"/>
  <c r="N385" i="1"/>
  <c r="O385" i="1" s="1"/>
  <c r="Z385" i="1" s="1"/>
  <c r="M384" i="1"/>
  <c r="N384" i="1"/>
  <c r="O384" i="1" s="1"/>
  <c r="Z384" i="1" s="1"/>
  <c r="K388" i="1"/>
  <c r="W388" i="1" s="1"/>
  <c r="AC388" i="1" s="1"/>
  <c r="K385" i="1"/>
  <c r="W385" i="1" s="1"/>
  <c r="K384" i="1"/>
  <c r="W384" i="1" s="1"/>
  <c r="B384" i="1"/>
  <c r="C384" i="1"/>
  <c r="AC403" i="1" l="1"/>
  <c r="AC395" i="1"/>
  <c r="AC404" i="1"/>
  <c r="AC405" i="1"/>
  <c r="AC399" i="1"/>
  <c r="AC402" i="1"/>
  <c r="AC401" i="1"/>
  <c r="AC400" i="1"/>
  <c r="AC397" i="1"/>
  <c r="AC396" i="1"/>
  <c r="AC394" i="1"/>
  <c r="AC398" i="1"/>
  <c r="AC393" i="1"/>
  <c r="AC392" i="1"/>
  <c r="AC391" i="1"/>
  <c r="AC385" i="1"/>
  <c r="AC390" i="1"/>
  <c r="AC389" i="1"/>
  <c r="AC386" i="1"/>
  <c r="AC387" i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5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15" i="1"/>
  <c r="B16" i="1"/>
  <c r="B17" i="1"/>
  <c r="B18" i="1"/>
  <c r="B19" i="1"/>
  <c r="B7" i="1"/>
  <c r="B8" i="1"/>
  <c r="B9" i="1"/>
  <c r="B10" i="1"/>
  <c r="B11" i="1"/>
  <c r="B12" i="1"/>
  <c r="B13" i="1"/>
  <c r="B14" i="1"/>
  <c r="B6" i="1"/>
  <c r="B5" i="1"/>
  <c r="AC384" i="1" l="1"/>
  <c r="AB348" i="1" l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M348" i="1"/>
  <c r="N348" i="1"/>
  <c r="O348" i="1" s="1"/>
  <c r="Z348" i="1" s="1"/>
  <c r="M349" i="1"/>
  <c r="N349" i="1"/>
  <c r="O349" i="1" s="1"/>
  <c r="Z349" i="1" s="1"/>
  <c r="M350" i="1"/>
  <c r="N350" i="1"/>
  <c r="O350" i="1" s="1"/>
  <c r="Z350" i="1" s="1"/>
  <c r="M351" i="1"/>
  <c r="N351" i="1"/>
  <c r="O351" i="1" s="1"/>
  <c r="Z351" i="1" s="1"/>
  <c r="M352" i="1"/>
  <c r="N352" i="1"/>
  <c r="O352" i="1" s="1"/>
  <c r="Z352" i="1" s="1"/>
  <c r="M353" i="1"/>
  <c r="N353" i="1"/>
  <c r="O353" i="1" s="1"/>
  <c r="Z353" i="1" s="1"/>
  <c r="M354" i="1"/>
  <c r="N354" i="1"/>
  <c r="O354" i="1" s="1"/>
  <c r="Z354" i="1" s="1"/>
  <c r="M355" i="1"/>
  <c r="N355" i="1"/>
  <c r="O355" i="1" s="1"/>
  <c r="Z355" i="1" s="1"/>
  <c r="M356" i="1"/>
  <c r="N356" i="1"/>
  <c r="O356" i="1" s="1"/>
  <c r="Z356" i="1" s="1"/>
  <c r="M357" i="1"/>
  <c r="N357" i="1"/>
  <c r="O357" i="1" s="1"/>
  <c r="Z357" i="1" s="1"/>
  <c r="M358" i="1"/>
  <c r="N358" i="1"/>
  <c r="O358" i="1" s="1"/>
  <c r="Z358" i="1" s="1"/>
  <c r="M359" i="1"/>
  <c r="N359" i="1"/>
  <c r="O359" i="1" s="1"/>
  <c r="Z359" i="1" s="1"/>
  <c r="M360" i="1"/>
  <c r="N360" i="1"/>
  <c r="O360" i="1" s="1"/>
  <c r="Z360" i="1" s="1"/>
  <c r="M361" i="1"/>
  <c r="N361" i="1"/>
  <c r="O361" i="1" s="1"/>
  <c r="Z361" i="1" s="1"/>
  <c r="M362" i="1"/>
  <c r="N362" i="1"/>
  <c r="O362" i="1" s="1"/>
  <c r="Z362" i="1" s="1"/>
  <c r="M363" i="1"/>
  <c r="N363" i="1"/>
  <c r="O363" i="1" s="1"/>
  <c r="Z363" i="1" s="1"/>
  <c r="M364" i="1"/>
  <c r="N364" i="1"/>
  <c r="O364" i="1" s="1"/>
  <c r="Z364" i="1" s="1"/>
  <c r="M365" i="1"/>
  <c r="N365" i="1"/>
  <c r="O365" i="1" s="1"/>
  <c r="Z365" i="1" s="1"/>
  <c r="M366" i="1"/>
  <c r="N366" i="1"/>
  <c r="O366" i="1" s="1"/>
  <c r="Z366" i="1" s="1"/>
  <c r="M367" i="1"/>
  <c r="N367" i="1"/>
  <c r="O367" i="1" s="1"/>
  <c r="Z367" i="1" s="1"/>
  <c r="M368" i="1"/>
  <c r="N368" i="1"/>
  <c r="O368" i="1" s="1"/>
  <c r="Z368" i="1" s="1"/>
  <c r="M369" i="1"/>
  <c r="N369" i="1"/>
  <c r="O369" i="1" s="1"/>
  <c r="Z369" i="1" s="1"/>
  <c r="M370" i="1"/>
  <c r="N370" i="1"/>
  <c r="O370" i="1" s="1"/>
  <c r="Z370" i="1" s="1"/>
  <c r="M371" i="1"/>
  <c r="N371" i="1"/>
  <c r="O371" i="1" s="1"/>
  <c r="Z371" i="1" s="1"/>
  <c r="M372" i="1"/>
  <c r="N372" i="1"/>
  <c r="O372" i="1" s="1"/>
  <c r="Z372" i="1" s="1"/>
  <c r="M373" i="1"/>
  <c r="N373" i="1"/>
  <c r="O373" i="1" s="1"/>
  <c r="Z373" i="1" s="1"/>
  <c r="M374" i="1"/>
  <c r="N374" i="1"/>
  <c r="O374" i="1" s="1"/>
  <c r="Z374" i="1" s="1"/>
  <c r="M375" i="1"/>
  <c r="N375" i="1"/>
  <c r="O375" i="1" s="1"/>
  <c r="Z375" i="1" s="1"/>
  <c r="M376" i="1"/>
  <c r="N376" i="1"/>
  <c r="O376" i="1" s="1"/>
  <c r="Z376" i="1" s="1"/>
  <c r="M377" i="1"/>
  <c r="N377" i="1"/>
  <c r="O377" i="1" s="1"/>
  <c r="Z377" i="1" s="1"/>
  <c r="M378" i="1"/>
  <c r="N378" i="1"/>
  <c r="M379" i="1"/>
  <c r="N379" i="1"/>
  <c r="O379" i="1" s="1"/>
  <c r="Z379" i="1" s="1"/>
  <c r="M380" i="1"/>
  <c r="N380" i="1"/>
  <c r="O380" i="1" s="1"/>
  <c r="Z380" i="1" s="1"/>
  <c r="M381" i="1"/>
  <c r="N381" i="1"/>
  <c r="O381" i="1" s="1"/>
  <c r="Z381" i="1" s="1"/>
  <c r="M382" i="1"/>
  <c r="N382" i="1"/>
  <c r="O382" i="1" s="1"/>
  <c r="Z382" i="1" s="1"/>
  <c r="M383" i="1"/>
  <c r="N383" i="1"/>
  <c r="O383" i="1" s="1"/>
  <c r="Z383" i="1" s="1"/>
  <c r="K348" i="1"/>
  <c r="W348" i="1" s="1"/>
  <c r="K349" i="1"/>
  <c r="W349" i="1" s="1"/>
  <c r="K350" i="1"/>
  <c r="W350" i="1" s="1"/>
  <c r="K351" i="1"/>
  <c r="W351" i="1" s="1"/>
  <c r="K352" i="1"/>
  <c r="W352" i="1" s="1"/>
  <c r="K353" i="1"/>
  <c r="W353" i="1" s="1"/>
  <c r="K354" i="1"/>
  <c r="W354" i="1" s="1"/>
  <c r="K355" i="1"/>
  <c r="W355" i="1" s="1"/>
  <c r="AC355" i="1" s="1"/>
  <c r="K356" i="1"/>
  <c r="W356" i="1" s="1"/>
  <c r="K357" i="1"/>
  <c r="W357" i="1" s="1"/>
  <c r="K358" i="1"/>
  <c r="W358" i="1" s="1"/>
  <c r="K359" i="1"/>
  <c r="W359" i="1" s="1"/>
  <c r="AC359" i="1" s="1"/>
  <c r="K360" i="1"/>
  <c r="K361" i="1"/>
  <c r="W361" i="1" s="1"/>
  <c r="K362" i="1"/>
  <c r="W362" i="1" s="1"/>
  <c r="K363" i="1"/>
  <c r="W363" i="1" s="1"/>
  <c r="AC363" i="1" s="1"/>
  <c r="K364" i="1"/>
  <c r="W364" i="1" s="1"/>
  <c r="K365" i="1"/>
  <c r="W365" i="1" s="1"/>
  <c r="K366" i="1"/>
  <c r="W366" i="1" s="1"/>
  <c r="K367" i="1"/>
  <c r="W367" i="1" s="1"/>
  <c r="AC367" i="1" s="1"/>
  <c r="K368" i="1"/>
  <c r="W368" i="1" s="1"/>
  <c r="K369" i="1"/>
  <c r="W369" i="1" s="1"/>
  <c r="K370" i="1"/>
  <c r="W370" i="1" s="1"/>
  <c r="K371" i="1"/>
  <c r="W371" i="1" s="1"/>
  <c r="AC371" i="1" s="1"/>
  <c r="K372" i="1"/>
  <c r="W372" i="1" s="1"/>
  <c r="K373" i="1"/>
  <c r="W373" i="1" s="1"/>
  <c r="K374" i="1"/>
  <c r="W374" i="1" s="1"/>
  <c r="K375" i="1"/>
  <c r="W375" i="1" s="1"/>
  <c r="AC375" i="1" s="1"/>
  <c r="K376" i="1"/>
  <c r="W376" i="1" s="1"/>
  <c r="K377" i="1"/>
  <c r="W377" i="1" s="1"/>
  <c r="K378" i="1"/>
  <c r="W378" i="1" s="1"/>
  <c r="K379" i="1"/>
  <c r="W379" i="1" s="1"/>
  <c r="AC379" i="1" s="1"/>
  <c r="K380" i="1"/>
  <c r="W380" i="1" s="1"/>
  <c r="K381" i="1"/>
  <c r="W381" i="1" s="1"/>
  <c r="K382" i="1"/>
  <c r="W382" i="1" s="1"/>
  <c r="K383" i="1"/>
  <c r="W383" i="1" s="1"/>
  <c r="AC383" i="1" s="1"/>
  <c r="AC349" i="1" l="1"/>
  <c r="O378" i="1"/>
  <c r="Z378" i="1" s="1"/>
  <c r="AC378" i="1" s="1"/>
  <c r="AC382" i="1"/>
  <c r="AC380" i="1"/>
  <c r="AC376" i="1"/>
  <c r="AC372" i="1"/>
  <c r="AC368" i="1"/>
  <c r="AC364" i="1"/>
  <c r="AC356" i="1"/>
  <c r="AC352" i="1"/>
  <c r="AC377" i="1"/>
  <c r="AC369" i="1"/>
  <c r="AC361" i="1"/>
  <c r="AC357" i="1"/>
  <c r="AC351" i="1"/>
  <c r="AC381" i="1"/>
  <c r="AC373" i="1"/>
  <c r="AC365" i="1"/>
  <c r="AC353" i="1"/>
  <c r="AC348" i="1"/>
  <c r="AC374" i="1"/>
  <c r="AC366" i="1"/>
  <c r="AC362" i="1"/>
  <c r="AC358" i="1"/>
  <c r="AC354" i="1"/>
  <c r="AC350" i="1"/>
  <c r="AC370" i="1"/>
  <c r="W360" i="1"/>
  <c r="AC360" i="1" s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N328" i="1"/>
  <c r="O328" i="1" s="1"/>
  <c r="Z328" i="1" s="1"/>
  <c r="N329" i="1"/>
  <c r="O329" i="1" s="1"/>
  <c r="Z329" i="1" s="1"/>
  <c r="N330" i="1"/>
  <c r="O330" i="1" s="1"/>
  <c r="Z330" i="1" s="1"/>
  <c r="N331" i="1"/>
  <c r="O331" i="1" s="1"/>
  <c r="Z331" i="1" s="1"/>
  <c r="N332" i="1"/>
  <c r="O332" i="1" s="1"/>
  <c r="Z332" i="1" s="1"/>
  <c r="M328" i="1"/>
  <c r="M329" i="1"/>
  <c r="M330" i="1"/>
  <c r="M331" i="1"/>
  <c r="M332" i="1"/>
  <c r="M333" i="1"/>
  <c r="M334" i="1"/>
  <c r="M335" i="1"/>
  <c r="K328" i="1"/>
  <c r="W328" i="1" s="1"/>
  <c r="N326" i="1"/>
  <c r="O326" i="1" s="1"/>
  <c r="N327" i="1"/>
  <c r="O327" i="1" s="1"/>
  <c r="Z327" i="1" s="1"/>
  <c r="N333" i="1"/>
  <c r="O333" i="1" s="1"/>
  <c r="Z333" i="1" s="1"/>
  <c r="N334" i="1"/>
  <c r="O334" i="1" s="1"/>
  <c r="Z334" i="1" s="1"/>
  <c r="N335" i="1"/>
  <c r="O335" i="1" s="1"/>
  <c r="Z335" i="1" s="1"/>
  <c r="N336" i="1"/>
  <c r="O336" i="1" s="1"/>
  <c r="Z336" i="1" s="1"/>
  <c r="N337" i="1"/>
  <c r="O337" i="1" s="1"/>
  <c r="Z337" i="1" s="1"/>
  <c r="N338" i="1"/>
  <c r="O338" i="1" s="1"/>
  <c r="Z338" i="1" s="1"/>
  <c r="N339" i="1"/>
  <c r="O339" i="1" s="1"/>
  <c r="Z339" i="1" s="1"/>
  <c r="N340" i="1"/>
  <c r="O340" i="1" s="1"/>
  <c r="Z340" i="1" s="1"/>
  <c r="N341" i="1"/>
  <c r="O341" i="1" s="1"/>
  <c r="Z341" i="1" s="1"/>
  <c r="N342" i="1"/>
  <c r="O342" i="1" s="1"/>
  <c r="Z342" i="1" s="1"/>
  <c r="N343" i="1"/>
  <c r="O343" i="1" s="1"/>
  <c r="Z343" i="1" s="1"/>
  <c r="N344" i="1"/>
  <c r="O344" i="1" s="1"/>
  <c r="Z344" i="1" s="1"/>
  <c r="M326" i="1"/>
  <c r="M327" i="1"/>
  <c r="M336" i="1"/>
  <c r="M337" i="1"/>
  <c r="M338" i="1"/>
  <c r="M339" i="1"/>
  <c r="M340" i="1"/>
  <c r="M341" i="1"/>
  <c r="M342" i="1"/>
  <c r="M343" i="1"/>
  <c r="M344" i="1"/>
  <c r="M345" i="1"/>
  <c r="K327" i="1"/>
  <c r="W327" i="1" s="1"/>
  <c r="K329" i="1"/>
  <c r="W329" i="1" s="1"/>
  <c r="K330" i="1"/>
  <c r="W330" i="1" s="1"/>
  <c r="K331" i="1"/>
  <c r="W331" i="1" s="1"/>
  <c r="K332" i="1"/>
  <c r="W332" i="1" s="1"/>
  <c r="K333" i="1"/>
  <c r="W333" i="1" s="1"/>
  <c r="K334" i="1"/>
  <c r="W334" i="1" s="1"/>
  <c r="K335" i="1"/>
  <c r="W335" i="1" s="1"/>
  <c r="K336" i="1"/>
  <c r="W336" i="1" s="1"/>
  <c r="K337" i="1"/>
  <c r="W337" i="1" s="1"/>
  <c r="K338" i="1"/>
  <c r="W338" i="1" s="1"/>
  <c r="K339" i="1"/>
  <c r="W339" i="1" s="1"/>
  <c r="K340" i="1"/>
  <c r="W340" i="1" s="1"/>
  <c r="K341" i="1"/>
  <c r="W341" i="1" s="1"/>
  <c r="K342" i="1"/>
  <c r="W342" i="1" s="1"/>
  <c r="K343" i="1"/>
  <c r="W343" i="1" s="1"/>
  <c r="K344" i="1"/>
  <c r="W344" i="1" s="1"/>
  <c r="K326" i="1"/>
  <c r="W326" i="1" s="1"/>
  <c r="M325" i="1"/>
  <c r="N325" i="1"/>
  <c r="O325" i="1" s="1"/>
  <c r="K325" i="1"/>
  <c r="AC342" i="1" l="1"/>
  <c r="AC338" i="1"/>
  <c r="AC334" i="1"/>
  <c r="AC328" i="1"/>
  <c r="AC344" i="1"/>
  <c r="AC343" i="1"/>
  <c r="AC341" i="1"/>
  <c r="AC340" i="1"/>
  <c r="AC339" i="1"/>
  <c r="AC337" i="1"/>
  <c r="AC336" i="1"/>
  <c r="AC335" i="1"/>
  <c r="AC333" i="1"/>
  <c r="AC332" i="1"/>
  <c r="AC331" i="1"/>
  <c r="AC330" i="1"/>
  <c r="AC329" i="1"/>
  <c r="AC327" i="1"/>
  <c r="M324" i="1"/>
  <c r="N324" i="1"/>
  <c r="O324" i="1" s="1"/>
  <c r="Z324" i="1" s="1"/>
  <c r="K324" i="1"/>
  <c r="W324" i="1" s="1"/>
  <c r="M323" i="1"/>
  <c r="N323" i="1"/>
  <c r="O323" i="1" s="1"/>
  <c r="Z323" i="1" s="1"/>
  <c r="K323" i="1"/>
  <c r="W323" i="1" s="1"/>
  <c r="M322" i="1"/>
  <c r="N322" i="1"/>
  <c r="O322" i="1" s="1"/>
  <c r="Z322" i="1" s="1"/>
  <c r="K322" i="1"/>
  <c r="M321" i="1"/>
  <c r="N321" i="1"/>
  <c r="O321" i="1" s="1"/>
  <c r="Z321" i="1" s="1"/>
  <c r="K321" i="1"/>
  <c r="W321" i="1" s="1"/>
  <c r="M320" i="1"/>
  <c r="N320" i="1"/>
  <c r="O320" i="1" s="1"/>
  <c r="Z320" i="1" s="1"/>
  <c r="M319" i="1"/>
  <c r="N319" i="1"/>
  <c r="O319" i="1" s="1"/>
  <c r="Z319" i="1" s="1"/>
  <c r="K320" i="1"/>
  <c r="W320" i="1" s="1"/>
  <c r="K319" i="1"/>
  <c r="W319" i="1" s="1"/>
  <c r="AB320" i="1"/>
  <c r="AB321" i="1"/>
  <c r="AB322" i="1"/>
  <c r="AB323" i="1"/>
  <c r="AB324" i="1"/>
  <c r="AB325" i="1"/>
  <c r="AB326" i="1"/>
  <c r="Z325" i="1"/>
  <c r="Z326" i="1"/>
  <c r="AC326" i="1" s="1"/>
  <c r="M318" i="1"/>
  <c r="N318" i="1"/>
  <c r="O318" i="1" s="1"/>
  <c r="Z318" i="1" s="1"/>
  <c r="M317" i="1"/>
  <c r="N317" i="1"/>
  <c r="O317" i="1" s="1"/>
  <c r="Z317" i="1" s="1"/>
  <c r="K318" i="1"/>
  <c r="W318" i="1" s="1"/>
  <c r="K317" i="1"/>
  <c r="W317" i="1" s="1"/>
  <c r="M316" i="1"/>
  <c r="N316" i="1"/>
  <c r="O316" i="1" s="1"/>
  <c r="Z316" i="1" s="1"/>
  <c r="K316" i="1"/>
  <c r="W316" i="1" s="1"/>
  <c r="M315" i="1"/>
  <c r="N315" i="1"/>
  <c r="O315" i="1" s="1"/>
  <c r="Z315" i="1" s="1"/>
  <c r="M314" i="1"/>
  <c r="N314" i="1"/>
  <c r="O314" i="1" s="1"/>
  <c r="Z314" i="1" s="1"/>
  <c r="K315" i="1"/>
  <c r="W315" i="1" s="1"/>
  <c r="K314" i="1"/>
  <c r="W314" i="1" s="1"/>
  <c r="M313" i="1"/>
  <c r="N313" i="1"/>
  <c r="O313" i="1" s="1"/>
  <c r="Z313" i="1" s="1"/>
  <c r="K313" i="1"/>
  <c r="W313" i="1" s="1"/>
  <c r="AB312" i="1"/>
  <c r="AB313" i="1"/>
  <c r="AB314" i="1"/>
  <c r="AB315" i="1"/>
  <c r="AB316" i="1"/>
  <c r="AB317" i="1"/>
  <c r="AB318" i="1"/>
  <c r="AB319" i="1"/>
  <c r="W322" i="1"/>
  <c r="W325" i="1"/>
  <c r="M312" i="1"/>
  <c r="N312" i="1"/>
  <c r="O312" i="1" s="1"/>
  <c r="Z312" i="1" s="1"/>
  <c r="K312" i="1"/>
  <c r="W312" i="1" s="1"/>
  <c r="AB308" i="1"/>
  <c r="AB309" i="1"/>
  <c r="AB310" i="1"/>
  <c r="AB311" i="1"/>
  <c r="M308" i="1"/>
  <c r="N308" i="1"/>
  <c r="O308" i="1" s="1"/>
  <c r="Z308" i="1" s="1"/>
  <c r="K308" i="1"/>
  <c r="W308" i="1" s="1"/>
  <c r="K309" i="1"/>
  <c r="W309" i="1" s="1"/>
  <c r="K310" i="1"/>
  <c r="W310" i="1" s="1"/>
  <c r="K311" i="1"/>
  <c r="W311" i="1" s="1"/>
  <c r="K345" i="1"/>
  <c r="W345" i="1" s="1"/>
  <c r="K346" i="1"/>
  <c r="W346" i="1" s="1"/>
  <c r="K347" i="1"/>
  <c r="W347" i="1" s="1"/>
  <c r="AC324" i="1" l="1"/>
  <c r="AC325" i="1"/>
  <c r="AC323" i="1"/>
  <c r="AC322" i="1"/>
  <c r="AC321" i="1"/>
  <c r="AC320" i="1"/>
  <c r="AC319" i="1"/>
  <c r="AC312" i="1"/>
  <c r="AC313" i="1"/>
  <c r="AC317" i="1"/>
  <c r="AC318" i="1"/>
  <c r="AC316" i="1"/>
  <c r="AC315" i="1"/>
  <c r="AC314" i="1"/>
  <c r="AC308" i="1"/>
  <c r="N304" i="1"/>
  <c r="O304" i="1" s="1"/>
  <c r="Z304" i="1" s="1"/>
  <c r="N305" i="1"/>
  <c r="O305" i="1" s="1"/>
  <c r="Z305" i="1" s="1"/>
  <c r="N306" i="1"/>
  <c r="O306" i="1" s="1"/>
  <c r="Z306" i="1" s="1"/>
  <c r="N307" i="1"/>
  <c r="O307" i="1" s="1"/>
  <c r="Z307" i="1" s="1"/>
  <c r="N309" i="1"/>
  <c r="O309" i="1" s="1"/>
  <c r="Z309" i="1" s="1"/>
  <c r="AC309" i="1" s="1"/>
  <c r="N310" i="1"/>
  <c r="O310" i="1" s="1"/>
  <c r="Z310" i="1" s="1"/>
  <c r="AC310" i="1" s="1"/>
  <c r="N311" i="1"/>
  <c r="O311" i="1" s="1"/>
  <c r="Z311" i="1" s="1"/>
  <c r="AC311" i="1" s="1"/>
  <c r="N345" i="1"/>
  <c r="N346" i="1"/>
  <c r="O346" i="1" s="1"/>
  <c r="Z346" i="1" s="1"/>
  <c r="AC346" i="1" s="1"/>
  <c r="N347" i="1"/>
  <c r="O347" i="1" s="1"/>
  <c r="Z347" i="1" s="1"/>
  <c r="AC347" i="1" s="1"/>
  <c r="M302" i="1"/>
  <c r="M303" i="1"/>
  <c r="M304" i="1"/>
  <c r="M305" i="1"/>
  <c r="M306" i="1"/>
  <c r="M307" i="1"/>
  <c r="M309" i="1"/>
  <c r="M310" i="1"/>
  <c r="M311" i="1"/>
  <c r="M346" i="1"/>
  <c r="M347" i="1"/>
  <c r="K305" i="1"/>
  <c r="W305" i="1" s="1"/>
  <c r="K306" i="1"/>
  <c r="W306" i="1" s="1"/>
  <c r="K307" i="1"/>
  <c r="W307" i="1" s="1"/>
  <c r="AB304" i="1"/>
  <c r="AB305" i="1"/>
  <c r="AB306" i="1"/>
  <c r="AB307" i="1"/>
  <c r="K304" i="1"/>
  <c r="W304" i="1" s="1"/>
  <c r="O345" i="1" l="1"/>
  <c r="Z345" i="1" s="1"/>
  <c r="AC345" i="1" s="1"/>
  <c r="AC305" i="1"/>
  <c r="AC307" i="1"/>
  <c r="AC306" i="1"/>
  <c r="AC304" i="1"/>
  <c r="N290" i="1" l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M290" i="1"/>
  <c r="M291" i="1"/>
  <c r="M292" i="1"/>
  <c r="M293" i="1"/>
  <c r="M294" i="1"/>
  <c r="M295" i="1"/>
  <c r="M296" i="1"/>
  <c r="M297" i="1"/>
  <c r="M298" i="1"/>
  <c r="M299" i="1"/>
  <c r="M300" i="1"/>
  <c r="M301" i="1"/>
  <c r="K288" i="1"/>
  <c r="W288" i="1" s="1"/>
  <c r="K289" i="1"/>
  <c r="W289" i="1" s="1"/>
  <c r="K290" i="1"/>
  <c r="W290" i="1" s="1"/>
  <c r="K291" i="1"/>
  <c r="W291" i="1" s="1"/>
  <c r="K292" i="1"/>
  <c r="W292" i="1" s="1"/>
  <c r="K293" i="1"/>
  <c r="W293" i="1" s="1"/>
  <c r="K294" i="1"/>
  <c r="W294" i="1" s="1"/>
  <c r="K295" i="1"/>
  <c r="W295" i="1" s="1"/>
  <c r="K296" i="1"/>
  <c r="W296" i="1" s="1"/>
  <c r="K297" i="1"/>
  <c r="W297" i="1" s="1"/>
  <c r="K298" i="1"/>
  <c r="W298" i="1" s="1"/>
  <c r="K299" i="1"/>
  <c r="W299" i="1" s="1"/>
  <c r="K300" i="1"/>
  <c r="W300" i="1" s="1"/>
  <c r="K301" i="1"/>
  <c r="W301" i="1" s="1"/>
  <c r="K302" i="1"/>
  <c r="W302" i="1" s="1"/>
  <c r="K303" i="1"/>
  <c r="W303" i="1" s="1"/>
  <c r="M289" i="1"/>
  <c r="N289" i="1"/>
  <c r="O289" i="1" s="1"/>
  <c r="M288" i="1"/>
  <c r="N288" i="1"/>
  <c r="O288" i="1" s="1"/>
  <c r="M287" i="1"/>
  <c r="N287" i="1"/>
  <c r="O287" i="1" s="1"/>
  <c r="M286" i="1"/>
  <c r="N286" i="1"/>
  <c r="O286" i="1" s="1"/>
  <c r="K287" i="1"/>
  <c r="W287" i="1" s="1"/>
  <c r="K286" i="1"/>
  <c r="W286" i="1" s="1"/>
  <c r="Z286" i="1" l="1"/>
  <c r="AC286" i="1" s="1"/>
  <c r="AB286" i="1"/>
  <c r="Z287" i="1"/>
  <c r="AC287" i="1" s="1"/>
  <c r="AB287" i="1"/>
  <c r="Z288" i="1"/>
  <c r="AC288" i="1" s="1"/>
  <c r="AB288" i="1"/>
  <c r="Z289" i="1"/>
  <c r="AC289" i="1" s="1"/>
  <c r="AB289" i="1"/>
  <c r="Z290" i="1"/>
  <c r="AC290" i="1" s="1"/>
  <c r="AB290" i="1"/>
  <c r="Z291" i="1"/>
  <c r="AC291" i="1" s="1"/>
  <c r="AB291" i="1"/>
  <c r="Z292" i="1"/>
  <c r="AC292" i="1" s="1"/>
  <c r="AB292" i="1"/>
  <c r="Z293" i="1"/>
  <c r="AC293" i="1" s="1"/>
  <c r="AB293" i="1"/>
  <c r="Z294" i="1"/>
  <c r="AC294" i="1" s="1"/>
  <c r="AB294" i="1"/>
  <c r="Z295" i="1"/>
  <c r="AC295" i="1" s="1"/>
  <c r="AB295" i="1"/>
  <c r="Z296" i="1"/>
  <c r="AC296" i="1" s="1"/>
  <c r="AB296" i="1"/>
  <c r="Z297" i="1"/>
  <c r="AC297" i="1" s="1"/>
  <c r="AB297" i="1"/>
  <c r="Z298" i="1"/>
  <c r="AC298" i="1" s="1"/>
  <c r="AB298" i="1"/>
  <c r="Z299" i="1"/>
  <c r="AC299" i="1" s="1"/>
  <c r="AB299" i="1"/>
  <c r="Z300" i="1"/>
  <c r="AC300" i="1" s="1"/>
  <c r="AB300" i="1"/>
  <c r="Z301" i="1"/>
  <c r="AC301" i="1" s="1"/>
  <c r="AB301" i="1"/>
  <c r="Z302" i="1"/>
  <c r="AC302" i="1" s="1"/>
  <c r="AB302" i="1"/>
  <c r="Z303" i="1"/>
  <c r="AC303" i="1" s="1"/>
  <c r="AB303" i="1"/>
  <c r="AB282" i="1"/>
  <c r="AB283" i="1"/>
  <c r="AB284" i="1"/>
  <c r="AB285" i="1"/>
  <c r="M285" i="1"/>
  <c r="N285" i="1"/>
  <c r="O285" i="1" s="1"/>
  <c r="Z285" i="1" s="1"/>
  <c r="M284" i="1"/>
  <c r="N284" i="1"/>
  <c r="O284" i="1" s="1"/>
  <c r="Z284" i="1" s="1"/>
  <c r="M283" i="1"/>
  <c r="N283" i="1"/>
  <c r="O283" i="1" s="1"/>
  <c r="Z283" i="1" s="1"/>
  <c r="M282" i="1"/>
  <c r="N282" i="1"/>
  <c r="O282" i="1" s="1"/>
  <c r="Z282" i="1" s="1"/>
  <c r="K283" i="1"/>
  <c r="W283" i="1" s="1"/>
  <c r="K284" i="1"/>
  <c r="W284" i="1" s="1"/>
  <c r="K285" i="1"/>
  <c r="W285" i="1" s="1"/>
  <c r="K282" i="1"/>
  <c r="W282" i="1" s="1"/>
  <c r="AC283" i="1" l="1"/>
  <c r="AC285" i="1"/>
  <c r="AC282" i="1"/>
  <c r="AC284" i="1"/>
  <c r="AB278" i="1"/>
  <c r="AB279" i="1"/>
  <c r="AB280" i="1"/>
  <c r="AB281" i="1"/>
  <c r="M281" i="1"/>
  <c r="N281" i="1"/>
  <c r="O281" i="1" s="1"/>
  <c r="Z281" i="1" s="1"/>
  <c r="M280" i="1"/>
  <c r="N280" i="1"/>
  <c r="O280" i="1" s="1"/>
  <c r="Z280" i="1" s="1"/>
  <c r="M279" i="1"/>
  <c r="N279" i="1"/>
  <c r="O279" i="1" s="1"/>
  <c r="Z279" i="1" s="1"/>
  <c r="M278" i="1"/>
  <c r="N278" i="1"/>
  <c r="O278" i="1" s="1"/>
  <c r="Z278" i="1" s="1"/>
  <c r="K278" i="1"/>
  <c r="W278" i="1" s="1"/>
  <c r="K279" i="1"/>
  <c r="W279" i="1" s="1"/>
  <c r="AC279" i="1" s="1"/>
  <c r="K280" i="1"/>
  <c r="W280" i="1" s="1"/>
  <c r="K281" i="1"/>
  <c r="W281" i="1" s="1"/>
  <c r="AC280" i="1" l="1"/>
  <c r="AC281" i="1"/>
  <c r="AC278" i="1"/>
  <c r="AB272" i="1"/>
  <c r="AB273" i="1"/>
  <c r="AB274" i="1"/>
  <c r="AB275" i="1"/>
  <c r="AB276" i="1"/>
  <c r="AB277" i="1"/>
  <c r="M277" i="1"/>
  <c r="N277" i="1"/>
  <c r="O277" i="1" s="1"/>
  <c r="Z277" i="1" s="1"/>
  <c r="M276" i="1"/>
  <c r="N276" i="1"/>
  <c r="O276" i="1" s="1"/>
  <c r="Z276" i="1" s="1"/>
  <c r="M275" i="1"/>
  <c r="N275" i="1"/>
  <c r="O275" i="1" s="1"/>
  <c r="Z275" i="1" s="1"/>
  <c r="M274" i="1"/>
  <c r="N274" i="1"/>
  <c r="O274" i="1" s="1"/>
  <c r="Z274" i="1" s="1"/>
  <c r="M273" i="1"/>
  <c r="N273" i="1"/>
  <c r="O273" i="1" s="1"/>
  <c r="Z273" i="1" s="1"/>
  <c r="M272" i="1"/>
  <c r="N272" i="1"/>
  <c r="O272" i="1" s="1"/>
  <c r="Z272" i="1" s="1"/>
  <c r="K277" i="1"/>
  <c r="W277" i="1" s="1"/>
  <c r="K276" i="1"/>
  <c r="W276" i="1" s="1"/>
  <c r="K275" i="1"/>
  <c r="W275" i="1" s="1"/>
  <c r="K274" i="1"/>
  <c r="W274" i="1" s="1"/>
  <c r="K273" i="1"/>
  <c r="W273" i="1" s="1"/>
  <c r="K272" i="1"/>
  <c r="W272" i="1" s="1"/>
  <c r="AC275" i="1" l="1"/>
  <c r="AC272" i="1"/>
  <c r="AC277" i="1"/>
  <c r="AC273" i="1"/>
  <c r="AC274" i="1"/>
  <c r="AC276" i="1"/>
  <c r="AB270" i="1" l="1"/>
  <c r="AB271" i="1"/>
  <c r="M271" i="1"/>
  <c r="N271" i="1"/>
  <c r="O271" i="1" s="1"/>
  <c r="Z271" i="1" s="1"/>
  <c r="M270" i="1"/>
  <c r="N270" i="1"/>
  <c r="O270" i="1" s="1"/>
  <c r="Z270" i="1" s="1"/>
  <c r="M269" i="1"/>
  <c r="N269" i="1"/>
  <c r="O269" i="1" s="1"/>
  <c r="Z269" i="1" s="1"/>
  <c r="K271" i="1"/>
  <c r="W271" i="1" s="1"/>
  <c r="K270" i="1"/>
  <c r="W270" i="1" s="1"/>
  <c r="K269" i="1"/>
  <c r="W269" i="1" s="1"/>
  <c r="AC269" i="1" l="1"/>
  <c r="AC270" i="1"/>
  <c r="AC271" i="1"/>
  <c r="AB269" i="1"/>
  <c r="K264" i="1"/>
  <c r="W264" i="1" s="1"/>
  <c r="K265" i="1"/>
  <c r="W265" i="1" s="1"/>
  <c r="K266" i="1"/>
  <c r="W266" i="1" s="1"/>
  <c r="K267" i="1"/>
  <c r="W267" i="1" s="1"/>
  <c r="K268" i="1"/>
  <c r="W268" i="1" s="1"/>
  <c r="K263" i="1"/>
  <c r="W263" i="1" s="1"/>
  <c r="K262" i="1"/>
  <c r="W262" i="1" s="1"/>
  <c r="K261" i="1"/>
  <c r="W261" i="1" s="1"/>
  <c r="K260" i="1"/>
  <c r="W260" i="1" s="1"/>
  <c r="K259" i="1"/>
  <c r="W259" i="1" s="1"/>
  <c r="K258" i="1"/>
  <c r="W258" i="1" s="1"/>
  <c r="K257" i="1"/>
  <c r="W257" i="1" s="1"/>
  <c r="K256" i="1"/>
  <c r="W256" i="1" s="1"/>
  <c r="M256" i="1"/>
  <c r="N256" i="1"/>
  <c r="O256" i="1" s="1"/>
  <c r="Z256" i="1" s="1"/>
  <c r="M257" i="1"/>
  <c r="N257" i="1"/>
  <c r="O257" i="1" s="1"/>
  <c r="Z257" i="1" s="1"/>
  <c r="M258" i="1"/>
  <c r="N258" i="1"/>
  <c r="O258" i="1" s="1"/>
  <c r="Z258" i="1" s="1"/>
  <c r="M259" i="1"/>
  <c r="N259" i="1"/>
  <c r="O259" i="1" s="1"/>
  <c r="Z259" i="1" s="1"/>
  <c r="M260" i="1"/>
  <c r="N260" i="1"/>
  <c r="O260" i="1" s="1"/>
  <c r="Z260" i="1" s="1"/>
  <c r="M261" i="1"/>
  <c r="N261" i="1"/>
  <c r="O261" i="1" s="1"/>
  <c r="Z261" i="1" s="1"/>
  <c r="M262" i="1"/>
  <c r="N262" i="1"/>
  <c r="O262" i="1" s="1"/>
  <c r="Z262" i="1" s="1"/>
  <c r="M263" i="1"/>
  <c r="N263" i="1"/>
  <c r="O263" i="1" s="1"/>
  <c r="Z263" i="1" s="1"/>
  <c r="M264" i="1"/>
  <c r="N264" i="1"/>
  <c r="O264" i="1" s="1"/>
  <c r="Z264" i="1" s="1"/>
  <c r="M265" i="1"/>
  <c r="N265" i="1"/>
  <c r="O265" i="1" s="1"/>
  <c r="Z265" i="1" s="1"/>
  <c r="M266" i="1"/>
  <c r="N266" i="1"/>
  <c r="O266" i="1" s="1"/>
  <c r="Z266" i="1" s="1"/>
  <c r="M267" i="1"/>
  <c r="N267" i="1"/>
  <c r="O267" i="1" s="1"/>
  <c r="Z267" i="1" s="1"/>
  <c r="M268" i="1"/>
  <c r="N268" i="1"/>
  <c r="O268" i="1" s="1"/>
  <c r="Z268" i="1" s="1"/>
  <c r="M255" i="1"/>
  <c r="N255" i="1"/>
  <c r="O255" i="1" s="1"/>
  <c r="Z255" i="1" s="1"/>
  <c r="K255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W255" i="1"/>
  <c r="M254" i="1"/>
  <c r="N254" i="1"/>
  <c r="O254" i="1" s="1"/>
  <c r="Z254" i="1" s="1"/>
  <c r="K254" i="1"/>
  <c r="W254" i="1" s="1"/>
  <c r="AC254" i="1" l="1"/>
  <c r="AC264" i="1"/>
  <c r="AC268" i="1"/>
  <c r="AC267" i="1"/>
  <c r="AC265" i="1"/>
  <c r="AC266" i="1"/>
  <c r="AC262" i="1"/>
  <c r="AC263" i="1"/>
  <c r="AC261" i="1"/>
  <c r="AC260" i="1"/>
  <c r="AC259" i="1"/>
  <c r="AC258" i="1"/>
  <c r="AC257" i="1"/>
  <c r="AC256" i="1"/>
  <c r="AC255" i="1"/>
  <c r="M253" i="1" l="1"/>
  <c r="N253" i="1"/>
  <c r="O253" i="1" s="1"/>
  <c r="Z253" i="1" s="1"/>
  <c r="K253" i="1"/>
  <c r="W253" i="1" s="1"/>
  <c r="AB253" i="1"/>
  <c r="M252" i="1"/>
  <c r="N252" i="1"/>
  <c r="O252" i="1" s="1"/>
  <c r="Z252" i="1" s="1"/>
  <c r="AB248" i="1"/>
  <c r="AB249" i="1"/>
  <c r="AB250" i="1"/>
  <c r="AB251" i="1"/>
  <c r="AB252" i="1"/>
  <c r="M251" i="1"/>
  <c r="N251" i="1"/>
  <c r="O251" i="1" s="1"/>
  <c r="Z251" i="1" s="1"/>
  <c r="K247" i="1"/>
  <c r="K248" i="1"/>
  <c r="K249" i="1"/>
  <c r="K250" i="1"/>
  <c r="K251" i="1"/>
  <c r="K252" i="1"/>
  <c r="M250" i="1"/>
  <c r="N250" i="1"/>
  <c r="O250" i="1" s="1"/>
  <c r="Z250" i="1" s="1"/>
  <c r="M249" i="1"/>
  <c r="N249" i="1"/>
  <c r="O249" i="1" s="1"/>
  <c r="Z249" i="1" s="1"/>
  <c r="M248" i="1"/>
  <c r="N248" i="1"/>
  <c r="O248" i="1" s="1"/>
  <c r="Z248" i="1" s="1"/>
  <c r="AC253" i="1" l="1"/>
  <c r="W247" i="1"/>
  <c r="W248" i="1"/>
  <c r="AC248" i="1" s="1"/>
  <c r="W249" i="1"/>
  <c r="AC249" i="1" s="1"/>
  <c r="W250" i="1"/>
  <c r="AC250" i="1" s="1"/>
  <c r="W251" i="1"/>
  <c r="AC251" i="1" s="1"/>
  <c r="W252" i="1"/>
  <c r="AC252" i="1" s="1"/>
  <c r="M247" i="1"/>
  <c r="N247" i="1"/>
  <c r="O247" i="1" s="1"/>
  <c r="Z247" i="1" s="1"/>
  <c r="AB247" i="1"/>
  <c r="AB243" i="1"/>
  <c r="AB244" i="1"/>
  <c r="AB245" i="1"/>
  <c r="AB246" i="1"/>
  <c r="M246" i="1"/>
  <c r="N246" i="1"/>
  <c r="O246" i="1" s="1"/>
  <c r="Z246" i="1" s="1"/>
  <c r="M245" i="1"/>
  <c r="N245" i="1"/>
  <c r="O245" i="1" s="1"/>
  <c r="Z245" i="1" s="1"/>
  <c r="M244" i="1"/>
  <c r="N244" i="1"/>
  <c r="O244" i="1" s="1"/>
  <c r="Z244" i="1" s="1"/>
  <c r="K246" i="1"/>
  <c r="W246" i="1" s="1"/>
  <c r="K245" i="1"/>
  <c r="W245" i="1" s="1"/>
  <c r="K244" i="1"/>
  <c r="W244" i="1" s="1"/>
  <c r="K243" i="1"/>
  <c r="W243" i="1" s="1"/>
  <c r="M243" i="1"/>
  <c r="N243" i="1"/>
  <c r="O243" i="1" s="1"/>
  <c r="Z243" i="1" s="1"/>
  <c r="AB232" i="1"/>
  <c r="AB233" i="1"/>
  <c r="AB234" i="1"/>
  <c r="AB235" i="1"/>
  <c r="AB236" i="1"/>
  <c r="AB237" i="1"/>
  <c r="AB238" i="1"/>
  <c r="AB239" i="1"/>
  <c r="AB240" i="1"/>
  <c r="AB241" i="1"/>
  <c r="AB242" i="1"/>
  <c r="M242" i="1"/>
  <c r="N242" i="1"/>
  <c r="O242" i="1" s="1"/>
  <c r="M241" i="1"/>
  <c r="N241" i="1"/>
  <c r="O241" i="1" s="1"/>
  <c r="M240" i="1"/>
  <c r="N240" i="1"/>
  <c r="O240" i="1" s="1"/>
  <c r="M239" i="1"/>
  <c r="N239" i="1"/>
  <c r="O239" i="1" s="1"/>
  <c r="M238" i="1"/>
  <c r="N238" i="1"/>
  <c r="O238" i="1" s="1"/>
  <c r="M237" i="1"/>
  <c r="N237" i="1"/>
  <c r="O237" i="1" s="1"/>
  <c r="M236" i="1"/>
  <c r="N236" i="1"/>
  <c r="O236" i="1" s="1"/>
  <c r="M235" i="1"/>
  <c r="N235" i="1"/>
  <c r="O235" i="1" s="1"/>
  <c r="M234" i="1"/>
  <c r="N234" i="1"/>
  <c r="O234" i="1" s="1"/>
  <c r="M233" i="1"/>
  <c r="N233" i="1"/>
  <c r="O233" i="1" s="1"/>
  <c r="M232" i="1"/>
  <c r="N232" i="1"/>
  <c r="O232" i="1" s="1"/>
  <c r="K242" i="1"/>
  <c r="K241" i="1"/>
  <c r="K240" i="1"/>
  <c r="K239" i="1"/>
  <c r="K238" i="1"/>
  <c r="K237" i="1"/>
  <c r="K236" i="1"/>
  <c r="K235" i="1"/>
  <c r="AC235" i="1" s="1"/>
  <c r="K234" i="1"/>
  <c r="K233" i="1"/>
  <c r="K232" i="1"/>
  <c r="AC244" i="1" l="1"/>
  <c r="AC245" i="1"/>
  <c r="AC247" i="1"/>
  <c r="AC239" i="1"/>
  <c r="AC246" i="1"/>
  <c r="AC243" i="1"/>
  <c r="AC238" i="1"/>
  <c r="AC234" i="1"/>
  <c r="AC240" i="1"/>
  <c r="AC241" i="1"/>
  <c r="AC233" i="1"/>
  <c r="AC237" i="1"/>
  <c r="AC236" i="1"/>
  <c r="AC242" i="1"/>
  <c r="AC232" i="1"/>
  <c r="AB229" i="1" l="1"/>
  <c r="AB230" i="1"/>
  <c r="AB231" i="1"/>
  <c r="M231" i="1"/>
  <c r="N231" i="1"/>
  <c r="O231" i="1" s="1"/>
  <c r="Z231" i="1" s="1"/>
  <c r="M230" i="1"/>
  <c r="N230" i="1"/>
  <c r="O230" i="1" s="1"/>
  <c r="Z230" i="1" s="1"/>
  <c r="M229" i="1"/>
  <c r="N229" i="1"/>
  <c r="O229" i="1" s="1"/>
  <c r="Z229" i="1" s="1"/>
  <c r="M228" i="1"/>
  <c r="N228" i="1"/>
  <c r="O228" i="1" s="1"/>
  <c r="Z228" i="1" s="1"/>
  <c r="K231" i="1"/>
  <c r="W231" i="1" s="1"/>
  <c r="K230" i="1"/>
  <c r="W230" i="1" s="1"/>
  <c r="K229" i="1"/>
  <c r="W229" i="1" s="1"/>
  <c r="K228" i="1"/>
  <c r="W228" i="1" s="1"/>
  <c r="AB228" i="1"/>
  <c r="AC228" i="1" l="1"/>
  <c r="AC230" i="1"/>
  <c r="AC231" i="1"/>
  <c r="AC229" i="1"/>
  <c r="AB221" i="1" l="1"/>
  <c r="AB222" i="1"/>
  <c r="AB223" i="1"/>
  <c r="AB224" i="1"/>
  <c r="AB225" i="1"/>
  <c r="AB226" i="1"/>
  <c r="N221" i="1"/>
  <c r="O221" i="1" s="1"/>
  <c r="Z221" i="1" s="1"/>
  <c r="N222" i="1"/>
  <c r="O222" i="1" s="1"/>
  <c r="Z222" i="1" s="1"/>
  <c r="N223" i="1"/>
  <c r="O223" i="1" s="1"/>
  <c r="Z223" i="1" s="1"/>
  <c r="N224" i="1"/>
  <c r="O224" i="1" s="1"/>
  <c r="Z224" i="1" s="1"/>
  <c r="K220" i="1"/>
  <c r="K221" i="1"/>
  <c r="W221" i="1" s="1"/>
  <c r="K222" i="1"/>
  <c r="W222" i="1" s="1"/>
  <c r="K223" i="1"/>
  <c r="W223" i="1" s="1"/>
  <c r="K224" i="1"/>
  <c r="W224" i="1" s="1"/>
  <c r="K225" i="1"/>
  <c r="W225" i="1" s="1"/>
  <c r="K226" i="1"/>
  <c r="W226" i="1" s="1"/>
  <c r="K227" i="1"/>
  <c r="W227" i="1" s="1"/>
  <c r="M221" i="1"/>
  <c r="M222" i="1"/>
  <c r="M223" i="1"/>
  <c r="M224" i="1"/>
  <c r="M225" i="1"/>
  <c r="M226" i="1"/>
  <c r="M227" i="1"/>
  <c r="AC224" i="1" l="1"/>
  <c r="AC223" i="1"/>
  <c r="AC222" i="1"/>
  <c r="AC221" i="1"/>
  <c r="AB227" i="1" l="1"/>
  <c r="N227" i="1"/>
  <c r="O227" i="1" s="1"/>
  <c r="Z227" i="1" s="1"/>
  <c r="AC227" i="1" s="1"/>
  <c r="N226" i="1"/>
  <c r="O226" i="1" s="1"/>
  <c r="Z226" i="1" s="1"/>
  <c r="AC226" i="1" s="1"/>
  <c r="N225" i="1"/>
  <c r="O225" i="1" s="1"/>
  <c r="Z225" i="1" s="1"/>
  <c r="AC225" i="1" l="1"/>
  <c r="AB218" i="1"/>
  <c r="AB219" i="1"/>
  <c r="AB220" i="1"/>
  <c r="M220" i="1"/>
  <c r="N220" i="1"/>
  <c r="O220" i="1" s="1"/>
  <c r="Z220" i="1" s="1"/>
  <c r="M219" i="1"/>
  <c r="N219" i="1"/>
  <c r="O219" i="1" s="1"/>
  <c r="Z219" i="1" s="1"/>
  <c r="M218" i="1"/>
  <c r="N218" i="1"/>
  <c r="O218" i="1" s="1"/>
  <c r="Z218" i="1" s="1"/>
  <c r="W220" i="1"/>
  <c r="K219" i="1"/>
  <c r="W219" i="1" s="1"/>
  <c r="K218" i="1"/>
  <c r="W218" i="1" s="1"/>
  <c r="AC220" i="1" l="1"/>
  <c r="AC219" i="1"/>
  <c r="AC218" i="1"/>
  <c r="AB209" i="1" l="1"/>
  <c r="AB210" i="1"/>
  <c r="AB211" i="1"/>
  <c r="AB212" i="1"/>
  <c r="AB213" i="1"/>
  <c r="AB214" i="1"/>
  <c r="AB215" i="1"/>
  <c r="AB216" i="1"/>
  <c r="AB217" i="1"/>
  <c r="M217" i="1"/>
  <c r="N217" i="1"/>
  <c r="O217" i="1" s="1"/>
  <c r="Z217" i="1" s="1"/>
  <c r="M216" i="1"/>
  <c r="N216" i="1"/>
  <c r="O216" i="1" s="1"/>
  <c r="Z216" i="1" s="1"/>
  <c r="M215" i="1"/>
  <c r="N215" i="1"/>
  <c r="O215" i="1" s="1"/>
  <c r="Z215" i="1" s="1"/>
  <c r="M214" i="1"/>
  <c r="N214" i="1"/>
  <c r="O214" i="1" s="1"/>
  <c r="Z214" i="1" s="1"/>
  <c r="M213" i="1"/>
  <c r="N213" i="1"/>
  <c r="O213" i="1" s="1"/>
  <c r="Z213" i="1" s="1"/>
  <c r="M212" i="1"/>
  <c r="N212" i="1"/>
  <c r="O212" i="1" s="1"/>
  <c r="Z212" i="1" s="1"/>
  <c r="M211" i="1"/>
  <c r="N211" i="1"/>
  <c r="O211" i="1" s="1"/>
  <c r="Z211" i="1" s="1"/>
  <c r="M210" i="1"/>
  <c r="N210" i="1"/>
  <c r="O210" i="1" s="1"/>
  <c r="Z210" i="1" s="1"/>
  <c r="M209" i="1"/>
  <c r="N209" i="1"/>
  <c r="O209" i="1" s="1"/>
  <c r="Z209" i="1" s="1"/>
  <c r="K214" i="1"/>
  <c r="W214" i="1" s="1"/>
  <c r="K215" i="1"/>
  <c r="W215" i="1" s="1"/>
  <c r="K216" i="1"/>
  <c r="W216" i="1" s="1"/>
  <c r="K217" i="1"/>
  <c r="W217" i="1" s="1"/>
  <c r="K213" i="1"/>
  <c r="W213" i="1" s="1"/>
  <c r="K212" i="1"/>
  <c r="W212" i="1" s="1"/>
  <c r="AC212" i="1" s="1"/>
  <c r="K211" i="1"/>
  <c r="W211" i="1" s="1"/>
  <c r="K210" i="1"/>
  <c r="W210" i="1" s="1"/>
  <c r="K209" i="1"/>
  <c r="W209" i="1" s="1"/>
  <c r="AC211" i="1" l="1"/>
  <c r="AC216" i="1"/>
  <c r="AC213" i="1"/>
  <c r="AC214" i="1"/>
  <c r="AC210" i="1"/>
  <c r="AC217" i="1"/>
  <c r="AC209" i="1"/>
  <c r="AC215" i="1"/>
  <c r="AB203" i="1" l="1"/>
  <c r="AB204" i="1"/>
  <c r="AB205" i="1"/>
  <c r="AB206" i="1"/>
  <c r="AB207" i="1"/>
  <c r="AB208" i="1"/>
  <c r="M208" i="1"/>
  <c r="N208" i="1"/>
  <c r="O208" i="1" s="1"/>
  <c r="Z208" i="1" s="1"/>
  <c r="M207" i="1"/>
  <c r="N207" i="1"/>
  <c r="O207" i="1" s="1"/>
  <c r="Z207" i="1" s="1"/>
  <c r="M206" i="1"/>
  <c r="N206" i="1"/>
  <c r="O206" i="1" s="1"/>
  <c r="Z206" i="1" s="1"/>
  <c r="M205" i="1"/>
  <c r="N205" i="1"/>
  <c r="O205" i="1" s="1"/>
  <c r="Z205" i="1" s="1"/>
  <c r="M204" i="1"/>
  <c r="N204" i="1"/>
  <c r="O204" i="1" s="1"/>
  <c r="Z204" i="1" s="1"/>
  <c r="K208" i="1"/>
  <c r="W208" i="1" s="1"/>
  <c r="K207" i="1"/>
  <c r="W207" i="1" s="1"/>
  <c r="AC207" i="1" s="1"/>
  <c r="K206" i="1"/>
  <c r="W206" i="1" s="1"/>
  <c r="K205" i="1"/>
  <c r="W205" i="1" s="1"/>
  <c r="K204" i="1"/>
  <c r="W204" i="1" s="1"/>
  <c r="M203" i="1"/>
  <c r="N203" i="1"/>
  <c r="O203" i="1" s="1"/>
  <c r="Z203" i="1" s="1"/>
  <c r="K203" i="1"/>
  <c r="W203" i="1" s="1"/>
  <c r="AC206" i="1" l="1"/>
  <c r="AC208" i="1"/>
  <c r="AC203" i="1"/>
  <c r="AC205" i="1"/>
  <c r="AC204" i="1"/>
  <c r="AB195" i="1" l="1"/>
  <c r="AB196" i="1"/>
  <c r="AB197" i="1"/>
  <c r="AB198" i="1"/>
  <c r="AB199" i="1"/>
  <c r="AB200" i="1"/>
  <c r="AB201" i="1"/>
  <c r="AB202" i="1"/>
  <c r="N195" i="1"/>
  <c r="O195" i="1" s="1"/>
  <c r="Z195" i="1" s="1"/>
  <c r="M195" i="1"/>
  <c r="K195" i="1"/>
  <c r="W195" i="1" s="1"/>
  <c r="N202" i="1"/>
  <c r="O202" i="1" s="1"/>
  <c r="Z202" i="1" s="1"/>
  <c r="M202" i="1"/>
  <c r="K202" i="1"/>
  <c r="W202" i="1" s="1"/>
  <c r="K198" i="1"/>
  <c r="W198" i="1" s="1"/>
  <c r="M198" i="1"/>
  <c r="N198" i="1"/>
  <c r="O198" i="1" s="1"/>
  <c r="Z198" i="1" s="1"/>
  <c r="K196" i="1"/>
  <c r="W196" i="1" s="1"/>
  <c r="K197" i="1"/>
  <c r="W197" i="1" s="1"/>
  <c r="K199" i="1"/>
  <c r="W199" i="1" s="1"/>
  <c r="K200" i="1"/>
  <c r="W200" i="1" s="1"/>
  <c r="K201" i="1"/>
  <c r="W201" i="1" s="1"/>
  <c r="M199" i="1"/>
  <c r="N199" i="1"/>
  <c r="O199" i="1" s="1"/>
  <c r="Z199" i="1" s="1"/>
  <c r="AB194" i="1"/>
  <c r="M201" i="1"/>
  <c r="N201" i="1"/>
  <c r="O201" i="1" s="1"/>
  <c r="Z201" i="1" s="1"/>
  <c r="M200" i="1"/>
  <c r="N200" i="1"/>
  <c r="O200" i="1" s="1"/>
  <c r="M197" i="1"/>
  <c r="N197" i="1"/>
  <c r="O197" i="1" s="1"/>
  <c r="Z197" i="1" s="1"/>
  <c r="M196" i="1"/>
  <c r="N196" i="1"/>
  <c r="O196" i="1" s="1"/>
  <c r="Z196" i="1" s="1"/>
  <c r="M194" i="1"/>
  <c r="N194" i="1"/>
  <c r="O194" i="1" s="1"/>
  <c r="Z194" i="1" s="1"/>
  <c r="K194" i="1"/>
  <c r="W194" i="1" s="1"/>
  <c r="Z200" i="1" l="1"/>
  <c r="AC200" i="1" s="1"/>
  <c r="AC198" i="1"/>
  <c r="AC195" i="1"/>
  <c r="AC202" i="1"/>
  <c r="AC196" i="1"/>
  <c r="AC201" i="1"/>
  <c r="AC197" i="1"/>
  <c r="AC194" i="1"/>
  <c r="AB193" i="1" l="1"/>
  <c r="N193" i="1"/>
  <c r="O193" i="1" s="1"/>
  <c r="Z193" i="1" s="1"/>
  <c r="M193" i="1"/>
  <c r="K193" i="1"/>
  <c r="W193" i="1" s="1"/>
  <c r="AB192" i="1"/>
  <c r="N192" i="1"/>
  <c r="O192" i="1" s="1"/>
  <c r="Z192" i="1" s="1"/>
  <c r="M192" i="1"/>
  <c r="K192" i="1"/>
  <c r="W192" i="1" s="1"/>
  <c r="AB191" i="1"/>
  <c r="N191" i="1"/>
  <c r="O191" i="1" s="1"/>
  <c r="Z191" i="1" s="1"/>
  <c r="M191" i="1"/>
  <c r="K191" i="1"/>
  <c r="W191" i="1" s="1"/>
  <c r="AB190" i="1"/>
  <c r="N190" i="1"/>
  <c r="O190" i="1" s="1"/>
  <c r="Z190" i="1" s="1"/>
  <c r="M190" i="1"/>
  <c r="K190" i="1"/>
  <c r="W190" i="1" s="1"/>
  <c r="K188" i="1"/>
  <c r="W188" i="1" s="1"/>
  <c r="K189" i="1"/>
  <c r="W189" i="1" s="1"/>
  <c r="K187" i="1"/>
  <c r="W187" i="1" s="1"/>
  <c r="M186" i="1"/>
  <c r="M187" i="1"/>
  <c r="M188" i="1"/>
  <c r="M189" i="1"/>
  <c r="AB187" i="1"/>
  <c r="AB188" i="1"/>
  <c r="AB189" i="1"/>
  <c r="N185" i="1"/>
  <c r="O185" i="1" s="1"/>
  <c r="Z185" i="1" s="1"/>
  <c r="N186" i="1"/>
  <c r="O186" i="1" s="1"/>
  <c r="Z186" i="1" s="1"/>
  <c r="N187" i="1"/>
  <c r="O187" i="1" s="1"/>
  <c r="Z187" i="1" s="1"/>
  <c r="N188" i="1"/>
  <c r="O188" i="1" s="1"/>
  <c r="Z188" i="1" s="1"/>
  <c r="N189" i="1"/>
  <c r="O189" i="1" s="1"/>
  <c r="Z189" i="1" s="1"/>
  <c r="K186" i="1"/>
  <c r="W186" i="1" s="1"/>
  <c r="AB184" i="1"/>
  <c r="AB185" i="1"/>
  <c r="AB186" i="1"/>
  <c r="AB173" i="1"/>
  <c r="AB174" i="1"/>
  <c r="AB175" i="1"/>
  <c r="AB176" i="1"/>
  <c r="AB177" i="1"/>
  <c r="AB178" i="1"/>
  <c r="AB179" i="1"/>
  <c r="AB180" i="1"/>
  <c r="AB181" i="1"/>
  <c r="AB182" i="1"/>
  <c r="AB183" i="1"/>
  <c r="N184" i="1"/>
  <c r="O184" i="1" s="1"/>
  <c r="Z184" i="1" s="1"/>
  <c r="M184" i="1"/>
  <c r="M185" i="1"/>
  <c r="K184" i="1"/>
  <c r="W184" i="1" s="1"/>
  <c r="K185" i="1"/>
  <c r="W185" i="1" s="1"/>
  <c r="K177" i="1"/>
  <c r="W177" i="1" s="1"/>
  <c r="M177" i="1"/>
  <c r="N177" i="1"/>
  <c r="O177" i="1" s="1"/>
  <c r="Z177" i="1" s="1"/>
  <c r="K178" i="1"/>
  <c r="W178" i="1" s="1"/>
  <c r="M178" i="1"/>
  <c r="N178" i="1"/>
  <c r="O178" i="1" s="1"/>
  <c r="Z178" i="1" s="1"/>
  <c r="K179" i="1"/>
  <c r="W179" i="1" s="1"/>
  <c r="M179" i="1"/>
  <c r="N179" i="1"/>
  <c r="O179" i="1" s="1"/>
  <c r="Z179" i="1" s="1"/>
  <c r="K180" i="1"/>
  <c r="W180" i="1" s="1"/>
  <c r="M180" i="1"/>
  <c r="N180" i="1"/>
  <c r="O180" i="1" s="1"/>
  <c r="Z180" i="1" s="1"/>
  <c r="K181" i="1"/>
  <c r="W181" i="1" s="1"/>
  <c r="M181" i="1"/>
  <c r="N181" i="1"/>
  <c r="O181" i="1" s="1"/>
  <c r="Z181" i="1" s="1"/>
  <c r="K182" i="1"/>
  <c r="W182" i="1" s="1"/>
  <c r="M182" i="1"/>
  <c r="N182" i="1"/>
  <c r="O182" i="1" s="1"/>
  <c r="Z182" i="1" s="1"/>
  <c r="K183" i="1"/>
  <c r="W183" i="1" s="1"/>
  <c r="M183" i="1"/>
  <c r="N183" i="1"/>
  <c r="O183" i="1" s="1"/>
  <c r="Z183" i="1" s="1"/>
  <c r="M161" i="1"/>
  <c r="N161" i="1"/>
  <c r="O161" i="1" s="1"/>
  <c r="Z161" i="1" s="1"/>
  <c r="AB161" i="1"/>
  <c r="M162" i="1"/>
  <c r="N162" i="1"/>
  <c r="O162" i="1" s="1"/>
  <c r="Z162" i="1" s="1"/>
  <c r="AB162" i="1"/>
  <c r="M163" i="1"/>
  <c r="N163" i="1"/>
  <c r="O163" i="1" s="1"/>
  <c r="Z163" i="1" s="1"/>
  <c r="AB163" i="1"/>
  <c r="M164" i="1"/>
  <c r="N164" i="1"/>
  <c r="O164" i="1" s="1"/>
  <c r="Z164" i="1" s="1"/>
  <c r="AB164" i="1"/>
  <c r="M165" i="1"/>
  <c r="N165" i="1"/>
  <c r="O165" i="1" s="1"/>
  <c r="Z165" i="1" s="1"/>
  <c r="AB165" i="1"/>
  <c r="M166" i="1"/>
  <c r="N166" i="1"/>
  <c r="O166" i="1" s="1"/>
  <c r="Z166" i="1" s="1"/>
  <c r="AB166" i="1"/>
  <c r="M167" i="1"/>
  <c r="N167" i="1"/>
  <c r="O167" i="1" s="1"/>
  <c r="Z167" i="1" s="1"/>
  <c r="AB167" i="1"/>
  <c r="M168" i="1"/>
  <c r="N168" i="1"/>
  <c r="O168" i="1" s="1"/>
  <c r="Z168" i="1" s="1"/>
  <c r="AB168" i="1"/>
  <c r="M169" i="1"/>
  <c r="N169" i="1"/>
  <c r="O169" i="1" s="1"/>
  <c r="Z169" i="1" s="1"/>
  <c r="AB169" i="1"/>
  <c r="M170" i="1"/>
  <c r="N170" i="1"/>
  <c r="O170" i="1" s="1"/>
  <c r="Z170" i="1" s="1"/>
  <c r="AB170" i="1"/>
  <c r="M171" i="1"/>
  <c r="N171" i="1"/>
  <c r="O171" i="1" s="1"/>
  <c r="Z171" i="1" s="1"/>
  <c r="AB171" i="1"/>
  <c r="M172" i="1"/>
  <c r="N172" i="1"/>
  <c r="O172" i="1" s="1"/>
  <c r="Z172" i="1" s="1"/>
  <c r="AB172" i="1"/>
  <c r="M173" i="1"/>
  <c r="N173" i="1"/>
  <c r="O173" i="1" s="1"/>
  <c r="W173" i="1"/>
  <c r="AC173" i="1" s="1"/>
  <c r="M174" i="1"/>
  <c r="N174" i="1"/>
  <c r="O174" i="1" s="1"/>
  <c r="Z174" i="1" s="1"/>
  <c r="M175" i="1"/>
  <c r="N175" i="1"/>
  <c r="O175" i="1" s="1"/>
  <c r="Z175" i="1" s="1"/>
  <c r="M176" i="1"/>
  <c r="N176" i="1"/>
  <c r="O176" i="1" s="1"/>
  <c r="Z176" i="1" s="1"/>
  <c r="K176" i="1"/>
  <c r="W176" i="1" s="1"/>
  <c r="K168" i="1"/>
  <c r="W168" i="1" s="1"/>
  <c r="K169" i="1"/>
  <c r="W169" i="1" s="1"/>
  <c r="K170" i="1"/>
  <c r="W170" i="1" s="1"/>
  <c r="K171" i="1"/>
  <c r="W171" i="1" s="1"/>
  <c r="K172" i="1"/>
  <c r="W172" i="1" s="1"/>
  <c r="K174" i="1"/>
  <c r="W174" i="1" s="1"/>
  <c r="K175" i="1"/>
  <c r="W175" i="1" s="1"/>
  <c r="K167" i="1"/>
  <c r="W167" i="1" s="1"/>
  <c r="K166" i="1"/>
  <c r="W166" i="1" s="1"/>
  <c r="K165" i="1"/>
  <c r="W165" i="1" s="1"/>
  <c r="K164" i="1"/>
  <c r="W164" i="1" s="1"/>
  <c r="K163" i="1"/>
  <c r="W163" i="1" s="1"/>
  <c r="K162" i="1"/>
  <c r="W162" i="1" s="1"/>
  <c r="AC192" i="1" l="1"/>
  <c r="AC193" i="1"/>
  <c r="AC179" i="1"/>
  <c r="AC177" i="1"/>
  <c r="AC180" i="1"/>
  <c r="AC191" i="1"/>
  <c r="AC183" i="1"/>
  <c r="AC182" i="1"/>
  <c r="AC178" i="1"/>
  <c r="AC181" i="1"/>
  <c r="AC190" i="1"/>
  <c r="AC188" i="1"/>
  <c r="AC189" i="1"/>
  <c r="AC187" i="1"/>
  <c r="AC185" i="1"/>
  <c r="AC184" i="1"/>
  <c r="AC186" i="1"/>
  <c r="AC176" i="1"/>
  <c r="AC175" i="1"/>
  <c r="AC174" i="1"/>
  <c r="AC172" i="1"/>
  <c r="AC171" i="1"/>
  <c r="AC170" i="1"/>
  <c r="AC169" i="1"/>
  <c r="AC168" i="1"/>
  <c r="AC167" i="1"/>
  <c r="AC166" i="1"/>
  <c r="AC165" i="1"/>
  <c r="AC164" i="1"/>
  <c r="AC163" i="1"/>
  <c r="AC162" i="1"/>
  <c r="K161" i="1" l="1"/>
  <c r="W161" i="1" s="1"/>
  <c r="AC161" i="1" s="1"/>
  <c r="AB160" i="1" l="1"/>
  <c r="M160" i="1"/>
  <c r="N160" i="1"/>
  <c r="O160" i="1" s="1"/>
  <c r="Z160" i="1" s="1"/>
  <c r="M159" i="1"/>
  <c r="N159" i="1"/>
  <c r="O159" i="1" s="1"/>
  <c r="Z159" i="1" s="1"/>
  <c r="M158" i="1"/>
  <c r="N158" i="1"/>
  <c r="O158" i="1" s="1"/>
  <c r="Z158" i="1" s="1"/>
  <c r="M157" i="1"/>
  <c r="N157" i="1"/>
  <c r="O157" i="1" s="1"/>
  <c r="Z157" i="1" s="1"/>
  <c r="M156" i="1"/>
  <c r="N156" i="1"/>
  <c r="O156" i="1" s="1"/>
  <c r="Z156" i="1" s="1"/>
  <c r="M155" i="1"/>
  <c r="N155" i="1"/>
  <c r="O155" i="1" s="1"/>
  <c r="Z155" i="1" s="1"/>
  <c r="M154" i="1"/>
  <c r="N154" i="1"/>
  <c r="O154" i="1" s="1"/>
  <c r="Z154" i="1" s="1"/>
  <c r="K160" i="1"/>
  <c r="W160" i="1" s="1"/>
  <c r="K159" i="1"/>
  <c r="W159" i="1" s="1"/>
  <c r="K158" i="1"/>
  <c r="W158" i="1" s="1"/>
  <c r="K157" i="1"/>
  <c r="W157" i="1" s="1"/>
  <c r="K156" i="1"/>
  <c r="W156" i="1" s="1"/>
  <c r="K155" i="1"/>
  <c r="W155" i="1" s="1"/>
  <c r="K154" i="1"/>
  <c r="W154" i="1" s="1"/>
  <c r="AB158" i="1"/>
  <c r="AB159" i="1"/>
  <c r="AB155" i="1"/>
  <c r="AB156" i="1"/>
  <c r="AB157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N153" i="1"/>
  <c r="O153" i="1" s="1"/>
  <c r="Z153" i="1" s="1"/>
  <c r="M153" i="1"/>
  <c r="K153" i="1"/>
  <c r="W153" i="1" s="1"/>
  <c r="AC155" i="1" l="1"/>
  <c r="AC156" i="1"/>
  <c r="AC160" i="1"/>
  <c r="AC153" i="1"/>
  <c r="AC157" i="1"/>
  <c r="AC154" i="1"/>
  <c r="AC158" i="1"/>
  <c r="AC159" i="1"/>
  <c r="M152" i="1"/>
  <c r="N152" i="1"/>
  <c r="O152" i="1" s="1"/>
  <c r="Z152" i="1" s="1"/>
  <c r="M151" i="1"/>
  <c r="N151" i="1"/>
  <c r="O151" i="1" s="1"/>
  <c r="Z151" i="1" s="1"/>
  <c r="M150" i="1"/>
  <c r="N150" i="1"/>
  <c r="O150" i="1" s="1"/>
  <c r="Z150" i="1" s="1"/>
  <c r="K152" i="1"/>
  <c r="W152" i="1" s="1"/>
  <c r="K151" i="1"/>
  <c r="W151" i="1" s="1"/>
  <c r="K150" i="1"/>
  <c r="W150" i="1" s="1"/>
  <c r="AC150" i="1" l="1"/>
  <c r="AC152" i="1"/>
  <c r="AC151" i="1"/>
  <c r="M147" i="1" l="1"/>
  <c r="M148" i="1"/>
  <c r="M149" i="1"/>
  <c r="N148" i="1" l="1"/>
  <c r="O148" i="1" s="1"/>
  <c r="Z148" i="1" s="1"/>
  <c r="N149" i="1"/>
  <c r="O149" i="1" s="1"/>
  <c r="Z149" i="1" s="1"/>
  <c r="K148" i="1"/>
  <c r="W148" i="1" s="1"/>
  <c r="K149" i="1"/>
  <c r="W149" i="1" s="1"/>
  <c r="AC149" i="1" l="1"/>
  <c r="AC148" i="1"/>
  <c r="K142" i="1"/>
  <c r="W142" i="1" s="1"/>
  <c r="K143" i="1"/>
  <c r="W143" i="1" s="1"/>
  <c r="K144" i="1"/>
  <c r="W144" i="1" s="1"/>
  <c r="K145" i="1"/>
  <c r="W145" i="1" s="1"/>
  <c r="K146" i="1"/>
  <c r="W146" i="1" s="1"/>
  <c r="K147" i="1"/>
  <c r="W147" i="1" s="1"/>
  <c r="N138" i="1"/>
  <c r="O138" i="1" s="1"/>
  <c r="Z138" i="1" s="1"/>
  <c r="N139" i="1"/>
  <c r="O139" i="1" s="1"/>
  <c r="Z139" i="1" s="1"/>
  <c r="N140" i="1"/>
  <c r="O140" i="1" s="1"/>
  <c r="Z140" i="1" s="1"/>
  <c r="N141" i="1"/>
  <c r="O141" i="1" s="1"/>
  <c r="Z141" i="1" s="1"/>
  <c r="N142" i="1"/>
  <c r="O142" i="1" s="1"/>
  <c r="Z142" i="1" s="1"/>
  <c r="N143" i="1"/>
  <c r="O143" i="1" s="1"/>
  <c r="Z143" i="1" s="1"/>
  <c r="N144" i="1"/>
  <c r="O144" i="1" s="1"/>
  <c r="Z144" i="1" s="1"/>
  <c r="N145" i="1"/>
  <c r="O145" i="1" s="1"/>
  <c r="Z145" i="1" s="1"/>
  <c r="N146" i="1"/>
  <c r="O146" i="1" s="1"/>
  <c r="Z146" i="1" s="1"/>
  <c r="N147" i="1"/>
  <c r="O147" i="1" s="1"/>
  <c r="Z147" i="1" s="1"/>
  <c r="M141" i="1"/>
  <c r="M142" i="1"/>
  <c r="M143" i="1"/>
  <c r="M144" i="1"/>
  <c r="M145" i="1"/>
  <c r="M146" i="1"/>
  <c r="AC144" i="1" l="1"/>
  <c r="AC147" i="1"/>
  <c r="AC146" i="1"/>
  <c r="AC145" i="1"/>
  <c r="AC143" i="1"/>
  <c r="S143" i="1" l="1"/>
  <c r="Q143" i="1"/>
  <c r="R143" i="1"/>
  <c r="P143" i="1"/>
  <c r="Q142" i="1"/>
  <c r="Q141" i="1"/>
  <c r="AC142" i="1" l="1"/>
  <c r="T143" i="1"/>
  <c r="U143" i="1" s="1"/>
  <c r="R142" i="1"/>
  <c r="P142" i="1"/>
  <c r="S142" i="1"/>
  <c r="R141" i="1"/>
  <c r="P141" i="1"/>
  <c r="S141" i="1"/>
  <c r="T142" i="1" l="1"/>
  <c r="U142" i="1" s="1"/>
  <c r="T141" i="1"/>
  <c r="U141" i="1" s="1"/>
  <c r="K141" i="1" l="1"/>
  <c r="W141" i="1" s="1"/>
  <c r="AC141" i="1" s="1"/>
  <c r="M137" i="1" l="1"/>
  <c r="N137" i="1"/>
  <c r="O137" i="1" s="1"/>
  <c r="M138" i="1"/>
  <c r="P138" i="1"/>
  <c r="M139" i="1"/>
  <c r="M140" i="1"/>
  <c r="P140" i="1"/>
  <c r="K140" i="1"/>
  <c r="W140" i="1" s="1"/>
  <c r="K139" i="1"/>
  <c r="W139" i="1" s="1"/>
  <c r="K138" i="1"/>
  <c r="W138" i="1" s="1"/>
  <c r="K137" i="1"/>
  <c r="W137" i="1" s="1"/>
  <c r="M136" i="1"/>
  <c r="N136" i="1"/>
  <c r="O136" i="1" s="1"/>
  <c r="R136" i="1" s="1"/>
  <c r="M135" i="1"/>
  <c r="N135" i="1"/>
  <c r="O135" i="1" s="1"/>
  <c r="M134" i="1"/>
  <c r="N134" i="1"/>
  <c r="O134" i="1" s="1"/>
  <c r="AC138" i="1" l="1"/>
  <c r="R137" i="1"/>
  <c r="Z137" i="1"/>
  <c r="AC137" i="1" s="1"/>
  <c r="S137" i="1"/>
  <c r="P137" i="1"/>
  <c r="Q137" i="1"/>
  <c r="R139" i="1"/>
  <c r="AC139" i="1"/>
  <c r="S139" i="1"/>
  <c r="P139" i="1"/>
  <c r="Q139" i="1"/>
  <c r="AC140" i="1"/>
  <c r="Q140" i="1"/>
  <c r="Q138" i="1"/>
  <c r="S140" i="1"/>
  <c r="S138" i="1"/>
  <c r="R140" i="1"/>
  <c r="R138" i="1"/>
  <c r="Q136" i="1"/>
  <c r="P136" i="1"/>
  <c r="Z136" i="1"/>
  <c r="S136" i="1"/>
  <c r="S135" i="1"/>
  <c r="Q135" i="1"/>
  <c r="Z135" i="1"/>
  <c r="R135" i="1"/>
  <c r="P135" i="1"/>
  <c r="S134" i="1"/>
  <c r="Z134" i="1"/>
  <c r="Q134" i="1"/>
  <c r="R134" i="1"/>
  <c r="P134" i="1"/>
  <c r="K136" i="1"/>
  <c r="W136" i="1" s="1"/>
  <c r="AC136" i="1" s="1"/>
  <c r="K135" i="1"/>
  <c r="W135" i="1" s="1"/>
  <c r="K134" i="1"/>
  <c r="W134" i="1" s="1"/>
  <c r="AC135" i="1" l="1"/>
  <c r="AC134" i="1"/>
  <c r="T140" i="1"/>
  <c r="U140" i="1" s="1"/>
  <c r="T138" i="1"/>
  <c r="U138" i="1" s="1"/>
  <c r="T139" i="1"/>
  <c r="U139" i="1" s="1"/>
  <c r="T137" i="1"/>
  <c r="U137" i="1" s="1"/>
  <c r="T135" i="1"/>
  <c r="U135" i="1" s="1"/>
  <c r="T136" i="1"/>
  <c r="U136" i="1" s="1"/>
  <c r="T134" i="1"/>
  <c r="U134" i="1" s="1"/>
  <c r="AB130" i="1"/>
  <c r="AB131" i="1"/>
  <c r="M133" i="1"/>
  <c r="N133" i="1"/>
  <c r="O133" i="1" s="1"/>
  <c r="Q133" i="1" s="1"/>
  <c r="M132" i="1"/>
  <c r="N132" i="1"/>
  <c r="O132" i="1" s="1"/>
  <c r="M131" i="1"/>
  <c r="N131" i="1"/>
  <c r="O131" i="1" s="1"/>
  <c r="Q131" i="1" s="1"/>
  <c r="M130" i="1"/>
  <c r="N130" i="1"/>
  <c r="O130" i="1" s="1"/>
  <c r="Q130" i="1" s="1"/>
  <c r="K132" i="1"/>
  <c r="W132" i="1" s="1"/>
  <c r="K131" i="1"/>
  <c r="W131" i="1" s="1"/>
  <c r="K130" i="1"/>
  <c r="W130" i="1" s="1"/>
  <c r="Q132" i="1" l="1"/>
  <c r="Z132" i="1"/>
  <c r="AC132" i="1" s="1"/>
  <c r="Z130" i="1"/>
  <c r="AC130" i="1" s="1"/>
  <c r="Z131" i="1"/>
  <c r="AC131" i="1" s="1"/>
  <c r="R133" i="1"/>
  <c r="P133" i="1"/>
  <c r="S133" i="1"/>
  <c r="R132" i="1"/>
  <c r="P132" i="1"/>
  <c r="S132" i="1"/>
  <c r="R131" i="1"/>
  <c r="P131" i="1"/>
  <c r="S131" i="1"/>
  <c r="R130" i="1"/>
  <c r="P130" i="1"/>
  <c r="S130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5" i="1"/>
  <c r="N129" i="1"/>
  <c r="O129" i="1" s="1"/>
  <c r="N128" i="1"/>
  <c r="O128" i="1" s="1"/>
  <c r="Z128" i="1" s="1"/>
  <c r="N127" i="1"/>
  <c r="O127" i="1" s="1"/>
  <c r="N126" i="1"/>
  <c r="O126" i="1" s="1"/>
  <c r="P126" i="1" s="1"/>
  <c r="N125" i="1"/>
  <c r="O125" i="1" s="1"/>
  <c r="N124" i="1"/>
  <c r="O124" i="1" s="1"/>
  <c r="Z124" i="1" s="1"/>
  <c r="M124" i="1"/>
  <c r="M125" i="1"/>
  <c r="M126" i="1"/>
  <c r="M127" i="1"/>
  <c r="M128" i="1"/>
  <c r="M129" i="1"/>
  <c r="K129" i="1"/>
  <c r="W129" i="1" s="1"/>
  <c r="K128" i="1"/>
  <c r="W128" i="1" s="1"/>
  <c r="AC128" i="1" s="1"/>
  <c r="K127" i="1"/>
  <c r="W127" i="1" s="1"/>
  <c r="K126" i="1"/>
  <c r="W126" i="1" s="1"/>
  <c r="K125" i="1"/>
  <c r="W125" i="1" s="1"/>
  <c r="K124" i="1"/>
  <c r="W124" i="1" s="1"/>
  <c r="AC124" i="1" s="1"/>
  <c r="P127" i="1" l="1"/>
  <c r="Z127" i="1"/>
  <c r="AC127" i="1" s="1"/>
  <c r="R125" i="1"/>
  <c r="Z125" i="1"/>
  <c r="AC125" i="1" s="1"/>
  <c r="P125" i="1"/>
  <c r="S125" i="1"/>
  <c r="Q125" i="1"/>
  <c r="R129" i="1"/>
  <c r="Z129" i="1"/>
  <c r="AC129" i="1" s="1"/>
  <c r="Q129" i="1"/>
  <c r="S129" i="1"/>
  <c r="P129" i="1"/>
  <c r="Z126" i="1"/>
  <c r="AC126" i="1" s="1"/>
  <c r="T133" i="1"/>
  <c r="U133" i="1" s="1"/>
  <c r="T132" i="1"/>
  <c r="U132" i="1" s="1"/>
  <c r="T131" i="1"/>
  <c r="U131" i="1" s="1"/>
  <c r="T130" i="1"/>
  <c r="U130" i="1" s="1"/>
  <c r="R128" i="1"/>
  <c r="Q128" i="1"/>
  <c r="S128" i="1"/>
  <c r="P128" i="1"/>
  <c r="Q127" i="1"/>
  <c r="S127" i="1"/>
  <c r="R127" i="1"/>
  <c r="S126" i="1"/>
  <c r="Q126" i="1"/>
  <c r="R126" i="1"/>
  <c r="R124" i="1"/>
  <c r="S124" i="1"/>
  <c r="P124" i="1"/>
  <c r="Q124" i="1"/>
  <c r="M123" i="1"/>
  <c r="N123" i="1"/>
  <c r="O123" i="1" s="1"/>
  <c r="T129" i="1" l="1"/>
  <c r="U129" i="1" s="1"/>
  <c r="T127" i="1"/>
  <c r="U127" i="1" s="1"/>
  <c r="T126" i="1"/>
  <c r="U126" i="1" s="1"/>
  <c r="T125" i="1"/>
  <c r="U125" i="1" s="1"/>
  <c r="T128" i="1"/>
  <c r="U128" i="1" s="1"/>
  <c r="T124" i="1"/>
  <c r="U124" i="1" s="1"/>
  <c r="S123" i="1"/>
  <c r="Q123" i="1"/>
  <c r="R123" i="1"/>
  <c r="P123" i="1"/>
  <c r="M122" i="1"/>
  <c r="N122" i="1"/>
  <c r="O122" i="1" s="1"/>
  <c r="K122" i="1"/>
  <c r="W122" i="1" s="1"/>
  <c r="S122" i="1" l="1"/>
  <c r="P122" i="1"/>
  <c r="Q122" i="1"/>
  <c r="R122" i="1"/>
  <c r="T123" i="1"/>
  <c r="U123" i="1" s="1"/>
  <c r="K117" i="1"/>
  <c r="K118" i="1"/>
  <c r="K119" i="1"/>
  <c r="K120" i="1"/>
  <c r="W120" i="1" s="1"/>
  <c r="K116" i="1"/>
  <c r="M121" i="1"/>
  <c r="N121" i="1"/>
  <c r="O121" i="1" s="1"/>
  <c r="M120" i="1"/>
  <c r="N120" i="1"/>
  <c r="O120" i="1" s="1"/>
  <c r="Z122" i="1"/>
  <c r="AC122" i="1" s="1"/>
  <c r="Z123" i="1"/>
  <c r="Z133" i="1"/>
  <c r="K121" i="1"/>
  <c r="W121" i="1" s="1"/>
  <c r="K123" i="1"/>
  <c r="W123" i="1" s="1"/>
  <c r="K133" i="1"/>
  <c r="W133" i="1" s="1"/>
  <c r="AC123" i="1" l="1"/>
  <c r="AC133" i="1"/>
  <c r="T122" i="1"/>
  <c r="U122" i="1" s="1"/>
  <c r="Z121" i="1"/>
  <c r="AC121" i="1" s="1"/>
  <c r="S121" i="1"/>
  <c r="P121" i="1"/>
  <c r="Q121" i="1"/>
  <c r="R121" i="1"/>
  <c r="S120" i="1"/>
  <c r="P120" i="1"/>
  <c r="Q120" i="1"/>
  <c r="R120" i="1"/>
  <c r="Z120" i="1"/>
  <c r="AC120" i="1" s="1"/>
  <c r="W116" i="1"/>
  <c r="W118" i="1"/>
  <c r="M119" i="1"/>
  <c r="N119" i="1"/>
  <c r="O119" i="1" s="1"/>
  <c r="M118" i="1"/>
  <c r="N118" i="1"/>
  <c r="O118" i="1" s="1"/>
  <c r="M117" i="1"/>
  <c r="N117" i="1"/>
  <c r="O117" i="1" s="1"/>
  <c r="M116" i="1"/>
  <c r="N116" i="1"/>
  <c r="O116" i="1" s="1"/>
  <c r="W119" i="1"/>
  <c r="W117" i="1"/>
  <c r="T120" i="1" l="1"/>
  <c r="U120" i="1" s="1"/>
  <c r="S117" i="1"/>
  <c r="P117" i="1"/>
  <c r="Q117" i="1"/>
  <c r="R117" i="1"/>
  <c r="S116" i="1"/>
  <c r="P116" i="1"/>
  <c r="Q116" i="1"/>
  <c r="R116" i="1"/>
  <c r="S118" i="1"/>
  <c r="P118" i="1"/>
  <c r="Q118" i="1"/>
  <c r="R118" i="1"/>
  <c r="S119" i="1"/>
  <c r="P119" i="1"/>
  <c r="Q119" i="1"/>
  <c r="R119" i="1"/>
  <c r="T121" i="1"/>
  <c r="U121" i="1" s="1"/>
  <c r="Z117" i="1"/>
  <c r="AC117" i="1" s="1"/>
  <c r="Z116" i="1"/>
  <c r="AC116" i="1" s="1"/>
  <c r="Z119" i="1"/>
  <c r="AC119" i="1" s="1"/>
  <c r="Z118" i="1"/>
  <c r="AC118" i="1" s="1"/>
  <c r="M115" i="1"/>
  <c r="N115" i="1"/>
  <c r="O115" i="1" s="1"/>
  <c r="M114" i="1"/>
  <c r="N114" i="1"/>
  <c r="O114" i="1" s="1"/>
  <c r="M113" i="1"/>
  <c r="N113" i="1"/>
  <c r="O113" i="1" s="1"/>
  <c r="M112" i="1"/>
  <c r="N112" i="1"/>
  <c r="O112" i="1" s="1"/>
  <c r="K115" i="1"/>
  <c r="W115" i="1" s="1"/>
  <c r="K114" i="1"/>
  <c r="W114" i="1" s="1"/>
  <c r="K113" i="1"/>
  <c r="W113" i="1" s="1"/>
  <c r="K112" i="1"/>
  <c r="W112" i="1" s="1"/>
  <c r="T117" i="1" l="1"/>
  <c r="U117" i="1" s="1"/>
  <c r="S113" i="1"/>
  <c r="P113" i="1"/>
  <c r="Q113" i="1"/>
  <c r="R113" i="1"/>
  <c r="S115" i="1"/>
  <c r="P115" i="1"/>
  <c r="Q115" i="1"/>
  <c r="R115" i="1"/>
  <c r="T116" i="1"/>
  <c r="U116" i="1" s="1"/>
  <c r="P112" i="1"/>
  <c r="Q112" i="1"/>
  <c r="R112" i="1"/>
  <c r="S112" i="1"/>
  <c r="S114" i="1"/>
  <c r="P114" i="1"/>
  <c r="Q114" i="1"/>
  <c r="R114" i="1"/>
  <c r="T119" i="1"/>
  <c r="U119" i="1" s="1"/>
  <c r="T118" i="1"/>
  <c r="U118" i="1" s="1"/>
  <c r="Z115" i="1"/>
  <c r="AC115" i="1" s="1"/>
  <c r="Z114" i="1"/>
  <c r="AC114" i="1" s="1"/>
  <c r="Z113" i="1"/>
  <c r="AC113" i="1" s="1"/>
  <c r="Z112" i="1"/>
  <c r="AC112" i="1" s="1"/>
  <c r="K111" i="1"/>
  <c r="W111" i="1" s="1"/>
  <c r="M111" i="1"/>
  <c r="N111" i="1"/>
  <c r="O111" i="1" s="1"/>
  <c r="K109" i="1"/>
  <c r="W109" i="1" s="1"/>
  <c r="M109" i="1"/>
  <c r="N109" i="1"/>
  <c r="O109" i="1" s="1"/>
  <c r="K110" i="1"/>
  <c r="W110" i="1" s="1"/>
  <c r="M110" i="1"/>
  <c r="N110" i="1"/>
  <c r="O110" i="1" s="1"/>
  <c r="T114" i="1" l="1"/>
  <c r="U114" i="1" s="1"/>
  <c r="V114" i="1" s="1"/>
  <c r="P110" i="1"/>
  <c r="Q110" i="1"/>
  <c r="R110" i="1"/>
  <c r="S110" i="1"/>
  <c r="P111" i="1"/>
  <c r="Q111" i="1"/>
  <c r="R111" i="1"/>
  <c r="S111" i="1"/>
  <c r="Z109" i="1"/>
  <c r="AC109" i="1" s="1"/>
  <c r="P109" i="1"/>
  <c r="Q109" i="1"/>
  <c r="R109" i="1"/>
  <c r="S109" i="1"/>
  <c r="T112" i="1"/>
  <c r="U112" i="1" s="1"/>
  <c r="V112" i="1" s="1"/>
  <c r="T115" i="1"/>
  <c r="U115" i="1" s="1"/>
  <c r="V115" i="1" s="1"/>
  <c r="T113" i="1"/>
  <c r="U113" i="1" s="1"/>
  <c r="V113" i="1" s="1"/>
  <c r="Z111" i="1"/>
  <c r="AC111" i="1" s="1"/>
  <c r="Z110" i="1"/>
  <c r="AC110" i="1" s="1"/>
  <c r="M108" i="1"/>
  <c r="N108" i="1"/>
  <c r="O108" i="1" s="1"/>
  <c r="Z108" i="1" s="1"/>
  <c r="M107" i="1"/>
  <c r="N107" i="1"/>
  <c r="O107" i="1" s="1"/>
  <c r="Z107" i="1" s="1"/>
  <c r="K108" i="1"/>
  <c r="W108" i="1" s="1"/>
  <c r="K107" i="1"/>
  <c r="W107" i="1" s="1"/>
  <c r="AC107" i="1" l="1"/>
  <c r="AC108" i="1"/>
  <c r="T110" i="1"/>
  <c r="U110" i="1" s="1"/>
  <c r="V110" i="1" s="1"/>
  <c r="T109" i="1"/>
  <c r="U109" i="1" s="1"/>
  <c r="V109" i="1" s="1"/>
  <c r="T111" i="1"/>
  <c r="U111" i="1" s="1"/>
  <c r="V111" i="1" s="1"/>
  <c r="S108" i="1"/>
  <c r="P108" i="1"/>
  <c r="Q108" i="1"/>
  <c r="R108" i="1"/>
  <c r="S107" i="1"/>
  <c r="Q107" i="1"/>
  <c r="R107" i="1"/>
  <c r="P107" i="1"/>
  <c r="K106" i="1"/>
  <c r="W106" i="1" s="1"/>
  <c r="K105" i="1"/>
  <c r="W105" i="1" s="1"/>
  <c r="K104" i="1"/>
  <c r="W104" i="1" s="1"/>
  <c r="K103" i="1"/>
  <c r="W103" i="1" s="1"/>
  <c r="T108" i="1" l="1"/>
  <c r="U108" i="1" s="1"/>
  <c r="V108" i="1" s="1"/>
  <c r="T107" i="1"/>
  <c r="U107" i="1" s="1"/>
  <c r="V107" i="1" s="1"/>
  <c r="K102" i="1"/>
  <c r="W102" i="1" l="1"/>
  <c r="K100" i="1"/>
  <c r="W100" i="1" s="1"/>
  <c r="M103" i="1"/>
  <c r="K95" i="1"/>
  <c r="K96" i="1"/>
  <c r="W96" i="1" s="1"/>
  <c r="K97" i="1"/>
  <c r="W97" i="1" s="1"/>
  <c r="K98" i="1"/>
  <c r="W98" i="1" s="1"/>
  <c r="K99" i="1"/>
  <c r="W99" i="1" s="1"/>
  <c r="K101" i="1"/>
  <c r="W101" i="1" s="1"/>
  <c r="M97" i="1"/>
  <c r="N97" i="1"/>
  <c r="O97" i="1" s="1"/>
  <c r="Z97" i="1" s="1"/>
  <c r="M98" i="1"/>
  <c r="N98" i="1"/>
  <c r="O98" i="1" s="1"/>
  <c r="R98" i="1" s="1"/>
  <c r="M99" i="1"/>
  <c r="N99" i="1"/>
  <c r="O99" i="1" s="1"/>
  <c r="Z99" i="1" s="1"/>
  <c r="M100" i="1"/>
  <c r="N100" i="1"/>
  <c r="O100" i="1" s="1"/>
  <c r="Z100" i="1" s="1"/>
  <c r="M101" i="1"/>
  <c r="N101" i="1"/>
  <c r="O101" i="1" s="1"/>
  <c r="Z101" i="1" s="1"/>
  <c r="M102" i="1"/>
  <c r="N102" i="1"/>
  <c r="O102" i="1" s="1"/>
  <c r="N103" i="1"/>
  <c r="O103" i="1" s="1"/>
  <c r="Z103" i="1" s="1"/>
  <c r="AC103" i="1" s="1"/>
  <c r="M104" i="1"/>
  <c r="N104" i="1"/>
  <c r="O104" i="1" s="1"/>
  <c r="Z104" i="1" s="1"/>
  <c r="AC104" i="1" s="1"/>
  <c r="M105" i="1"/>
  <c r="N105" i="1"/>
  <c r="O105" i="1" s="1"/>
  <c r="Z105" i="1" s="1"/>
  <c r="AC105" i="1" s="1"/>
  <c r="M106" i="1"/>
  <c r="N106" i="1"/>
  <c r="O106" i="1" s="1"/>
  <c r="R106" i="1" s="1"/>
  <c r="AC100" i="1" l="1"/>
  <c r="AC99" i="1"/>
  <c r="AC97" i="1"/>
  <c r="AC101" i="1"/>
  <c r="S106" i="1"/>
  <c r="Z106" i="1"/>
  <c r="AC106" i="1" s="1"/>
  <c r="R102" i="1"/>
  <c r="S102" i="1"/>
  <c r="Z102" i="1"/>
  <c r="AC102" i="1" s="1"/>
  <c r="Q102" i="1"/>
  <c r="Z98" i="1"/>
  <c r="AC98" i="1" s="1"/>
  <c r="S98" i="1"/>
  <c r="P104" i="1"/>
  <c r="Q104" i="1"/>
  <c r="R104" i="1"/>
  <c r="S104" i="1"/>
  <c r="Q105" i="1"/>
  <c r="R105" i="1"/>
  <c r="S105" i="1"/>
  <c r="P105" i="1"/>
  <c r="Q101" i="1"/>
  <c r="R101" i="1"/>
  <c r="S101" i="1"/>
  <c r="P101" i="1"/>
  <c r="S99" i="1"/>
  <c r="P99" i="1"/>
  <c r="Q99" i="1"/>
  <c r="R99" i="1"/>
  <c r="Q97" i="1"/>
  <c r="R97" i="1"/>
  <c r="S97" i="1"/>
  <c r="P97" i="1"/>
  <c r="S103" i="1"/>
  <c r="P103" i="1"/>
  <c r="Q103" i="1"/>
  <c r="R103" i="1"/>
  <c r="P100" i="1"/>
  <c r="Q100" i="1"/>
  <c r="R100" i="1"/>
  <c r="S100" i="1"/>
  <c r="Q106" i="1"/>
  <c r="Q98" i="1"/>
  <c r="P106" i="1"/>
  <c r="P102" i="1"/>
  <c r="P98" i="1"/>
  <c r="W95" i="1"/>
  <c r="M95" i="1"/>
  <c r="N95" i="1"/>
  <c r="O95" i="1" s="1"/>
  <c r="Z95" i="1" s="1"/>
  <c r="M96" i="1"/>
  <c r="N96" i="1"/>
  <c r="O96" i="1" s="1"/>
  <c r="Z96" i="1" s="1"/>
  <c r="AC96" i="1" s="1"/>
  <c r="M94" i="1"/>
  <c r="N94" i="1"/>
  <c r="O94" i="1" s="1"/>
  <c r="M93" i="1"/>
  <c r="N93" i="1"/>
  <c r="O93" i="1" s="1"/>
  <c r="Z93" i="1" s="1"/>
  <c r="K94" i="1"/>
  <c r="W94" i="1" s="1"/>
  <c r="K93" i="1"/>
  <c r="W93" i="1" s="1"/>
  <c r="AC95" i="1" l="1"/>
  <c r="AC93" i="1"/>
  <c r="T105" i="1"/>
  <c r="U105" i="1" s="1"/>
  <c r="V105" i="1" s="1"/>
  <c r="R94" i="1"/>
  <c r="Z94" i="1"/>
  <c r="AC94" i="1" s="1"/>
  <c r="T98" i="1"/>
  <c r="U98" i="1" s="1"/>
  <c r="V98" i="1" s="1"/>
  <c r="T106" i="1"/>
  <c r="U106" i="1" s="1"/>
  <c r="V106" i="1" s="1"/>
  <c r="T102" i="1"/>
  <c r="U102" i="1" s="1"/>
  <c r="V102" i="1" s="1"/>
  <c r="T101" i="1"/>
  <c r="U101" i="1" s="1"/>
  <c r="V101" i="1" s="1"/>
  <c r="T97" i="1"/>
  <c r="U97" i="1" s="1"/>
  <c r="V97" i="1" s="1"/>
  <c r="T99" i="1"/>
  <c r="U99" i="1" s="1"/>
  <c r="V99" i="1" s="1"/>
  <c r="T100" i="1"/>
  <c r="U100" i="1" s="1"/>
  <c r="V100" i="1" s="1"/>
  <c r="T103" i="1"/>
  <c r="U103" i="1" s="1"/>
  <c r="V103" i="1" s="1"/>
  <c r="T104" i="1"/>
  <c r="U104" i="1" s="1"/>
  <c r="V104" i="1" s="1"/>
  <c r="Q95" i="1"/>
  <c r="R95" i="1"/>
  <c r="S95" i="1"/>
  <c r="P95" i="1"/>
  <c r="S96" i="1"/>
  <c r="R96" i="1"/>
  <c r="P96" i="1"/>
  <c r="Q96" i="1"/>
  <c r="S94" i="1"/>
  <c r="Q94" i="1"/>
  <c r="P94" i="1"/>
  <c r="S93" i="1"/>
  <c r="Q93" i="1"/>
  <c r="R93" i="1"/>
  <c r="P93" i="1"/>
  <c r="M91" i="1"/>
  <c r="N91" i="1"/>
  <c r="O91" i="1" s="1"/>
  <c r="Q91" i="1" s="1"/>
  <c r="M92" i="1"/>
  <c r="N92" i="1"/>
  <c r="O92" i="1" s="1"/>
  <c r="Z92" i="1" s="1"/>
  <c r="K92" i="1"/>
  <c r="W92" i="1" s="1"/>
  <c r="K91" i="1"/>
  <c r="W91" i="1" s="1"/>
  <c r="AC92" i="1" l="1"/>
  <c r="T95" i="1"/>
  <c r="U95" i="1" s="1"/>
  <c r="V95" i="1" s="1"/>
  <c r="P91" i="1"/>
  <c r="T94" i="1"/>
  <c r="U94" i="1" s="1"/>
  <c r="V94" i="1" s="1"/>
  <c r="T96" i="1"/>
  <c r="U96" i="1" s="1"/>
  <c r="V96" i="1" s="1"/>
  <c r="T93" i="1"/>
  <c r="U93" i="1" s="1"/>
  <c r="V93" i="1" s="1"/>
  <c r="Z91" i="1"/>
  <c r="AC91" i="1" s="1"/>
  <c r="R92" i="1"/>
  <c r="Q92" i="1"/>
  <c r="S92" i="1"/>
  <c r="P92" i="1"/>
  <c r="R91" i="1"/>
  <c r="S91" i="1"/>
  <c r="T92" i="1" l="1"/>
  <c r="U92" i="1" s="1"/>
  <c r="V92" i="1" s="1"/>
  <c r="T91" i="1"/>
  <c r="U91" i="1" s="1"/>
  <c r="V91" i="1" s="1"/>
  <c r="M90" i="1"/>
  <c r="N90" i="1"/>
  <c r="O90" i="1" s="1"/>
  <c r="Z90" i="1" s="1"/>
  <c r="M89" i="1"/>
  <c r="N89" i="1"/>
  <c r="O89" i="1" s="1"/>
  <c r="Z89" i="1" s="1"/>
  <c r="K90" i="1"/>
  <c r="W90" i="1" s="1"/>
  <c r="K89" i="1"/>
  <c r="W89" i="1" s="1"/>
  <c r="AC89" i="1" l="1"/>
  <c r="AC90" i="1"/>
  <c r="S90" i="1"/>
  <c r="P90" i="1"/>
  <c r="Q90" i="1"/>
  <c r="R90" i="1"/>
  <c r="S89" i="1"/>
  <c r="P89" i="1"/>
  <c r="Q89" i="1"/>
  <c r="R89" i="1"/>
  <c r="M85" i="1"/>
  <c r="N85" i="1"/>
  <c r="O85" i="1" s="1"/>
  <c r="Z85" i="1" s="1"/>
  <c r="M86" i="1"/>
  <c r="N86" i="1"/>
  <c r="O86" i="1" s="1"/>
  <c r="Z86" i="1" s="1"/>
  <c r="M87" i="1"/>
  <c r="N87" i="1"/>
  <c r="O87" i="1" s="1"/>
  <c r="M88" i="1"/>
  <c r="N88" i="1"/>
  <c r="O88" i="1" s="1"/>
  <c r="Z88" i="1" s="1"/>
  <c r="M84" i="1"/>
  <c r="N84" i="1"/>
  <c r="O84" i="1" s="1"/>
  <c r="Q84" i="1" s="1"/>
  <c r="K85" i="1"/>
  <c r="W85" i="1" s="1"/>
  <c r="K86" i="1"/>
  <c r="W86" i="1" s="1"/>
  <c r="AC86" i="1" s="1"/>
  <c r="K87" i="1"/>
  <c r="W87" i="1" s="1"/>
  <c r="K88" i="1"/>
  <c r="W88" i="1" s="1"/>
  <c r="K84" i="1"/>
  <c r="W84" i="1" s="1"/>
  <c r="AC85" i="1" l="1"/>
  <c r="AC88" i="1"/>
  <c r="Q87" i="1"/>
  <c r="Z87" i="1"/>
  <c r="AC87" i="1" s="1"/>
  <c r="T90" i="1"/>
  <c r="U90" i="1" s="1"/>
  <c r="V90" i="1" s="1"/>
  <c r="T89" i="1"/>
  <c r="U89" i="1" s="1"/>
  <c r="V89" i="1" s="1"/>
  <c r="S87" i="1"/>
  <c r="P87" i="1"/>
  <c r="Q85" i="1"/>
  <c r="P85" i="1"/>
  <c r="S85" i="1"/>
  <c r="P84" i="1"/>
  <c r="S86" i="1"/>
  <c r="P86" i="1"/>
  <c r="Q86" i="1"/>
  <c r="R86" i="1"/>
  <c r="S88" i="1"/>
  <c r="P88" i="1"/>
  <c r="Q88" i="1"/>
  <c r="R88" i="1"/>
  <c r="R87" i="1"/>
  <c r="R85" i="1"/>
  <c r="S84" i="1"/>
  <c r="R84" i="1"/>
  <c r="Z84" i="1"/>
  <c r="AC84" i="1" s="1"/>
  <c r="K60" i="1"/>
  <c r="W60" i="1" s="1"/>
  <c r="M60" i="1"/>
  <c r="N60" i="1"/>
  <c r="O60" i="1" s="1"/>
  <c r="P60" i="1" s="1"/>
  <c r="K61" i="1"/>
  <c r="W61" i="1" s="1"/>
  <c r="M61" i="1"/>
  <c r="N61" i="1"/>
  <c r="O61" i="1" s="1"/>
  <c r="P61" i="1" s="1"/>
  <c r="K62" i="1"/>
  <c r="W62" i="1" s="1"/>
  <c r="M62" i="1"/>
  <c r="N62" i="1"/>
  <c r="O62" i="1" s="1"/>
  <c r="P62" i="1" s="1"/>
  <c r="K63" i="1"/>
  <c r="W63" i="1" s="1"/>
  <c r="M63" i="1"/>
  <c r="N63" i="1"/>
  <c r="O63" i="1" s="1"/>
  <c r="K64" i="1"/>
  <c r="W64" i="1" s="1"/>
  <c r="M64" i="1"/>
  <c r="N64" i="1"/>
  <c r="O64" i="1" s="1"/>
  <c r="P64" i="1" s="1"/>
  <c r="K65" i="1"/>
  <c r="W65" i="1" s="1"/>
  <c r="M65" i="1"/>
  <c r="N65" i="1"/>
  <c r="O65" i="1" s="1"/>
  <c r="P65" i="1" s="1"/>
  <c r="K66" i="1"/>
  <c r="W66" i="1" s="1"/>
  <c r="M66" i="1"/>
  <c r="N66" i="1"/>
  <c r="O66" i="1" s="1"/>
  <c r="K67" i="1"/>
  <c r="W67" i="1" s="1"/>
  <c r="M67" i="1"/>
  <c r="N67" i="1"/>
  <c r="O67" i="1" s="1"/>
  <c r="K68" i="1"/>
  <c r="W68" i="1" s="1"/>
  <c r="M68" i="1"/>
  <c r="N68" i="1"/>
  <c r="O68" i="1" s="1"/>
  <c r="K69" i="1"/>
  <c r="W69" i="1" s="1"/>
  <c r="M69" i="1"/>
  <c r="N69" i="1"/>
  <c r="O69" i="1" s="1"/>
  <c r="K70" i="1"/>
  <c r="W70" i="1" s="1"/>
  <c r="M70" i="1"/>
  <c r="N70" i="1"/>
  <c r="O70" i="1" s="1"/>
  <c r="K71" i="1"/>
  <c r="W71" i="1" s="1"/>
  <c r="M71" i="1"/>
  <c r="N71" i="1"/>
  <c r="O71" i="1" s="1"/>
  <c r="P71" i="1" s="1"/>
  <c r="K72" i="1"/>
  <c r="W72" i="1" s="1"/>
  <c r="M72" i="1"/>
  <c r="N72" i="1"/>
  <c r="O72" i="1" s="1"/>
  <c r="K73" i="1"/>
  <c r="W73" i="1" s="1"/>
  <c r="M73" i="1"/>
  <c r="N73" i="1"/>
  <c r="O73" i="1" s="1"/>
  <c r="K74" i="1"/>
  <c r="W74" i="1" s="1"/>
  <c r="M74" i="1"/>
  <c r="N74" i="1"/>
  <c r="O74" i="1" s="1"/>
  <c r="K75" i="1"/>
  <c r="W75" i="1" s="1"/>
  <c r="M75" i="1"/>
  <c r="N75" i="1"/>
  <c r="O75" i="1" s="1"/>
  <c r="P75" i="1" s="1"/>
  <c r="K76" i="1"/>
  <c r="W76" i="1" s="1"/>
  <c r="M76" i="1"/>
  <c r="N76" i="1"/>
  <c r="O76" i="1" s="1"/>
  <c r="K77" i="1"/>
  <c r="W77" i="1" s="1"/>
  <c r="M77" i="1"/>
  <c r="N77" i="1"/>
  <c r="O77" i="1" s="1"/>
  <c r="K78" i="1"/>
  <c r="W78" i="1" s="1"/>
  <c r="M78" i="1"/>
  <c r="N78" i="1"/>
  <c r="O78" i="1" s="1"/>
  <c r="K79" i="1"/>
  <c r="W79" i="1" s="1"/>
  <c r="M79" i="1"/>
  <c r="N79" i="1"/>
  <c r="O79" i="1" s="1"/>
  <c r="K80" i="1"/>
  <c r="W80" i="1" s="1"/>
  <c r="M80" i="1"/>
  <c r="N80" i="1"/>
  <c r="O80" i="1" s="1"/>
  <c r="K81" i="1"/>
  <c r="W81" i="1" s="1"/>
  <c r="M81" i="1"/>
  <c r="N81" i="1"/>
  <c r="O81" i="1" s="1"/>
  <c r="K82" i="1"/>
  <c r="W82" i="1" s="1"/>
  <c r="M82" i="1"/>
  <c r="N82" i="1"/>
  <c r="O82" i="1" s="1"/>
  <c r="K83" i="1"/>
  <c r="W83" i="1" s="1"/>
  <c r="M83" i="1"/>
  <c r="N83" i="1"/>
  <c r="O83" i="1" s="1"/>
  <c r="K56" i="1"/>
  <c r="W56" i="1" s="1"/>
  <c r="M56" i="1"/>
  <c r="N56" i="1"/>
  <c r="O56" i="1" s="1"/>
  <c r="K57" i="1"/>
  <c r="W57" i="1" s="1"/>
  <c r="M57" i="1"/>
  <c r="N57" i="1"/>
  <c r="O57" i="1" s="1"/>
  <c r="R57" i="1" s="1"/>
  <c r="K58" i="1"/>
  <c r="W58" i="1" s="1"/>
  <c r="M58" i="1"/>
  <c r="N58" i="1"/>
  <c r="O58" i="1" s="1"/>
  <c r="K59" i="1"/>
  <c r="W59" i="1" s="1"/>
  <c r="M59" i="1"/>
  <c r="N59" i="1"/>
  <c r="O59" i="1" s="1"/>
  <c r="P59" i="1" s="1"/>
  <c r="M54" i="1"/>
  <c r="N54" i="1"/>
  <c r="O54" i="1" s="1"/>
  <c r="M55" i="1"/>
  <c r="N55" i="1"/>
  <c r="O55" i="1" s="1"/>
  <c r="K55" i="1"/>
  <c r="W55" i="1" s="1"/>
  <c r="K54" i="1"/>
  <c r="W54" i="1" s="1"/>
  <c r="T85" i="1" l="1"/>
  <c r="U85" i="1" s="1"/>
  <c r="V85" i="1" s="1"/>
  <c r="T88" i="1"/>
  <c r="U88" i="1" s="1"/>
  <c r="V88" i="1" s="1"/>
  <c r="T87" i="1"/>
  <c r="U87" i="1" s="1"/>
  <c r="V87" i="1" s="1"/>
  <c r="T84" i="1"/>
  <c r="U84" i="1" s="1"/>
  <c r="V84" i="1" s="1"/>
  <c r="T86" i="1"/>
  <c r="U86" i="1" s="1"/>
  <c r="V86" i="1" s="1"/>
  <c r="P77" i="1"/>
  <c r="S77" i="1"/>
  <c r="Z77" i="1"/>
  <c r="AC77" i="1" s="1"/>
  <c r="P80" i="1"/>
  <c r="Z80" i="1"/>
  <c r="AC80" i="1" s="1"/>
  <c r="S80" i="1"/>
  <c r="P79" i="1"/>
  <c r="Z79" i="1"/>
  <c r="AC79" i="1" s="1"/>
  <c r="P78" i="1"/>
  <c r="Z78" i="1"/>
  <c r="AC78" i="1" s="1"/>
  <c r="P83" i="1"/>
  <c r="Z83" i="1"/>
  <c r="AC83" i="1" s="1"/>
  <c r="P82" i="1"/>
  <c r="Z82" i="1"/>
  <c r="AC82" i="1" s="1"/>
  <c r="P81" i="1"/>
  <c r="Z81" i="1"/>
  <c r="AC81" i="1" s="1"/>
  <c r="P67" i="1"/>
  <c r="Z67" i="1"/>
  <c r="AC67" i="1" s="1"/>
  <c r="S67" i="1"/>
  <c r="P66" i="1"/>
  <c r="Z66" i="1"/>
  <c r="AC66" i="1" s="1"/>
  <c r="P76" i="1"/>
  <c r="S76" i="1"/>
  <c r="Z76" i="1"/>
  <c r="AC76" i="1" s="1"/>
  <c r="P74" i="1"/>
  <c r="Z74" i="1"/>
  <c r="AC74" i="1" s="1"/>
  <c r="P73" i="1"/>
  <c r="Z73" i="1"/>
  <c r="AC73" i="1" s="1"/>
  <c r="P72" i="1"/>
  <c r="Z72" i="1"/>
  <c r="AC72" i="1" s="1"/>
  <c r="P70" i="1"/>
  <c r="Z70" i="1"/>
  <c r="AC70" i="1" s="1"/>
  <c r="P69" i="1"/>
  <c r="Z69" i="1"/>
  <c r="AC69" i="1" s="1"/>
  <c r="P68" i="1"/>
  <c r="Z68" i="1"/>
  <c r="AC68" i="1" s="1"/>
  <c r="Z65" i="1"/>
  <c r="AC65" i="1" s="1"/>
  <c r="Z75" i="1"/>
  <c r="AC75" i="1" s="1"/>
  <c r="Z71" i="1"/>
  <c r="AC71" i="1" s="1"/>
  <c r="S65" i="1"/>
  <c r="Z64" i="1"/>
  <c r="AC64" i="1" s="1"/>
  <c r="P63" i="1"/>
  <c r="Z63" i="1"/>
  <c r="AC63" i="1" s="1"/>
  <c r="Z57" i="1"/>
  <c r="AC57" i="1" s="1"/>
  <c r="Q57" i="1"/>
  <c r="Z62" i="1"/>
  <c r="AC62" i="1" s="1"/>
  <c r="S62" i="1"/>
  <c r="Z61" i="1"/>
  <c r="AC61" i="1" s="1"/>
  <c r="Z60" i="1"/>
  <c r="AC60" i="1" s="1"/>
  <c r="S60" i="1"/>
  <c r="S57" i="1"/>
  <c r="P57" i="1"/>
  <c r="Q56" i="1"/>
  <c r="P56" i="1"/>
  <c r="S82" i="1"/>
  <c r="S81" i="1"/>
  <c r="S78" i="1"/>
  <c r="S75" i="1"/>
  <c r="S73" i="1"/>
  <c r="S66" i="1"/>
  <c r="S64" i="1"/>
  <c r="S63" i="1"/>
  <c r="S61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S70" i="1"/>
  <c r="S69" i="1"/>
  <c r="Q83" i="1"/>
  <c r="Q82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S83" i="1"/>
  <c r="S79" i="1"/>
  <c r="S74" i="1"/>
  <c r="S72" i="1"/>
  <c r="S71" i="1"/>
  <c r="S68" i="1"/>
  <c r="Q81" i="1"/>
  <c r="Q80" i="1"/>
  <c r="S58" i="1"/>
  <c r="R58" i="1"/>
  <c r="P58" i="1"/>
  <c r="Q58" i="1"/>
  <c r="Z58" i="1"/>
  <c r="AC58" i="1" s="1"/>
  <c r="Q59" i="1"/>
  <c r="R56" i="1"/>
  <c r="S59" i="1"/>
  <c r="R59" i="1"/>
  <c r="S56" i="1"/>
  <c r="Z59" i="1"/>
  <c r="AC59" i="1" s="1"/>
  <c r="Z56" i="1"/>
  <c r="AC56" i="1" s="1"/>
  <c r="Q55" i="1"/>
  <c r="P55" i="1"/>
  <c r="S55" i="1"/>
  <c r="R54" i="1"/>
  <c r="S54" i="1"/>
  <c r="P54" i="1"/>
  <c r="Q54" i="1"/>
  <c r="Z54" i="1"/>
  <c r="AC54" i="1" s="1"/>
  <c r="R55" i="1"/>
  <c r="Z55" i="1"/>
  <c r="AC55" i="1" s="1"/>
  <c r="K53" i="1"/>
  <c r="T67" i="1" l="1"/>
  <c r="U67" i="1" s="1"/>
  <c r="V67" i="1" s="1"/>
  <c r="T82" i="1"/>
  <c r="U82" i="1" s="1"/>
  <c r="V82" i="1" s="1"/>
  <c r="T80" i="1"/>
  <c r="U80" i="1" s="1"/>
  <c r="V80" i="1" s="1"/>
  <c r="T81" i="1"/>
  <c r="U81" i="1" s="1"/>
  <c r="V81" i="1" s="1"/>
  <c r="T76" i="1"/>
  <c r="U76" i="1" s="1"/>
  <c r="V76" i="1" s="1"/>
  <c r="T73" i="1"/>
  <c r="U73" i="1" s="1"/>
  <c r="V73" i="1" s="1"/>
  <c r="T77" i="1"/>
  <c r="U77" i="1" s="1"/>
  <c r="V77" i="1" s="1"/>
  <c r="T75" i="1"/>
  <c r="U75" i="1" s="1"/>
  <c r="V75" i="1" s="1"/>
  <c r="T79" i="1"/>
  <c r="U79" i="1" s="1"/>
  <c r="V79" i="1" s="1"/>
  <c r="T68" i="1"/>
  <c r="U68" i="1" s="1"/>
  <c r="V68" i="1" s="1"/>
  <c r="T65" i="1"/>
  <c r="U65" i="1" s="1"/>
  <c r="V65" i="1" s="1"/>
  <c r="T69" i="1"/>
  <c r="U69" i="1" s="1"/>
  <c r="V69" i="1" s="1"/>
  <c r="T72" i="1"/>
  <c r="U72" i="1" s="1"/>
  <c r="V72" i="1" s="1"/>
  <c r="T66" i="1"/>
  <c r="U66" i="1" s="1"/>
  <c r="V66" i="1" s="1"/>
  <c r="T70" i="1"/>
  <c r="U70" i="1" s="1"/>
  <c r="V70" i="1" s="1"/>
  <c r="T74" i="1"/>
  <c r="U74" i="1" s="1"/>
  <c r="V74" i="1" s="1"/>
  <c r="T78" i="1"/>
  <c r="U78" i="1" s="1"/>
  <c r="V78" i="1" s="1"/>
  <c r="T83" i="1"/>
  <c r="U83" i="1" s="1"/>
  <c r="V83" i="1" s="1"/>
  <c r="T71" i="1"/>
  <c r="U71" i="1" s="1"/>
  <c r="V71" i="1" s="1"/>
  <c r="T64" i="1"/>
  <c r="U64" i="1" s="1"/>
  <c r="V64" i="1" s="1"/>
  <c r="T60" i="1"/>
  <c r="U60" i="1" s="1"/>
  <c r="V60" i="1" s="1"/>
  <c r="T63" i="1"/>
  <c r="U63" i="1" s="1"/>
  <c r="V63" i="1" s="1"/>
  <c r="T57" i="1"/>
  <c r="U57" i="1" s="1"/>
  <c r="V57" i="1" s="1"/>
  <c r="T62" i="1"/>
  <c r="U62" i="1" s="1"/>
  <c r="V62" i="1" s="1"/>
  <c r="T61" i="1"/>
  <c r="U61" i="1" s="1"/>
  <c r="V61" i="1" s="1"/>
  <c r="T59" i="1"/>
  <c r="U59" i="1" s="1"/>
  <c r="V59" i="1" s="1"/>
  <c r="T56" i="1"/>
  <c r="U56" i="1" s="1"/>
  <c r="V56" i="1" s="1"/>
  <c r="T55" i="1"/>
  <c r="U55" i="1" s="1"/>
  <c r="V55" i="1" s="1"/>
  <c r="T58" i="1"/>
  <c r="U58" i="1" s="1"/>
  <c r="V58" i="1" s="1"/>
  <c r="T54" i="1"/>
  <c r="U54" i="1" s="1"/>
  <c r="V54" i="1" s="1"/>
  <c r="K52" i="1" l="1"/>
  <c r="K51" i="1"/>
  <c r="K50" i="1"/>
  <c r="W50" i="1" s="1"/>
  <c r="K47" i="1" l="1"/>
  <c r="W47" i="1" s="1"/>
  <c r="K49" i="1"/>
  <c r="M49" i="1" l="1"/>
  <c r="N49" i="1"/>
  <c r="O49" i="1" s="1"/>
  <c r="Z49" i="1" s="1"/>
  <c r="W49" i="1"/>
  <c r="M50" i="1"/>
  <c r="N50" i="1"/>
  <c r="O50" i="1" s="1"/>
  <c r="Z50" i="1" s="1"/>
  <c r="AC50" i="1" s="1"/>
  <c r="M51" i="1"/>
  <c r="N51" i="1"/>
  <c r="O51" i="1" s="1"/>
  <c r="Z51" i="1" s="1"/>
  <c r="W51" i="1"/>
  <c r="M52" i="1"/>
  <c r="N52" i="1"/>
  <c r="O52" i="1" s="1"/>
  <c r="Z52" i="1" s="1"/>
  <c r="W52" i="1"/>
  <c r="M53" i="1"/>
  <c r="N53" i="1"/>
  <c r="O53" i="1" s="1"/>
  <c r="Z53" i="1" s="1"/>
  <c r="W53" i="1"/>
  <c r="AC53" i="1" l="1"/>
  <c r="AC52" i="1"/>
  <c r="AC49" i="1"/>
  <c r="AC51" i="1"/>
  <c r="R53" i="1"/>
  <c r="Q53" i="1"/>
  <c r="S53" i="1"/>
  <c r="P53" i="1"/>
  <c r="R51" i="1"/>
  <c r="Q51" i="1"/>
  <c r="S51" i="1"/>
  <c r="P51" i="1"/>
  <c r="R50" i="1"/>
  <c r="S50" i="1"/>
  <c r="P50" i="1"/>
  <c r="Q50" i="1"/>
  <c r="R52" i="1"/>
  <c r="Q52" i="1"/>
  <c r="S52" i="1"/>
  <c r="P52" i="1"/>
  <c r="Q49" i="1"/>
  <c r="R49" i="1"/>
  <c r="S49" i="1"/>
  <c r="P49" i="1"/>
  <c r="T52" i="1" l="1"/>
  <c r="U52" i="1" s="1"/>
  <c r="V52" i="1" s="1"/>
  <c r="T51" i="1"/>
  <c r="U51" i="1" s="1"/>
  <c r="V51" i="1" s="1"/>
  <c r="T49" i="1"/>
  <c r="U49" i="1" s="1"/>
  <c r="V49" i="1" s="1"/>
  <c r="T50" i="1"/>
  <c r="U50" i="1" s="1"/>
  <c r="V50" i="1" s="1"/>
  <c r="T53" i="1"/>
  <c r="U53" i="1" s="1"/>
  <c r="V53" i="1" s="1"/>
  <c r="M27" i="1" l="1"/>
  <c r="M28" i="1"/>
  <c r="M23" i="1" l="1"/>
  <c r="M24" i="1"/>
  <c r="M25" i="1"/>
  <c r="M22" i="1"/>
  <c r="N27" i="1" l="1"/>
  <c r="O27" i="1" s="1"/>
  <c r="Z27" i="1" s="1"/>
  <c r="N28" i="1"/>
  <c r="O28" i="1" s="1"/>
  <c r="Z28" i="1" s="1"/>
  <c r="N29" i="1"/>
  <c r="O29" i="1" s="1"/>
  <c r="Z29" i="1" s="1"/>
  <c r="N30" i="1"/>
  <c r="O30" i="1" s="1"/>
  <c r="Z30" i="1" s="1"/>
  <c r="N31" i="1"/>
  <c r="O31" i="1" s="1"/>
  <c r="R31" i="1" s="1"/>
  <c r="N32" i="1"/>
  <c r="O32" i="1" s="1"/>
  <c r="R32" i="1" s="1"/>
  <c r="N33" i="1"/>
  <c r="O33" i="1" s="1"/>
  <c r="N34" i="1"/>
  <c r="O34" i="1" s="1"/>
  <c r="N35" i="1"/>
  <c r="O35" i="1" s="1"/>
  <c r="R35" i="1" s="1"/>
  <c r="N36" i="1"/>
  <c r="O36" i="1" s="1"/>
  <c r="R36" i="1" s="1"/>
  <c r="N37" i="1"/>
  <c r="O37" i="1" s="1"/>
  <c r="R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S45" i="1" s="1"/>
  <c r="M26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K27" i="1"/>
  <c r="W27" i="1" s="1"/>
  <c r="K28" i="1"/>
  <c r="W28" i="1" s="1"/>
  <c r="K29" i="1"/>
  <c r="W29" i="1" s="1"/>
  <c r="K30" i="1"/>
  <c r="W30" i="1" s="1"/>
  <c r="K31" i="1"/>
  <c r="W31" i="1" s="1"/>
  <c r="K32" i="1"/>
  <c r="W32" i="1" s="1"/>
  <c r="K33" i="1"/>
  <c r="W33" i="1" s="1"/>
  <c r="K34" i="1"/>
  <c r="W34" i="1" s="1"/>
  <c r="K35" i="1"/>
  <c r="W35" i="1" s="1"/>
  <c r="K36" i="1"/>
  <c r="W36" i="1" s="1"/>
  <c r="K37" i="1"/>
  <c r="W37" i="1" s="1"/>
  <c r="K38" i="1"/>
  <c r="W38" i="1" s="1"/>
  <c r="K39" i="1"/>
  <c r="W39" i="1" s="1"/>
  <c r="K40" i="1"/>
  <c r="W40" i="1" s="1"/>
  <c r="K41" i="1"/>
  <c r="W41" i="1" s="1"/>
  <c r="K42" i="1"/>
  <c r="W42" i="1" s="1"/>
  <c r="K43" i="1"/>
  <c r="W43" i="1" s="1"/>
  <c r="K44" i="1"/>
  <c r="W44" i="1" s="1"/>
  <c r="K45" i="1"/>
  <c r="W45" i="1" s="1"/>
  <c r="K46" i="1"/>
  <c r="W46" i="1" s="1"/>
  <c r="M20" i="1"/>
  <c r="M21" i="1"/>
  <c r="M47" i="1"/>
  <c r="M48" i="1"/>
  <c r="N20" i="1"/>
  <c r="O20" i="1" s="1"/>
  <c r="N21" i="1"/>
  <c r="O21" i="1" s="1"/>
  <c r="N22" i="1"/>
  <c r="O22" i="1" s="1"/>
  <c r="N23" i="1"/>
  <c r="O23" i="1" s="1"/>
  <c r="N24" i="1"/>
  <c r="O24" i="1" s="1"/>
  <c r="P24" i="1" s="1"/>
  <c r="N25" i="1"/>
  <c r="O25" i="1" s="1"/>
  <c r="P25" i="1" s="1"/>
  <c r="N26" i="1"/>
  <c r="O26" i="1" s="1"/>
  <c r="N46" i="1"/>
  <c r="K20" i="1"/>
  <c r="W20" i="1" s="1"/>
  <c r="K21" i="1"/>
  <c r="W21" i="1" s="1"/>
  <c r="K22" i="1"/>
  <c r="W22" i="1" s="1"/>
  <c r="K23" i="1"/>
  <c r="W23" i="1" s="1"/>
  <c r="K24" i="1"/>
  <c r="W24" i="1" s="1"/>
  <c r="K25" i="1"/>
  <c r="W25" i="1" s="1"/>
  <c r="K26" i="1"/>
  <c r="W26" i="1" s="1"/>
  <c r="AC28" i="1" l="1"/>
  <c r="AC27" i="1"/>
  <c r="AC30" i="1"/>
  <c r="AC29" i="1"/>
  <c r="P45" i="1"/>
  <c r="Z45" i="1"/>
  <c r="AC45" i="1" s="1"/>
  <c r="R45" i="1"/>
  <c r="P44" i="1"/>
  <c r="Z44" i="1"/>
  <c r="AC44" i="1" s="1"/>
  <c r="R44" i="1"/>
  <c r="S44" i="1"/>
  <c r="P43" i="1"/>
  <c r="Z43" i="1"/>
  <c r="AC43" i="1" s="1"/>
  <c r="S43" i="1"/>
  <c r="R43" i="1"/>
  <c r="P42" i="1"/>
  <c r="Z42" i="1"/>
  <c r="AC42" i="1" s="1"/>
  <c r="R42" i="1"/>
  <c r="S42" i="1"/>
  <c r="P41" i="1"/>
  <c r="Z41" i="1"/>
  <c r="AC41" i="1" s="1"/>
  <c r="S41" i="1"/>
  <c r="R41" i="1"/>
  <c r="P40" i="1"/>
  <c r="Z40" i="1"/>
  <c r="AC40" i="1" s="1"/>
  <c r="R40" i="1"/>
  <c r="S40" i="1"/>
  <c r="P39" i="1"/>
  <c r="Z39" i="1"/>
  <c r="AC39" i="1" s="1"/>
  <c r="S39" i="1"/>
  <c r="R39" i="1"/>
  <c r="P38" i="1"/>
  <c r="Z38" i="1"/>
  <c r="AC38" i="1" s="1"/>
  <c r="S38" i="1"/>
  <c r="R38" i="1"/>
  <c r="S37" i="1"/>
  <c r="P37" i="1"/>
  <c r="Z37" i="1"/>
  <c r="AC37" i="1" s="1"/>
  <c r="P36" i="1"/>
  <c r="Z36" i="1"/>
  <c r="AC36" i="1" s="1"/>
  <c r="S36" i="1"/>
  <c r="S35" i="1"/>
  <c r="P35" i="1"/>
  <c r="Z35" i="1"/>
  <c r="AC35" i="1" s="1"/>
  <c r="P34" i="1"/>
  <c r="Z34" i="1"/>
  <c r="AC34" i="1" s="1"/>
  <c r="S34" i="1"/>
  <c r="R34" i="1"/>
  <c r="P33" i="1"/>
  <c r="Z33" i="1"/>
  <c r="AC33" i="1" s="1"/>
  <c r="S33" i="1"/>
  <c r="R33" i="1"/>
  <c r="P32" i="1"/>
  <c r="Z32" i="1"/>
  <c r="AC32" i="1" s="1"/>
  <c r="S32" i="1"/>
  <c r="S31" i="1"/>
  <c r="P31" i="1"/>
  <c r="Z31" i="1"/>
  <c r="AC31" i="1" s="1"/>
  <c r="P30" i="1"/>
  <c r="S30" i="1"/>
  <c r="R30" i="1"/>
  <c r="P29" i="1"/>
  <c r="R29" i="1"/>
  <c r="S29" i="1"/>
  <c r="P28" i="1"/>
  <c r="R28" i="1"/>
  <c r="S28" i="1"/>
  <c r="P27" i="1"/>
  <c r="R27" i="1"/>
  <c r="S27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P26" i="1"/>
  <c r="Z26" i="1"/>
  <c r="AC26" i="1" s="1"/>
  <c r="S26" i="1"/>
  <c r="R26" i="1"/>
  <c r="Z25" i="1"/>
  <c r="AC25" i="1" s="1"/>
  <c r="S25" i="1"/>
  <c r="R25" i="1"/>
  <c r="P23" i="1"/>
  <c r="R23" i="1"/>
  <c r="S23" i="1"/>
  <c r="Z23" i="1"/>
  <c r="AC23" i="1" s="1"/>
  <c r="Z24" i="1"/>
  <c r="AC24" i="1" s="1"/>
  <c r="S24" i="1"/>
  <c r="R24" i="1"/>
  <c r="P21" i="1"/>
  <c r="R21" i="1"/>
  <c r="P22" i="1"/>
  <c r="R22" i="1"/>
  <c r="S22" i="1"/>
  <c r="Z22" i="1"/>
  <c r="AC22" i="1" s="1"/>
  <c r="Z21" i="1"/>
  <c r="AC21" i="1" s="1"/>
  <c r="S21" i="1"/>
  <c r="P20" i="1"/>
  <c r="Z20" i="1"/>
  <c r="AC20" i="1" s="1"/>
  <c r="R20" i="1"/>
  <c r="S20" i="1"/>
  <c r="Q26" i="1"/>
  <c r="Q25" i="1"/>
  <c r="Q24" i="1"/>
  <c r="Q23" i="1"/>
  <c r="Q22" i="1"/>
  <c r="Q21" i="1"/>
  <c r="Q20" i="1"/>
  <c r="M16" i="1"/>
  <c r="M17" i="1"/>
  <c r="M18" i="1"/>
  <c r="M19" i="1"/>
  <c r="T24" i="1" l="1"/>
  <c r="U24" i="1" s="1"/>
  <c r="V24" i="1" s="1"/>
  <c r="T42" i="1"/>
  <c r="U42" i="1" s="1"/>
  <c r="V42" i="1" s="1"/>
  <c r="T31" i="1"/>
  <c r="U31" i="1" s="1"/>
  <c r="V31" i="1" s="1"/>
  <c r="T21" i="1"/>
  <c r="U21" i="1" s="1"/>
  <c r="V21" i="1" s="1"/>
  <c r="T44" i="1"/>
  <c r="U44" i="1" s="1"/>
  <c r="V44" i="1" s="1"/>
  <c r="T41" i="1"/>
  <c r="U41" i="1" s="1"/>
  <c r="V41" i="1" s="1"/>
  <c r="T30" i="1"/>
  <c r="U30" i="1" s="1"/>
  <c r="V30" i="1" s="1"/>
  <c r="T45" i="1"/>
  <c r="U45" i="1" s="1"/>
  <c r="V45" i="1" s="1"/>
  <c r="T43" i="1"/>
  <c r="U43" i="1" s="1"/>
  <c r="V43" i="1" s="1"/>
  <c r="T40" i="1"/>
  <c r="U40" i="1" s="1"/>
  <c r="V40" i="1" s="1"/>
  <c r="T39" i="1"/>
  <c r="U39" i="1" s="1"/>
  <c r="V39" i="1" s="1"/>
  <c r="T38" i="1"/>
  <c r="U38" i="1" s="1"/>
  <c r="V38" i="1" s="1"/>
  <c r="T37" i="1"/>
  <c r="U37" i="1" s="1"/>
  <c r="V37" i="1" s="1"/>
  <c r="T36" i="1"/>
  <c r="U36" i="1" s="1"/>
  <c r="V36" i="1" s="1"/>
  <c r="T35" i="1"/>
  <c r="U35" i="1" s="1"/>
  <c r="V35" i="1" s="1"/>
  <c r="T34" i="1"/>
  <c r="U34" i="1" s="1"/>
  <c r="V34" i="1" s="1"/>
  <c r="T33" i="1"/>
  <c r="U33" i="1" s="1"/>
  <c r="V33" i="1" s="1"/>
  <c r="T32" i="1"/>
  <c r="U32" i="1" s="1"/>
  <c r="V32" i="1" s="1"/>
  <c r="T28" i="1"/>
  <c r="U28" i="1" s="1"/>
  <c r="V28" i="1" s="1"/>
  <c r="T27" i="1"/>
  <c r="U27" i="1" s="1"/>
  <c r="V27" i="1" s="1"/>
  <c r="T29" i="1"/>
  <c r="U29" i="1" s="1"/>
  <c r="V29" i="1" s="1"/>
  <c r="T26" i="1"/>
  <c r="U26" i="1" s="1"/>
  <c r="V26" i="1" s="1"/>
  <c r="T25" i="1"/>
  <c r="U25" i="1" s="1"/>
  <c r="V25" i="1" s="1"/>
  <c r="T23" i="1"/>
  <c r="U23" i="1" s="1"/>
  <c r="V23" i="1" s="1"/>
  <c r="T22" i="1"/>
  <c r="U22" i="1" s="1"/>
  <c r="V22" i="1" s="1"/>
  <c r="T20" i="1"/>
  <c r="U20" i="1" s="1"/>
  <c r="V20" i="1" s="1"/>
  <c r="K15" i="1"/>
  <c r="W15" i="1" s="1"/>
  <c r="M15" i="1"/>
  <c r="N15" i="1"/>
  <c r="O15" i="1" s="1"/>
  <c r="K16" i="1"/>
  <c r="W16" i="1" s="1"/>
  <c r="N16" i="1"/>
  <c r="O16" i="1" s="1"/>
  <c r="Z16" i="1" s="1"/>
  <c r="K17" i="1"/>
  <c r="W17" i="1" s="1"/>
  <c r="N17" i="1"/>
  <c r="O17" i="1" s="1"/>
  <c r="R17" i="1" s="1"/>
  <c r="K18" i="1"/>
  <c r="W18" i="1" s="1"/>
  <c r="N18" i="1"/>
  <c r="O18" i="1" s="1"/>
  <c r="Z18" i="1" s="1"/>
  <c r="K19" i="1"/>
  <c r="W19" i="1" s="1"/>
  <c r="N19" i="1"/>
  <c r="O19" i="1" s="1"/>
  <c r="O46" i="1"/>
  <c r="Z46" i="1" s="1"/>
  <c r="AC46" i="1" s="1"/>
  <c r="N47" i="1"/>
  <c r="O47" i="1" s="1"/>
  <c r="Z47" i="1" s="1"/>
  <c r="AC47" i="1" s="1"/>
  <c r="K48" i="1"/>
  <c r="N48" i="1"/>
  <c r="O48" i="1" s="1"/>
  <c r="Z48" i="1" s="1"/>
  <c r="M14" i="1"/>
  <c r="N14" i="1"/>
  <c r="O14" i="1" s="1"/>
  <c r="K14" i="1"/>
  <c r="W14" i="1" s="1"/>
  <c r="M13" i="1"/>
  <c r="N13" i="1"/>
  <c r="O13" i="1" s="1"/>
  <c r="K13" i="1"/>
  <c r="W13" i="1" s="1"/>
  <c r="AC18" i="1" l="1"/>
  <c r="AC16" i="1"/>
  <c r="W48" i="1"/>
  <c r="AC48" i="1" s="1"/>
  <c r="R47" i="1"/>
  <c r="P15" i="1"/>
  <c r="Z15" i="1"/>
  <c r="AC15" i="1" s="1"/>
  <c r="R13" i="1"/>
  <c r="Z13" i="1"/>
  <c r="AC13" i="1" s="1"/>
  <c r="R14" i="1"/>
  <c r="Z14" i="1"/>
  <c r="AC14" i="1" s="1"/>
  <c r="S14" i="1"/>
  <c r="P19" i="1"/>
  <c r="Z19" i="1"/>
  <c r="AC19" i="1" s="1"/>
  <c r="Z17" i="1"/>
  <c r="AC17" i="1" s="1"/>
  <c r="S17" i="1"/>
  <c r="Q47" i="1"/>
  <c r="Q17" i="1"/>
  <c r="S15" i="1"/>
  <c r="S48" i="1"/>
  <c r="P48" i="1"/>
  <c r="R48" i="1"/>
  <c r="Q48" i="1"/>
  <c r="Q46" i="1"/>
  <c r="P46" i="1"/>
  <c r="R46" i="1"/>
  <c r="S46" i="1"/>
  <c r="Q16" i="1"/>
  <c r="R16" i="1"/>
  <c r="S16" i="1"/>
  <c r="P16" i="1"/>
  <c r="S18" i="1"/>
  <c r="P18" i="1"/>
  <c r="Q18" i="1"/>
  <c r="R18" i="1"/>
  <c r="P47" i="1"/>
  <c r="R19" i="1"/>
  <c r="P17" i="1"/>
  <c r="R15" i="1"/>
  <c r="Q19" i="1"/>
  <c r="Q15" i="1"/>
  <c r="S19" i="1"/>
  <c r="S47" i="1"/>
  <c r="Q14" i="1"/>
  <c r="P14" i="1"/>
  <c r="Q13" i="1"/>
  <c r="P13" i="1"/>
  <c r="S13" i="1"/>
  <c r="M12" i="1"/>
  <c r="N12" i="1"/>
  <c r="O12" i="1" s="1"/>
  <c r="K12" i="1"/>
  <c r="W12" i="1" s="1"/>
  <c r="T46" i="1" l="1"/>
  <c r="U46" i="1" s="1"/>
  <c r="V46" i="1" s="1"/>
  <c r="T15" i="1"/>
  <c r="U15" i="1" s="1"/>
  <c r="V15" i="1" s="1"/>
  <c r="R12" i="1"/>
  <c r="Z12" i="1"/>
  <c r="AC12" i="1" s="1"/>
  <c r="T19" i="1"/>
  <c r="U19" i="1" s="1"/>
  <c r="V19" i="1" s="1"/>
  <c r="T16" i="1"/>
  <c r="U16" i="1" s="1"/>
  <c r="V16" i="1" s="1"/>
  <c r="T17" i="1"/>
  <c r="U17" i="1" s="1"/>
  <c r="V17" i="1" s="1"/>
  <c r="T47" i="1"/>
  <c r="U47" i="1" s="1"/>
  <c r="V47" i="1" s="1"/>
  <c r="T18" i="1"/>
  <c r="U18" i="1" s="1"/>
  <c r="V18" i="1" s="1"/>
  <c r="T48" i="1"/>
  <c r="U48" i="1" s="1"/>
  <c r="V48" i="1" s="1"/>
  <c r="T14" i="1"/>
  <c r="U14" i="1" s="1"/>
  <c r="V14" i="1" s="1"/>
  <c r="T13" i="1"/>
  <c r="U13" i="1" s="1"/>
  <c r="V13" i="1" s="1"/>
  <c r="Q12" i="1"/>
  <c r="P12" i="1"/>
  <c r="S12" i="1"/>
  <c r="T12" i="1" l="1"/>
  <c r="U12" i="1" s="1"/>
  <c r="V12" i="1" s="1"/>
  <c r="M11" i="1" l="1"/>
  <c r="N11" i="1"/>
  <c r="O11" i="1" s="1"/>
  <c r="Z11" i="1" s="1"/>
  <c r="M10" i="1"/>
  <c r="N10" i="1"/>
  <c r="O10" i="1" s="1"/>
  <c r="Z10" i="1" s="1"/>
  <c r="K11" i="1"/>
  <c r="W11" i="1" s="1"/>
  <c r="K10" i="1"/>
  <c r="W10" i="1" s="1"/>
  <c r="AC10" i="1" l="1"/>
  <c r="AC11" i="1"/>
  <c r="S11" i="1"/>
  <c r="R11" i="1"/>
  <c r="P11" i="1"/>
  <c r="Q11" i="1"/>
  <c r="S10" i="1"/>
  <c r="P10" i="1"/>
  <c r="Q10" i="1"/>
  <c r="R10" i="1"/>
  <c r="N438" i="1"/>
  <c r="O438" i="1" s="1"/>
  <c r="M438" i="1"/>
  <c r="K438" i="1"/>
  <c r="N437" i="1"/>
  <c r="O437" i="1" s="1"/>
  <c r="M437" i="1"/>
  <c r="K437" i="1"/>
  <c r="N9" i="1"/>
  <c r="O9" i="1" s="1"/>
  <c r="M9" i="1"/>
  <c r="K9" i="1"/>
  <c r="W9" i="1" s="1"/>
  <c r="N8" i="1"/>
  <c r="O8" i="1" s="1"/>
  <c r="M8" i="1"/>
  <c r="K8" i="1"/>
  <c r="W8" i="1" s="1"/>
  <c r="N7" i="1"/>
  <c r="O7" i="1" s="1"/>
  <c r="Z7" i="1" s="1"/>
  <c r="M7" i="1"/>
  <c r="K7" i="1"/>
  <c r="W7" i="1" s="1"/>
  <c r="N6" i="1"/>
  <c r="O6" i="1" s="1"/>
  <c r="Z6" i="1" s="1"/>
  <c r="M6" i="1"/>
  <c r="K6" i="1"/>
  <c r="W6" i="1" s="1"/>
  <c r="N5" i="1"/>
  <c r="O5" i="1" s="1"/>
  <c r="M5" i="1"/>
  <c r="K5" i="1"/>
  <c r="W5" i="1" s="1"/>
  <c r="AC6" i="1" l="1"/>
  <c r="X5" i="1"/>
  <c r="X6" i="1" s="1"/>
  <c r="AC7" i="1"/>
  <c r="T10" i="1"/>
  <c r="U10" i="1" s="1"/>
  <c r="V10" i="1" s="1"/>
  <c r="T11" i="1"/>
  <c r="U11" i="1" s="1"/>
  <c r="V11" i="1" s="1"/>
  <c r="S9" i="1"/>
  <c r="Z9" i="1"/>
  <c r="AC9" i="1" s="1"/>
  <c r="R8" i="1"/>
  <c r="Z8" i="1"/>
  <c r="AC8" i="1" s="1"/>
  <c r="S5" i="1"/>
  <c r="Z5" i="1"/>
  <c r="AA5" i="1" s="1"/>
  <c r="AA6" i="1" s="1"/>
  <c r="AA7" i="1" s="1"/>
  <c r="S6" i="1"/>
  <c r="Q6" i="1"/>
  <c r="P7" i="1"/>
  <c r="R7" i="1"/>
  <c r="P6" i="1"/>
  <c r="Q7" i="1"/>
  <c r="R5" i="1"/>
  <c r="P5" i="1"/>
  <c r="R6" i="1"/>
  <c r="S7" i="1"/>
  <c r="Q8" i="1"/>
  <c r="S8" i="1"/>
  <c r="R9" i="1"/>
  <c r="P9" i="1"/>
  <c r="Q5" i="1"/>
  <c r="P8" i="1"/>
  <c r="Q9" i="1"/>
  <c r="AC5" i="1" l="1"/>
  <c r="AD5" i="1"/>
  <c r="X7" i="1"/>
  <c r="AD6" i="1"/>
  <c r="AA8" i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T8" i="1"/>
  <c r="U8" i="1" s="1"/>
  <c r="V8" i="1" s="1"/>
  <c r="T9" i="1"/>
  <c r="U9" i="1" s="1"/>
  <c r="V9" i="1" s="1"/>
  <c r="T6" i="1"/>
  <c r="U6" i="1" s="1"/>
  <c r="V6" i="1" s="1"/>
  <c r="T5" i="1"/>
  <c r="U5" i="1" s="1"/>
  <c r="V5" i="1" s="1"/>
  <c r="T7" i="1"/>
  <c r="U7" i="1" s="1"/>
  <c r="V7" i="1" s="1"/>
  <c r="X8" i="1" l="1"/>
  <c r="AD7" i="1"/>
  <c r="AA27" i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X9" i="1" l="1"/>
  <c r="AD8" i="1"/>
  <c r="AA82" i="1"/>
  <c r="X10" i="1" l="1"/>
  <c r="AD9" i="1"/>
  <c r="AA83" i="1"/>
  <c r="X11" i="1" l="1"/>
  <c r="AD10" i="1"/>
  <c r="AA84" i="1"/>
  <c r="X12" i="1" l="1"/>
  <c r="AD11" i="1"/>
  <c r="AA85" i="1"/>
  <c r="X13" i="1" l="1"/>
  <c r="AD12" i="1"/>
  <c r="AA86" i="1"/>
  <c r="X14" i="1" l="1"/>
  <c r="AD13" i="1"/>
  <c r="AA87" i="1"/>
  <c r="X15" i="1" l="1"/>
  <c r="AD14" i="1"/>
  <c r="AA88" i="1"/>
  <c r="X16" i="1" l="1"/>
  <c r="AD15" i="1"/>
  <c r="AA89" i="1"/>
  <c r="X17" i="1" l="1"/>
  <c r="AD16" i="1"/>
  <c r="AA90" i="1"/>
  <c r="X18" i="1" l="1"/>
  <c r="AD17" i="1"/>
  <c r="AA91" i="1"/>
  <c r="AA92" i="1" s="1"/>
  <c r="AA93" i="1" s="1"/>
  <c r="X19" i="1" l="1"/>
  <c r="AD18" i="1"/>
  <c r="AA94" i="1"/>
  <c r="X20" i="1" l="1"/>
  <c r="AD19" i="1"/>
  <c r="AA95" i="1"/>
  <c r="X21" i="1" l="1"/>
  <c r="AD20" i="1"/>
  <c r="AA96" i="1"/>
  <c r="X22" i="1" l="1"/>
  <c r="AD21" i="1"/>
  <c r="AA97" i="1"/>
  <c r="X23" i="1" l="1"/>
  <c r="AD22" i="1"/>
  <c r="AA98" i="1"/>
  <c r="X24" i="1" l="1"/>
  <c r="AD23" i="1"/>
  <c r="AA99" i="1"/>
  <c r="X25" i="1" l="1"/>
  <c r="AD24" i="1"/>
  <c r="AA100" i="1"/>
  <c r="X26" i="1" l="1"/>
  <c r="AD25" i="1"/>
  <c r="AA101" i="1"/>
  <c r="X27" i="1" l="1"/>
  <c r="AD26" i="1"/>
  <c r="AA102" i="1"/>
  <c r="X28" i="1" l="1"/>
  <c r="AD27" i="1"/>
  <c r="AA103" i="1"/>
  <c r="X29" i="1" l="1"/>
  <c r="AD28" i="1"/>
  <c r="AA104" i="1"/>
  <c r="X30" i="1" l="1"/>
  <c r="AD29" i="1"/>
  <c r="AA105" i="1"/>
  <c r="X31" i="1" l="1"/>
  <c r="AD30" i="1"/>
  <c r="AA106" i="1"/>
  <c r="AA107" i="1" s="1"/>
  <c r="AA108" i="1" l="1"/>
  <c r="X32" i="1"/>
  <c r="AD31" i="1"/>
  <c r="AA109" i="1" l="1"/>
  <c r="AA110" i="1" s="1"/>
  <c r="X33" i="1"/>
  <c r="AD32" i="1"/>
  <c r="AA111" i="1" l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X34" i="1"/>
  <c r="AD33" i="1"/>
  <c r="AA148" i="1" l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X35" i="1"/>
  <c r="AD34" i="1"/>
  <c r="AA210" i="1" l="1"/>
  <c r="X36" i="1"/>
  <c r="AD35" i="1"/>
  <c r="AA211" i="1" l="1"/>
  <c r="X37" i="1"/>
  <c r="AD36" i="1"/>
  <c r="AA212" i="1" l="1"/>
  <c r="X38" i="1"/>
  <c r="AD37" i="1"/>
  <c r="AA213" i="1" l="1"/>
  <c r="X39" i="1"/>
  <c r="AD38" i="1"/>
  <c r="AA214" i="1" l="1"/>
  <c r="X40" i="1"/>
  <c r="AD39" i="1"/>
  <c r="AA215" i="1" l="1"/>
  <c r="X41" i="1"/>
  <c r="AD40" i="1"/>
  <c r="AA216" i="1" l="1"/>
  <c r="X42" i="1"/>
  <c r="AD41" i="1"/>
  <c r="AA217" i="1" l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X43" i="1"/>
  <c r="AD42" i="1"/>
  <c r="AA385" i="1" l="1"/>
  <c r="X44" i="1"/>
  <c r="AD43" i="1"/>
  <c r="AA386" i="1" l="1"/>
  <c r="X45" i="1"/>
  <c r="AD44" i="1"/>
  <c r="AA387" i="1" l="1"/>
  <c r="X46" i="1"/>
  <c r="AD45" i="1"/>
  <c r="AA388" i="1" l="1"/>
  <c r="X47" i="1"/>
  <c r="AD46" i="1"/>
  <c r="AA389" i="1" l="1"/>
  <c r="X48" i="1"/>
  <c r="AD47" i="1"/>
  <c r="AA390" i="1" l="1"/>
  <c r="AA391" i="1" s="1"/>
  <c r="X49" i="1"/>
  <c r="AD48" i="1"/>
  <c r="AA392" i="1" l="1"/>
  <c r="X50" i="1"/>
  <c r="AD49" i="1"/>
  <c r="AA393" i="1" l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X51" i="1"/>
  <c r="AD50" i="1"/>
  <c r="X52" i="1" l="1"/>
  <c r="AD51" i="1"/>
  <c r="X53" i="1" l="1"/>
  <c r="AD52" i="1"/>
  <c r="X54" i="1" l="1"/>
  <c r="AD53" i="1"/>
  <c r="X55" i="1" l="1"/>
  <c r="AD54" i="1"/>
  <c r="X56" i="1" l="1"/>
  <c r="AD55" i="1"/>
  <c r="X57" i="1" l="1"/>
  <c r="AD56" i="1"/>
  <c r="X58" i="1" l="1"/>
  <c r="AD57" i="1"/>
  <c r="X59" i="1" l="1"/>
  <c r="AD58" i="1"/>
  <c r="X60" i="1" l="1"/>
  <c r="AD59" i="1"/>
  <c r="X61" i="1" l="1"/>
  <c r="AD60" i="1"/>
  <c r="X62" i="1" l="1"/>
  <c r="AD61" i="1"/>
  <c r="X63" i="1" l="1"/>
  <c r="AD62" i="1"/>
  <c r="X64" i="1" l="1"/>
  <c r="AD63" i="1"/>
  <c r="X65" i="1" l="1"/>
  <c r="AD64" i="1"/>
  <c r="X66" i="1" l="1"/>
  <c r="AD65" i="1"/>
  <c r="X67" i="1" l="1"/>
  <c r="AD66" i="1"/>
  <c r="X68" i="1" l="1"/>
  <c r="AD67" i="1"/>
  <c r="X69" i="1" l="1"/>
  <c r="AD68" i="1"/>
  <c r="X70" i="1" l="1"/>
  <c r="AD69" i="1"/>
  <c r="X71" i="1" l="1"/>
  <c r="AD70" i="1"/>
  <c r="X72" i="1" l="1"/>
  <c r="AD71" i="1"/>
  <c r="X73" i="1" l="1"/>
  <c r="AD72" i="1"/>
  <c r="X74" i="1" l="1"/>
  <c r="AD73" i="1"/>
  <c r="X75" i="1" l="1"/>
  <c r="AD74" i="1"/>
  <c r="X76" i="1" l="1"/>
  <c r="AD75" i="1"/>
  <c r="X77" i="1" l="1"/>
  <c r="AD76" i="1"/>
  <c r="X78" i="1" l="1"/>
  <c r="AD77" i="1"/>
  <c r="X79" i="1" l="1"/>
  <c r="AD78" i="1"/>
  <c r="X80" i="1" l="1"/>
  <c r="AD79" i="1"/>
  <c r="X81" i="1" l="1"/>
  <c r="AD80" i="1"/>
  <c r="X82" i="1" l="1"/>
  <c r="AD81" i="1"/>
  <c r="X83" i="1" l="1"/>
  <c r="AD82" i="1"/>
  <c r="X84" i="1" l="1"/>
  <c r="AD83" i="1"/>
  <c r="X85" i="1" l="1"/>
  <c r="AD84" i="1"/>
  <c r="X86" i="1" l="1"/>
  <c r="AD85" i="1"/>
  <c r="X87" i="1" l="1"/>
  <c r="AD86" i="1"/>
  <c r="X88" i="1" l="1"/>
  <c r="AD87" i="1"/>
  <c r="X89" i="1" l="1"/>
  <c r="AD88" i="1"/>
  <c r="X90" i="1" l="1"/>
  <c r="AD89" i="1"/>
  <c r="X91" i="1" l="1"/>
  <c r="AD90" i="1"/>
  <c r="X92" i="1" l="1"/>
  <c r="AD91" i="1"/>
  <c r="X93" i="1" l="1"/>
  <c r="AD92" i="1"/>
  <c r="X94" i="1" l="1"/>
  <c r="AD93" i="1"/>
  <c r="X95" i="1" l="1"/>
  <c r="AD94" i="1"/>
  <c r="X96" i="1" l="1"/>
  <c r="AD95" i="1"/>
  <c r="X97" i="1" l="1"/>
  <c r="AD96" i="1"/>
  <c r="X98" i="1" l="1"/>
  <c r="AD97" i="1"/>
  <c r="X99" i="1" l="1"/>
  <c r="AD98" i="1"/>
  <c r="X100" i="1" l="1"/>
  <c r="AD99" i="1"/>
  <c r="X101" i="1" l="1"/>
  <c r="AD100" i="1"/>
  <c r="X102" i="1" l="1"/>
  <c r="AD101" i="1"/>
  <c r="X103" i="1" l="1"/>
  <c r="AD102" i="1"/>
  <c r="X104" i="1" l="1"/>
  <c r="AD103" i="1"/>
  <c r="X105" i="1" l="1"/>
  <c r="AD104" i="1"/>
  <c r="X106" i="1" l="1"/>
  <c r="X107" i="1" s="1"/>
  <c r="AD105" i="1"/>
  <c r="X108" i="1" l="1"/>
  <c r="AD107" i="1"/>
  <c r="AD106" i="1"/>
  <c r="X109" i="1" l="1"/>
  <c r="AD108" i="1"/>
  <c r="AD109" i="1" l="1"/>
  <c r="X110" i="1"/>
  <c r="X111" i="1" l="1"/>
  <c r="AD110" i="1"/>
  <c r="AD111" i="1" l="1"/>
  <c r="X112" i="1"/>
  <c r="X113" i="1" l="1"/>
  <c r="AD112" i="1"/>
  <c r="X114" i="1" l="1"/>
  <c r="AD113" i="1"/>
  <c r="X115" i="1" l="1"/>
  <c r="AD114" i="1"/>
  <c r="AD115" i="1" l="1"/>
  <c r="X116" i="1"/>
  <c r="X117" i="1" l="1"/>
  <c r="AD116" i="1"/>
  <c r="X118" i="1" l="1"/>
  <c r="AD117" i="1"/>
  <c r="X119" i="1" l="1"/>
  <c r="X120" i="1" s="1"/>
  <c r="AD118" i="1"/>
  <c r="X121" i="1" l="1"/>
  <c r="AD120" i="1"/>
  <c r="AD119" i="1"/>
  <c r="X122" i="1" l="1"/>
  <c r="AD121" i="1"/>
  <c r="X123" i="1" l="1"/>
  <c r="X124" i="1" s="1"/>
  <c r="AD122" i="1"/>
  <c r="AD124" i="1" l="1"/>
  <c r="X125" i="1"/>
  <c r="AD123" i="1"/>
  <c r="AD125" i="1" l="1"/>
  <c r="X126" i="1"/>
  <c r="AD126" i="1" l="1"/>
  <c r="X127" i="1"/>
  <c r="X128" i="1" l="1"/>
  <c r="AD127" i="1"/>
  <c r="AD128" i="1" l="1"/>
  <c r="X129" i="1"/>
  <c r="AD129" i="1" l="1"/>
  <c r="X130" i="1"/>
  <c r="AD130" i="1" l="1"/>
  <c r="X131" i="1"/>
  <c r="X132" i="1" l="1"/>
  <c r="AD131" i="1"/>
  <c r="X133" i="1" l="1"/>
  <c r="AD132" i="1"/>
  <c r="AD133" i="1" l="1"/>
  <c r="X134" i="1"/>
  <c r="X135" i="1" l="1"/>
  <c r="AD134" i="1"/>
  <c r="X136" i="1" l="1"/>
  <c r="AD135" i="1"/>
  <c r="X137" i="1" l="1"/>
  <c r="AD136" i="1"/>
  <c r="X138" i="1" l="1"/>
  <c r="AD137" i="1"/>
  <c r="X139" i="1" l="1"/>
  <c r="AD139" i="1" s="1"/>
  <c r="AD138" i="1"/>
  <c r="X140" i="1" l="1"/>
  <c r="X141" i="1" l="1"/>
  <c r="AD140" i="1"/>
  <c r="X142" i="1" l="1"/>
  <c r="AD141" i="1"/>
  <c r="X143" i="1" l="1"/>
  <c r="AD142" i="1"/>
  <c r="X144" i="1" l="1"/>
  <c r="AD143" i="1"/>
  <c r="X145" i="1" l="1"/>
  <c r="AD145" i="1" s="1"/>
  <c r="AD144" i="1"/>
  <c r="X146" i="1" l="1"/>
  <c r="AD146" i="1" s="1"/>
  <c r="X147" i="1" l="1"/>
  <c r="AD147" i="1" l="1"/>
  <c r="X148" i="1"/>
  <c r="X149" i="1" l="1"/>
  <c r="AD148" i="1"/>
  <c r="AD149" i="1" l="1"/>
  <c r="X150" i="1"/>
  <c r="X151" i="1" l="1"/>
  <c r="AD150" i="1"/>
  <c r="X152" i="1" l="1"/>
  <c r="AD151" i="1"/>
  <c r="AD152" i="1" l="1"/>
  <c r="X153" i="1"/>
  <c r="AD153" i="1" l="1"/>
  <c r="X154" i="1"/>
  <c r="X155" i="1" l="1"/>
  <c r="AD154" i="1"/>
  <c r="X156" i="1" l="1"/>
  <c r="AD155" i="1"/>
  <c r="X157" i="1" l="1"/>
  <c r="AD156" i="1"/>
  <c r="AD157" i="1" l="1"/>
  <c r="X158" i="1"/>
  <c r="X159" i="1" l="1"/>
  <c r="AD158" i="1"/>
  <c r="AD159" i="1" l="1"/>
  <c r="X160" i="1"/>
  <c r="AD160" i="1" l="1"/>
  <c r="X161" i="1"/>
  <c r="AD161" i="1" l="1"/>
  <c r="X162" i="1"/>
  <c r="X163" i="1" l="1"/>
  <c r="AD162" i="1"/>
  <c r="AD163" i="1" l="1"/>
  <c r="X164" i="1"/>
  <c r="X165" i="1" l="1"/>
  <c r="AD164" i="1"/>
  <c r="AD165" i="1" l="1"/>
  <c r="X166" i="1"/>
  <c r="X167" i="1" l="1"/>
  <c r="AD166" i="1"/>
  <c r="AD167" i="1" l="1"/>
  <c r="X168" i="1"/>
  <c r="X169" i="1" l="1"/>
  <c r="AD168" i="1"/>
  <c r="AD169" i="1" l="1"/>
  <c r="X170" i="1"/>
  <c r="X171" i="1" l="1"/>
  <c r="AD170" i="1"/>
  <c r="AD171" i="1" l="1"/>
  <c r="X172" i="1"/>
  <c r="X173" i="1" l="1"/>
  <c r="AD172" i="1"/>
  <c r="AD173" i="1" l="1"/>
  <c r="X174" i="1"/>
  <c r="X175" i="1" l="1"/>
  <c r="AD174" i="1"/>
  <c r="AD175" i="1" l="1"/>
  <c r="X176" i="1"/>
  <c r="AD176" i="1" l="1"/>
  <c r="X177" i="1"/>
  <c r="X178" i="1" l="1"/>
  <c r="AD177" i="1"/>
  <c r="X179" i="1" l="1"/>
  <c r="AD178" i="1"/>
  <c r="X180" i="1" l="1"/>
  <c r="AD179" i="1"/>
  <c r="X181" i="1" l="1"/>
  <c r="AD180" i="1"/>
  <c r="X182" i="1" l="1"/>
  <c r="AD181" i="1"/>
  <c r="X183" i="1" l="1"/>
  <c r="AD182" i="1"/>
  <c r="AD183" i="1" l="1"/>
  <c r="X184" i="1"/>
  <c r="X185" i="1" l="1"/>
  <c r="AD184" i="1"/>
  <c r="X186" i="1" l="1"/>
  <c r="X187" i="1" s="1"/>
  <c r="AD185" i="1"/>
  <c r="X188" i="1" l="1"/>
  <c r="X189" i="1" s="1"/>
  <c r="X190" i="1" s="1"/>
  <c r="X191" i="1" s="1"/>
  <c r="X192" i="1" s="1"/>
  <c r="X193" i="1" s="1"/>
  <c r="X194" i="1" s="1"/>
  <c r="AD187" i="1"/>
  <c r="AD186" i="1"/>
  <c r="X195" i="1" l="1"/>
  <c r="AD194" i="1"/>
  <c r="AD188" i="1"/>
  <c r="X196" i="1" l="1"/>
  <c r="AD195" i="1"/>
  <c r="AD193" i="1"/>
  <c r="AD189" i="1"/>
  <c r="X197" i="1" l="1"/>
  <c r="AD196" i="1"/>
  <c r="AD190" i="1"/>
  <c r="X198" i="1" l="1"/>
  <c r="AD197" i="1"/>
  <c r="AD192" i="1"/>
  <c r="AD191" i="1"/>
  <c r="X199" i="1" l="1"/>
  <c r="AD198" i="1"/>
  <c r="X200" i="1" l="1"/>
  <c r="AD199" i="1"/>
  <c r="X201" i="1" l="1"/>
  <c r="AD200" i="1"/>
  <c r="X202" i="1" l="1"/>
  <c r="AD201" i="1"/>
  <c r="X203" i="1" l="1"/>
  <c r="AD202" i="1"/>
  <c r="AD203" i="1" l="1"/>
  <c r="X204" i="1"/>
  <c r="AD204" i="1" l="1"/>
  <c r="X205" i="1"/>
  <c r="X206" i="1" l="1"/>
  <c r="AD205" i="1"/>
  <c r="X207" i="1" l="1"/>
  <c r="AD206" i="1"/>
  <c r="X208" i="1" l="1"/>
  <c r="AD207" i="1"/>
  <c r="AD208" i="1" l="1"/>
  <c r="X209" i="1"/>
  <c r="X210" i="1" l="1"/>
  <c r="AD209" i="1"/>
  <c r="X211" i="1" l="1"/>
  <c r="AD210" i="1"/>
  <c r="X212" i="1" l="1"/>
  <c r="AD211" i="1"/>
  <c r="X213" i="1" l="1"/>
  <c r="AD212" i="1"/>
  <c r="X214" i="1" l="1"/>
  <c r="AD213" i="1"/>
  <c r="X215" i="1" l="1"/>
  <c r="AD214" i="1"/>
  <c r="X216" i="1" l="1"/>
  <c r="AD216" i="1" s="1"/>
  <c r="AD215" i="1"/>
  <c r="X217" i="1" l="1"/>
  <c r="AD217" i="1" s="1"/>
  <c r="X218" i="1" l="1"/>
  <c r="AD218" i="1" s="1"/>
  <c r="X219" i="1" l="1"/>
  <c r="AD219" i="1" s="1"/>
  <c r="X220" i="1" l="1"/>
  <c r="X221" i="1" s="1"/>
  <c r="X222" i="1" l="1"/>
  <c r="AD221" i="1"/>
  <c r="AD220" i="1"/>
  <c r="X223" i="1" l="1"/>
  <c r="AD222" i="1"/>
  <c r="X224" i="1" l="1"/>
  <c r="AD223" i="1"/>
  <c r="X225" i="1" l="1"/>
  <c r="AD224" i="1"/>
  <c r="AD225" i="1" l="1"/>
  <c r="X226" i="1"/>
  <c r="AD226" i="1" l="1"/>
  <c r="X227" i="1"/>
  <c r="X228" i="1" l="1"/>
  <c r="AD227" i="1"/>
  <c r="X229" i="1" l="1"/>
  <c r="AD228" i="1"/>
  <c r="X230" i="1" l="1"/>
  <c r="AD229" i="1"/>
  <c r="X231" i="1" l="1"/>
  <c r="AD230" i="1"/>
  <c r="AD231" i="1" l="1"/>
  <c r="X232" i="1"/>
  <c r="AD232" i="1" l="1"/>
  <c r="X233" i="1"/>
  <c r="X234" i="1" l="1"/>
  <c r="AD233" i="1"/>
  <c r="X235" i="1" l="1"/>
  <c r="AD234" i="1"/>
  <c r="X236" i="1" l="1"/>
  <c r="AD235" i="1"/>
  <c r="X237" i="1" l="1"/>
  <c r="AD236" i="1"/>
  <c r="X238" i="1" l="1"/>
  <c r="AD237" i="1"/>
  <c r="X239" i="1" l="1"/>
  <c r="AD238" i="1"/>
  <c r="X240" i="1" l="1"/>
  <c r="AD239" i="1"/>
  <c r="X241" i="1" l="1"/>
  <c r="AD240" i="1"/>
  <c r="X242" i="1" l="1"/>
  <c r="AD241" i="1"/>
  <c r="AD242" i="1" l="1"/>
  <c r="X243" i="1"/>
  <c r="X244" i="1" l="1"/>
  <c r="AD243" i="1"/>
  <c r="X245" i="1" l="1"/>
  <c r="AD244" i="1"/>
  <c r="X246" i="1" l="1"/>
  <c r="AD245" i="1"/>
  <c r="X247" i="1" l="1"/>
  <c r="AD246" i="1"/>
  <c r="X248" i="1" l="1"/>
  <c r="AD247" i="1"/>
  <c r="X249" i="1" l="1"/>
  <c r="AD248" i="1"/>
  <c r="X250" i="1" l="1"/>
  <c r="AD249" i="1"/>
  <c r="X251" i="1" l="1"/>
  <c r="AD250" i="1"/>
  <c r="X252" i="1" l="1"/>
  <c r="AD251" i="1"/>
  <c r="AD252" i="1" l="1"/>
  <c r="X253" i="1"/>
  <c r="AD253" i="1" l="1"/>
  <c r="X254" i="1"/>
  <c r="X255" i="1" l="1"/>
  <c r="AD254" i="1"/>
  <c r="AD255" i="1" l="1"/>
  <c r="X256" i="1"/>
  <c r="X257" i="1" l="1"/>
  <c r="AD256" i="1"/>
  <c r="X258" i="1" l="1"/>
  <c r="AD257" i="1"/>
  <c r="X259" i="1" l="1"/>
  <c r="AD258" i="1"/>
  <c r="X260" i="1" l="1"/>
  <c r="AD259" i="1"/>
  <c r="X261" i="1" l="1"/>
  <c r="AD261" i="1" s="1"/>
  <c r="AD260" i="1"/>
  <c r="X262" i="1" l="1"/>
  <c r="AD262" i="1" s="1"/>
  <c r="X263" i="1" l="1"/>
  <c r="AD263" i="1" s="1"/>
  <c r="X264" i="1" l="1"/>
  <c r="AD264" i="1" s="1"/>
  <c r="X265" i="1" l="1"/>
  <c r="AD265" i="1" s="1"/>
  <c r="X266" i="1" l="1"/>
  <c r="AD266" i="1" s="1"/>
  <c r="X267" i="1" l="1"/>
  <c r="AD267" i="1" s="1"/>
  <c r="X268" i="1" l="1"/>
  <c r="AD268" i="1" s="1"/>
  <c r="X269" i="1" l="1"/>
  <c r="AD269" i="1" s="1"/>
  <c r="X270" i="1" l="1"/>
  <c r="AD270" i="1" s="1"/>
  <c r="X271" i="1" l="1"/>
  <c r="X272" i="1" l="1"/>
  <c r="AD271" i="1"/>
  <c r="X273" i="1" l="1"/>
  <c r="AD272" i="1"/>
  <c r="X274" i="1" l="1"/>
  <c r="AD273" i="1"/>
  <c r="X275" i="1" l="1"/>
  <c r="AD274" i="1"/>
  <c r="X276" i="1" l="1"/>
  <c r="AD275" i="1"/>
  <c r="X277" i="1" l="1"/>
  <c r="AD276" i="1"/>
  <c r="AD277" i="1" l="1"/>
  <c r="X278" i="1"/>
  <c r="X279" i="1" l="1"/>
  <c r="AD278" i="1"/>
  <c r="X280" i="1" l="1"/>
  <c r="AD279" i="1"/>
  <c r="X281" i="1" l="1"/>
  <c r="AD280" i="1"/>
  <c r="AD281" i="1" l="1"/>
  <c r="X282" i="1"/>
  <c r="X283" i="1" l="1"/>
  <c r="AD282" i="1"/>
  <c r="X284" i="1" l="1"/>
  <c r="AD283" i="1"/>
  <c r="X285" i="1" l="1"/>
  <c r="AD284" i="1"/>
  <c r="AD285" i="1" l="1"/>
  <c r="X286" i="1"/>
  <c r="X287" i="1" l="1"/>
  <c r="AD286" i="1"/>
  <c r="X288" i="1" l="1"/>
  <c r="AD287" i="1"/>
  <c r="X289" i="1" l="1"/>
  <c r="AD288" i="1"/>
  <c r="X290" i="1" l="1"/>
  <c r="AD289" i="1"/>
  <c r="X291" i="1" l="1"/>
  <c r="AD290" i="1"/>
  <c r="X292" i="1" l="1"/>
  <c r="AD291" i="1"/>
  <c r="X293" i="1" l="1"/>
  <c r="AD292" i="1"/>
  <c r="X294" i="1" l="1"/>
  <c r="AD293" i="1"/>
  <c r="X295" i="1" l="1"/>
  <c r="AD294" i="1"/>
  <c r="X296" i="1" l="1"/>
  <c r="AD295" i="1"/>
  <c r="X297" i="1" l="1"/>
  <c r="AD296" i="1"/>
  <c r="X298" i="1" l="1"/>
  <c r="AD297" i="1"/>
  <c r="X299" i="1" l="1"/>
  <c r="AD298" i="1"/>
  <c r="X300" i="1" l="1"/>
  <c r="AD299" i="1"/>
  <c r="X301" i="1" l="1"/>
  <c r="AD300" i="1"/>
  <c r="X302" i="1" l="1"/>
  <c r="AD301" i="1"/>
  <c r="X303" i="1" l="1"/>
  <c r="AD302" i="1"/>
  <c r="AD303" i="1" l="1"/>
  <c r="X304" i="1"/>
  <c r="X305" i="1" l="1"/>
  <c r="AD304" i="1"/>
  <c r="X306" i="1" l="1"/>
  <c r="AD305" i="1"/>
  <c r="X307" i="1" l="1"/>
  <c r="X308" i="1" s="1"/>
  <c r="AD306" i="1"/>
  <c r="X309" i="1" l="1"/>
  <c r="AD308" i="1"/>
  <c r="AD307" i="1"/>
  <c r="X310" i="1" l="1"/>
  <c r="AD309" i="1"/>
  <c r="X311" i="1" l="1"/>
  <c r="X312" i="1" s="1"/>
  <c r="AD310" i="1"/>
  <c r="X313" i="1" l="1"/>
  <c r="AD312" i="1"/>
  <c r="AD311" i="1"/>
  <c r="X314" i="1" l="1"/>
  <c r="AD313" i="1"/>
  <c r="X315" i="1" l="1"/>
  <c r="AD314" i="1"/>
  <c r="X316" i="1" l="1"/>
  <c r="AD315" i="1"/>
  <c r="X317" i="1" l="1"/>
  <c r="AD316" i="1"/>
  <c r="X318" i="1" l="1"/>
  <c r="AD317" i="1"/>
  <c r="X319" i="1" l="1"/>
  <c r="X320" i="1" s="1"/>
  <c r="AD318" i="1"/>
  <c r="X321" i="1" l="1"/>
  <c r="AD320" i="1"/>
  <c r="AD319" i="1"/>
  <c r="X322" i="1" l="1"/>
  <c r="AD321" i="1"/>
  <c r="X323" i="1" l="1"/>
  <c r="AD322" i="1"/>
  <c r="X324" i="1" l="1"/>
  <c r="AD323" i="1"/>
  <c r="X325" i="1" l="1"/>
  <c r="AD324" i="1"/>
  <c r="X326" i="1" l="1"/>
  <c r="AD325" i="1"/>
  <c r="X327" i="1" l="1"/>
  <c r="AD326" i="1"/>
  <c r="X328" i="1" l="1"/>
  <c r="AD327" i="1"/>
  <c r="X329" i="1" l="1"/>
  <c r="AD328" i="1"/>
  <c r="X330" i="1" l="1"/>
  <c r="AD329" i="1"/>
  <c r="X331" i="1" l="1"/>
  <c r="AD330" i="1"/>
  <c r="X332" i="1" l="1"/>
  <c r="AD331" i="1"/>
  <c r="X333" i="1" l="1"/>
  <c r="AD332" i="1"/>
  <c r="X334" i="1" l="1"/>
  <c r="AD333" i="1"/>
  <c r="X335" i="1" l="1"/>
  <c r="AD334" i="1"/>
  <c r="X336" i="1" l="1"/>
  <c r="AD335" i="1"/>
  <c r="X337" i="1" l="1"/>
  <c r="AD336" i="1"/>
  <c r="X338" i="1" l="1"/>
  <c r="AD337" i="1"/>
  <c r="X339" i="1" l="1"/>
  <c r="AD338" i="1"/>
  <c r="X340" i="1" l="1"/>
  <c r="AD339" i="1"/>
  <c r="X341" i="1" l="1"/>
  <c r="X342" i="1" s="1"/>
  <c r="X343" i="1" s="1"/>
  <c r="AD340" i="1"/>
  <c r="AD343" i="1" l="1"/>
  <c r="X344" i="1"/>
  <c r="X345" i="1" s="1"/>
  <c r="AD341" i="1"/>
  <c r="X346" i="1" l="1"/>
  <c r="AD345" i="1"/>
  <c r="AD342" i="1"/>
  <c r="X347" i="1" l="1"/>
  <c r="AD346" i="1"/>
  <c r="AD344" i="1"/>
  <c r="AD347" i="1" l="1"/>
  <c r="X348" i="1"/>
  <c r="X349" i="1" l="1"/>
  <c r="AD348" i="1"/>
  <c r="X350" i="1" l="1"/>
  <c r="AD349" i="1"/>
  <c r="X351" i="1" l="1"/>
  <c r="AD350" i="1"/>
  <c r="X352" i="1" l="1"/>
  <c r="AD351" i="1"/>
  <c r="X353" i="1" l="1"/>
  <c r="AD352" i="1"/>
  <c r="X354" i="1" l="1"/>
  <c r="AD353" i="1"/>
  <c r="X355" i="1" l="1"/>
  <c r="AD354" i="1"/>
  <c r="X356" i="1" l="1"/>
  <c r="AD355" i="1"/>
  <c r="X357" i="1" l="1"/>
  <c r="AD356" i="1"/>
  <c r="X358" i="1" l="1"/>
  <c r="AD357" i="1"/>
  <c r="X359" i="1" l="1"/>
  <c r="AD358" i="1"/>
  <c r="X360" i="1" l="1"/>
  <c r="AD359" i="1"/>
  <c r="X361" i="1" l="1"/>
  <c r="AD360" i="1"/>
  <c r="X362" i="1" l="1"/>
  <c r="AD361" i="1"/>
  <c r="X363" i="1" l="1"/>
  <c r="AD362" i="1"/>
  <c r="X364" i="1" l="1"/>
  <c r="AD363" i="1"/>
  <c r="X365" i="1" l="1"/>
  <c r="AD364" i="1"/>
  <c r="X366" i="1" l="1"/>
  <c r="AD365" i="1"/>
  <c r="X367" i="1" l="1"/>
  <c r="AD366" i="1"/>
  <c r="X368" i="1" l="1"/>
  <c r="AD367" i="1"/>
  <c r="X369" i="1" l="1"/>
  <c r="AD368" i="1"/>
  <c r="X370" i="1" l="1"/>
  <c r="AD369" i="1"/>
  <c r="X371" i="1" l="1"/>
  <c r="AD370" i="1"/>
  <c r="X372" i="1" l="1"/>
  <c r="AD371" i="1"/>
  <c r="X373" i="1" l="1"/>
  <c r="AD372" i="1"/>
  <c r="X374" i="1" l="1"/>
  <c r="AD373" i="1"/>
  <c r="X375" i="1" l="1"/>
  <c r="AD374" i="1"/>
  <c r="X376" i="1" l="1"/>
  <c r="AD375" i="1"/>
  <c r="X377" i="1" l="1"/>
  <c r="AD376" i="1"/>
  <c r="X378" i="1" l="1"/>
  <c r="AD377" i="1"/>
  <c r="X379" i="1" l="1"/>
  <c r="AD378" i="1"/>
  <c r="X380" i="1" l="1"/>
  <c r="AD379" i="1"/>
  <c r="X381" i="1" l="1"/>
  <c r="AD380" i="1"/>
  <c r="X382" i="1" l="1"/>
  <c r="AD381" i="1"/>
  <c r="X383" i="1" l="1"/>
  <c r="AD382" i="1"/>
  <c r="AD383" i="1" l="1"/>
  <c r="X384" i="1"/>
  <c r="X385" i="1" l="1"/>
  <c r="AD384" i="1"/>
  <c r="X386" i="1" l="1"/>
  <c r="AD385" i="1"/>
  <c r="X387" i="1" l="1"/>
  <c r="AD386" i="1"/>
  <c r="X388" i="1" l="1"/>
  <c r="AD387" i="1"/>
  <c r="X389" i="1" l="1"/>
  <c r="AD388" i="1"/>
  <c r="X390" i="1" l="1"/>
  <c r="X391" i="1" s="1"/>
  <c r="AD389" i="1"/>
  <c r="X392" i="1" l="1"/>
  <c r="AD391" i="1"/>
  <c r="AD390" i="1"/>
  <c r="X393" i="1" l="1"/>
  <c r="AD392" i="1"/>
  <c r="AD393" i="1" l="1"/>
  <c r="X394" i="1"/>
  <c r="X395" i="1" l="1"/>
  <c r="AD394" i="1"/>
  <c r="X396" i="1" l="1"/>
  <c r="AD395" i="1"/>
  <c r="X397" i="1" l="1"/>
  <c r="AD396" i="1"/>
  <c r="AD397" i="1" l="1"/>
  <c r="X398" i="1"/>
  <c r="X399" i="1" l="1"/>
  <c r="AD398" i="1"/>
  <c r="X400" i="1" l="1"/>
  <c r="AD399" i="1"/>
  <c r="X401" i="1" l="1"/>
  <c r="AD400" i="1"/>
  <c r="X402" i="1" l="1"/>
  <c r="AD401" i="1"/>
  <c r="X403" i="1" l="1"/>
  <c r="AD402" i="1"/>
  <c r="X404" i="1" l="1"/>
  <c r="AD403" i="1"/>
  <c r="X405" i="1" l="1"/>
  <c r="AD404" i="1"/>
  <c r="AD405" i="1" l="1"/>
  <c r="X406" i="1"/>
  <c r="X407" i="1" l="1"/>
  <c r="AD406" i="1"/>
  <c r="AD407" i="1" l="1"/>
  <c r="X408" i="1"/>
  <c r="AD408" i="1" l="1"/>
  <c r="X409" i="1"/>
  <c r="AD409" i="1" l="1"/>
  <c r="X410" i="1"/>
  <c r="X411" i="1" l="1"/>
  <c r="AD410" i="1"/>
  <c r="X412" i="1" l="1"/>
  <c r="AD411" i="1"/>
  <c r="X413" i="1" l="1"/>
  <c r="AD413" i="1" s="1"/>
  <c r="AD4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Z11" authorId="0" shapeId="0" xr:uid="{39A3EBC0-15CA-4F33-B621-4A17B2F6DB5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under bill M0.50/roll
\</t>
        </r>
      </text>
    </comment>
    <comment ref="G19" authorId="0" shapeId="0" xr:uid="{7B0DB9F6-2E13-490D-9129-0CD38D71AC2C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delivered on 22/7
</t>
        </r>
      </text>
    </comment>
  </commentList>
</comments>
</file>

<file path=xl/sharedStrings.xml><?xml version="1.0" encoding="utf-8"?>
<sst xmlns="http://schemas.openxmlformats.org/spreadsheetml/2006/main" count="2601" uniqueCount="413">
  <si>
    <t>Unit Price</t>
  </si>
  <si>
    <t>Packing Size</t>
  </si>
  <si>
    <t>Cost/Pack</t>
  </si>
  <si>
    <t>Selling (GEN)</t>
  </si>
  <si>
    <t>%</t>
  </si>
  <si>
    <t>GP/KG</t>
  </si>
  <si>
    <t>GP/Pack</t>
  </si>
  <si>
    <t>Marketing</t>
  </si>
  <si>
    <t>Transport</t>
  </si>
  <si>
    <t>Handling</t>
  </si>
  <si>
    <t>Misc</t>
  </si>
  <si>
    <t>Cost Accumulate</t>
  </si>
  <si>
    <t>NTPROFIT</t>
  </si>
  <si>
    <t>NETMARGIN</t>
  </si>
  <si>
    <t>Kg</t>
  </si>
  <si>
    <t>Product Code</t>
  </si>
  <si>
    <t>RA Resin SHCP 268W (225kg)</t>
  </si>
  <si>
    <t>RA CSM 450 GSM JUSHI 37kg 79m(L) X 1040mm(W)</t>
  </si>
  <si>
    <t>RA Gelcoat GP-H (20kg)</t>
  </si>
  <si>
    <t>RB Acetone (160Kg)</t>
  </si>
  <si>
    <t>RA Resin SHCP 268NW (225kg)</t>
  </si>
  <si>
    <t>Date</t>
  </si>
  <si>
    <t>Sales Qty</t>
  </si>
  <si>
    <t>Daily Sales Listing</t>
  </si>
  <si>
    <t>Cumulative Gross Profit</t>
  </si>
  <si>
    <t>Gross Profit</t>
  </si>
  <si>
    <t>RA Butanox M50 (5kg)</t>
  </si>
  <si>
    <t>Cost</t>
  </si>
  <si>
    <t>Silicone Rubber (25Kg)</t>
  </si>
  <si>
    <t>RA Norsodyne 3338W (220Kg)</t>
  </si>
  <si>
    <t xml:space="preserve">Period </t>
  </si>
  <si>
    <t>RA Butanox M50 (5Kg)</t>
  </si>
  <si>
    <t>Cumulative Cost</t>
  </si>
  <si>
    <t>RA Gelcoat GS-H (20kg)</t>
  </si>
  <si>
    <t>RA Talcum Powder (25kg)</t>
  </si>
  <si>
    <t>RA Bosny Wax (15Kg)</t>
  </si>
  <si>
    <t>RA Resin 3317AW (220Kg)</t>
  </si>
  <si>
    <t>discount for RM0.50/roll as under billed</t>
  </si>
  <si>
    <t>RA Nor 3338NW (220Kg)</t>
  </si>
  <si>
    <t>RA CSM 450 GSM 54kg 64m(L) X 1860mm(W)</t>
  </si>
  <si>
    <t>RA CSM 300 GSM 54Kg 96m(L) X 1860mm(W)</t>
  </si>
  <si>
    <t>RA Accelerator (5kg)</t>
  </si>
  <si>
    <t>RA Talcum Powder (25Kg)</t>
  </si>
  <si>
    <t>RA CSM 300 GSM TWL 30kg 64m(L) x 1040mm(W)</t>
  </si>
  <si>
    <t>Total</t>
  </si>
  <si>
    <t>Remark</t>
  </si>
  <si>
    <t>RA Mirror Glaze</t>
  </si>
  <si>
    <t>RA Pigment Super White (25Kg)</t>
  </si>
  <si>
    <t>Brush 2 1/2" (12 pc)</t>
  </si>
  <si>
    <t>Packaging</t>
  </si>
  <si>
    <t>Grand Total</t>
  </si>
  <si>
    <t>Sum of Gross Profit</t>
  </si>
  <si>
    <t>6 Total</t>
  </si>
  <si>
    <t>9 Total</t>
  </si>
  <si>
    <t>10 Total</t>
  </si>
  <si>
    <t>RA Pigment Black (5Kg)</t>
  </si>
  <si>
    <t>RA GP Resin (225Kg)</t>
  </si>
  <si>
    <t>RA Bosny Wax (15kg)</t>
  </si>
  <si>
    <t>Alkaline resistance Chopped Strand 24MM (18Kgs)</t>
  </si>
  <si>
    <t>Transport charge</t>
  </si>
  <si>
    <t>RA Miracle Gloss Wax</t>
  </si>
  <si>
    <t>Artscene Creative</t>
  </si>
  <si>
    <t>JT Johan Sdn Bhd</t>
  </si>
  <si>
    <t>Pandian Art Gallery Manufacturing</t>
  </si>
  <si>
    <t>Customer Code</t>
  </si>
  <si>
    <t>Customer Name</t>
  </si>
  <si>
    <t>Kelnico Marketing</t>
  </si>
  <si>
    <t>Invoice No</t>
  </si>
  <si>
    <t>C00000001</t>
  </si>
  <si>
    <t>C00000011</t>
  </si>
  <si>
    <t>INV2020/00000001</t>
  </si>
  <si>
    <t>INV2020/00000002</t>
  </si>
  <si>
    <t>RA Polycor Gelcoat GS-S ISO (20kg)</t>
  </si>
  <si>
    <t>INV2020/00000003</t>
  </si>
  <si>
    <t>C00000002</t>
  </si>
  <si>
    <t>Sley</t>
  </si>
  <si>
    <t>INV2020/00000004</t>
  </si>
  <si>
    <t>INV2020/00000005</t>
  </si>
  <si>
    <t>C00000003</t>
  </si>
  <si>
    <t>INV2020/00000006</t>
  </si>
  <si>
    <t>C00000004</t>
  </si>
  <si>
    <t>Siew Min Lorry Sdn Bhd</t>
  </si>
  <si>
    <t>INV2020/00000007</t>
  </si>
  <si>
    <t>INV2020/00000008</t>
  </si>
  <si>
    <t>INV2020/00000009</t>
  </si>
  <si>
    <t>INV2020/00000010</t>
  </si>
  <si>
    <t>INV2020/00000011</t>
  </si>
  <si>
    <t>INV2020/00000012</t>
  </si>
  <si>
    <t>C00000005</t>
  </si>
  <si>
    <t>INV2020/00000013</t>
  </si>
  <si>
    <t>INV2020/00000014</t>
  </si>
  <si>
    <t>INV2020/00000015</t>
  </si>
  <si>
    <t>INV2020/00000016</t>
  </si>
  <si>
    <t>INV2020/00000017</t>
  </si>
  <si>
    <t>C00000006</t>
  </si>
  <si>
    <t>Perniagaan Fibra Sahih</t>
  </si>
  <si>
    <t>INV2020/00000018</t>
  </si>
  <si>
    <t>C00000007</t>
  </si>
  <si>
    <t>Chin Fibreglass (M) Sdn Bhd</t>
  </si>
  <si>
    <t>INV2020/00000019</t>
  </si>
  <si>
    <t>C00000008</t>
  </si>
  <si>
    <t>Wonderland Design Production Studio</t>
  </si>
  <si>
    <t>INV2020/00000020</t>
  </si>
  <si>
    <t>INV2020/00000021</t>
  </si>
  <si>
    <t>C00000009</t>
  </si>
  <si>
    <t>JMC Steel Engineering Sdn Bhd</t>
  </si>
  <si>
    <t>INV2020/00000022</t>
  </si>
  <si>
    <t>INV2020/00000023</t>
  </si>
  <si>
    <t>C00000010</t>
  </si>
  <si>
    <t>Yew Seng Gardening Supply Sdn Bhd</t>
  </si>
  <si>
    <t>INV2020/00000024</t>
  </si>
  <si>
    <t>INV2020/00000025</t>
  </si>
  <si>
    <t>INV2020/00000026</t>
  </si>
  <si>
    <t>INV2020/00000027</t>
  </si>
  <si>
    <t>INV2020/00000028</t>
  </si>
  <si>
    <t>INV2020/00000029</t>
  </si>
  <si>
    <t>INV2020/00000030</t>
  </si>
  <si>
    <t>INV2020/00000031</t>
  </si>
  <si>
    <t>INV2020/00000032</t>
  </si>
  <si>
    <t>INV2020/00000033</t>
  </si>
  <si>
    <t>INV2020/00000034</t>
  </si>
  <si>
    <t>INV2020/00000035</t>
  </si>
  <si>
    <t>INV2020/00000036</t>
  </si>
  <si>
    <t>INV2020/00000037</t>
  </si>
  <si>
    <t>INV2020/00000038</t>
  </si>
  <si>
    <t>INV2020/00000039</t>
  </si>
  <si>
    <t>INV2020/00000040</t>
  </si>
  <si>
    <t>INV2020/00000041</t>
  </si>
  <si>
    <t>INV2020/00000042</t>
  </si>
  <si>
    <t>INV2020/00000043</t>
  </si>
  <si>
    <t>INV2020/00000044</t>
  </si>
  <si>
    <t>INV2020/00000045</t>
  </si>
  <si>
    <t>INV2020/00000046</t>
  </si>
  <si>
    <t>INV2020/00000047</t>
  </si>
  <si>
    <t>INV2020/00000048</t>
  </si>
  <si>
    <t>INV2020/00000049</t>
  </si>
  <si>
    <t>INV2020/00000050</t>
  </si>
  <si>
    <t>INV2020/00000051</t>
  </si>
  <si>
    <t>INV2020/00000052</t>
  </si>
  <si>
    <t>INV2020/00000053</t>
  </si>
  <si>
    <t>INV2020/00000054</t>
  </si>
  <si>
    <t>INV2020/00000055</t>
  </si>
  <si>
    <t>INV2020/00000056</t>
  </si>
  <si>
    <t>INV2020/00000057</t>
  </si>
  <si>
    <t>INV2020/00000058</t>
  </si>
  <si>
    <t>Brush 2 1/2" (12 pc) Total</t>
  </si>
  <si>
    <t>RA Bosny Wax (15Kg) Total</t>
  </si>
  <si>
    <t>RA Butanox M50 (5kg) Total</t>
  </si>
  <si>
    <t>RA CSM 300 GSM 54Kg 96m(L) X 1860mm(W) Total</t>
  </si>
  <si>
    <t>RA CSM 300 GSM TWL 30kg 64m(L) x 1040mm(W) Total</t>
  </si>
  <si>
    <t>RA CSM 450 GSM 54kg 64m(L) X 1860mm(W) Total</t>
  </si>
  <si>
    <t>RA CSM 450 GSM JUSHI 37kg 79m(L) X 1040mm(W) Total</t>
  </si>
  <si>
    <t>RA Gelcoat GP-H (20kg) Total</t>
  </si>
  <si>
    <t>RA Gelcoat GS-H (20kg) Total</t>
  </si>
  <si>
    <t>RA GP Resin (225Kg) Total</t>
  </si>
  <si>
    <t>RA Mirror Glaze Total</t>
  </si>
  <si>
    <t>RA Nor 3338NW (220Kg) Total</t>
  </si>
  <si>
    <t>RA Norsodyne 3338W (220Kg) Total</t>
  </si>
  <si>
    <t>RA Pigment Black (5Kg) Total</t>
  </si>
  <si>
    <t>RA Pigment Super White (25Kg) Total</t>
  </si>
  <si>
    <t>RA Resin 3317AW (220Kg) Total</t>
  </si>
  <si>
    <t>RA Resin SHCP 268W (225kg) Total</t>
  </si>
  <si>
    <t>RA Talcum Powder (25kg) Total</t>
  </si>
  <si>
    <t>RB Acetone (160Kg) Total</t>
  </si>
  <si>
    <t>Silicone Rubber (25Kg) Total</t>
  </si>
  <si>
    <t>RA Polycor Gelcoat GS-S ISO (20kg) Total</t>
  </si>
  <si>
    <t>Alkaline resistance Chopped Strand 24MM (18Kgs) Total</t>
  </si>
  <si>
    <t>Transport charge Total</t>
  </si>
  <si>
    <t>RC Woven Roving E-800 GSM 1000mm (40Kg)</t>
  </si>
  <si>
    <t>Sum of Sales Qty</t>
  </si>
  <si>
    <t>RC Woven Roving E-800 GSM 1000mm (40Kg) Total</t>
  </si>
  <si>
    <t>INV2020/00000059</t>
  </si>
  <si>
    <t>RA CSM 450 GSM TWL 30kg 64m(L) X 1040mm(W)</t>
  </si>
  <si>
    <t>Values</t>
  </si>
  <si>
    <t>Sum of Cost</t>
  </si>
  <si>
    <t>Invoice Amount</t>
  </si>
  <si>
    <t>Sum of Invoice Amount</t>
  </si>
  <si>
    <t>INV2020/00000060</t>
  </si>
  <si>
    <t>INV2020/00000061</t>
  </si>
  <si>
    <t>INV2020/00000062</t>
  </si>
  <si>
    <t>RA CSM 450 GSM TWL 30kg 64m(L) X 1040mm(W) Total</t>
  </si>
  <si>
    <t>INV2020/00000063</t>
  </si>
  <si>
    <t>INV2020/00000064</t>
  </si>
  <si>
    <t>INV2020/00000065</t>
  </si>
  <si>
    <t>Cash - MUHAMMAD SYAHIN BIN</t>
  </si>
  <si>
    <t>INV2020/00000066</t>
  </si>
  <si>
    <t>INV2020/00000067</t>
  </si>
  <si>
    <t>INV2020/00000068</t>
  </si>
  <si>
    <t>RA CSM 450 30kg 79m(L) X 1040mm(W)</t>
  </si>
  <si>
    <t>RA CSM 450 30kg 79m(L) X 1040mm(W) Total</t>
  </si>
  <si>
    <t>INV2020/00000069</t>
  </si>
  <si>
    <t>INV2020/00000070</t>
  </si>
  <si>
    <t>INV2020/00000071</t>
  </si>
  <si>
    <t>INV2020/00000072</t>
  </si>
  <si>
    <t>C00000013</t>
  </si>
  <si>
    <t>Cash - PMC</t>
  </si>
  <si>
    <t>RA Tooling Gelcoat RP92 (22Kg)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</si>
  <si>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</si>
  <si>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</si>
  <si>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</si>
  <si>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</si>
  <si>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</si>
  <si>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</si>
  <si>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</si>
  <si>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</si>
  <si>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RA Accelerator (4Kgs)</t>
  </si>
  <si>
    <t>RA Styrene Monomer (6Kg)</t>
  </si>
  <si>
    <t>RA Steel Roller 4"</t>
  </si>
  <si>
    <t>FOC</t>
  </si>
  <si>
    <t>RA Tooling Gelcoat RP92 (22Kg) Total</t>
  </si>
  <si>
    <t>RA CSM 450 54kg 64m(L) X 1860mm(W) Total</t>
  </si>
  <si>
    <t>RA Vinlyeter Resin (200Kg) Total</t>
  </si>
  <si>
    <t>RA Mirror Glaze Mold Release  Total</t>
  </si>
  <si>
    <t>RA Pigment H 2006 Dark Grey (5Kg) Total</t>
  </si>
  <si>
    <t>RA Deawa DW-5213 Total</t>
  </si>
  <si>
    <t>RA Pigment H 7001 Bright Orange (5Kg) Total</t>
  </si>
  <si>
    <t>RA Steel Roller 3" Total</t>
  </si>
  <si>
    <t>RA Aerosil (Silica Fume) (10Kg) Total</t>
  </si>
  <si>
    <t>RA Accelerator (4Kgs) Total</t>
  </si>
  <si>
    <t>RA Styrene Monomer (6Kg) Total</t>
  </si>
  <si>
    <t>RA Steel Roller 4" Total</t>
  </si>
  <si>
    <t>INV2020/00000073</t>
  </si>
  <si>
    <t>RA Gelcoat GP-H (20Kg)</t>
  </si>
  <si>
    <t>RA Miracle Gloss Wax No. 8 (311g/Can)</t>
  </si>
  <si>
    <t>RA Miracle Gloss Wax No. 8 (311g/Can) Total</t>
  </si>
  <si>
    <t>INV2020/00000074</t>
  </si>
  <si>
    <t>INV2020/00000075</t>
  </si>
  <si>
    <t>INV2020/00000076</t>
  </si>
  <si>
    <t>INV2020/00000077</t>
  </si>
  <si>
    <t>C00000014</t>
  </si>
  <si>
    <t>RC Woven Roving E-800 1000mm (40Kg)</t>
  </si>
  <si>
    <t>RA Pigment Super White (5Kg)</t>
  </si>
  <si>
    <t>INV2020/00000078</t>
  </si>
  <si>
    <t>Kelnico Marketing Total</t>
  </si>
  <si>
    <t>Pandian Art Gallery Manufacturing Total</t>
  </si>
  <si>
    <t>Sley Total</t>
  </si>
  <si>
    <t>Siew Min Lorry Sdn Bhd Total</t>
  </si>
  <si>
    <t>Artscene Creative Total</t>
  </si>
  <si>
    <t>JMC Steel Engineering Sdn Bhd Total</t>
  </si>
  <si>
    <t>Perniagaan Fibra Sahih Total</t>
  </si>
  <si>
    <t>Yew Seng Gardening Supply Sdn Bhd Total</t>
  </si>
  <si>
    <t>Cash - PMC Total</t>
  </si>
  <si>
    <t>INV2020/00000079</t>
  </si>
  <si>
    <t>IK Fibre Glass Enterprise</t>
  </si>
  <si>
    <t>IK Fibre Glass Enterprise Total</t>
  </si>
  <si>
    <t>INV2020/00000080</t>
  </si>
  <si>
    <t>INV2020/00000081</t>
  </si>
  <si>
    <t>INV2020/00000082</t>
  </si>
  <si>
    <t>INV2020/00000083</t>
  </si>
  <si>
    <t>INV2020/00000084</t>
  </si>
  <si>
    <t>Wonderland Design Productions Studio</t>
  </si>
  <si>
    <t>RA Nor 3338W (220Kg)</t>
  </si>
  <si>
    <t>RA Accelerator (4Kg)</t>
  </si>
  <si>
    <t>RC Woven Roving E-800 1000mm (40Kg) Total</t>
  </si>
  <si>
    <t>RA Miracle Gloss Wax Total</t>
  </si>
  <si>
    <t>RA Pigment Super White (5Kg) Total</t>
  </si>
  <si>
    <t>RA Nor 3338W (220Kg) Total</t>
  </si>
  <si>
    <t>RA Accelerator (4Kg) Total</t>
  </si>
  <si>
    <t>INV2020/00000085</t>
  </si>
  <si>
    <t>C00000015</t>
  </si>
  <si>
    <t>S&amp;J Business Solutions</t>
  </si>
  <si>
    <t>S&amp;J Business Solutions Total</t>
  </si>
  <si>
    <t>INV2020/00000086</t>
  </si>
  <si>
    <t>C00000016</t>
  </si>
  <si>
    <t>Win Fiber Sdn Bhd</t>
  </si>
  <si>
    <t>RA Resin 8201W (225Kg)</t>
  </si>
  <si>
    <t>Win Fiber Sdn Bhd Total</t>
  </si>
  <si>
    <t>3 Total</t>
  </si>
  <si>
    <t>RA Resin 8201W (225Kg) Total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</si>
  <si>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</si>
  <si>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</si>
  <si>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</si>
  <si>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</si>
  <si>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</si>
  <si>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</si>
  <si>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RE Frekote 770NC (1 Gallon) Total</t>
  </si>
  <si>
    <t>RD Steel Roller 4" Total</t>
  </si>
  <si>
    <t>RD Steel Roller 3" Total</t>
  </si>
  <si>
    <t>RD Brush 1.1/2 (12 PC) Total</t>
  </si>
  <si>
    <t>RD Brush 3" (12 PC) Total</t>
  </si>
  <si>
    <t>RA Resin 3338AW (220Kg) Total</t>
  </si>
  <si>
    <t>RA Resin 9539NW (225Kg)</t>
  </si>
  <si>
    <t>RA Resin 9539NW (225Kg) Total</t>
  </si>
  <si>
    <t>RA Resin 3338AW (220kg)</t>
  </si>
  <si>
    <t>RA Aerosil (10kg)</t>
  </si>
  <si>
    <t>RD Paint Brush 3"(12Pc/Ctr)</t>
  </si>
  <si>
    <t>RA Gelcoat GS-S ISO (20Kg)</t>
  </si>
  <si>
    <t>4 Total</t>
  </si>
  <si>
    <t>RA Aerosil (10kg) Total</t>
  </si>
  <si>
    <t>RD Paint Brush 3"(12Pc/Ctr) Total</t>
  </si>
  <si>
    <t>RA Gelcoat GS-S ISO (20Kg) Total</t>
  </si>
  <si>
    <t>RF Nor 3338NW (220Kg)</t>
  </si>
  <si>
    <t>RG CSM 450 GSM 54kg 64m(L) X 1860mm(W)</t>
  </si>
  <si>
    <t>INV00000087</t>
  </si>
  <si>
    <t>INV00000088</t>
  </si>
  <si>
    <t>INV00000089</t>
  </si>
  <si>
    <t>INV00000090</t>
  </si>
  <si>
    <t>INV00000091</t>
  </si>
  <si>
    <t>INV00000092</t>
  </si>
  <si>
    <t>INV00000093</t>
  </si>
  <si>
    <t>INV00000094</t>
  </si>
  <si>
    <t>INV00000095</t>
  </si>
  <si>
    <t>INV00000096</t>
  </si>
  <si>
    <t>INV00000097</t>
  </si>
  <si>
    <t>INV00000098</t>
  </si>
  <si>
    <t>INV00000099</t>
  </si>
  <si>
    <t>INV00000100</t>
  </si>
  <si>
    <t>RF Nor 3338NW (220Kg) Total</t>
  </si>
  <si>
    <t>RG CSM 450 GSM 54kg 64m(L) X 1860mm(W) Total</t>
  </si>
  <si>
    <t>INV00000102</t>
  </si>
  <si>
    <t>RH Bosny Wax (15kg)</t>
  </si>
  <si>
    <t>RH Bosny Wax (15kg) Total</t>
  </si>
  <si>
    <t>INV00000101</t>
  </si>
  <si>
    <t>INV00000103</t>
  </si>
  <si>
    <t>INV00000104</t>
  </si>
  <si>
    <t>Mould Released</t>
  </si>
  <si>
    <t>5 Total</t>
  </si>
  <si>
    <t>Mould Released Total</t>
  </si>
  <si>
    <t>INV00000105</t>
  </si>
  <si>
    <t>INV00000106</t>
  </si>
  <si>
    <t>INV00000107</t>
  </si>
  <si>
    <t>INV00000108</t>
  </si>
  <si>
    <t>INV00000109</t>
  </si>
  <si>
    <t>RA CSM 450 TWL 60kg 64m(L) X 2080mm(W)</t>
  </si>
  <si>
    <t>RA CSM 300 GSM 54kg 64m(L) X 1860mm(W)</t>
  </si>
  <si>
    <t>INV00000110</t>
  </si>
  <si>
    <t>INV00000111</t>
  </si>
  <si>
    <t>RA CSM 450 TWL 60kg 64m(L) X 2080mm(W) Total</t>
  </si>
  <si>
    <t>RA CSM 300 GSM 54kg 64m(L) X 1860mm(W) Total</t>
  </si>
  <si>
    <t>INV00000112</t>
  </si>
  <si>
    <t>C00000017</t>
  </si>
  <si>
    <t>Aumada Energy &amp; Technologies(M) Sdn Bhd</t>
  </si>
  <si>
    <t>RA Resin (25kg)</t>
  </si>
  <si>
    <t>INV00000113</t>
  </si>
  <si>
    <t>INV00000114</t>
  </si>
  <si>
    <t>INV00000115</t>
  </si>
  <si>
    <t>INV00000116</t>
  </si>
  <si>
    <t>INV00000117</t>
  </si>
  <si>
    <t>INV00000118</t>
  </si>
  <si>
    <t>INV00000119</t>
  </si>
  <si>
    <t>C00000018</t>
  </si>
  <si>
    <t>Living Divani (M) Sdn Bhd</t>
  </si>
  <si>
    <t>INV00000120</t>
  </si>
  <si>
    <t>INV00000121</t>
  </si>
  <si>
    <t>RA Resin 3338NW (220kg)</t>
  </si>
  <si>
    <t>INV00000122</t>
  </si>
  <si>
    <t>INV00000123</t>
  </si>
  <si>
    <t>INV00000124</t>
  </si>
  <si>
    <t>INV00000125</t>
  </si>
  <si>
    <t>C00000019</t>
  </si>
  <si>
    <t>Desuki Affela Empire Enterprise</t>
  </si>
  <si>
    <t>RA Mepoxe M (5kg)</t>
  </si>
  <si>
    <t>INV00000127</t>
  </si>
  <si>
    <t>INV00000128</t>
  </si>
  <si>
    <t>RF Resin 3317AW (220Kg)</t>
  </si>
  <si>
    <t>INV00000129</t>
  </si>
  <si>
    <t>RI Silicone Rubber (25kg)</t>
  </si>
  <si>
    <t>INV00000130</t>
  </si>
  <si>
    <t>C00000020</t>
  </si>
  <si>
    <t>WSK Tanks Sdn Bhd</t>
  </si>
  <si>
    <t>INV00000131</t>
  </si>
  <si>
    <t>INV00000132</t>
  </si>
  <si>
    <t>RA Resin SHCP268W (225kg)</t>
  </si>
  <si>
    <t>RA CSM 450 TWL (37Kg) 1040mm</t>
  </si>
  <si>
    <t>RA Woven Roving E-600 (45kg) 1120mm</t>
  </si>
  <si>
    <t>INV00000133</t>
  </si>
  <si>
    <t>RG CSM 300 GSM 54Kg 96m(L) X 1860mm(W)</t>
  </si>
  <si>
    <t>INV00000134</t>
  </si>
  <si>
    <t>RJ TR104 Hi Temp Wax</t>
  </si>
  <si>
    <t>INV00000135</t>
  </si>
  <si>
    <t>INV00000136</t>
  </si>
  <si>
    <t>RA VE Resin (25kg)</t>
  </si>
  <si>
    <t>INV00000137</t>
  </si>
  <si>
    <t>INV00000138</t>
  </si>
  <si>
    <t>INV00000139</t>
  </si>
  <si>
    <t>RA CSM 450 37kg 79m(L) X 1040mm(W)</t>
  </si>
  <si>
    <t>RA GP Resin (225Kg)*GFRP</t>
  </si>
  <si>
    <t>RJ Woven Roving E-600 (45kg) 1120mm</t>
  </si>
  <si>
    <t>Aumada Energy &amp; Technologies(M) Sdn Bhd Total</t>
  </si>
  <si>
    <t>Living Divani (M) Sdn Bhd Total</t>
  </si>
  <si>
    <t>Desuki Affela Empire Enterprise Total</t>
  </si>
  <si>
    <t>WSK Tanks Sdn Bhd Total</t>
  </si>
  <si>
    <t>Month</t>
  </si>
  <si>
    <t>Year</t>
  </si>
  <si>
    <t>INV00000140</t>
  </si>
  <si>
    <t>RK Smooth Cream (25kg)</t>
  </si>
  <si>
    <t>INV00000141</t>
  </si>
  <si>
    <t>INV00000142</t>
  </si>
  <si>
    <t>Wonderland Design Productions Studio Total</t>
  </si>
  <si>
    <t>1 Total</t>
  </si>
  <si>
    <t>2 Total</t>
  </si>
  <si>
    <t>INV00000143</t>
  </si>
  <si>
    <t>INV00000144</t>
  </si>
  <si>
    <t>INV00000145</t>
  </si>
  <si>
    <t>INV00000146</t>
  </si>
  <si>
    <t>INV00000147</t>
  </si>
  <si>
    <t>INV00000148</t>
  </si>
  <si>
    <t>RA Resin (25kg) Total</t>
  </si>
  <si>
    <t>RA Mepoxe M (5kg) Total</t>
  </si>
  <si>
    <t>RA Resin 3338NW (220kg) Total</t>
  </si>
  <si>
    <t>RA CSM 450 37kg 79m(L) X 1040mm(W) Total</t>
  </si>
  <si>
    <t>RF Resin 3317AW (220Kg) Total</t>
  </si>
  <si>
    <t>RI Silicone Rubber (25kg) Total</t>
  </si>
  <si>
    <t>RA Resin SHCP268W (225kg) Total</t>
  </si>
  <si>
    <t>RA CSM 450 TWL (37Kg) 1040mm Total</t>
  </si>
  <si>
    <t>RA Woven Roving E-600 (45kg) 1120mm Total</t>
  </si>
  <si>
    <t>RG CSM 300 GSM 54Kg 96m(L) X 1860mm(W) Total</t>
  </si>
  <si>
    <t>RJ TR104 Hi Temp Wax Total</t>
  </si>
  <si>
    <t>RA VE Resin (25kg) Total</t>
  </si>
  <si>
    <t>RA GP Resin (225Kg)*GFRP Total</t>
  </si>
  <si>
    <t>RJ Woven Roving E-600 (45kg) 1120mm Total</t>
  </si>
  <si>
    <t>RK Smooth Cream (25kg) Total</t>
  </si>
  <si>
    <t>INV00000149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</si>
</sst>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Arial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AD2F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1">
    <xf numFmtId="0" fontId="0" fillId="0" borderId="0" xfId="0"/>
    <xf numFmtId="0" fontId="5" fillId="0" borderId="1" xfId="0" applyFont="1" applyBorder="1"/>
    <xf numFmtId="4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" fontId="5" fillId="0" borderId="0" xfId="0" applyNumberFormat="1" applyFont="1"/>
    <xf numFmtId="10" fontId="5" fillId="0" borderId="0" xfId="0" applyNumberFormat="1" applyFont="1"/>
    <xf numFmtId="2" fontId="5" fillId="0" borderId="0" xfId="0" applyNumberFormat="1" applyFont="1"/>
    <xf numFmtId="43" fontId="5" fillId="0" borderId="0" xfId="2" applyFont="1"/>
    <xf numFmtId="0" fontId="4" fillId="0" borderId="0" xfId="0" applyFont="1"/>
    <xf numFmtId="0" fontId="4" fillId="0" borderId="12" xfId="0" applyFont="1" applyBorder="1"/>
    <xf numFmtId="0" fontId="5" fillId="0" borderId="12" xfId="0" applyFont="1" applyBorder="1"/>
    <xf numFmtId="4" fontId="5" fillId="2" borderId="12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4" fontId="5" fillId="3" borderId="12" xfId="0" applyNumberFormat="1" applyFont="1" applyFill="1" applyBorder="1"/>
    <xf numFmtId="4" fontId="4" fillId="2" borderId="13" xfId="0" applyNumberFormat="1" applyFont="1" applyFill="1" applyBorder="1"/>
    <xf numFmtId="10" fontId="4" fillId="3" borderId="12" xfId="0" applyNumberFormat="1" applyFont="1" applyFill="1" applyBorder="1"/>
    <xf numFmtId="4" fontId="5" fillId="0" borderId="11" xfId="0" applyNumberFormat="1" applyFont="1" applyBorder="1"/>
    <xf numFmtId="2" fontId="5" fillId="4" borderId="12" xfId="0" applyNumberFormat="1" applyFont="1" applyFill="1" applyBorder="1"/>
    <xf numFmtId="9" fontId="4" fillId="0" borderId="13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9" fontId="4" fillId="0" borderId="11" xfId="0" applyNumberFormat="1" applyFont="1" applyBorder="1" applyAlignment="1">
      <alignment horizontal="center"/>
    </xf>
    <xf numFmtId="9" fontId="4" fillId="0" borderId="14" xfId="0" applyNumberFormat="1" applyFont="1" applyBorder="1" applyAlignment="1">
      <alignment horizontal="center"/>
    </xf>
    <xf numFmtId="4" fontId="5" fillId="0" borderId="12" xfId="0" applyNumberFormat="1" applyFont="1" applyBorder="1"/>
    <xf numFmtId="0" fontId="5" fillId="0" borderId="14" xfId="0" applyFont="1" applyBorder="1"/>
    <xf numFmtId="43" fontId="5" fillId="3" borderId="13" xfId="2" applyFont="1" applyFill="1" applyBorder="1"/>
    <xf numFmtId="0" fontId="5" fillId="2" borderId="13" xfId="0" applyFont="1" applyFill="1" applyBorder="1" applyAlignment="1">
      <alignment horizontal="center"/>
    </xf>
    <xf numFmtId="0" fontId="5" fillId="4" borderId="12" xfId="0" applyFont="1" applyFill="1" applyBorder="1"/>
    <xf numFmtId="0" fontId="5" fillId="4" borderId="14" xfId="0" applyFont="1" applyFill="1" applyBorder="1"/>
    <xf numFmtId="0" fontId="5" fillId="0" borderId="1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4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4" fontId="4" fillId="2" borderId="9" xfId="0" applyNumberFormat="1" applyFont="1" applyFill="1" applyBorder="1" applyAlignment="1">
      <alignment horizontal="center" wrapText="1"/>
    </xf>
    <xf numFmtId="10" fontId="4" fillId="3" borderId="7" xfId="0" applyNumberFormat="1" applyFont="1" applyFill="1" applyBorder="1" applyAlignment="1">
      <alignment horizontal="center" wrapText="1"/>
    </xf>
    <xf numFmtId="4" fontId="4" fillId="0" borderId="6" xfId="0" applyNumberFormat="1" applyFont="1" applyBorder="1" applyAlignment="1">
      <alignment horizontal="center" wrapText="1"/>
    </xf>
    <xf numFmtId="2" fontId="4" fillId="4" borderId="7" xfId="0" applyNumberFormat="1" applyFont="1" applyFill="1" applyBorder="1" applyAlignment="1">
      <alignment horizontal="center" wrapText="1"/>
    </xf>
    <xf numFmtId="2" fontId="4" fillId="0" borderId="9" xfId="0" applyNumberFormat="1" applyFont="1" applyBorder="1" applyAlignment="1">
      <alignment horizontal="center" wrapText="1"/>
    </xf>
    <xf numFmtId="2" fontId="4" fillId="0" borderId="7" xfId="0" applyNumberFormat="1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  <xf numFmtId="2" fontId="4" fillId="0" borderId="10" xfId="0" applyNumberFormat="1" applyFont="1" applyBorder="1" applyAlignment="1">
      <alignment horizontal="center" wrapText="1"/>
    </xf>
    <xf numFmtId="4" fontId="4" fillId="0" borderId="7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43" fontId="4" fillId="3" borderId="9" xfId="2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14" fontId="4" fillId="0" borderId="2" xfId="0" applyNumberFormat="1" applyFont="1" applyBorder="1" applyAlignment="1">
      <alignment horizontal="center"/>
    </xf>
    <xf numFmtId="4" fontId="5" fillId="0" borderId="3" xfId="0" applyNumberFormat="1" applyFont="1" applyFill="1" applyBorder="1" applyAlignment="1">
      <alignment horizontal="right"/>
    </xf>
    <xf numFmtId="0" fontId="5" fillId="0" borderId="2" xfId="0" applyFont="1" applyFill="1" applyBorder="1"/>
    <xf numFmtId="0" fontId="5" fillId="0" borderId="12" xfId="0" applyFont="1" applyFill="1" applyBorder="1" applyAlignment="1">
      <alignment horizontal="center"/>
    </xf>
    <xf numFmtId="4" fontId="5" fillId="0" borderId="4" xfId="0" applyNumberFormat="1" applyFont="1" applyFill="1" applyBorder="1"/>
    <xf numFmtId="4" fontId="4" fillId="0" borderId="5" xfId="0" applyNumberFormat="1" applyFont="1" applyFill="1" applyBorder="1"/>
    <xf numFmtId="10" fontId="5" fillId="0" borderId="2" xfId="0" applyNumberFormat="1" applyFont="1" applyFill="1" applyBorder="1"/>
    <xf numFmtId="4" fontId="5" fillId="0" borderId="0" xfId="0" applyNumberFormat="1" applyFont="1" applyFill="1" applyBorder="1"/>
    <xf numFmtId="2" fontId="5" fillId="0" borderId="2" xfId="0" applyNumberFormat="1" applyFont="1" applyFill="1" applyBorder="1"/>
    <xf numFmtId="2" fontId="5" fillId="0" borderId="5" xfId="0" applyNumberFormat="1" applyFont="1" applyFill="1" applyBorder="1"/>
    <xf numFmtId="2" fontId="5" fillId="0" borderId="0" xfId="0" applyNumberFormat="1" applyFont="1" applyFill="1" applyBorder="1"/>
    <xf numFmtId="2" fontId="5" fillId="0" borderId="1" xfId="0" applyNumberFormat="1" applyFont="1" applyFill="1" applyBorder="1"/>
    <xf numFmtId="4" fontId="5" fillId="0" borderId="2" xfId="0" applyNumberFormat="1" applyFont="1" applyFill="1" applyBorder="1"/>
    <xf numFmtId="10" fontId="5" fillId="0" borderId="1" xfId="1" applyNumberFormat="1" applyFont="1" applyFill="1" applyBorder="1"/>
    <xf numFmtId="43" fontId="5" fillId="0" borderId="12" xfId="2" applyFont="1" applyFill="1" applyBorder="1"/>
    <xf numFmtId="43" fontId="5" fillId="3" borderId="12" xfId="2" applyNumberFormat="1" applyFont="1" applyFill="1" applyBorder="1"/>
    <xf numFmtId="43" fontId="5" fillId="0" borderId="12" xfId="2" applyFont="1" applyBorder="1"/>
    <xf numFmtId="43" fontId="5" fillId="4" borderId="12" xfId="0" applyNumberFormat="1" applyFont="1" applyFill="1" applyBorder="1"/>
    <xf numFmtId="0" fontId="5" fillId="0" borderId="2" xfId="0" applyFont="1" applyFill="1" applyBorder="1" applyAlignment="1">
      <alignment horizontal="center"/>
    </xf>
    <xf numFmtId="43" fontId="5" fillId="0" borderId="2" xfId="2" applyFont="1" applyFill="1" applyBorder="1"/>
    <xf numFmtId="43" fontId="5" fillId="3" borderId="2" xfId="2" applyFont="1" applyFill="1" applyBorder="1"/>
    <xf numFmtId="0" fontId="5" fillId="0" borderId="2" xfId="0" applyFont="1" applyBorder="1" applyAlignment="1">
      <alignment horizontal="center"/>
    </xf>
    <xf numFmtId="43" fontId="5" fillId="0" borderId="2" xfId="2" applyFont="1" applyBorder="1"/>
    <xf numFmtId="43" fontId="5" fillId="4" borderId="2" xfId="0" applyNumberFormat="1" applyFont="1" applyFill="1" applyBorder="1"/>
    <xf numFmtId="4" fontId="5" fillId="0" borderId="0" xfId="0" applyNumberFormat="1" applyFont="1" applyFill="1" applyBorder="1" applyAlignment="1">
      <alignment horizontal="right"/>
    </xf>
    <xf numFmtId="14" fontId="5" fillId="0" borderId="0" xfId="0" applyNumberFormat="1" applyFont="1" applyBorder="1" applyAlignment="1">
      <alignment horizontal="left"/>
    </xf>
    <xf numFmtId="4" fontId="5" fillId="0" borderId="2" xfId="0" applyNumberFormat="1" applyFont="1" applyFill="1" applyBorder="1" applyAlignment="1">
      <alignment horizontal="right"/>
    </xf>
    <xf numFmtId="14" fontId="5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5" fillId="0" borderId="2" xfId="0" applyFont="1" applyBorder="1"/>
    <xf numFmtId="4" fontId="5" fillId="0" borderId="5" xfId="0" applyNumberFormat="1" applyFont="1" applyFill="1" applyBorder="1"/>
    <xf numFmtId="0" fontId="5" fillId="0" borderId="7" xfId="0" applyFont="1" applyFill="1" applyBorder="1"/>
    <xf numFmtId="4" fontId="5" fillId="0" borderId="7" xfId="0" applyNumberFormat="1" applyFont="1" applyFill="1" applyBorder="1" applyAlignment="1">
      <alignment horizontal="right"/>
    </xf>
    <xf numFmtId="0" fontId="5" fillId="0" borderId="7" xfId="0" applyFont="1" applyFill="1" applyBorder="1" applyAlignment="1">
      <alignment horizontal="center"/>
    </xf>
    <xf numFmtId="4" fontId="5" fillId="0" borderId="8" xfId="0" applyNumberFormat="1" applyFont="1" applyFill="1" applyBorder="1"/>
    <xf numFmtId="4" fontId="5" fillId="0" borderId="9" xfId="0" applyNumberFormat="1" applyFont="1" applyFill="1" applyBorder="1"/>
    <xf numFmtId="10" fontId="5" fillId="0" borderId="7" xfId="0" applyNumberFormat="1" applyFont="1" applyFill="1" applyBorder="1"/>
    <xf numFmtId="4" fontId="5" fillId="0" borderId="6" xfId="0" applyNumberFormat="1" applyFont="1" applyFill="1" applyBorder="1"/>
    <xf numFmtId="2" fontId="5" fillId="0" borderId="7" xfId="0" applyNumberFormat="1" applyFont="1" applyFill="1" applyBorder="1"/>
    <xf numFmtId="2" fontId="5" fillId="0" borderId="9" xfId="0" applyNumberFormat="1" applyFont="1" applyFill="1" applyBorder="1"/>
    <xf numFmtId="2" fontId="5" fillId="0" borderId="6" xfId="0" applyNumberFormat="1" applyFont="1" applyFill="1" applyBorder="1"/>
    <xf numFmtId="2" fontId="5" fillId="0" borderId="10" xfId="0" applyNumberFormat="1" applyFont="1" applyFill="1" applyBorder="1"/>
    <xf numFmtId="4" fontId="5" fillId="0" borderId="7" xfId="0" applyNumberFormat="1" applyFont="1" applyFill="1" applyBorder="1"/>
    <xf numFmtId="10" fontId="5" fillId="0" borderId="10" xfId="1" applyNumberFormat="1" applyFont="1" applyFill="1" applyBorder="1"/>
    <xf numFmtId="43" fontId="5" fillId="0" borderId="7" xfId="2" applyFont="1" applyFill="1" applyBorder="1"/>
    <xf numFmtId="43" fontId="5" fillId="0" borderId="7" xfId="2" applyFont="1" applyBorder="1"/>
    <xf numFmtId="0" fontId="5" fillId="0" borderId="7" xfId="0" applyFont="1" applyBorder="1"/>
    <xf numFmtId="4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/>
    <xf numFmtId="10" fontId="4" fillId="0" borderId="0" xfId="0" applyNumberFormat="1" applyFont="1"/>
    <xf numFmtId="2" fontId="4" fillId="0" borderId="0" xfId="0" applyNumberFormat="1" applyFont="1"/>
    <xf numFmtId="43" fontId="4" fillId="0" borderId="0" xfId="2" applyFont="1"/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14" fontId="5" fillId="0" borderId="1" xfId="0" applyNumberFormat="1" applyFont="1" applyFill="1" applyBorder="1" applyAlignment="1">
      <alignment horizontal="left"/>
    </xf>
    <xf numFmtId="0" fontId="4" fillId="0" borderId="1" xfId="0" applyFont="1" applyBorder="1"/>
    <xf numFmtId="0" fontId="4" fillId="0" borderId="0" xfId="0" applyFont="1" applyBorder="1"/>
    <xf numFmtId="0" fontId="5" fillId="0" borderId="0" xfId="0" applyFont="1" applyFill="1" applyBorder="1"/>
    <xf numFmtId="0" fontId="5" fillId="0" borderId="1" xfId="0" applyFont="1" applyFill="1" applyBorder="1"/>
    <xf numFmtId="0" fontId="5" fillId="0" borderId="10" xfId="0" applyFont="1" applyFill="1" applyBorder="1"/>
    <xf numFmtId="14" fontId="5" fillId="0" borderId="2" xfId="0" applyNumberFormat="1" applyFont="1" applyBorder="1" applyAlignment="1">
      <alignment horizontal="center"/>
    </xf>
    <xf numFmtId="43" fontId="4" fillId="0" borderId="0" xfId="0" applyNumberFormat="1" applyFont="1"/>
    <xf numFmtId="0" fontId="4" fillId="0" borderId="2" xfId="0" applyFont="1" applyBorder="1"/>
    <xf numFmtId="0" fontId="4" fillId="0" borderId="7" xfId="0" applyFont="1" applyBorder="1"/>
    <xf numFmtId="0" fontId="6" fillId="0" borderId="0" xfId="0" applyFont="1"/>
    <xf numFmtId="14" fontId="6" fillId="0" borderId="0" xfId="0" applyNumberFormat="1" applyFont="1" applyAlignment="1">
      <alignment horizontal="left"/>
    </xf>
    <xf numFmtId="0" fontId="0" fillId="0" borderId="0" xfId="0" pivotButton="1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5" fillId="0" borderId="2" xfId="0" applyNumberFormat="1" applyFont="1" applyFill="1" applyBorder="1" applyAlignment="1">
      <alignment horizontal="center"/>
    </xf>
    <xf numFmtId="43" fontId="4" fillId="0" borderId="0" xfId="0" applyNumberFormat="1" applyFont="1" applyFill="1"/>
    <xf numFmtId="0" fontId="4" fillId="0" borderId="2" xfId="0" applyFont="1" applyFill="1" applyBorder="1"/>
    <xf numFmtId="0" fontId="4" fillId="0" borderId="0" xfId="0" applyFont="1" applyFill="1"/>
    <xf numFmtId="0" fontId="5" fillId="4" borderId="7" xfId="0" applyFont="1" applyFill="1" applyBorder="1" applyAlignment="1">
      <alignment horizontal="center" wrapText="1"/>
    </xf>
    <xf numFmtId="14" fontId="4" fillId="0" borderId="0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center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2" borderId="0" xfId="0" applyNumberFormat="1" applyFill="1"/>
    <xf numFmtId="0" fontId="5" fillId="0" borderId="0" xfId="0" applyFont="1" applyBorder="1" applyAlignment="1">
      <alignment horizontal="center"/>
    </xf>
    <xf numFmtId="43" fontId="5" fillId="0" borderId="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164" fontId="8" fillId="0" borderId="2" xfId="2" applyNumberFormat="1" applyFont="1" applyBorder="1"/>
    <xf numFmtId="164" fontId="8" fillId="0" borderId="0" xfId="0" applyNumberFormat="1" applyFont="1" applyBorder="1" applyAlignment="1">
      <alignment horizontal="right"/>
    </xf>
    <xf numFmtId="0" fontId="8" fillId="0" borderId="2" xfId="0" applyFont="1" applyBorder="1"/>
    <xf numFmtId="43" fontId="5" fillId="0" borderId="2" xfId="0" applyNumberFormat="1" applyFont="1" applyFill="1" applyBorder="1"/>
    <xf numFmtId="0" fontId="0" fillId="5" borderId="0" xfId="0" applyFill="1"/>
    <xf numFmtId="4" fontId="0" fillId="5" borderId="0" xfId="0" applyNumberFormat="1" applyFill="1"/>
    <xf numFmtId="0" fontId="4" fillId="0" borderId="2" xfId="0" applyFont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NumberFormat="1" applyFill="1"/>
    <xf numFmtId="14" fontId="5" fillId="0" borderId="2" xfId="0" quotePrefix="1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4" fontId="5" fillId="0" borderId="0" xfId="0" applyNumberFormat="1" applyFont="1" applyBorder="1"/>
    <xf numFmtId="4" fontId="5" fillId="0" borderId="2" xfId="0" applyNumberFormat="1" applyFont="1" applyBorder="1" applyAlignment="1">
      <alignment horizontal="right"/>
    </xf>
    <xf numFmtId="0" fontId="4" fillId="0" borderId="10" xfId="0" applyFont="1" applyBorder="1"/>
    <xf numFmtId="0" fontId="5" fillId="0" borderId="9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4" fontId="5" fillId="6" borderId="2" xfId="0" applyNumberFormat="1" applyFont="1" applyFill="1" applyBorder="1" applyAlignment="1">
      <alignment horizontal="right"/>
    </xf>
    <xf numFmtId="0" fontId="4" fillId="0" borderId="0" xfId="0" applyNumberFormat="1" applyFont="1" applyBorder="1" applyAlignment="1">
      <alignment horizontal="center"/>
    </xf>
    <xf numFmtId="0" fontId="0" fillId="0" borderId="0" xfId="0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16"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CCFFCC"/>
        </patternFill>
      </fill>
    </dxf>
    <dxf>
      <fill>
        <patternFill>
          <bgColor rgb="FFFAD2F0"/>
        </patternFill>
      </fill>
    </dxf>
    <dxf>
      <fill>
        <patternFill patternType="solid">
          <bgColor rgb="FFFFFF00"/>
        </patternFill>
      </fill>
    </dxf>
    <dxf>
      <alignment wrapText="1"/>
    </dxf>
    <dxf>
      <numFmt numFmtId="4" formatCode="#,##0.00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alignment wrapText="1"/>
    </dxf>
    <dxf>
      <alignment wrapText="1"/>
    </dxf>
    <dxf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FFCCFFCC"/>
      <color rgb="FFFFFFFF"/>
      <color rgb="FFFAD2F0"/>
      <color rgb="FF99FF99"/>
      <color rgb="FF99FF66"/>
      <color rgb="FF99FFCC"/>
      <color rgb="FF66FFCC"/>
      <color rgb="FFFFCC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499.041592824076" createdVersion="7" refreshedVersion="7" minRefreshableVersion="3" recordCount="405" xr:uid="{F3A2DEF4-6170-4807-8A4D-38A52B0A4B43}">
  <cacheSource type="worksheet">
    <worksheetSource ref="A4:AD409" sheet="Raw Sales"/>
  </cacheSource>
  <cacheFields count="30">
    <cacheField name="Date" numFmtId="14">
      <sharedItems containsSemiMixedTypes="0" containsNonDate="0" containsDate="1" containsString="0" minDate="2019-12-23T00:00:00" maxDate="2021-10-29T00:00:00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9" maxValue="2021"/>
    </cacheField>
    <cacheField name="Invoice No" numFmtId="0">
      <sharedItems/>
    </cacheField>
    <cacheField name="Customer Code" numFmtId="0">
      <sharedItems/>
    </cacheField>
    <cacheField name="Customer Name" numFmtId="0">
      <sharedItems count="21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</sharedItems>
    </cacheField>
    <cacheField name="Product Code" numFmtId="0">
      <sharedItems count="77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</sharedItems>
    </cacheField>
    <cacheField name="Unit Price" numFmtId="4">
      <sharedItems containsSemiMixedTypes="0" containsString="0" containsNumber="1" minValue="0" maxValue="305"/>
    </cacheField>
    <cacheField name="Packing Size" numFmtId="0">
      <sharedItems containsSemiMixedTypes="0" containsString="0" containsNumber="1" containsInteger="1" minValue="1" maxValue="225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80"/>
    </cacheField>
    <cacheField name="%" numFmtId="10">
      <sharedItems containsMixedTypes="1" containsNumber="1" minValue="-1" maxValue="2.1428571428571432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517.00000000000011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9900"/>
    </cacheField>
    <cacheField name="Cumulative Cost" numFmtId="43">
      <sharedItems containsSemiMixedTypes="0" containsString="0" containsNumber="1" minValue="1226.25" maxValue="496571.79949999996"/>
    </cacheField>
    <cacheField name="Sales Qty" numFmtId="0">
      <sharedItems containsSemiMixedTypes="0" containsString="0" containsNumber="1" containsInteger="1" minValue="0" maxValue="14" count="12">
        <n v="1"/>
        <n v="6"/>
        <n v="2"/>
        <n v="3"/>
        <n v="9"/>
        <n v="4"/>
        <n v="5"/>
        <n v="10"/>
        <n v="8"/>
        <n v="7"/>
        <n v="0"/>
        <n v="14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90227.950499999963"/>
    </cacheField>
    <cacheField name="Period 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Invoice Amount" numFmtId="0">
      <sharedItems containsSemiMixedTypes="0" containsString="0" containsNumber="1" minValue="0" maxValue="10428"/>
    </cacheField>
    <cacheField name="Total" numFmtId="43">
      <sharedItems containsSemiMixedTypes="0" containsString="0" containsNumber="1" minValue="1530" maxValue="586799.749999999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499.041612962959" createdVersion="7" refreshedVersion="7" minRefreshableVersion="3" recordCount="409" xr:uid="{C8310FDA-030B-4499-AA4A-CBDF92F03131}">
  <cacheSource type="worksheet">
    <worksheetSource ref="A4:AE413" sheet="Raw Sales"/>
  </cacheSource>
  <cacheFields count="31">
    <cacheField name="Date" numFmtId="14">
      <sharedItems containsSemiMixedTypes="0" containsNonDate="0" containsDate="1" containsString="0" minDate="2019-12-23T00:00:00" maxDate="2021-10-30T00:00:00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Invoice No" numFmtId="0">
      <sharedItems/>
    </cacheField>
    <cacheField name="Customer Code" numFmtId="0">
      <sharedItems/>
    </cacheField>
    <cacheField name="Customer Name" numFmtId="0">
      <sharedItems count="21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</sharedItems>
    </cacheField>
    <cacheField name="Product Code" numFmtId="0">
      <sharedItems count="77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</sharedItems>
    </cacheField>
    <cacheField name="Unit Price" numFmtId="4">
      <sharedItems containsSemiMixedTypes="0" containsString="0" containsNumber="1" minValue="0" maxValue="305" count="69">
        <n v="5.45"/>
        <n v="4.7"/>
        <n v="8.8000000000000007"/>
        <n v="2.94"/>
        <n v="15.5"/>
        <n v="9"/>
        <n v="33"/>
        <n v="5.25"/>
        <n v="4.5"/>
        <n v="8.6"/>
        <n v="0.7"/>
        <n v="23"/>
        <n v="36"/>
        <n v="5.0999999999999996"/>
        <n v="8.4"/>
        <n v="60"/>
        <n v="5.05"/>
        <n v="4.8"/>
        <n v="35"/>
        <n v="18"/>
        <n v="5.0199999999999996"/>
        <n v="5.3"/>
        <n v="16.5"/>
        <n v="80"/>
        <n v="28"/>
        <n v="5.6"/>
        <n v="1"/>
        <n v="6.6"/>
        <n v="10.199999999999999"/>
        <n v="27"/>
        <n v="13"/>
        <n v="22"/>
        <n v="290"/>
        <n v="30"/>
        <n v="38"/>
        <n v="29"/>
        <n v="7.5"/>
        <n v="39"/>
        <n v="6.2"/>
        <n v="6.4"/>
        <n v="16"/>
        <n v="305"/>
        <n v="10.5"/>
        <n v="50"/>
        <n v="28.8"/>
        <n v="42"/>
        <n v="1.2"/>
        <n v="7.2"/>
        <n v="7.3"/>
        <n v="11.5"/>
        <n v="7.6"/>
        <n v="21.333300000000001"/>
        <n v="54"/>
        <n v="7.4"/>
        <n v="7.7"/>
        <n v="0"/>
        <n v="7.85"/>
        <n v="12"/>
        <n v="11.1"/>
        <n v="7.65"/>
        <n v="32"/>
        <n v="7.35"/>
        <n v="7.45"/>
        <n v="8.3000000000000007"/>
        <n v="8"/>
        <n v="40"/>
        <n v="7.8"/>
        <n v="20"/>
        <n v="6"/>
      </sharedItems>
    </cacheField>
    <cacheField name="Packing Size" numFmtId="0">
      <sharedItems containsSemiMixedTypes="0" containsString="0" containsNumber="1" containsInteger="1" minValue="1" maxValue="225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80" count="72">
        <n v="6.8"/>
        <n v="6.5"/>
        <n v="12"/>
        <n v="6.2"/>
        <n v="4.2"/>
        <n v="18.5"/>
        <n v="7.3"/>
        <n v="10.199999999999999"/>
        <n v="48"/>
        <n v="5.8"/>
        <n v="5.7"/>
        <n v="5.4"/>
        <n v="18"/>
        <n v="6.9"/>
        <n v="10.5"/>
        <n v="6"/>
        <n v="11.5"/>
        <n v="6.6"/>
        <n v="2"/>
        <n v="2.2000000000000002"/>
        <n v="25"/>
        <n v="6.7"/>
        <n v="50"/>
        <n v="78"/>
        <n v="45"/>
        <n v="5"/>
        <n v="7.2"/>
        <n v="7"/>
        <n v="26"/>
        <n v="18.2"/>
        <n v="100"/>
        <n v="7.4"/>
        <n v="7.8"/>
        <n v="12.8"/>
        <n v="7.5"/>
        <n v="19"/>
        <n v="35"/>
        <n v="14.8"/>
        <n v="380"/>
        <n v="36"/>
        <n v="75"/>
        <n v="0"/>
        <n v="49"/>
        <n v="11.8"/>
        <n v="7.7"/>
        <n v="7.6"/>
        <n v="19.5"/>
        <n v="11.6"/>
        <n v="20"/>
        <n v="6.95"/>
        <n v="8.5"/>
        <n v="12.3"/>
        <n v="68"/>
        <n v="65"/>
        <n v="42"/>
        <n v="60"/>
        <n v="8.1999999999999993"/>
        <n v="7.9"/>
        <n v="55"/>
        <n v="13"/>
        <n v="8.4"/>
        <n v="8.3000000000000007"/>
        <n v="16"/>
        <n v="8"/>
        <n v="8.8000000000000007"/>
        <n v="360"/>
        <n v="52"/>
        <n v="2.5"/>
        <n v="8.6"/>
        <n v="27"/>
        <n v="40"/>
        <n v="8.9"/>
      </sharedItems>
    </cacheField>
    <cacheField name="%" numFmtId="10">
      <sharedItems containsMixedTypes="1" containsNumber="1" minValue="-1" maxValue="2.1428571428571432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517.00000000000011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9900"/>
    </cacheField>
    <cacheField name="Cumulative Cost" numFmtId="43">
      <sharedItems containsSemiMixedTypes="0" containsString="0" containsNumber="1" minValue="1226.25" maxValue="505296.59949999995"/>
    </cacheField>
    <cacheField name="Sales Qty" numFmtId="0">
      <sharedItems containsSemiMixedTypes="0" containsString="0" containsNumber="1" containsInteger="1" minValue="0" maxValue="14" count="12">
        <n v="1"/>
        <n v="6"/>
        <n v="2"/>
        <n v="3"/>
        <n v="9"/>
        <n v="4"/>
        <n v="5"/>
        <n v="10"/>
        <n v="8"/>
        <n v="7"/>
        <n v="0"/>
        <n v="14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91522.350499999957"/>
    </cacheField>
    <cacheField name="Period 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Invoice Amount" numFmtId="0">
      <sharedItems containsSemiMixedTypes="0" containsString="0" containsNumber="1" minValue="0" maxValue="10428"/>
    </cacheField>
    <cacheField name="Total" numFmtId="43">
      <sharedItems containsSemiMixedTypes="0" containsString="0" containsNumber="1" minValue="1530" maxValue="596818.94999999995"/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">
  <r>
    <d v="2019-12-23T00:00:00"/>
    <n v="12"/>
    <n v="2019"/>
    <s v="INV2020/00000001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x v="0"/>
    <n v="1530"/>
    <n v="1530"/>
  </r>
  <r>
    <d v="2019-12-23T00:00:00"/>
    <n v="12"/>
    <n v="2019"/>
    <s v="INV2020/00000001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x v="0"/>
    <n v="1443"/>
    <n v="2973"/>
  </r>
  <r>
    <d v="2020-06-02T00:00:00"/>
    <n v="6"/>
    <n v="2020"/>
    <s v="INV2020/00000002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x v="1"/>
    <n v="480"/>
    <n v="3453"/>
  </r>
  <r>
    <d v="2020-06-11T00:00:00"/>
    <n v="6"/>
    <n v="2020"/>
    <s v="INV2020/00000003"/>
    <s v="C00000002"/>
    <x v="1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x v="1"/>
    <n v="1395"/>
    <n v="4848"/>
  </r>
  <r>
    <d v="2020-06-11T00:00:00"/>
    <n v="6"/>
    <n v="2020"/>
    <s v="INV2020/00000003"/>
    <s v="C00000002"/>
    <x v="1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x v="1"/>
    <n v="672"/>
    <n v="5520"/>
  </r>
  <r>
    <d v="2020-06-17T00:00:00"/>
    <n v="6"/>
    <n v="2020"/>
    <s v="INV2020/00000004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x v="1"/>
    <n v="1530"/>
    <n v="7050"/>
  </r>
  <r>
    <d v="2020-06-17T00:00:00"/>
    <n v="6"/>
    <n v="2020"/>
    <s v="INV2020/0000000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x v="1"/>
    <n v="720"/>
    <n v="7770"/>
  </r>
  <r>
    <d v="2020-06-17T00:00:00"/>
    <n v="6"/>
    <n v="2020"/>
    <s v="INV2020/00000004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x v="1"/>
    <n v="185"/>
    <n v="7955"/>
  </r>
  <r>
    <d v="2020-06-22T00:00:00"/>
    <n v="6"/>
    <n v="2020"/>
    <s v="INV2020/00000005"/>
    <s v="C00000003"/>
    <x v="2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x v="1"/>
    <n v="1642.5"/>
    <n v="9597.5"/>
  </r>
  <r>
    <d v="2020-06-22T00:00:00"/>
    <n v="6"/>
    <n v="2020"/>
    <s v="INV2020/0000000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x v="1"/>
    <n v="185"/>
    <n v="9782.5"/>
  </r>
  <r>
    <d v="2020-07-01T00:00:00"/>
    <n v="7"/>
    <n v="2020"/>
    <s v="INV2020/00000006"/>
    <s v="C00000004"/>
    <x v="3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x v="2"/>
    <n v="1836"/>
    <n v="11618.5"/>
  </r>
  <r>
    <d v="2020-07-14T00:00:00"/>
    <n v="7"/>
    <n v="2020"/>
    <s v="INV2020/00000007"/>
    <s v="C00000003"/>
    <x v="2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x v="2"/>
    <n v="1200"/>
    <n v="12818.5"/>
  </r>
  <r>
    <d v="2020-07-15T00:00:00"/>
    <n v="7"/>
    <n v="2020"/>
    <s v="INV2020/00000008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x v="2"/>
    <n v="1496"/>
    <n v="14314.5"/>
  </r>
  <r>
    <d v="2020-07-15T00:00:00"/>
    <n v="7"/>
    <n v="2020"/>
    <s v="INV2020/00000008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x v="2"/>
    <n v="370"/>
    <n v="14684.5"/>
  </r>
  <r>
    <d v="2020-07-15T00:00:00"/>
    <n v="7"/>
    <n v="2020"/>
    <s v="INV2020/00000008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x v="2"/>
    <n v="232"/>
    <n v="14916.5"/>
  </r>
  <r>
    <d v="2020-08-01T00:00:00"/>
    <n v="8"/>
    <n v="2020"/>
    <s v="INV2020/00000009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x v="3"/>
    <n v="2508"/>
    <n v="17424.5"/>
  </r>
  <r>
    <d v="2020-08-07T00:00:00"/>
    <n v="8"/>
    <n v="2020"/>
    <s v="INV2020/00000010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x v="3"/>
    <n v="2508"/>
    <n v="19932.5"/>
  </r>
  <r>
    <d v="2020-08-08T00:00:00"/>
    <n v="8"/>
    <n v="2020"/>
    <s v="INV2020/00000011"/>
    <s v="C00000004"/>
    <x v="3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x v="3"/>
    <n v="324"/>
    <n v="20256.5"/>
  </r>
  <r>
    <d v="2020-08-10T00:00:00"/>
    <n v="8"/>
    <n v="2020"/>
    <s v="INV2020/00000012"/>
    <s v="C00000005"/>
    <x v="4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x v="3"/>
    <n v="1496"/>
    <n v="21752.5"/>
  </r>
  <r>
    <d v="2020-08-10T00:00:00"/>
    <n v="8"/>
    <n v="2020"/>
    <s v="INV2020/0000001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x v="3"/>
    <n v="90"/>
    <n v="21842.5"/>
  </r>
  <r>
    <d v="2020-08-10T00:00:00"/>
    <n v="8"/>
    <n v="2020"/>
    <s v="INV2020/00000013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x v="3"/>
    <n v="3036"/>
    <n v="24878.5"/>
  </r>
  <r>
    <d v="2020-08-10T00:00:00"/>
    <n v="8"/>
    <n v="2020"/>
    <s v="INV2020/00000013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x v="3"/>
    <n v="370"/>
    <n v="25248.5"/>
  </r>
  <r>
    <d v="2020-08-12T00:00:00"/>
    <n v="8"/>
    <n v="2020"/>
    <s v="INV2020/00000014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x v="3"/>
    <n v="1496"/>
    <n v="26744.5"/>
  </r>
  <r>
    <d v="2020-08-12T00:00:00"/>
    <n v="8"/>
    <n v="2020"/>
    <s v="INV2020/0000001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x v="3"/>
    <n v="962"/>
    <n v="27706.5"/>
  </r>
  <r>
    <d v="2020-08-12T00:00:00"/>
    <n v="8"/>
    <n v="2020"/>
    <s v="INV2020/00000014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x v="3"/>
    <n v="464"/>
    <n v="28170.5"/>
  </r>
  <r>
    <d v="2020-08-13T00:00:00"/>
    <n v="8"/>
    <n v="2020"/>
    <s v="INV2020/00000015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x v="3"/>
    <n v="960"/>
    <n v="29130.5"/>
  </r>
  <r>
    <d v="2020-08-19T00:00:00"/>
    <n v="8"/>
    <n v="2020"/>
    <s v="INV2020/00000016"/>
    <s v="C00000003"/>
    <x v="2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x v="3"/>
    <n v="367.2"/>
    <n v="29497.699999999997"/>
  </r>
  <r>
    <d v="2020-08-19T00:00:00"/>
    <n v="8"/>
    <n v="2020"/>
    <s v="INV2020/00000017"/>
    <s v="C00000006"/>
    <x v="5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x v="3"/>
    <n v="1496"/>
    <n v="30993.699999999997"/>
  </r>
  <r>
    <d v="2020-08-19T00:00:00"/>
    <n v="8"/>
    <n v="2020"/>
    <s v="INV2020/00000017"/>
    <s v="C00000006"/>
    <x v="5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x v="3"/>
    <n v="210"/>
    <n v="31203.699999999997"/>
  </r>
  <r>
    <d v="2020-08-22T00:00:00"/>
    <n v="8"/>
    <n v="2020"/>
    <s v="INV2020/00000018"/>
    <s v="C00000007"/>
    <x v="6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x v="3"/>
    <n v="1296"/>
    <n v="32499.699999999997"/>
  </r>
  <r>
    <d v="2020-08-22T00:00:00"/>
    <n v="8"/>
    <n v="2020"/>
    <s v="INV2020/00000018"/>
    <s v="C00000007"/>
    <x v="6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x v="3"/>
    <n v="840"/>
    <n v="33339.699999999997"/>
  </r>
  <r>
    <d v="2020-08-22T00:00:00"/>
    <n v="8"/>
    <n v="2020"/>
    <s v="INV2020/00000018"/>
    <s v="C00000007"/>
    <x v="6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x v="3"/>
    <n v="460"/>
    <n v="33799.699999999997"/>
  </r>
  <r>
    <d v="2020-08-22T00:00:00"/>
    <n v="8"/>
    <n v="2020"/>
    <s v="INV2020/0000001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x v="3"/>
    <n v="360"/>
    <n v="34159.699999999997"/>
  </r>
  <r>
    <d v="2020-08-22T00:00:00"/>
    <n v="8"/>
    <n v="2020"/>
    <s v="INV2020/00000019"/>
    <s v="C00000008"/>
    <x v="7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x v="3"/>
    <n v="1452"/>
    <n v="35611.699999999997"/>
  </r>
  <r>
    <d v="2020-08-24T00:00:00"/>
    <n v="8"/>
    <n v="2020"/>
    <s v="INV2020/00000020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x v="3"/>
    <n v="1518"/>
    <n v="37129.699999999997"/>
  </r>
  <r>
    <d v="2020-08-24T00:00:00"/>
    <n v="8"/>
    <n v="2020"/>
    <s v="INV2020/00000020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x v="3"/>
    <n v="200"/>
    <n v="37329.699999999997"/>
  </r>
  <r>
    <d v="2020-08-24T00:00:00"/>
    <n v="8"/>
    <n v="2020"/>
    <s v="INV2020/00000020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x v="3"/>
    <n v="185"/>
    <n v="37514.699999999997"/>
  </r>
  <r>
    <d v="2020-08-25T00:00:00"/>
    <n v="8"/>
    <n v="2020"/>
    <s v="INV2020/00000021"/>
    <s v="C00000009"/>
    <x v="8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x v="3"/>
    <n v="1276"/>
    <n v="38790.699999999997"/>
  </r>
  <r>
    <d v="2020-08-25T00:00:00"/>
    <n v="8"/>
    <n v="2020"/>
    <s v="INV2020/00000021"/>
    <s v="C00000009"/>
    <x v="8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x v="3"/>
    <n v="1276"/>
    <n v="40066.699999999997"/>
  </r>
  <r>
    <d v="2020-08-25T00:00:00"/>
    <n v="8"/>
    <n v="2020"/>
    <s v="INV2020/00000022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x v="3"/>
    <n v="1496"/>
    <n v="41562.699999999997"/>
  </r>
  <r>
    <d v="2020-08-27T00:00:00"/>
    <n v="8"/>
    <n v="2020"/>
    <s v="INV2020/00000023"/>
    <s v="C00000010"/>
    <x v="9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x v="3"/>
    <n v="5280"/>
    <n v="46842.7"/>
  </r>
  <r>
    <d v="2020-08-27T00:00:00"/>
    <n v="8"/>
    <n v="2020"/>
    <s v="INV2020/00000023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x v="3"/>
    <n v="444"/>
    <n v="47286.7"/>
  </r>
  <r>
    <d v="2020-08-27T00:00:00"/>
    <n v="8"/>
    <n v="2020"/>
    <s v="INV2020/00000023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x v="3"/>
    <n v="275"/>
    <n v="47561.7"/>
  </r>
  <r>
    <d v="2020-08-27T00:00:00"/>
    <n v="8"/>
    <n v="2020"/>
    <s v="INV2020/00000023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x v="3"/>
    <n v="360"/>
    <n v="47921.7"/>
  </r>
  <r>
    <d v="2020-08-27T00:00:00"/>
    <n v="8"/>
    <n v="2020"/>
    <s v="INV2020/00000023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x v="3"/>
    <n v="375"/>
    <n v="48296.7"/>
  </r>
  <r>
    <d v="2020-09-01T00:00:00"/>
    <n v="9"/>
    <n v="2020"/>
    <s v="INV2020/00000024"/>
    <s v="C00000008"/>
    <x v="7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x v="4"/>
    <n v="2948"/>
    <n v="51244.7"/>
  </r>
  <r>
    <d v="2020-09-01T00:00:00"/>
    <n v="9"/>
    <n v="2020"/>
    <s v="INV2020/00000024"/>
    <s v="C00000008"/>
    <x v="7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x v="4"/>
    <n v="840"/>
    <n v="52084.7"/>
  </r>
  <r>
    <d v="2020-09-01T00:00:00"/>
    <n v="9"/>
    <n v="2020"/>
    <s v="INV2020/00000024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x v="4"/>
    <n v="180"/>
    <n v="52264.7"/>
  </r>
  <r>
    <d v="2020-09-02T00:00:00"/>
    <n v="9"/>
    <n v="2020"/>
    <s v="INV2020/00000025"/>
    <s v="C00000001"/>
    <x v="0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x v="4"/>
    <n v="1250"/>
    <n v="53514.7"/>
  </r>
  <r>
    <d v="2020-09-05T00:00:00"/>
    <n v="9"/>
    <n v="2020"/>
    <s v="INV2020/00000026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x v="4"/>
    <n v="1496"/>
    <n v="55010.7"/>
  </r>
  <r>
    <d v="2020-09-05T00:00:00"/>
    <n v="9"/>
    <n v="2020"/>
    <s v="INV2020/0000002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x v="4"/>
    <n v="962"/>
    <n v="55972.7"/>
  </r>
  <r>
    <d v="2020-09-17T00:00:00"/>
    <n v="9"/>
    <n v="2020"/>
    <s v="INV2020/00000027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x v="4"/>
    <n v="5016"/>
    <n v="60988.7"/>
  </r>
  <r>
    <d v="2020-09-17T00:00:00"/>
    <n v="9"/>
    <n v="2020"/>
    <s v="INV2020/00000027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x v="4"/>
    <n v="1254"/>
    <n v="62242.7"/>
  </r>
  <r>
    <d v="2020-09-17T00:00:00"/>
    <n v="9"/>
    <n v="2020"/>
    <s v="INV2020/00000027"/>
    <s v="C00000004"/>
    <x v="3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x v="4"/>
    <n v="1254"/>
    <n v="63496.7"/>
  </r>
  <r>
    <d v="2020-09-17T00:00:00"/>
    <n v="9"/>
    <n v="2020"/>
    <s v="INV2020/00000027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x v="4"/>
    <n v="874.80000000000018"/>
    <n v="64371.5"/>
  </r>
  <r>
    <d v="2020-09-17T00:00:00"/>
    <n v="9"/>
    <n v="2020"/>
    <s v="INV2020/00000027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x v="4"/>
    <n v="874.80000000000018"/>
    <n v="65246.3"/>
  </r>
  <r>
    <d v="2020-09-17T00:00:00"/>
    <n v="9"/>
    <n v="2020"/>
    <s v="INV2020/00000027"/>
    <s v="C00000004"/>
    <x v="3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x v="4"/>
    <n v="204"/>
    <n v="65450.3"/>
  </r>
  <r>
    <d v="2020-09-17T00:00:00"/>
    <n v="9"/>
    <n v="2020"/>
    <s v="INV2020/00000027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x v="4"/>
    <n v="1019.9999999999999"/>
    <n v="66470.3"/>
  </r>
  <r>
    <d v="2020-09-17T00:00:00"/>
    <n v="9"/>
    <n v="2020"/>
    <s v="INV2020/00000027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x v="4"/>
    <n v="360"/>
    <n v="66830.3"/>
  </r>
  <r>
    <d v="2020-09-17T00:00:00"/>
    <n v="9"/>
    <n v="2020"/>
    <s v="INV2020/00000027"/>
    <s v="C00000004"/>
    <x v="3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x v="4"/>
    <n v="390"/>
    <n v="67220.3"/>
  </r>
  <r>
    <d v="2020-09-17T00:00:00"/>
    <n v="9"/>
    <n v="2020"/>
    <s v="INV2020/00000028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x v="4"/>
    <n v="1496"/>
    <n v="68716.3"/>
  </r>
  <r>
    <d v="2020-09-17T00:00:00"/>
    <n v="9"/>
    <n v="2020"/>
    <s v="INV2020/00000028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x v="4"/>
    <n v="481"/>
    <n v="69197.3"/>
  </r>
  <r>
    <d v="2020-09-22T00:00:00"/>
    <n v="9"/>
    <n v="2020"/>
    <s v="INV2020/00000029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x v="4"/>
    <n v="5016"/>
    <n v="74213.3"/>
  </r>
  <r>
    <d v="2020-09-22T00:00:00"/>
    <n v="9"/>
    <n v="2020"/>
    <s v="INV2020/00000029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x v="4"/>
    <n v="1254"/>
    <n v="75467.3"/>
  </r>
  <r>
    <d v="2020-09-22T00:00:00"/>
    <n v="9"/>
    <n v="2020"/>
    <s v="INV2020/00000029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x v="4"/>
    <n v="1254"/>
    <n v="76721.3"/>
  </r>
  <r>
    <d v="2020-09-22T00:00:00"/>
    <n v="9"/>
    <n v="2020"/>
    <s v="INV2020/00000029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x v="4"/>
    <n v="1458"/>
    <n v="78179.3"/>
  </r>
  <r>
    <d v="2020-09-22T00:00:00"/>
    <n v="9"/>
    <n v="2020"/>
    <s v="INV2020/00000029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x v="4"/>
    <n v="583.20000000000005"/>
    <n v="78762.5"/>
  </r>
  <r>
    <d v="2020-09-22T00:00:00"/>
    <n v="9"/>
    <n v="2020"/>
    <s v="INV2020/00000029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x v="4"/>
    <n v="2039.9999999999998"/>
    <n v="80802.500000000015"/>
  </r>
  <r>
    <d v="2020-09-23T00:00:00"/>
    <n v="9"/>
    <n v="2020"/>
    <s v="INV2020/00000030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x v="4"/>
    <n v="6600"/>
    <n v="87402.500000000015"/>
  </r>
  <r>
    <d v="2020-09-23T00:00:00"/>
    <n v="9"/>
    <n v="2020"/>
    <s v="INV2020/00000030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x v="4"/>
    <n v="888"/>
    <n v="88290.500000000015"/>
  </r>
  <r>
    <d v="2020-09-23T00:00:00"/>
    <n v="9"/>
    <n v="2020"/>
    <s v="INV2020/00000030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x v="4"/>
    <n v="275"/>
    <n v="88565.500000000015"/>
  </r>
  <r>
    <d v="2020-09-23T00:00:00"/>
    <n v="9"/>
    <n v="2020"/>
    <s v="INV2020/00000030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x v="4"/>
    <n v="360"/>
    <n v="88925.500000000015"/>
  </r>
  <r>
    <d v="2020-09-23T00:00:00"/>
    <n v="9"/>
    <n v="2020"/>
    <s v="INV2020/00000031"/>
    <s v="C00000001"/>
    <x v="0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x v="4"/>
    <n v="1392"/>
    <n v="90317.500000000015"/>
  </r>
  <r>
    <d v="2020-09-26T00:00:00"/>
    <n v="9"/>
    <n v="2020"/>
    <s v="INV2020/00000032"/>
    <s v="C00000001"/>
    <x v="0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x v="4"/>
    <n v="1496"/>
    <n v="91813.500000000015"/>
  </r>
  <r>
    <d v="2020-09-30T00:00:00"/>
    <n v="9"/>
    <n v="2020"/>
    <s v="INV2020/00000033"/>
    <s v="C00000005"/>
    <x v="4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x v="4"/>
    <n v="1496"/>
    <n v="93309.500000000015"/>
  </r>
  <r>
    <d v="2020-10-05T00:00:00"/>
    <n v="10"/>
    <n v="2020"/>
    <s v="INV2020/00000034"/>
    <s v="C00000003"/>
    <x v="2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x v="5"/>
    <n v="4554"/>
    <n v="97863.500000000015"/>
  </r>
  <r>
    <d v="2020-10-05T00:00:00"/>
    <n v="10"/>
    <n v="2020"/>
    <s v="INV2020/00000034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x v="5"/>
    <n v="400"/>
    <n v="98263.500000000015"/>
  </r>
  <r>
    <d v="2020-10-05T00:00:00"/>
    <n v="10"/>
    <n v="2020"/>
    <s v="INV2020/00000034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x v="5"/>
    <n v="555"/>
    <n v="98818.500000000015"/>
  </r>
  <r>
    <d v="2020-10-05T00:00:00"/>
    <n v="10"/>
    <n v="2020"/>
    <s v="INV2020/00000034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x v="5"/>
    <n v="204"/>
    <n v="99022.500000000015"/>
  </r>
  <r>
    <d v="2020-10-08T00:00:00"/>
    <n v="10"/>
    <n v="2020"/>
    <s v="INV2020/00000035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x v="5"/>
    <n v="6270"/>
    <n v="105292.50000000001"/>
  </r>
  <r>
    <d v="2020-10-08T00:00:00"/>
    <n v="10"/>
    <n v="2020"/>
    <s v="INV2020/00000035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x v="5"/>
    <n v="1254"/>
    <n v="106546.50000000001"/>
  </r>
  <r>
    <d v="2020-10-08T00:00:00"/>
    <n v="10"/>
    <n v="2020"/>
    <s v="INV2020/00000035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x v="5"/>
    <n v="874.80000000000018"/>
    <n v="107421.30000000002"/>
  </r>
  <r>
    <d v="2020-10-08T00:00:00"/>
    <n v="10"/>
    <n v="2020"/>
    <s v="INV2020/00000035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x v="5"/>
    <n v="2039.9999999999998"/>
    <n v="109461.30000000002"/>
  </r>
  <r>
    <d v="2020-10-08T00:00:00"/>
    <n v="10"/>
    <n v="2020"/>
    <s v="INV2020/00000035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x v="5"/>
    <n v="180"/>
    <n v="109641.30000000002"/>
  </r>
  <r>
    <d v="2020-10-12T00:00:00"/>
    <n v="10"/>
    <n v="2020"/>
    <s v="INV2020/00000036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x v="5"/>
    <n v="7524"/>
    <n v="117165.30000000002"/>
  </r>
  <r>
    <d v="2020-10-12T00:00:00"/>
    <n v="10"/>
    <n v="2020"/>
    <s v="INV2020/00000036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x v="5"/>
    <n v="1254"/>
    <n v="118419.30000000002"/>
  </r>
  <r>
    <d v="2020-10-12T00:00:00"/>
    <n v="10"/>
    <n v="2020"/>
    <s v="INV2020/00000037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x v="5"/>
    <n v="1496"/>
    <n v="119915.30000000002"/>
  </r>
  <r>
    <d v="2020-10-12T00:00:00"/>
    <n v="10"/>
    <n v="2020"/>
    <s v="INV2020/00000037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x v="5"/>
    <n v="962"/>
    <n v="120877.30000000002"/>
  </r>
  <r>
    <d v="2020-10-14T00:00:00"/>
    <n v="10"/>
    <n v="2020"/>
    <s v="INV2020/00000038"/>
    <s v="C00000007"/>
    <x v="6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x v="5"/>
    <n v="1470"/>
    <n v="122347.30000000002"/>
  </r>
  <r>
    <d v="2020-10-14T00:00:00"/>
    <n v="10"/>
    <n v="2020"/>
    <s v="INV2020/0000003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x v="5"/>
    <n v="720"/>
    <n v="123067.30000000002"/>
  </r>
  <r>
    <d v="2020-10-19T00:00:00"/>
    <n v="10"/>
    <n v="2020"/>
    <s v="INV2020/00000038"/>
    <s v="C00000007"/>
    <x v="6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x v="5"/>
    <n v="460"/>
    <n v="123527.30000000002"/>
  </r>
  <r>
    <d v="2020-10-17T00:00:00"/>
    <n v="10"/>
    <n v="2020"/>
    <s v="INV2020/00000039"/>
    <s v="C00000003"/>
    <x v="2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x v="5"/>
    <n v="180"/>
    <n v="123707.30000000002"/>
  </r>
  <r>
    <d v="2020-10-17T00:00:00"/>
    <n v="10"/>
    <n v="2020"/>
    <s v="INV2020/00000040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x v="5"/>
    <n v="204"/>
    <n v="123911.30000000002"/>
  </r>
  <r>
    <d v="2020-10-19T00:00:00"/>
    <n v="10"/>
    <n v="2020"/>
    <s v="INV2020/00000041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x v="5"/>
    <n v="960"/>
    <n v="124871.30000000002"/>
  </r>
  <r>
    <d v="2020-10-19T00:00:00"/>
    <n v="10"/>
    <n v="2020"/>
    <s v="INV2020/00000041"/>
    <s v="C00000001"/>
    <x v="0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x v="5"/>
    <n v="625"/>
    <n v="125496.30000000002"/>
  </r>
  <r>
    <d v="2020-10-19T00:00:00"/>
    <n v="10"/>
    <n v="2020"/>
    <s v="INV2020/00000041"/>
    <s v="C00000001"/>
    <x v="0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x v="5"/>
    <n v="60"/>
    <n v="125556.30000000002"/>
  </r>
  <r>
    <d v="2020-10-19T00:00:00"/>
    <n v="10"/>
    <n v="2020"/>
    <s v="INV2020/0000004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x v="5"/>
    <n v="90"/>
    <n v="125646.30000000002"/>
  </r>
  <r>
    <d v="2020-10-21T00:00:00"/>
    <n v="10"/>
    <n v="2020"/>
    <s v="INV2020/00000043"/>
    <s v="C00000005"/>
    <x v="4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x v="5"/>
    <n v="1496"/>
    <n v="127142.30000000002"/>
  </r>
  <r>
    <d v="2020-10-21T00:00:00"/>
    <n v="10"/>
    <n v="2020"/>
    <s v="INV2020/00000044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x v="5"/>
    <n v="6600"/>
    <n v="133742.30000000002"/>
  </r>
  <r>
    <d v="2020-10-21T00:00:00"/>
    <n v="10"/>
    <n v="2020"/>
    <s v="INV2020/0000004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x v="5"/>
    <n v="888"/>
    <n v="134630.30000000002"/>
  </r>
  <r>
    <d v="2020-10-21T00:00:00"/>
    <n v="10"/>
    <n v="2020"/>
    <s v="INV2020/0000004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x v="5"/>
    <n v="275"/>
    <n v="134905.30000000002"/>
  </r>
  <r>
    <d v="2020-10-21T00:00:00"/>
    <n v="10"/>
    <n v="2020"/>
    <s v="INV2020/0000004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x v="5"/>
    <n v="360"/>
    <n v="135265.30000000002"/>
  </r>
  <r>
    <d v="2020-10-26T00:00:00"/>
    <n v="10"/>
    <n v="2020"/>
    <s v="INV2020/00000045"/>
    <s v="C00000003"/>
    <x v="2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x v="5"/>
    <n v="4554"/>
    <n v="139819.30000000002"/>
  </r>
  <r>
    <d v="2020-10-26T00:00:00"/>
    <n v="10"/>
    <n v="2020"/>
    <s v="INV2020/0000004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x v="5"/>
    <n v="555"/>
    <n v="140374.30000000002"/>
  </r>
  <r>
    <d v="2020-10-31T00:00:00"/>
    <n v="10"/>
    <n v="2020"/>
    <s v="INV2020/00000046"/>
    <s v="C00000001"/>
    <x v="0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x v="5"/>
    <n v="1496"/>
    <n v="141870.30000000002"/>
  </r>
  <r>
    <d v="2020-10-31T00:00:00"/>
    <n v="10"/>
    <n v="2020"/>
    <s v="INV2020/0000004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x v="5"/>
    <n v="962"/>
    <n v="142832.30000000002"/>
  </r>
  <r>
    <d v="2020-10-31T00:00:00"/>
    <n v="10"/>
    <n v="2020"/>
    <s v="INV2020/00000047"/>
    <s v="C00000005"/>
    <x v="4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x v="5"/>
    <n v="1496"/>
    <n v="144328.30000000002"/>
  </r>
  <r>
    <d v="2020-11-09T00:00:00"/>
    <n v="11"/>
    <n v="2020"/>
    <s v="INV2020/00000048"/>
    <s v="C00000006"/>
    <x v="5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x v="6"/>
    <n v="1584"/>
    <n v="145912.30000000002"/>
  </r>
  <r>
    <d v="2020-11-09T00:00:00"/>
    <n v="11"/>
    <n v="2020"/>
    <s v="INV2020/00000048"/>
    <s v="C00000006"/>
    <x v="5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x v="6"/>
    <n v="210"/>
    <n v="146122.30000000002"/>
  </r>
  <r>
    <d v="2020-11-09T00:00:00"/>
    <n v="11"/>
    <n v="2020"/>
    <s v="INV2020/00000048"/>
    <s v="C00000006"/>
    <x v="5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x v="6"/>
    <n v="378"/>
    <n v="146500.30000000002"/>
  </r>
  <r>
    <d v="2020-11-09T00:00:00"/>
    <n v="11"/>
    <n v="2020"/>
    <s v="INV2020/00000048"/>
    <s v="C00000006"/>
    <x v="5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x v="6"/>
    <n v="130"/>
    <n v="146630.30000000002"/>
  </r>
  <r>
    <d v="2020-11-10T00:00:00"/>
    <n v="11"/>
    <n v="2020"/>
    <s v="INV2020/00000049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x v="6"/>
    <n v="1584"/>
    <n v="148214.30000000002"/>
  </r>
  <r>
    <d v="2020-11-10T00:00:00"/>
    <n v="11"/>
    <n v="2020"/>
    <s v="INV2020/00000049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x v="6"/>
    <n v="370"/>
    <n v="148584.30000000002"/>
  </r>
  <r>
    <d v="2020-11-10T00:00:00"/>
    <n v="11"/>
    <n v="2020"/>
    <s v="INV2020/00000050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x v="6"/>
    <n v="1540"/>
    <n v="150124.30000000002"/>
  </r>
  <r>
    <d v="2020-11-10T00:00:00"/>
    <n v="11"/>
    <n v="2020"/>
    <s v="INV2020/00000050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x v="6"/>
    <n v="90"/>
    <n v="150214.30000000002"/>
  </r>
  <r>
    <d v="2020-11-11T00:00:00"/>
    <n v="11"/>
    <n v="2020"/>
    <s v="INV2020/00000051"/>
    <s v="C00000009"/>
    <x v="8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x v="6"/>
    <n v="923.40000000000009"/>
    <n v="151137.70000000001"/>
  </r>
  <r>
    <d v="2020-11-11T00:00:00"/>
    <n v="11"/>
    <n v="2020"/>
    <s v="INV2020/00000051"/>
    <s v="C00000009"/>
    <x v="8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x v="6"/>
    <n v="307.8"/>
    <n v="151445.50000000003"/>
  </r>
  <r>
    <d v="2020-11-18T00:00:00"/>
    <n v="11"/>
    <n v="2020"/>
    <s v="INV2020/00000052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x v="6"/>
    <n v="1584"/>
    <n v="153029.50000000003"/>
  </r>
  <r>
    <d v="2020-11-19T00:00:00"/>
    <n v="11"/>
    <n v="2020"/>
    <s v="INV2020/00000053"/>
    <s v="C00000001"/>
    <x v="0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x v="6"/>
    <n v="520"/>
    <n v="153549.50000000003"/>
  </r>
  <r>
    <d v="2020-11-20T00:00:00"/>
    <n v="11"/>
    <n v="2020"/>
    <s v="INV2020/00000054"/>
    <s v="C00000010"/>
    <x v="9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x v="6"/>
    <n v="4050"/>
    <n v="157599.50000000003"/>
  </r>
  <r>
    <d v="2020-11-20T00:00:00"/>
    <n v="11"/>
    <n v="2020"/>
    <s v="INV2020/00000054"/>
    <s v="C00000010"/>
    <x v="9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x v="6"/>
    <n v="2640"/>
    <n v="160239.50000000003"/>
  </r>
  <r>
    <d v="2020-11-20T00:00:00"/>
    <n v="11"/>
    <n v="2020"/>
    <s v="INV2020/0000005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x v="6"/>
    <n v="1776"/>
    <n v="162015.50000000003"/>
  </r>
  <r>
    <d v="2020-11-20T00:00:00"/>
    <n v="11"/>
    <n v="2020"/>
    <s v="INV2020/0000005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x v="6"/>
    <n v="275"/>
    <n v="162290.50000000003"/>
  </r>
  <r>
    <d v="2020-11-20T00:00:00"/>
    <n v="11"/>
    <n v="2020"/>
    <s v="INV2020/0000005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x v="6"/>
    <n v="180"/>
    <n v="162470.50000000003"/>
  </r>
  <r>
    <d v="2020-11-20T00:00:00"/>
    <n v="11"/>
    <n v="2020"/>
    <s v="INV2020/00000054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x v="6"/>
    <n v="375"/>
    <n v="162845.50000000003"/>
  </r>
  <r>
    <d v="2020-11-21T00:00:00"/>
    <n v="11"/>
    <n v="2020"/>
    <s v="INV2020/00000055"/>
    <s v="C00000008"/>
    <x v="7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x v="6"/>
    <n v="1584"/>
    <n v="164429.50000000003"/>
  </r>
  <r>
    <d v="2020-11-21T00:00:00"/>
    <n v="11"/>
    <n v="2020"/>
    <s v="INV2020/00000055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x v="6"/>
    <n v="420"/>
    <n v="164849.50000000003"/>
  </r>
  <r>
    <d v="2020-11-21T00:00:00"/>
    <n v="11"/>
    <n v="2020"/>
    <s v="INV2020/00000055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x v="6"/>
    <n v="90"/>
    <n v="164939.50000000003"/>
  </r>
  <r>
    <d v="2020-11-21T00:00:00"/>
    <n v="11"/>
    <n v="2020"/>
    <s v="INV2020/00000055"/>
    <s v="C00000008"/>
    <x v="7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x v="6"/>
    <n v="518"/>
    <n v="165457.50000000003"/>
  </r>
  <r>
    <d v="2020-11-24T00:00:00"/>
    <n v="11"/>
    <n v="2020"/>
    <s v="INV2020/00000056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x v="6"/>
    <n v="1540"/>
    <n v="166997.50000000003"/>
  </r>
  <r>
    <d v="2020-11-24T00:00:00"/>
    <n v="11"/>
    <n v="2020"/>
    <s v="INV2020/00000057"/>
    <s v="C00000011"/>
    <x v="10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x v="6"/>
    <n v="982.8"/>
    <n v="167980.30000000002"/>
  </r>
  <r>
    <d v="2020-11-24T00:00:00"/>
    <n v="11"/>
    <n v="2020"/>
    <s v="INV2020/00000057"/>
    <s v="C00000011"/>
    <x v="10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x v="6"/>
    <n v="100"/>
    <n v="168080.30000000002"/>
  </r>
  <r>
    <d v="2020-11-24T00:00:00"/>
    <n v="11"/>
    <n v="2020"/>
    <s v="INV2020/00000058"/>
    <s v="C00000003"/>
    <x v="2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x v="6"/>
    <n v="1628"/>
    <n v="169708.30000000002"/>
  </r>
  <r>
    <d v="2020-11-24T00:00:00"/>
    <n v="11"/>
    <n v="2020"/>
    <s v="INV2020/00000058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x v="6"/>
    <n v="150"/>
    <n v="169858.30000000002"/>
  </r>
  <r>
    <d v="2020-11-24T00:00:00"/>
    <n v="11"/>
    <n v="2020"/>
    <s v="INV2020/00000058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x v="6"/>
    <n v="185"/>
    <n v="170043.30000000002"/>
  </r>
  <r>
    <d v="2020-11-24T00:00:00"/>
    <n v="11"/>
    <n v="2020"/>
    <s v="INV2020/00000058"/>
    <s v="C00000003"/>
    <x v="2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x v="6"/>
    <n v="45"/>
    <n v="170088.30000000002"/>
  </r>
  <r>
    <d v="2020-11-27T00:00:00"/>
    <n v="11"/>
    <n v="2020"/>
    <s v="INV2020/00000059"/>
    <s v="C00000001"/>
    <x v="0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x v="6"/>
    <n v="1584"/>
    <n v="171672.30000000002"/>
  </r>
  <r>
    <d v="2020-11-27T00:00:00"/>
    <n v="11"/>
    <n v="2020"/>
    <s v="INV2020/00000059"/>
    <s v="C00000001"/>
    <x v="0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x v="6"/>
    <n v="840"/>
    <n v="172512.30000000002"/>
  </r>
  <r>
    <d v="2020-11-28T00:00:00"/>
    <n v="11"/>
    <n v="2020"/>
    <s v="INV2020/00000060"/>
    <s v="C00000009"/>
    <x v="8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x v="6"/>
    <n v="407.99999999999994"/>
    <n v="172920.30000000002"/>
  </r>
  <r>
    <d v="2020-11-30T00:00:00"/>
    <n v="11"/>
    <n v="2020"/>
    <s v="INV2020/00000061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x v="6"/>
    <n v="1050"/>
    <n v="173970.30000000002"/>
  </r>
  <r>
    <d v="2020-11-30T00:00:00"/>
    <n v="11"/>
    <n v="2020"/>
    <s v="INV2020/00000062"/>
    <s v="C00000010"/>
    <x v="9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x v="6"/>
    <n v="6600"/>
    <n v="180570.30000000002"/>
  </r>
  <r>
    <d v="2020-11-30T00:00:00"/>
    <n v="11"/>
    <n v="2020"/>
    <s v="INV2020/00000062"/>
    <s v="C00000010"/>
    <x v="9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x v="6"/>
    <n v="720"/>
    <n v="181290.30000000002"/>
  </r>
  <r>
    <d v="2020-11-30T00:00:00"/>
    <n v="11"/>
    <n v="2020"/>
    <s v="INV2020/00000062"/>
    <s v="C00000010"/>
    <x v="9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x v="6"/>
    <n v="275"/>
    <n v="181565.30000000002"/>
  </r>
  <r>
    <d v="2020-11-30T00:00:00"/>
    <n v="11"/>
    <n v="2020"/>
    <s v="INV2020/00000062"/>
    <s v="C00000010"/>
    <x v="9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x v="2"/>
    <n v="25"/>
    <n v="33779.65"/>
    <x v="6"/>
    <n v="180"/>
    <n v="181745.30000000002"/>
  </r>
  <r>
    <d v="2020-11-30T00:00:00"/>
    <n v="11"/>
    <n v="2020"/>
    <s v="INV2020/00000063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x v="6"/>
    <n v="275"/>
    <n v="182020.30000000002"/>
  </r>
  <r>
    <d v="2020-12-05T00:00:00"/>
    <n v="12"/>
    <n v="2020"/>
    <s v="INV2020/00000064"/>
    <s v="C00000011"/>
    <x v="11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x v="2"/>
    <n v="291.60000000000002"/>
    <n v="34221.25"/>
    <x v="0"/>
    <n v="799.2"/>
    <n v="182819.50000000003"/>
  </r>
  <r>
    <d v="2020-12-15T00:00:00"/>
    <n v="12"/>
    <n v="2020"/>
    <s v="INV2020/00000065"/>
    <s v="C00000001"/>
    <x v="0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x v="0"/>
    <n v="1716"/>
    <n v="184535.50000000003"/>
  </r>
  <r>
    <d v="2020-12-15T00:00:00"/>
    <n v="12"/>
    <n v="2020"/>
    <s v="INV2020/00000065"/>
    <s v="C00000001"/>
    <x v="0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x v="0"/>
    <n v="512"/>
    <n v="185047.50000000003"/>
  </r>
  <r>
    <d v="2020-12-26T00:00:00"/>
    <n v="12"/>
    <n v="2020"/>
    <s v="INV2020/00000066"/>
    <s v="C00000004"/>
    <x v="3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x v="0"/>
    <n v="2860"/>
    <n v="187907.50000000003"/>
  </r>
  <r>
    <d v="2020-12-30T00:00:00"/>
    <n v="12"/>
    <n v="2020"/>
    <s v="INV2020/00000067"/>
    <s v="C00000003"/>
    <x v="2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x v="0"/>
    <n v="5148"/>
    <n v="193055.50000000003"/>
  </r>
  <r>
    <d v="2020-12-30T00:00:00"/>
    <n v="12"/>
    <n v="2020"/>
    <s v="INV2020/00000067"/>
    <s v="C00000003"/>
    <x v="2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x v="0"/>
    <n v="405"/>
    <n v="193460.5"/>
  </r>
  <r>
    <d v="2020-12-30T00:00:00"/>
    <n v="12"/>
    <n v="2020"/>
    <s v="INV2020/00000067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x v="1"/>
    <n v="90"/>
    <n v="36260.449999999997"/>
    <x v="0"/>
    <n v="555"/>
    <n v="194015.5"/>
  </r>
  <r>
    <d v="2020-12-31T00:00:00"/>
    <n v="12"/>
    <n v="2020"/>
    <s v="INV2020/00000068"/>
    <s v="C00000010"/>
    <x v="9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x v="0"/>
    <n v="7700"/>
    <n v="201715.5"/>
  </r>
  <r>
    <d v="2020-12-31T00:00:00"/>
    <n v="12"/>
    <n v="2020"/>
    <s v="INV2020/00000068"/>
    <s v="C00000010"/>
    <x v="9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x v="0"/>
    <n v="1680"/>
    <n v="203395.5"/>
  </r>
  <r>
    <d v="2020-12-31T00:00:00"/>
    <n v="12"/>
    <n v="2020"/>
    <s v="INV2020/00000068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x v="0"/>
    <n v="550"/>
    <n v="203945.5"/>
  </r>
  <r>
    <d v="2020-12-31T00:00:00"/>
    <n v="12"/>
    <n v="2020"/>
    <s v="INV2020/00000068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x v="2"/>
    <n v="35"/>
    <n v="38636.449999999997"/>
    <x v="0"/>
    <n v="190"/>
    <n v="204135.5"/>
  </r>
  <r>
    <d v="2021-01-04T00:00:00"/>
    <n v="1"/>
    <n v="2021"/>
    <s v="INV2020/00000069"/>
    <s v="C00000013"/>
    <x v="12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x v="2"/>
    <n v="352"/>
    <n v="38988.449999999997"/>
    <x v="7"/>
    <n v="1540"/>
    <n v="205675.5"/>
  </r>
  <r>
    <d v="2021-01-04T00:00:00"/>
    <n v="1"/>
    <n v="2021"/>
    <s v="INV2020/00000069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x v="2"/>
    <n v="302.39999999999998"/>
    <n v="39290.85"/>
    <x v="7"/>
    <n v="810"/>
    <n v="206485.50000000003"/>
  </r>
  <r>
    <d v="2021-01-04T00:00:00"/>
    <n v="1"/>
    <n v="2021"/>
    <s v="INV2020/00000069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x v="7"/>
    <n v="405"/>
    <n v="206890.5"/>
  </r>
  <r>
    <d v="2021-01-04T00:00:00"/>
    <n v="1"/>
    <n v="2021"/>
    <s v="INV2020/00000069"/>
    <s v="C00000013"/>
    <x v="12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x v="7"/>
    <n v="5920"/>
    <n v="212810.5"/>
  </r>
  <r>
    <d v="2021-01-04T00:00:00"/>
    <n v="1"/>
    <n v="2021"/>
    <s v="INV2020/00000069"/>
    <s v="C00000013"/>
    <x v="12"/>
    <x v="31"/>
    <n v="28"/>
    <n v="1"/>
    <s v="Kg"/>
    <n v="28"/>
    <n v="45"/>
    <n v="0.6071428571428571"/>
    <n v="17"/>
    <n v="17"/>
    <m/>
    <m/>
    <m/>
    <m/>
    <m/>
    <m/>
    <m/>
    <n v="84"/>
    <n v="172732.45"/>
    <x v="3"/>
    <n v="51"/>
    <n v="40213.049999999996"/>
    <x v="7"/>
    <n v="135"/>
    <n v="212945.5"/>
  </r>
  <r>
    <d v="2021-01-04T00:00:00"/>
    <n v="1"/>
    <n v="2021"/>
    <s v="INV2020/00000069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2842.45"/>
    <x v="0"/>
    <n v="20"/>
    <n v="40233.049999999996"/>
    <x v="7"/>
    <n v="130"/>
    <n v="213075.5"/>
  </r>
  <r>
    <d v="2021-01-04T00:00:00"/>
    <n v="1"/>
    <n v="2021"/>
    <s v="INV2020/00000069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73132.45"/>
    <x v="0"/>
    <n v="90"/>
    <n v="40323.049999999996"/>
    <x v="7"/>
    <n v="380"/>
    <n v="213455.5"/>
  </r>
  <r>
    <d v="2021-01-04T00:00:00"/>
    <n v="1"/>
    <n v="2021"/>
    <s v="INV2020/00000069"/>
    <s v="C00000013"/>
    <x v="12"/>
    <x v="34"/>
    <n v="30"/>
    <n v="5"/>
    <s v="Kg"/>
    <n v="150"/>
    <n v="36"/>
    <n v="0.2"/>
    <n v="6"/>
    <n v="30"/>
    <m/>
    <m/>
    <m/>
    <m/>
    <m/>
    <m/>
    <m/>
    <n v="150"/>
    <n v="173282.45"/>
    <x v="0"/>
    <n v="30"/>
    <n v="40353.049999999996"/>
    <x v="7"/>
    <n v="180"/>
    <n v="213635.5"/>
  </r>
  <r>
    <d v="2021-01-04T00:00:00"/>
    <n v="1"/>
    <n v="2021"/>
    <s v="INV2020/00000069"/>
    <s v="C00000013"/>
    <x v="12"/>
    <x v="35"/>
    <n v="38"/>
    <n v="1"/>
    <m/>
    <n v="38"/>
    <n v="48"/>
    <n v="0.26315789473684209"/>
    <n v="10"/>
    <n v="10"/>
    <m/>
    <m/>
    <m/>
    <m/>
    <m/>
    <m/>
    <m/>
    <n v="114"/>
    <n v="173396.45"/>
    <x v="3"/>
    <n v="30"/>
    <n v="40383.049999999996"/>
    <x v="7"/>
    <n v="144"/>
    <n v="213779.5"/>
  </r>
  <r>
    <d v="2021-01-04T00:00:00"/>
    <n v="1"/>
    <n v="2021"/>
    <s v="INV2020/00000069"/>
    <s v="C00000013"/>
    <x v="12"/>
    <x v="36"/>
    <n v="29"/>
    <n v="10"/>
    <s v="Kg"/>
    <n v="290"/>
    <n v="36"/>
    <n v="0.2413793103448276"/>
    <n v="7"/>
    <n v="70"/>
    <m/>
    <m/>
    <m/>
    <m/>
    <m/>
    <m/>
    <m/>
    <n v="290"/>
    <n v="173686.45"/>
    <x v="0"/>
    <n v="70"/>
    <n v="40453.049999999996"/>
    <x v="7"/>
    <n v="360"/>
    <n v="214139.5"/>
  </r>
  <r>
    <d v="2021-01-04T00:00:00"/>
    <n v="1"/>
    <n v="2021"/>
    <s v="INV2020/00000069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77.5"/>
    <n v="173763.95"/>
    <x v="0"/>
    <n v="17.5"/>
    <n v="40470.549999999996"/>
    <x v="7"/>
    <n v="95"/>
    <n v="214234.5"/>
  </r>
  <r>
    <d v="2021-01-04T00:00:00"/>
    <n v="1"/>
    <n v="2021"/>
    <s v="INV2020/00000069"/>
    <s v="C00000013"/>
    <x v="12"/>
    <x v="37"/>
    <n v="60"/>
    <n v="4"/>
    <s v="Kg"/>
    <n v="240"/>
    <n v="75"/>
    <n v="0.25"/>
    <n v="15"/>
    <n v="60"/>
    <m/>
    <m/>
    <m/>
    <m/>
    <m/>
    <m/>
    <m/>
    <n v="240"/>
    <n v="174003.95"/>
    <x v="0"/>
    <n v="60"/>
    <n v="40530.549999999996"/>
    <x v="7"/>
    <n v="300"/>
    <n v="214534.5"/>
  </r>
  <r>
    <d v="2021-01-11T00:00:00"/>
    <n v="1"/>
    <n v="2021"/>
    <s v="INV2020/00000070"/>
    <s v="C00000010"/>
    <x v="9"/>
    <x v="38"/>
    <n v="7.5"/>
    <n v="6"/>
    <s v="Kg"/>
    <n v="0"/>
    <n v="0"/>
    <n v="-1"/>
    <n v="-7.5"/>
    <n v="-45"/>
    <m/>
    <m/>
    <m/>
    <m/>
    <m/>
    <m/>
    <m/>
    <n v="0"/>
    <n v="174003.95"/>
    <x v="0"/>
    <n v="0"/>
    <n v="40530.549999999996"/>
    <x v="7"/>
    <n v="0"/>
    <n v="214534.5"/>
  </r>
  <r>
    <d v="2021-01-08T00:00:00"/>
    <n v="1"/>
    <n v="2021"/>
    <s v="INV2020/00000071"/>
    <s v="C00000013"/>
    <x v="12"/>
    <x v="39"/>
    <n v="39"/>
    <n v="1"/>
    <m/>
    <n v="39"/>
    <n v="49"/>
    <n v="0.25641025641025639"/>
    <n v="10"/>
    <n v="10"/>
    <m/>
    <m/>
    <m/>
    <m/>
    <m/>
    <m/>
    <m/>
    <n v="39"/>
    <n v="174042.95"/>
    <x v="0"/>
    <n v="10"/>
    <n v="40540.549999999996"/>
    <x v="7"/>
    <n v="49"/>
    <n v="214583.5"/>
  </r>
  <r>
    <d v="2021-01-09T00:00:00"/>
    <n v="1"/>
    <n v="2021"/>
    <s v="INV2020/00000072"/>
    <s v="C00000003"/>
    <x v="2"/>
    <x v="12"/>
    <n v="1"/>
    <n v="25"/>
    <s v="Kg"/>
    <n v="25"/>
    <n v="2"/>
    <n v="1"/>
    <n v="1"/>
    <n v="25"/>
    <m/>
    <m/>
    <m/>
    <m/>
    <m/>
    <m/>
    <m/>
    <n v="125"/>
    <n v="174167.95"/>
    <x v="6"/>
    <n v="125"/>
    <n v="40665.549999999996"/>
    <x v="7"/>
    <n v="250"/>
    <n v="214833.5"/>
  </r>
  <r>
    <d v="2021-01-09T00:00:00"/>
    <n v="1"/>
    <n v="2021"/>
    <s v="INV2020/00000072"/>
    <s v="C00000003"/>
    <x v="2"/>
    <x v="25"/>
    <n v="28"/>
    <n v="1"/>
    <m/>
    <n v="28"/>
    <n v="45"/>
    <n v="0.6071428571428571"/>
    <n v="17"/>
    <n v="17"/>
    <m/>
    <m/>
    <m/>
    <m/>
    <m/>
    <m/>
    <m/>
    <n v="56"/>
    <n v="174223.95"/>
    <x v="2"/>
    <n v="34"/>
    <n v="40699.549999999996"/>
    <x v="7"/>
    <n v="90"/>
    <n v="214923.5"/>
  </r>
  <r>
    <d v="2021-01-18T00:00:00"/>
    <n v="1"/>
    <n v="2021"/>
    <s v="INV2020/00000073"/>
    <s v="C00000013"/>
    <x v="12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x v="2"/>
    <n v="136"/>
    <n v="40835.549999999996"/>
    <x v="7"/>
    <n v="472"/>
    <n v="215395.5"/>
  </r>
  <r>
    <d v="2021-01-18T00:00:00"/>
    <n v="1"/>
    <n v="2021"/>
    <s v="INV2020/00000073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x v="0"/>
    <n v="151.19999999999999"/>
    <n v="40986.749999999993"/>
    <x v="7"/>
    <n v="405"/>
    <n v="215800.5"/>
  </r>
  <r>
    <d v="2021-01-18T00:00:00"/>
    <n v="1"/>
    <n v="2021"/>
    <s v="INV2020/00000073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x v="0"/>
    <n v="151.19999999999999"/>
    <n v="41137.94999999999"/>
    <x v="7"/>
    <n v="405"/>
    <n v="216205.49999999997"/>
  </r>
  <r>
    <d v="2021-01-18T00:00:00"/>
    <n v="1"/>
    <n v="2021"/>
    <s v="INV2020/00000073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5177.55"/>
    <x v="0"/>
    <n v="20"/>
    <n v="41157.94999999999"/>
    <x v="7"/>
    <n v="130"/>
    <n v="216335.49999999997"/>
  </r>
  <r>
    <d v="2021-01-18T00:00:00"/>
    <n v="1"/>
    <n v="2021"/>
    <s v="INV2020/00000073"/>
    <s v="C00000013"/>
    <x v="12"/>
    <x v="25"/>
    <n v="28"/>
    <n v="1"/>
    <m/>
    <n v="28"/>
    <n v="45"/>
    <n v="0.6071428571428571"/>
    <n v="17"/>
    <n v="17"/>
    <m/>
    <m/>
    <m/>
    <m/>
    <m/>
    <m/>
    <m/>
    <n v="56"/>
    <n v="175233.55"/>
    <x v="2"/>
    <n v="34"/>
    <n v="41191.94999999999"/>
    <x v="7"/>
    <n v="90"/>
    <n v="216425.49999999997"/>
  </r>
  <r>
    <d v="2021-01-18T00:00:00"/>
    <n v="1"/>
    <n v="2021"/>
    <s v="INV2020/00000073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155"/>
    <n v="175388.55"/>
    <x v="2"/>
    <n v="35"/>
    <n v="41226.94999999999"/>
    <x v="7"/>
    <n v="190"/>
    <n v="216615.49999999997"/>
  </r>
  <r>
    <d v="2021-01-18T00:00:00"/>
    <n v="1"/>
    <n v="2021"/>
    <s v="INV2020/00000073"/>
    <s v="C00000013"/>
    <x v="12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x v="7"/>
    <n v="1716"/>
    <n v="218331.49999999997"/>
  </r>
  <r>
    <d v="2021-01-27T00:00:00"/>
    <n v="1"/>
    <n v="2021"/>
    <s v="INV2020/00000074"/>
    <s v="C00000003"/>
    <x v="2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x v="7"/>
    <n v="5082"/>
    <n v="223413.49999999997"/>
  </r>
  <r>
    <d v="2021-01-27T00:00:00"/>
    <n v="1"/>
    <n v="2021"/>
    <s v="INV2020/00000074"/>
    <s v="C00000003"/>
    <x v="2"/>
    <x v="12"/>
    <n v="1"/>
    <n v="25"/>
    <s v="Kg"/>
    <n v="25"/>
    <n v="2"/>
    <n v="1"/>
    <n v="1"/>
    <n v="25"/>
    <m/>
    <m/>
    <m/>
    <m/>
    <m/>
    <m/>
    <m/>
    <n v="125"/>
    <n v="181068.55"/>
    <x v="6"/>
    <n v="125"/>
    <n v="42594.94999999999"/>
    <x v="7"/>
    <n v="250"/>
    <n v="223663.49999999997"/>
  </r>
  <r>
    <d v="2021-01-27T00:00:00"/>
    <n v="1"/>
    <n v="2021"/>
    <s v="INV2020/00000074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81533.55"/>
    <x v="1"/>
    <n v="90"/>
    <n v="42684.94999999999"/>
    <x v="7"/>
    <n v="555"/>
    <n v="224218.49999999997"/>
  </r>
  <r>
    <d v="2021-01-29T00:00:00"/>
    <n v="1"/>
    <n v="2021"/>
    <s v="INV2020/00000075"/>
    <s v="C00000001"/>
    <x v="0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x v="7"/>
    <n v="1694"/>
    <n v="225912.49999999997"/>
  </r>
  <r>
    <d v="2021-01-29T00:00:00"/>
    <n v="1"/>
    <n v="2021"/>
    <s v="INV2020/00000075"/>
    <s v="C00000001"/>
    <x v="0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x v="7"/>
    <n v="900"/>
    <n v="226812.49999999997"/>
  </r>
  <r>
    <d v="2021-01-29T00:00:00"/>
    <n v="1"/>
    <n v="2021"/>
    <s v="INV2020/00000075"/>
    <s v="C00000001"/>
    <x v="0"/>
    <x v="8"/>
    <n v="5.3"/>
    <n v="40"/>
    <s v="Kg"/>
    <n v="212"/>
    <n v="6.8"/>
    <n v="0.28301886792452829"/>
    <n v="1.5"/>
    <n v="60"/>
    <m/>
    <m/>
    <m/>
    <m/>
    <m/>
    <m/>
    <m/>
    <n v="212"/>
    <n v="183869.55"/>
    <x v="0"/>
    <n v="60"/>
    <n v="43214.94999999999"/>
    <x v="7"/>
    <n v="272"/>
    <n v="227084.49999999997"/>
  </r>
  <r>
    <d v="2021-01-29T00:00:00"/>
    <n v="1"/>
    <n v="2021"/>
    <s v="INV2020/00000076"/>
    <s v="C00000010"/>
    <x v="9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x v="7"/>
    <n v="7700"/>
    <n v="234784.49999999997"/>
  </r>
  <r>
    <d v="2021-01-29T00:00:00"/>
    <n v="1"/>
    <n v="2021"/>
    <s v="INV2020/00000076"/>
    <s v="C00000010"/>
    <x v="9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x v="7"/>
    <n v="1680"/>
    <n v="236464.49999999997"/>
  </r>
  <r>
    <d v="2021-01-29T00:00:00"/>
    <n v="1"/>
    <n v="2021"/>
    <s v="INV2020/00000076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x v="7"/>
    <n v="550"/>
    <n v="237014.49999999997"/>
  </r>
  <r>
    <d v="2021-01-29T00:00:00"/>
    <n v="1"/>
    <n v="2021"/>
    <s v="INV2020/00000076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310"/>
    <n v="193177.55"/>
    <x v="5"/>
    <n v="70"/>
    <n v="44216.94999999999"/>
    <x v="7"/>
    <n v="380"/>
    <n v="237394.49999999997"/>
  </r>
  <r>
    <d v="2021-02-03T00:00:00"/>
    <n v="2"/>
    <n v="2021"/>
    <s v="INV2020/00000077"/>
    <s v="C00000014"/>
    <x v="13"/>
    <x v="15"/>
    <n v="6.6"/>
    <n v="220"/>
    <s v="Kg"/>
    <n v="1452"/>
    <n v="7.6"/>
    <n v="0.15151515151515152"/>
    <n v="1"/>
    <n v="220"/>
    <m/>
    <m/>
    <m/>
    <m/>
    <m/>
    <m/>
    <m/>
    <n v="2904"/>
    <n v="196081.55"/>
    <x v="2"/>
    <n v="440"/>
    <n v="44656.94999999999"/>
    <x v="8"/>
    <n v="3344"/>
    <n v="240738.49999999997"/>
  </r>
  <r>
    <d v="2021-02-03T00:00:00"/>
    <n v="2"/>
    <n v="2021"/>
    <s v="INV2020/00000077"/>
    <s v="C00000014"/>
    <x v="13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x v="8"/>
    <n v="1125"/>
    <n v="241863.49999999997"/>
  </r>
  <r>
    <d v="2021-02-03T00:00:00"/>
    <n v="2"/>
    <n v="2021"/>
    <s v="INV2020/00000077"/>
    <s v="C00000014"/>
    <x v="13"/>
    <x v="40"/>
    <n v="5.3"/>
    <n v="40"/>
    <s v="Kg"/>
    <n v="212"/>
    <n v="7"/>
    <n v="0.32075471698113212"/>
    <n v="1.7000000000000002"/>
    <n v="68"/>
    <m/>
    <m/>
    <m/>
    <m/>
    <m/>
    <m/>
    <m/>
    <n v="212"/>
    <n v="197253.55"/>
    <x v="0"/>
    <n v="68"/>
    <n v="44889.94999999999"/>
    <x v="8"/>
    <n v="280"/>
    <n v="242143.49999999997"/>
  </r>
  <r>
    <d v="2021-02-03T00:00:00"/>
    <n v="2"/>
    <n v="2021"/>
    <s v="INV2020/00000077"/>
    <s v="C00000014"/>
    <x v="13"/>
    <x v="4"/>
    <n v="15.5"/>
    <n v="5"/>
    <s v="Kg"/>
    <n v="77.5"/>
    <n v="19.5"/>
    <n v="0.25806451612903225"/>
    <n v="4"/>
    <n v="20"/>
    <m/>
    <m/>
    <m/>
    <m/>
    <m/>
    <m/>
    <m/>
    <n v="155"/>
    <n v="197408.55"/>
    <x v="2"/>
    <n v="40"/>
    <n v="44929.94999999999"/>
    <x v="8"/>
    <n v="195"/>
    <n v="242338.49999999997"/>
  </r>
  <r>
    <d v="2021-02-03T00:00:00"/>
    <n v="2"/>
    <n v="2021"/>
    <s v="INV2020/00000077"/>
    <s v="C00000014"/>
    <x v="13"/>
    <x v="41"/>
    <n v="28"/>
    <n v="1"/>
    <m/>
    <n v="28"/>
    <n v="45"/>
    <n v="0.6071428571428571"/>
    <n v="17"/>
    <n v="17"/>
    <m/>
    <m/>
    <m/>
    <m/>
    <m/>
    <m/>
    <m/>
    <n v="112"/>
    <n v="197520.55"/>
    <x v="5"/>
    <n v="68"/>
    <n v="44997.94999999999"/>
    <x v="8"/>
    <n v="180"/>
    <n v="242518.49999999997"/>
  </r>
  <r>
    <d v="2021-02-03T00:00:00"/>
    <n v="2"/>
    <n v="2021"/>
    <s v="INV2020/00000077"/>
    <s v="C00000014"/>
    <x v="13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x v="8"/>
    <n v="232"/>
    <n v="242750.49999999997"/>
  </r>
  <r>
    <d v="2021-02-02T00:00:00"/>
    <n v="2"/>
    <n v="2021"/>
    <s v="INV2020/00000078"/>
    <s v="C00000005"/>
    <x v="4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x v="8"/>
    <n v="1650"/>
    <n v="244400.49999999997"/>
  </r>
  <r>
    <d v="2021-02-02T00:00:00"/>
    <n v="2"/>
    <n v="2021"/>
    <s v="INV2020/00000078"/>
    <s v="C00000005"/>
    <x v="4"/>
    <x v="4"/>
    <n v="15.5"/>
    <n v="5"/>
    <s v="Kg"/>
    <n v="77.5"/>
    <n v="20"/>
    <n v="0.29032258064516131"/>
    <n v="4.5"/>
    <n v="22.5"/>
    <m/>
    <m/>
    <m/>
    <m/>
    <m/>
    <m/>
    <m/>
    <n v="77.5"/>
    <n v="199218.05"/>
    <x v="0"/>
    <n v="22.5"/>
    <n v="45282.44999999999"/>
    <x v="8"/>
    <n v="100"/>
    <n v="244500.49999999997"/>
  </r>
  <r>
    <d v="2021-02-06T00:00:00"/>
    <n v="2"/>
    <n v="2021"/>
    <s v="INV2020/00000079"/>
    <s v="C00000014"/>
    <x v="13"/>
    <x v="42"/>
    <n v="18"/>
    <n v="5"/>
    <s v="Kg"/>
    <n v="90"/>
    <n v="26"/>
    <n v="0.44444444444444442"/>
    <n v="8"/>
    <n v="40"/>
    <m/>
    <m/>
    <m/>
    <m/>
    <m/>
    <m/>
    <m/>
    <n v="90"/>
    <n v="199308.05"/>
    <x v="0"/>
    <n v="40"/>
    <n v="45322.44999999999"/>
    <x v="8"/>
    <n v="130"/>
    <n v="244630.49999999997"/>
  </r>
  <r>
    <d v="2021-02-09T00:00:00"/>
    <n v="2"/>
    <n v="2021"/>
    <s v="INV2020/00000080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99598.05"/>
    <x v="0"/>
    <n v="90"/>
    <n v="45412.44999999999"/>
    <x v="8"/>
    <n v="380"/>
    <n v="245010.49999999997"/>
  </r>
  <r>
    <d v="2021-02-09T00:00:00"/>
    <n v="2"/>
    <n v="2021"/>
    <s v="INV2020/00000080"/>
    <s v="C00000013"/>
    <x v="12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x v="2"/>
    <n v="136"/>
    <n v="45548.44999999999"/>
    <x v="8"/>
    <n v="472"/>
    <n v="245482.49999999997"/>
  </r>
  <r>
    <d v="2021-02-09T00:00:00"/>
    <n v="2"/>
    <n v="2021"/>
    <s v="INV2020/00000080"/>
    <s v="C00000013"/>
    <x v="12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x v="8"/>
    <n v="1716"/>
    <n v="247198.49999999997"/>
  </r>
  <r>
    <d v="2021-02-09T00:00:00"/>
    <n v="2"/>
    <n v="2021"/>
    <s v="INV2020/00000080"/>
    <s v="C00000013"/>
    <x v="12"/>
    <x v="29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x v="8"/>
    <n v="405"/>
    <n v="247603.49999999997"/>
  </r>
  <r>
    <d v="2021-02-09T00:00:00"/>
    <n v="2"/>
    <n v="2021"/>
    <s v="INV2020/00000080"/>
    <s v="C00000013"/>
    <x v="12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x v="0"/>
    <n v="17.5"/>
    <n v="45981.149999999987"/>
    <x v="8"/>
    <n v="95"/>
    <n v="247698.49999999997"/>
  </r>
  <r>
    <d v="2021-02-09T00:00:00"/>
    <n v="2"/>
    <n v="2021"/>
    <s v="INV2020/00000080"/>
    <s v="C00000013"/>
    <x v="12"/>
    <x v="32"/>
    <n v="22"/>
    <n v="5"/>
    <m/>
    <n v="110"/>
    <n v="26"/>
    <n v="0.18181818181818182"/>
    <n v="4"/>
    <n v="20"/>
    <m/>
    <m/>
    <m/>
    <m/>
    <m/>
    <m/>
    <m/>
    <n v="110"/>
    <n v="201827.34999999998"/>
    <x v="0"/>
    <n v="20"/>
    <n v="46001.149999999987"/>
    <x v="8"/>
    <n v="130"/>
    <n v="247828.49999999997"/>
  </r>
  <r>
    <d v="2021-02-17T00:00:00"/>
    <n v="2"/>
    <n v="2021"/>
    <s v="INV2020/00000081"/>
    <s v="C00000005"/>
    <x v="4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x v="8"/>
    <n v="225"/>
    <n v="248053.49999999997"/>
  </r>
  <r>
    <d v="2021-02-19T00:00:00"/>
    <n v="2"/>
    <n v="2021"/>
    <s v="INV2020/00000082"/>
    <s v="C00000001"/>
    <x v="0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x v="8"/>
    <n v="1694"/>
    <n v="249747.49999999997"/>
  </r>
  <r>
    <d v="2021-02-24T00:00:00"/>
    <n v="2"/>
    <n v="2021"/>
    <s v="INV2020/00000083"/>
    <s v="C00000004"/>
    <x v="3"/>
    <x v="43"/>
    <n v="6.4"/>
    <n v="220"/>
    <m/>
    <n v="1408"/>
    <n v="6.7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x v="8"/>
    <n v="7370"/>
    <n v="257117.49999999997"/>
  </r>
  <r>
    <d v="2021-02-24T00:00:00"/>
    <n v="2"/>
    <n v="2021"/>
    <s v="INV2020/00000083"/>
    <s v="C00000004"/>
    <x v="3"/>
    <x v="29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x v="8"/>
    <n v="1069.2"/>
    <n v="258186.69999999995"/>
  </r>
  <r>
    <d v="2021-02-24T00:00:00"/>
    <n v="2"/>
    <n v="2021"/>
    <s v="INV2020/00000083"/>
    <s v="C00000004"/>
    <x v="3"/>
    <x v="4"/>
    <n v="15.5"/>
    <n v="5"/>
    <m/>
    <n v="77.5"/>
    <n v="18"/>
    <n v="0.16129032258064516"/>
    <n v="2.5"/>
    <n v="12.5"/>
    <m/>
    <m/>
    <m/>
    <m/>
    <m/>
    <m/>
    <m/>
    <n v="310"/>
    <n v="211582.74999999997"/>
    <x v="5"/>
    <n v="50"/>
    <n v="46963.94999999999"/>
    <x v="8"/>
    <n v="360"/>
    <n v="258546.69999999995"/>
  </r>
  <r>
    <d v="2021-02-24T00:00:00"/>
    <n v="2"/>
    <n v="2021"/>
    <s v="INV2020/00000083"/>
    <s v="C00000004"/>
    <x v="3"/>
    <x v="44"/>
    <n v="60"/>
    <n v="4"/>
    <m/>
    <n v="240"/>
    <n v="78"/>
    <n v="0.3"/>
    <n v="18"/>
    <n v="72"/>
    <m/>
    <m/>
    <m/>
    <m/>
    <m/>
    <m/>
    <m/>
    <n v="240"/>
    <n v="211822.74999999997"/>
    <x v="0"/>
    <n v="72"/>
    <n v="47035.94999999999"/>
    <x v="8"/>
    <n v="312"/>
    <n v="258858.69999999995"/>
  </r>
  <r>
    <d v="2021-02-23T00:00:00"/>
    <n v="2"/>
    <n v="2021"/>
    <s v="INV2020/00000084"/>
    <s v="C00000008"/>
    <x v="14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x v="8"/>
    <n v="920"/>
    <n v="259778.69999999995"/>
  </r>
  <r>
    <d v="2021-02-23T00:00:00"/>
    <n v="2"/>
    <n v="2021"/>
    <s v="INV2020/00000084"/>
    <s v="C00000008"/>
    <x v="14"/>
    <x v="4"/>
    <n v="15.5"/>
    <n v="5"/>
    <m/>
    <n v="77.5"/>
    <n v="20"/>
    <n v="0.29032258064516131"/>
    <n v="4.5"/>
    <n v="22.5"/>
    <m/>
    <m/>
    <m/>
    <m/>
    <m/>
    <m/>
    <m/>
    <n v="77.5"/>
    <n v="212572.24999999997"/>
    <x v="0"/>
    <n v="22.5"/>
    <n v="47306.44999999999"/>
    <x v="8"/>
    <n v="100"/>
    <n v="259878.69999999995"/>
  </r>
  <r>
    <d v="2021-02-23T00:00:00"/>
    <n v="2"/>
    <n v="2021"/>
    <s v="INV2020/00000084"/>
    <s v="C00000008"/>
    <x v="14"/>
    <x v="20"/>
    <n v="4.5"/>
    <n v="12"/>
    <m/>
    <n v="54"/>
    <n v="5"/>
    <n v="0.1111111111111111"/>
    <n v="0.5"/>
    <n v="6"/>
    <m/>
    <m/>
    <m/>
    <m/>
    <m/>
    <m/>
    <m/>
    <n v="162"/>
    <n v="212734.24999999997"/>
    <x v="3"/>
    <n v="18"/>
    <n v="47324.44999999999"/>
    <x v="8"/>
    <n v="180"/>
    <n v="260058.69999999995"/>
  </r>
  <r>
    <d v="2021-02-26T00:00:00"/>
    <n v="2"/>
    <n v="2021"/>
    <s v="INV2020/00000085"/>
    <s v="C00000015"/>
    <x v="15"/>
    <x v="43"/>
    <n v="6.4"/>
    <n v="220"/>
    <m/>
    <n v="1408"/>
    <n v="7.7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x v="8"/>
    <n v="1694"/>
    <n v="261752.69999999995"/>
  </r>
  <r>
    <d v="2021-02-26T00:00:00"/>
    <n v="2"/>
    <n v="2021"/>
    <s v="INV2020/00000085"/>
    <s v="C00000015"/>
    <x v="15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x v="8"/>
    <n v="228"/>
    <n v="261980.69999999995"/>
  </r>
  <r>
    <d v="2021-02-26T00:00:00"/>
    <n v="2"/>
    <n v="2021"/>
    <s v="INV2020/00000085"/>
    <s v="C00000015"/>
    <x v="15"/>
    <x v="4"/>
    <n v="16"/>
    <n v="5"/>
    <m/>
    <n v="80"/>
    <n v="20"/>
    <n v="0.25"/>
    <n v="4"/>
    <n v="20"/>
    <m/>
    <m/>
    <m/>
    <m/>
    <m/>
    <m/>
    <m/>
    <n v="80"/>
    <n v="214408.24999999997"/>
    <x v="0"/>
    <n v="20"/>
    <n v="47672.44999999999"/>
    <x v="8"/>
    <n v="100"/>
    <n v="262080.69999999995"/>
  </r>
  <r>
    <d v="2021-03-08T00:00:00"/>
    <n v="3"/>
    <n v="2021"/>
    <s v="INV2020/00000086"/>
    <s v="C00000004"/>
    <x v="3"/>
    <x v="43"/>
    <n v="6.4"/>
    <n v="220"/>
    <m/>
    <n v="1408"/>
    <n v="6.8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x v="9"/>
    <n v="8976"/>
    <n v="271056.69999999995"/>
  </r>
  <r>
    <d v="2021-03-08T00:00:00"/>
    <n v="3"/>
    <n v="2021"/>
    <s v="INV2020/00000086"/>
    <s v="C00000004"/>
    <x v="3"/>
    <x v="13"/>
    <n v="5.05"/>
    <n v="220"/>
    <m/>
    <n v="1111"/>
    <n v="6.8"/>
    <n v="0.34653465346534656"/>
    <n v="1.75"/>
    <n v="385"/>
    <m/>
    <m/>
    <m/>
    <m/>
    <m/>
    <m/>
    <m/>
    <n v="1111"/>
    <n v="223967.24999999997"/>
    <x v="0"/>
    <n v="385"/>
    <n v="48585.44999999999"/>
    <x v="9"/>
    <n v="1496"/>
    <n v="272552.69999999995"/>
  </r>
  <r>
    <d v="2021-03-08T00:00:00"/>
    <n v="3"/>
    <n v="2021"/>
    <s v="INV2020/00000086"/>
    <s v="C00000004"/>
    <x v="3"/>
    <x v="10"/>
    <n v="4.7"/>
    <n v="54"/>
    <m/>
    <n v="253.8"/>
    <n v="6.7"/>
    <n v="0.42553191489361702"/>
    <n v="2"/>
    <n v="108"/>
    <m/>
    <m/>
    <m/>
    <m/>
    <m/>
    <m/>
    <m/>
    <n v="1776.6000000000001"/>
    <n v="225743.84999999998"/>
    <x v="9"/>
    <n v="756"/>
    <n v="49341.44999999999"/>
    <x v="9"/>
    <n v="2532.6000000000004"/>
    <n v="275085.3"/>
  </r>
  <r>
    <d v="2021-03-08T00:00:00"/>
    <n v="3"/>
    <n v="2021"/>
    <s v="INV2020/00000086"/>
    <s v="C00000004"/>
    <x v="3"/>
    <x v="16"/>
    <n v="4.7"/>
    <n v="54"/>
    <m/>
    <n v="253.8"/>
    <n v="6.7"/>
    <n v="0.42553191489361702"/>
    <n v="2"/>
    <n v="108"/>
    <m/>
    <m/>
    <m/>
    <m/>
    <m/>
    <m/>
    <m/>
    <n v="1269"/>
    <n v="227012.84999999998"/>
    <x v="6"/>
    <n v="540"/>
    <n v="49881.44999999999"/>
    <x v="9"/>
    <n v="1809"/>
    <n v="276894.3"/>
  </r>
  <r>
    <d v="2021-03-10T00:00:00"/>
    <n v="3"/>
    <n v="2021"/>
    <s v="INV00000087"/>
    <s v="C00000016"/>
    <x v="16"/>
    <x v="43"/>
    <n v="6.4"/>
    <n v="220"/>
    <m/>
    <n v="1408"/>
    <n v="6.95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x v="9"/>
    <n v="3058"/>
    <n v="279952.3"/>
  </r>
  <r>
    <d v="2021-03-10T00:00:00"/>
    <n v="3"/>
    <n v="2021"/>
    <s v="INV00000087"/>
    <s v="C00000016"/>
    <x v="16"/>
    <x v="15"/>
    <n v="6.6"/>
    <n v="220"/>
    <m/>
    <n v="1452"/>
    <n v="6.95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x v="9"/>
    <n v="3058"/>
    <n v="283010.3"/>
  </r>
  <r>
    <d v="2021-03-10T00:00:00"/>
    <n v="3"/>
    <n v="2021"/>
    <s v="INV00000087"/>
    <s v="C00000016"/>
    <x v="16"/>
    <x v="45"/>
    <n v="5.25"/>
    <n v="225"/>
    <m/>
    <n v="1181.25"/>
    <n v="6.95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x v="9"/>
    <n v="4691.25"/>
    <n v="287701.55"/>
  </r>
  <r>
    <d v="2021-03-11T00:00:00"/>
    <n v="3"/>
    <n v="2021"/>
    <s v="INV00000088"/>
    <s v="C00000009"/>
    <x v="8"/>
    <x v="43"/>
    <n v="6.4"/>
    <n v="220"/>
    <m/>
    <n v="1408"/>
    <n v="7.3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x v="9"/>
    <n v="3212"/>
    <n v="290913.55"/>
  </r>
  <r>
    <d v="2021-03-11T00:00:00"/>
    <n v="3"/>
    <n v="2021"/>
    <s v="INV00000088"/>
    <s v="C00000009"/>
    <x v="8"/>
    <x v="13"/>
    <n v="5.05"/>
    <n v="220"/>
    <m/>
    <n v="1111"/>
    <n v="7.3"/>
    <n v="0.44554455445544555"/>
    <n v="2.25"/>
    <n v="495"/>
    <m/>
    <m/>
    <m/>
    <m/>
    <m/>
    <m/>
    <m/>
    <n v="1111"/>
    <n v="240203.59999999998"/>
    <x v="0"/>
    <n v="495"/>
    <n v="52315.94999999999"/>
    <x v="9"/>
    <n v="1606"/>
    <n v="292519.55"/>
  </r>
  <r>
    <d v="2021-03-11T00:00:00"/>
    <n v="3"/>
    <n v="2021"/>
    <s v="INV00000088"/>
    <s v="C00000009"/>
    <x v="8"/>
    <x v="10"/>
    <n v="4.7"/>
    <n v="54"/>
    <m/>
    <n v="253.8"/>
    <n v="7.6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x v="9"/>
    <n v="820.8"/>
    <n v="293340.34999999998"/>
  </r>
  <r>
    <d v="2021-03-11T00:00:00"/>
    <n v="3"/>
    <n v="2021"/>
    <s v="INV00000088"/>
    <s v="C00000009"/>
    <x v="8"/>
    <x v="16"/>
    <n v="4.7"/>
    <n v="54"/>
    <m/>
    <n v="253.8"/>
    <n v="7.6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x v="9"/>
    <n v="820.8"/>
    <n v="294161.14999999997"/>
  </r>
  <r>
    <d v="2021-03-31T00:00:00"/>
    <n v="3"/>
    <n v="2021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n v="2021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n v="2021"/>
    <s v="INV00000089"/>
    <s v="C00000013"/>
    <x v="12"/>
    <x v="4"/>
    <n v="16"/>
    <n v="5"/>
    <m/>
    <n v="80"/>
    <n v="20"/>
    <n v="0.25"/>
    <n v="4"/>
    <n v="20"/>
    <m/>
    <m/>
    <m/>
    <m/>
    <m/>
    <m/>
    <m/>
    <n v="0"/>
    <n v="241218.8"/>
    <x v="3"/>
    <n v="0"/>
    <n v="52942.349999999984"/>
    <x v="9"/>
    <n v="0"/>
    <n v="294161.14999999997"/>
  </r>
  <r>
    <d v="2021-03-31T00:00:00"/>
    <n v="3"/>
    <n v="2021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n v="2021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0"/>
    <n v="241218.8"/>
    <x v="3"/>
    <n v="0"/>
    <n v="52942.349999999984"/>
    <x v="9"/>
    <n v="0"/>
    <n v="294161.14999999997"/>
  </r>
  <r>
    <d v="2021-03-31T00:00:00"/>
    <n v="3"/>
    <n v="2021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0"/>
    <n v="241218.8"/>
    <x v="5"/>
    <n v="0"/>
    <n v="52942.349999999984"/>
    <x v="9"/>
    <n v="0"/>
    <n v="294161.14999999997"/>
  </r>
  <r>
    <d v="2021-03-31T00:00:00"/>
    <n v="3"/>
    <n v="2021"/>
    <s v="INV00000089"/>
    <s v="C00000013"/>
    <x v="12"/>
    <x v="47"/>
    <n v="50"/>
    <n v="1"/>
    <m/>
    <n v="50"/>
    <n v="68"/>
    <n v="0.36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n v="2021"/>
    <s v="INV00000089"/>
    <s v="C00000013"/>
    <x v="12"/>
    <x v="48"/>
    <n v="50"/>
    <n v="1"/>
    <m/>
    <n v="50"/>
    <n v="65"/>
    <n v="0.3"/>
    <n v="15"/>
    <n v="1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n v="2021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n v="2021"/>
    <s v="INV00000089"/>
    <s v="C00000013"/>
    <x v="12"/>
    <x v="50"/>
    <n v="42"/>
    <n v="1"/>
    <m/>
    <n v="42"/>
    <n v="60"/>
    <n v="0.42857142857142855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n v="2021"/>
    <s v="INV00000089"/>
    <s v="C00000013"/>
    <x v="12"/>
    <x v="32"/>
    <n v="22"/>
    <n v="5"/>
    <m/>
    <n v="110"/>
    <n v="26"/>
    <n v="0.18181818181818182"/>
    <n v="4"/>
    <n v="20"/>
    <m/>
    <m/>
    <m/>
    <m/>
    <m/>
    <m/>
    <m/>
    <n v="0"/>
    <n v="241218.8"/>
    <x v="2"/>
    <n v="0"/>
    <n v="52942.349999999984"/>
    <x v="9"/>
    <n v="0"/>
    <n v="294161.14999999997"/>
  </r>
  <r>
    <d v="2021-03-23T00:00:00"/>
    <n v="3"/>
    <n v="2021"/>
    <s v="INV00000090"/>
    <s v="C00000004"/>
    <x v="3"/>
    <x v="43"/>
    <n v="6.4"/>
    <n v="220"/>
    <m/>
    <n v="1408"/>
    <n v="7.4"/>
    <n v="0.15625"/>
    <n v="1"/>
    <n v="220"/>
    <m/>
    <m/>
    <m/>
    <m/>
    <m/>
    <m/>
    <m/>
    <n v="7040"/>
    <n v="248258.8"/>
    <x v="6"/>
    <n v="1100"/>
    <n v="54042.349999999984"/>
    <x v="9"/>
    <n v="8140"/>
    <n v="302301.14999999997"/>
  </r>
  <r>
    <d v="2021-03-23T00:00:00"/>
    <n v="3"/>
    <n v="2021"/>
    <s v="INV00000090"/>
    <s v="C00000004"/>
    <x v="3"/>
    <x v="10"/>
    <n v="4.7"/>
    <n v="54"/>
    <m/>
    <n v="253.8"/>
    <n v="7.6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x v="9"/>
    <n v="1641.6"/>
    <n v="303942.75"/>
  </r>
  <r>
    <d v="2021-03-23T00:00:00"/>
    <n v="3"/>
    <n v="2021"/>
    <s v="INV00000090"/>
    <s v="C00000004"/>
    <x v="3"/>
    <x v="16"/>
    <n v="4.7"/>
    <n v="54"/>
    <m/>
    <n v="253.8"/>
    <n v="7.6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x v="9"/>
    <n v="1641.6"/>
    <n v="305584.34999999998"/>
  </r>
  <r>
    <d v="2021-03-23T00:00:00"/>
    <n v="3"/>
    <n v="2021"/>
    <s v="INV00000090"/>
    <s v="C00000004"/>
    <x v="3"/>
    <x v="4"/>
    <n v="16"/>
    <n v="5"/>
    <m/>
    <n v="80"/>
    <n v="19"/>
    <n v="0.1875"/>
    <n v="3"/>
    <n v="15"/>
    <m/>
    <m/>
    <m/>
    <m/>
    <m/>
    <m/>
    <m/>
    <n v="320"/>
    <n v="250609.2"/>
    <x v="5"/>
    <n v="60"/>
    <n v="55355.149999999987"/>
    <x v="9"/>
    <n v="380"/>
    <n v="305964.34999999998"/>
  </r>
  <r>
    <d v="2021-03-24T00:00:00"/>
    <n v="3"/>
    <n v="2021"/>
    <s v="INV00000091"/>
    <s v="C00000009"/>
    <x v="8"/>
    <x v="41"/>
    <n v="28"/>
    <n v="1"/>
    <m/>
    <n v="28"/>
    <n v="45"/>
    <n v="0.6071428571428571"/>
    <n v="17"/>
    <n v="17"/>
    <m/>
    <m/>
    <m/>
    <m/>
    <m/>
    <m/>
    <m/>
    <n v="56"/>
    <n v="250665.2"/>
    <x v="2"/>
    <n v="34"/>
    <n v="55389.149999999987"/>
    <x v="9"/>
    <n v="90"/>
    <n v="306054.34999999998"/>
  </r>
  <r>
    <d v="2021-03-24T00:00:00"/>
    <n v="3"/>
    <n v="2021"/>
    <s v="INV00000092"/>
    <s v="C00000010"/>
    <x v="9"/>
    <x v="51"/>
    <n v="6.4"/>
    <n v="220"/>
    <m/>
    <n v="1408"/>
    <n v="7.5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x v="9"/>
    <n v="8250"/>
    <n v="314304.34999999998"/>
  </r>
  <r>
    <d v="2021-03-24T00:00:00"/>
    <n v="3"/>
    <n v="2021"/>
    <s v="INV00000092"/>
    <s v="C00000010"/>
    <x v="9"/>
    <x v="27"/>
    <n v="4.7"/>
    <n v="30"/>
    <m/>
    <n v="141"/>
    <n v="7.8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x v="9"/>
    <n v="1170"/>
    <n v="315474.34999999998"/>
  </r>
  <r>
    <d v="2021-03-24T00:00:00"/>
    <n v="3"/>
    <n v="2021"/>
    <s v="INV0000009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x v="9"/>
    <n v="275"/>
    <n v="315749.34999999998"/>
  </r>
  <r>
    <d v="2021-03-24T00:00:00"/>
    <n v="3"/>
    <n v="2021"/>
    <s v="INV00000092"/>
    <s v="C00000010"/>
    <x v="9"/>
    <x v="4"/>
    <n v="16"/>
    <n v="5"/>
    <m/>
    <n v="80"/>
    <n v="19"/>
    <n v="0.1875"/>
    <n v="3"/>
    <n v="15"/>
    <m/>
    <m/>
    <m/>
    <m/>
    <m/>
    <m/>
    <m/>
    <n v="320"/>
    <n v="258880.2"/>
    <x v="5"/>
    <n v="60"/>
    <n v="57249.149999999987"/>
    <x v="9"/>
    <n v="380"/>
    <n v="316129.34999999998"/>
  </r>
  <r>
    <d v="2021-03-25T00:00:00"/>
    <n v="3"/>
    <n v="2021"/>
    <s v="INV00000093"/>
    <s v="C00000014"/>
    <x v="13"/>
    <x v="5"/>
    <n v="10.5"/>
    <n v="20"/>
    <m/>
    <n v="210"/>
    <n v="12"/>
    <n v="0.14285714285714285"/>
    <n v="1.5"/>
    <n v="30"/>
    <m/>
    <m/>
    <m/>
    <m/>
    <m/>
    <m/>
    <m/>
    <n v="210"/>
    <n v="259090.2"/>
    <x v="0"/>
    <n v="30"/>
    <n v="57279.149999999987"/>
    <x v="9"/>
    <n v="240"/>
    <n v="316369.34999999998"/>
  </r>
  <r>
    <d v="2021-03-30T00:00:00"/>
    <n v="3"/>
    <n v="2021"/>
    <s v="INV00000094"/>
    <s v="C00000004"/>
    <x v="3"/>
    <x v="52"/>
    <n v="7.2"/>
    <n v="225"/>
    <m/>
    <n v="1620"/>
    <n v="7.8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x v="9"/>
    <n v="3510"/>
    <n v="319879.34999999998"/>
  </r>
  <r>
    <d v="2021-04-01T00:00:00"/>
    <n v="4"/>
    <n v="2021"/>
    <s v="INV00000095"/>
    <s v="C00000003"/>
    <x v="2"/>
    <x v="15"/>
    <n v="6.4"/>
    <n v="220"/>
    <m/>
    <n v="1408"/>
    <n v="8.1999999999999993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x v="10"/>
    <n v="5411.9999999999991"/>
    <n v="325291.34999999998"/>
  </r>
  <r>
    <d v="2021-04-01T00:00:00"/>
    <n v="4"/>
    <n v="2021"/>
    <s v="INV00000095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x v="10"/>
    <n v="459"/>
    <n v="325750.35000000003"/>
  </r>
  <r>
    <d v="2021-04-01T00:00:00"/>
    <n v="4"/>
    <n v="2021"/>
    <s v="INV00000095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267098.40000000002"/>
    <x v="6"/>
    <n v="100"/>
    <n v="58901.94999999999"/>
    <x v="10"/>
    <n v="250"/>
    <n v="326000.35000000003"/>
  </r>
  <r>
    <d v="2021-04-01T00:00:00"/>
    <n v="4"/>
    <n v="2021"/>
    <s v="INV00000095"/>
    <s v="C00000003"/>
    <x v="2"/>
    <x v="4"/>
    <n v="16"/>
    <n v="5"/>
    <m/>
    <n v="80"/>
    <n v="20"/>
    <n v="0.25"/>
    <n v="4"/>
    <n v="20"/>
    <m/>
    <m/>
    <m/>
    <m/>
    <m/>
    <m/>
    <m/>
    <n v="400"/>
    <n v="267498.40000000002"/>
    <x v="6"/>
    <n v="100"/>
    <n v="59001.94999999999"/>
    <x v="10"/>
    <n v="500"/>
    <n v="326500.35000000003"/>
  </r>
  <r>
    <d v="2021-04-01T00:00:00"/>
    <n v="4"/>
    <n v="2021"/>
    <s v="INV0000009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267554.40000000002"/>
    <x v="2"/>
    <n v="34"/>
    <n v="59035.94999999999"/>
    <x v="10"/>
    <n v="90"/>
    <n v="326590.35000000003"/>
  </r>
  <r>
    <d v="2021-04-08T00:00:00"/>
    <n v="4"/>
    <n v="2021"/>
    <s v="INV00000097"/>
    <s v="C00000015"/>
    <x v="15"/>
    <x v="43"/>
    <n v="7.5"/>
    <n v="220"/>
    <m/>
    <n v="1650"/>
    <n v="8.5"/>
    <n v="0.13333333333333333"/>
    <n v="1"/>
    <n v="220"/>
    <m/>
    <m/>
    <m/>
    <m/>
    <m/>
    <m/>
    <m/>
    <n v="1650"/>
    <n v="269204.40000000002"/>
    <x v="0"/>
    <n v="220"/>
    <n v="59255.94999999999"/>
    <x v="10"/>
    <n v="1870"/>
    <n v="328460.35000000003"/>
  </r>
  <r>
    <d v="2021-04-08T00:00:00"/>
    <n v="4"/>
    <n v="2021"/>
    <s v="INV00000097"/>
    <s v="C00000015"/>
    <x v="15"/>
    <x v="26"/>
    <n v="6.2"/>
    <n v="30"/>
    <m/>
    <n v="186"/>
    <n v="8.5"/>
    <n v="0.37096774193548382"/>
    <n v="2.2999999999999998"/>
    <n v="69"/>
    <m/>
    <m/>
    <m/>
    <m/>
    <m/>
    <m/>
    <m/>
    <n v="186"/>
    <n v="269390.40000000002"/>
    <x v="0"/>
    <n v="69"/>
    <n v="59324.94999999999"/>
    <x v="10"/>
    <n v="255"/>
    <n v="328715.35000000003"/>
  </r>
  <r>
    <d v="2021-04-08T00:00:00"/>
    <n v="4"/>
    <n v="2021"/>
    <s v="INV00000097"/>
    <s v="C00000015"/>
    <x v="15"/>
    <x v="4"/>
    <n v="16"/>
    <n v="5"/>
    <m/>
    <n v="80"/>
    <n v="20"/>
    <n v="0.25"/>
    <n v="4"/>
    <n v="20"/>
    <m/>
    <m/>
    <m/>
    <m/>
    <m/>
    <m/>
    <m/>
    <n v="80"/>
    <n v="269470.40000000002"/>
    <x v="0"/>
    <n v="20"/>
    <n v="59344.94999999999"/>
    <x v="10"/>
    <n v="100"/>
    <n v="328815.35000000003"/>
  </r>
  <r>
    <d v="2021-04-08T00:00:00"/>
    <n v="4"/>
    <n v="2021"/>
    <s v="INV0000009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x v="10"/>
    <n v="8690"/>
    <n v="337505.35000000003"/>
  </r>
  <r>
    <d v="2021-04-08T00:00:00"/>
    <n v="4"/>
    <n v="2021"/>
    <s v="INV00000098"/>
    <s v="C00000010"/>
    <x v="9"/>
    <x v="1"/>
    <n v="4.7"/>
    <n v="37"/>
    <m/>
    <n v="173.9"/>
    <n v="7.8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x v="10"/>
    <n v="1731.6"/>
    <n v="339236.95"/>
  </r>
  <r>
    <d v="2021-04-08T00:00:00"/>
    <n v="4"/>
    <n v="2021"/>
    <s v="INV0000009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x v="10"/>
    <n v="550"/>
    <n v="339786.95"/>
  </r>
  <r>
    <d v="2021-04-08T00:00:00"/>
    <n v="4"/>
    <n v="2021"/>
    <s v="INV00000098"/>
    <s v="C00000010"/>
    <x v="9"/>
    <x v="4"/>
    <n v="16"/>
    <n v="5"/>
    <m/>
    <n v="80"/>
    <n v="19"/>
    <n v="0.1875"/>
    <n v="3"/>
    <n v="15"/>
    <m/>
    <m/>
    <m/>
    <m/>
    <m/>
    <m/>
    <m/>
    <n v="160"/>
    <n v="279223.80000000005"/>
    <x v="2"/>
    <n v="30"/>
    <n v="60753.149999999987"/>
    <x v="10"/>
    <n v="190"/>
    <n v="339976.95"/>
  </r>
  <r>
    <d v="2021-04-08T00:00:00"/>
    <n v="4"/>
    <n v="2021"/>
    <s v="INV00000098"/>
    <s v="C00000010"/>
    <x v="9"/>
    <x v="53"/>
    <n v="29"/>
    <n v="10"/>
    <m/>
    <n v="290"/>
    <n v="36"/>
    <n v="0.2413793103448276"/>
    <n v="7"/>
    <n v="70"/>
    <m/>
    <m/>
    <m/>
    <m/>
    <m/>
    <m/>
    <m/>
    <n v="580"/>
    <n v="279803.80000000005"/>
    <x v="2"/>
    <n v="140"/>
    <n v="60893.149999999987"/>
    <x v="10"/>
    <n v="720"/>
    <n v="340696.95"/>
  </r>
  <r>
    <d v="2021-04-08T00:00:00"/>
    <n v="4"/>
    <n v="2021"/>
    <s v="INV00000098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279971.80000000005"/>
    <x v="5"/>
    <n v="52"/>
    <n v="60945.149999999987"/>
    <x v="10"/>
    <n v="220"/>
    <n v="340916.95"/>
  </r>
  <r>
    <d v="2021-04-09T00:00:00"/>
    <n v="4"/>
    <n v="2021"/>
    <s v="INV00000099"/>
    <s v="C00000001"/>
    <x v="0"/>
    <x v="55"/>
    <n v="11.5"/>
    <n v="20"/>
    <m/>
    <n v="230"/>
    <n v="13"/>
    <n v="0.13043478260869565"/>
    <n v="1.5"/>
    <n v="30"/>
    <m/>
    <m/>
    <m/>
    <m/>
    <m/>
    <m/>
    <m/>
    <n v="460"/>
    <n v="280431.80000000005"/>
    <x v="2"/>
    <n v="60"/>
    <n v="61005.149999999987"/>
    <x v="10"/>
    <n v="520"/>
    <n v="341436.95"/>
  </r>
  <r>
    <d v="2021-04-27T00:00:00"/>
    <n v="4"/>
    <n v="2021"/>
    <s v="INV00000100"/>
    <s v="C00000009"/>
    <x v="8"/>
    <x v="43"/>
    <n v="7.5"/>
    <n v="220"/>
    <m/>
    <n v="1650"/>
    <n v="7.9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x v="10"/>
    <n v="3476"/>
    <n v="344912.95"/>
  </r>
  <r>
    <d v="2021-04-27T00:00:00"/>
    <n v="4"/>
    <n v="2021"/>
    <s v="INV00000100"/>
    <s v="C00000009"/>
    <x v="8"/>
    <x v="56"/>
    <n v="7.6"/>
    <n v="220"/>
    <m/>
    <n v="1672"/>
    <n v="7.9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x v="10"/>
    <n v="1738.0000000000002"/>
    <n v="346650.95"/>
  </r>
  <r>
    <d v="2021-04-27T00:00:00"/>
    <n v="4"/>
    <n v="2021"/>
    <s v="INV00000100"/>
    <s v="C00000009"/>
    <x v="8"/>
    <x v="57"/>
    <n v="7.5"/>
    <n v="54"/>
    <m/>
    <n v="405"/>
    <n v="8.4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x v="10"/>
    <n v="2268"/>
    <n v="348918.95"/>
  </r>
  <r>
    <d v="2021-04-29T00:00:00"/>
    <n v="4"/>
    <n v="2021"/>
    <s v="INV00000102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x v="10"/>
    <n v="8690"/>
    <n v="357608.95"/>
  </r>
  <r>
    <d v="2021-04-29T00:00:00"/>
    <n v="4"/>
    <n v="2021"/>
    <s v="INV00000102"/>
    <s v="C00000010"/>
    <x v="9"/>
    <x v="27"/>
    <n v="6.2"/>
    <n v="30"/>
    <m/>
    <n v="186"/>
    <n v="8.1999999999999993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x v="10"/>
    <n v="1230"/>
    <n v="358838.95"/>
  </r>
  <r>
    <d v="2021-04-29T00:00:00"/>
    <n v="4"/>
    <n v="2021"/>
    <s v="INV0000010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x v="10"/>
    <n v="550"/>
    <n v="359388.95"/>
  </r>
  <r>
    <d v="2021-04-29T00:00:00"/>
    <n v="4"/>
    <n v="2021"/>
    <s v="INV00000102"/>
    <s v="C00000010"/>
    <x v="9"/>
    <x v="4"/>
    <n v="16"/>
    <n v="5"/>
    <m/>
    <n v="80"/>
    <n v="19"/>
    <n v="0.1875"/>
    <n v="3"/>
    <n v="15"/>
    <m/>
    <m/>
    <m/>
    <m/>
    <m/>
    <m/>
    <m/>
    <n v="320"/>
    <n v="297228.80000000005"/>
    <x v="5"/>
    <n v="60"/>
    <n v="62540.149999999987"/>
    <x v="10"/>
    <n v="380"/>
    <n v="359768.95"/>
  </r>
  <r>
    <d v="2021-04-29T00:00:00"/>
    <n v="4"/>
    <n v="2021"/>
    <s v="INV00000102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297518.80000000005"/>
    <x v="0"/>
    <n v="70"/>
    <n v="62610.149999999987"/>
    <x v="10"/>
    <n v="360"/>
    <n v="360128.95"/>
  </r>
  <r>
    <d v="2021-04-29T00:00:00"/>
    <n v="4"/>
    <n v="2021"/>
    <s v="INV00000102"/>
    <s v="C00000010"/>
    <x v="9"/>
    <x v="58"/>
    <n v="21.333300000000001"/>
    <n v="15"/>
    <m/>
    <n v="319.99950000000001"/>
    <n v="25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x v="10"/>
    <n v="375"/>
    <n v="360503.95"/>
  </r>
  <r>
    <d v="2021-05-03T00:00:00"/>
    <n v="5"/>
    <n v="2021"/>
    <s v="INV00000101"/>
    <s v="C00000004"/>
    <x v="3"/>
    <x v="43"/>
    <n v="7.5"/>
    <n v="220"/>
    <m/>
    <n v="1650"/>
    <n v="7.9"/>
    <n v="5.3333333333333378E-2"/>
    <n v="0.40000000000000036"/>
    <n v="88.000000000000085"/>
    <m/>
    <m/>
    <m/>
    <m/>
    <m/>
    <m/>
    <m/>
    <n v="8250"/>
    <n v="306088.79950000002"/>
    <x v="6"/>
    <n v="440.00000000000045"/>
    <n v="63105.150499999989"/>
    <x v="11"/>
    <n v="8690"/>
    <n v="369193.95"/>
  </r>
  <r>
    <d v="2021-05-03T00:00:00"/>
    <n v="5"/>
    <n v="2021"/>
    <s v="INV00000101"/>
    <s v="C00000004"/>
    <x v="3"/>
    <x v="56"/>
    <n v="7.6"/>
    <n v="220"/>
    <m/>
    <n v="1672"/>
    <n v="7.8"/>
    <n v="2.6315789473684237E-2"/>
    <n v="0.20000000000000018"/>
    <n v="44.000000000000043"/>
    <m/>
    <m/>
    <m/>
    <m/>
    <m/>
    <m/>
    <m/>
    <n v="1672"/>
    <n v="307760.79950000002"/>
    <x v="0"/>
    <n v="44.000000000000043"/>
    <n v="63149.150499999989"/>
    <x v="11"/>
    <n v="1716"/>
    <n v="370909.95"/>
  </r>
  <r>
    <d v="2021-05-03T00:00:00"/>
    <n v="5"/>
    <n v="2021"/>
    <s v="INV00000101"/>
    <s v="C00000004"/>
    <x v="3"/>
    <x v="57"/>
    <n v="7.5"/>
    <n v="54"/>
    <m/>
    <n v="405"/>
    <n v="8.4"/>
    <n v="0.12000000000000005"/>
    <n v="0.90000000000000036"/>
    <n v="48.600000000000023"/>
    <m/>
    <m/>
    <m/>
    <m/>
    <m/>
    <m/>
    <m/>
    <n v="1620"/>
    <n v="309380.79950000002"/>
    <x v="5"/>
    <n v="194.40000000000009"/>
    <n v="63343.55049999999"/>
    <x v="11"/>
    <n v="1814.4"/>
    <n v="372724.35000000003"/>
  </r>
  <r>
    <d v="2021-05-03T00:00:00"/>
    <n v="5"/>
    <n v="2021"/>
    <s v="INV00000101"/>
    <s v="C00000004"/>
    <x v="3"/>
    <x v="16"/>
    <n v="7.3"/>
    <n v="54"/>
    <m/>
    <n v="394.2"/>
    <n v="8.4"/>
    <n v="0.15068493150684939"/>
    <n v="1.1000000000000005"/>
    <n v="59.400000000000027"/>
    <m/>
    <m/>
    <m/>
    <m/>
    <m/>
    <m/>
    <m/>
    <n v="1576.8"/>
    <n v="310957.59950000001"/>
    <x v="5"/>
    <n v="237.60000000000011"/>
    <n v="63581.150499999989"/>
    <x v="11"/>
    <n v="1814.4"/>
    <n v="374538.75"/>
  </r>
  <r>
    <d v="2021-05-06T00:00:00"/>
    <n v="5"/>
    <n v="2021"/>
    <s v="INV00000103"/>
    <s v="C00000005"/>
    <x v="4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2365.59950000001"/>
    <x v="0"/>
    <n v="418.00000000000006"/>
    <n v="63999.150499999989"/>
    <x v="11"/>
    <n v="1826"/>
    <n v="376364.75"/>
  </r>
  <r>
    <d v="2021-05-06T00:00:00"/>
    <n v="5"/>
    <n v="2021"/>
    <s v="INV00000103"/>
    <s v="C00000005"/>
    <x v="4"/>
    <x v="59"/>
    <n v="42"/>
    <n v="1"/>
    <m/>
    <n v="42"/>
    <n v="50"/>
    <n v="0.19047619047619047"/>
    <n v="8"/>
    <n v="8"/>
    <m/>
    <m/>
    <m/>
    <m/>
    <m/>
    <m/>
    <m/>
    <n v="42"/>
    <n v="312407.59950000001"/>
    <x v="0"/>
    <n v="8"/>
    <n v="64007.150499999989"/>
    <x v="11"/>
    <n v="50"/>
    <n v="376414.75"/>
  </r>
  <r>
    <d v="2021-05-07T00:00:00"/>
    <n v="5"/>
    <n v="2021"/>
    <s v="INV00000104"/>
    <s v="C00000001"/>
    <x v="0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3815.59950000001"/>
    <x v="0"/>
    <n v="418.00000000000006"/>
    <n v="64425.150499999989"/>
    <x v="11"/>
    <n v="1826"/>
    <n v="378240.75"/>
  </r>
  <r>
    <d v="2021-05-07T00:00:00"/>
    <n v="5"/>
    <n v="2021"/>
    <s v="INV00000104"/>
    <s v="C00000001"/>
    <x v="0"/>
    <x v="26"/>
    <n v="6.4"/>
    <n v="30"/>
    <m/>
    <n v="192"/>
    <n v="8.5"/>
    <n v="0.32812499999999994"/>
    <n v="2.0999999999999996"/>
    <n v="62.999999999999986"/>
    <m/>
    <m/>
    <m/>
    <m/>
    <m/>
    <m/>
    <m/>
    <n v="768"/>
    <n v="314583.59950000001"/>
    <x v="5"/>
    <n v="251.99999999999994"/>
    <n v="64677.150499999989"/>
    <x v="11"/>
    <n v="1020"/>
    <n v="379260.75"/>
  </r>
  <r>
    <d v="2021-05-19T00:00:00"/>
    <n v="5"/>
    <n v="2021"/>
    <s v="INV00000105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16255.59950000001"/>
    <x v="0"/>
    <n v="154.00000000000023"/>
    <n v="64831.150499999989"/>
    <x v="11"/>
    <n v="1826.0000000000002"/>
    <n v="381086.75"/>
  </r>
  <r>
    <d v="2021-05-21T00:00:00"/>
    <n v="5"/>
    <n v="2021"/>
    <s v="INV00000106"/>
    <s v="C00000003"/>
    <x v="2"/>
    <x v="15"/>
    <n v="7.6"/>
    <n v="220"/>
    <m/>
    <n v="1672"/>
    <n v="8.5"/>
    <n v="0.118421052631579"/>
    <n v="0.90000000000000036"/>
    <n v="198.00000000000009"/>
    <m/>
    <m/>
    <m/>
    <m/>
    <m/>
    <m/>
    <m/>
    <n v="5016"/>
    <n v="321271.59950000001"/>
    <x v="3"/>
    <n v="594.00000000000023"/>
    <n v="65425.150499999989"/>
    <x v="11"/>
    <n v="5610"/>
    <n v="386696.75"/>
  </r>
  <r>
    <d v="2021-05-21T00:00:00"/>
    <n v="5"/>
    <n v="2021"/>
    <s v="INV00000106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321421.59950000001"/>
    <x v="6"/>
    <n v="100"/>
    <n v="65525.150499999989"/>
    <x v="11"/>
    <n v="250"/>
    <n v="386946.75"/>
  </r>
  <r>
    <d v="2021-05-21T00:00:00"/>
    <n v="5"/>
    <n v="2021"/>
    <s v="INV00000106"/>
    <s v="C00000003"/>
    <x v="2"/>
    <x v="4"/>
    <n v="16"/>
    <n v="5"/>
    <m/>
    <n v="80"/>
    <n v="20"/>
    <n v="0.25"/>
    <n v="4"/>
    <n v="20"/>
    <m/>
    <m/>
    <m/>
    <m/>
    <m/>
    <m/>
    <m/>
    <n v="400"/>
    <n v="321821.59950000001"/>
    <x v="6"/>
    <n v="100"/>
    <n v="65625.150499999989"/>
    <x v="11"/>
    <n v="500"/>
    <n v="387446.75"/>
  </r>
  <r>
    <d v="2021-05-21T00:00:00"/>
    <n v="5"/>
    <n v="2021"/>
    <s v="INV0000010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321877.59950000001"/>
    <x v="2"/>
    <n v="34"/>
    <n v="65659.150499999989"/>
    <x v="11"/>
    <n v="90"/>
    <n v="387536.75"/>
  </r>
  <r>
    <d v="2021-05-25T00:00:00"/>
    <n v="5"/>
    <n v="2021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253.8"/>
    <n v="322131.3995"/>
    <x v="0"/>
    <n v="205.2"/>
    <n v="65864.350499999986"/>
    <x v="11"/>
    <n v="459"/>
    <n v="387995.75"/>
  </r>
  <r>
    <d v="2021-05-25T00:00:00"/>
    <n v="5"/>
    <n v="2021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253.8"/>
    <n v="322385.19949999999"/>
    <x v="0"/>
    <n v="205.2"/>
    <n v="66069.550499999983"/>
    <x v="11"/>
    <n v="459"/>
    <n v="388454.75"/>
  </r>
  <r>
    <d v="2021-05-25T00:00:00"/>
    <n v="5"/>
    <n v="2021"/>
    <s v="INV00000089"/>
    <s v="C00000013"/>
    <x v="12"/>
    <x v="4"/>
    <n v="16"/>
    <n v="5"/>
    <m/>
    <n v="80"/>
    <n v="20"/>
    <n v="0.25"/>
    <n v="4"/>
    <n v="20"/>
    <m/>
    <m/>
    <m/>
    <m/>
    <m/>
    <m/>
    <m/>
    <n v="80"/>
    <n v="322465.19949999999"/>
    <x v="0"/>
    <n v="20"/>
    <n v="66089.550499999983"/>
    <x v="11"/>
    <n v="100"/>
    <n v="388554.75"/>
  </r>
  <r>
    <d v="2021-05-25T00:00:00"/>
    <n v="5"/>
    <n v="2021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305"/>
    <n v="322770.19949999999"/>
    <x v="0"/>
    <n v="75"/>
    <n v="66164.550499999983"/>
    <x v="11"/>
    <n v="380"/>
    <n v="388934.75"/>
  </r>
  <r>
    <d v="2021-05-25T00:00:00"/>
    <n v="5"/>
    <n v="2021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210"/>
    <n v="322980.19949999999"/>
    <x v="0"/>
    <n v="36.000000000000014"/>
    <n v="66200.550499999983"/>
    <x v="11"/>
    <n v="246"/>
    <n v="389180.75"/>
  </r>
  <r>
    <d v="2021-05-25T00:00:00"/>
    <n v="5"/>
    <n v="2021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56"/>
    <n v="323036.19949999999"/>
    <x v="2"/>
    <n v="34"/>
    <n v="66234.550499999983"/>
    <x v="11"/>
    <n v="90"/>
    <n v="389270.75"/>
  </r>
  <r>
    <d v="2021-05-25T00:00:00"/>
    <n v="5"/>
    <n v="2021"/>
    <s v="INV00000089"/>
    <s v="C00000013"/>
    <x v="12"/>
    <x v="47"/>
    <n v="50"/>
    <n v="1"/>
    <m/>
    <n v="50"/>
    <n v="68"/>
    <n v="0.36"/>
    <n v="18"/>
    <n v="18"/>
    <m/>
    <m/>
    <m/>
    <m/>
    <m/>
    <m/>
    <m/>
    <n v="50"/>
    <n v="323086.19949999999"/>
    <x v="0"/>
    <n v="18"/>
    <n v="66252.550499999983"/>
    <x v="11"/>
    <n v="68"/>
    <n v="389338.75"/>
  </r>
  <r>
    <d v="2021-05-25T00:00:00"/>
    <n v="5"/>
    <n v="2021"/>
    <s v="INV00000089"/>
    <s v="C00000013"/>
    <x v="12"/>
    <x v="48"/>
    <n v="50"/>
    <n v="1"/>
    <m/>
    <n v="50"/>
    <n v="65"/>
    <n v="0.3"/>
    <n v="15"/>
    <n v="15"/>
    <m/>
    <m/>
    <m/>
    <m/>
    <m/>
    <m/>
    <m/>
    <n v="100"/>
    <n v="323186.19949999999"/>
    <x v="2"/>
    <n v="30"/>
    <n v="66282.550499999983"/>
    <x v="11"/>
    <n v="130"/>
    <n v="389468.75"/>
  </r>
  <r>
    <d v="2021-05-25T00:00:00"/>
    <n v="5"/>
    <n v="2021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28.8"/>
    <n v="323214.99949999998"/>
    <x v="0"/>
    <n v="13.2"/>
    <n v="66295.75049999998"/>
    <x v="11"/>
    <n v="42"/>
    <n v="389510.74999999994"/>
  </r>
  <r>
    <d v="2021-05-25T00:00:00"/>
    <n v="5"/>
    <n v="2021"/>
    <s v="INV00000089"/>
    <s v="C00000013"/>
    <x v="12"/>
    <x v="50"/>
    <n v="54"/>
    <n v="1"/>
    <m/>
    <n v="54"/>
    <n v="60"/>
    <n v="0.1111111111111111"/>
    <n v="6"/>
    <n v="6"/>
    <m/>
    <m/>
    <m/>
    <m/>
    <m/>
    <m/>
    <m/>
    <n v="54"/>
    <n v="323268.99949999998"/>
    <x v="0"/>
    <n v="6"/>
    <n v="66301.75049999998"/>
    <x v="11"/>
    <n v="60"/>
    <n v="389570.74999999994"/>
  </r>
  <r>
    <d v="2021-05-25T00:00:00"/>
    <n v="5"/>
    <n v="2021"/>
    <s v="INV00000089"/>
    <s v="C00000013"/>
    <x v="12"/>
    <x v="15"/>
    <n v="7.6"/>
    <n v="220"/>
    <m/>
    <n v="1672"/>
    <n v="8.5"/>
    <n v="0.118421052631579"/>
    <n v="0.90000000000000036"/>
    <n v="198.00000000000009"/>
    <m/>
    <m/>
    <m/>
    <m/>
    <m/>
    <m/>
    <m/>
    <n v="1672"/>
    <n v="324940.99949999998"/>
    <x v="0"/>
    <n v="198.00000000000009"/>
    <n v="66499.75049999998"/>
    <x v="11"/>
    <n v="1870"/>
    <n v="391440.74999999994"/>
  </r>
  <r>
    <d v="2021-05-25T00:00:00"/>
    <n v="5"/>
    <n v="2021"/>
    <s v="INV00000089"/>
    <s v="C00000013"/>
    <x v="12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324970.99949999998"/>
    <x v="0"/>
    <n v="25.000000000000007"/>
    <n v="66524.75049999998"/>
    <x v="11"/>
    <n v="55.000000000000007"/>
    <n v="391495.74999999994"/>
  </r>
  <r>
    <d v="2021-05-25T00:00:00"/>
    <n v="5"/>
    <n v="2021"/>
    <s v="INV00000107"/>
    <s v="C00000005"/>
    <x v="4"/>
    <x v="4"/>
    <n v="16"/>
    <n v="5"/>
    <m/>
    <n v="80"/>
    <n v="20"/>
    <n v="0.25"/>
    <n v="4"/>
    <n v="20"/>
    <m/>
    <m/>
    <m/>
    <m/>
    <m/>
    <m/>
    <m/>
    <n v="80"/>
    <n v="325050.99949999998"/>
    <x v="0"/>
    <n v="20"/>
    <n v="66544.75049999998"/>
    <x v="11"/>
    <n v="100"/>
    <n v="391595.74999999994"/>
  </r>
  <r>
    <d v="2021-06-01T00:00:00"/>
    <n v="6"/>
    <n v="2021"/>
    <s v="INV0000010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4950"/>
    <n v="330000.99949999998"/>
    <x v="3"/>
    <n v="264.00000000000023"/>
    <n v="66808.75049999998"/>
    <x v="1"/>
    <n v="5214"/>
    <n v="396809.74999999994"/>
  </r>
  <r>
    <d v="2021-06-01T00:00:00"/>
    <n v="6"/>
    <n v="2021"/>
    <s v="INV00000108"/>
    <s v="C00000010"/>
    <x v="9"/>
    <x v="51"/>
    <n v="7.4"/>
    <n v="220"/>
    <m/>
    <n v="1628"/>
    <n v="7.9"/>
    <n v="6.7567567567567557E-2"/>
    <n v="0.5"/>
    <n v="110"/>
    <m/>
    <m/>
    <m/>
    <m/>
    <m/>
    <m/>
    <m/>
    <n v="1628"/>
    <n v="331628.99949999998"/>
    <x v="0"/>
    <n v="110"/>
    <n v="66918.75049999998"/>
    <x v="1"/>
    <n v="1738"/>
    <n v="398547.74999999994"/>
  </r>
  <r>
    <d v="2021-06-01T00:00:00"/>
    <n v="6"/>
    <n v="2021"/>
    <s v="INV00000109"/>
    <s v="C00000011"/>
    <x v="8"/>
    <x v="60"/>
    <n v="7.7"/>
    <n v="60"/>
    <m/>
    <n v="462"/>
    <n v="8.5"/>
    <n v="0.10389610389610388"/>
    <n v="0.79999999999999982"/>
    <n v="47.999999999999986"/>
    <m/>
    <m/>
    <m/>
    <m/>
    <m/>
    <m/>
    <m/>
    <n v="1386"/>
    <n v="333014.99949999998"/>
    <x v="3"/>
    <n v="143.99999999999994"/>
    <n v="67062.75049999998"/>
    <x v="1"/>
    <n v="1530"/>
    <n v="400077.74999999994"/>
  </r>
  <r>
    <d v="2021-06-01T00:00:00"/>
    <n v="6"/>
    <n v="2021"/>
    <s v="INV00000109"/>
    <s v="C00000011"/>
    <x v="8"/>
    <x v="61"/>
    <n v="4.7"/>
    <n v="54"/>
    <m/>
    <n v="253.8"/>
    <n v="8.5"/>
    <n v="0.80851063829787229"/>
    <n v="3.8"/>
    <n v="205.2"/>
    <m/>
    <m/>
    <m/>
    <m/>
    <m/>
    <m/>
    <m/>
    <n v="253.8"/>
    <n v="333268.79949999996"/>
    <x v="0"/>
    <n v="205.2"/>
    <n v="67267.950499999977"/>
    <x v="1"/>
    <n v="459"/>
    <n v="400536.74999999994"/>
  </r>
  <r>
    <d v="2021-06-01T00:00:00"/>
    <n v="6"/>
    <n v="2021"/>
    <s v="INV00000109"/>
    <s v="C00000011"/>
    <x v="8"/>
    <x v="61"/>
    <n v="7.3"/>
    <n v="54"/>
    <m/>
    <n v="394.2"/>
    <n v="8.5"/>
    <n v="0.16438356164383564"/>
    <n v="1.2000000000000002"/>
    <n v="64.800000000000011"/>
    <m/>
    <m/>
    <m/>
    <m/>
    <m/>
    <m/>
    <m/>
    <n v="1576.8"/>
    <n v="334845.59949999995"/>
    <x v="5"/>
    <n v="259.20000000000005"/>
    <n v="67527.150499999974"/>
    <x v="1"/>
    <n v="1836"/>
    <n v="402372.74999999994"/>
  </r>
  <r>
    <d v="2021-06-01T00:00:00"/>
    <n v="6"/>
    <n v="2021"/>
    <s v="INV00000110"/>
    <s v="C00000011"/>
    <x v="8"/>
    <x v="5"/>
    <n v="10.5"/>
    <n v="20"/>
    <m/>
    <n v="210"/>
    <n v="11.5"/>
    <n v="9.5238095238095233E-2"/>
    <n v="1"/>
    <n v="20"/>
    <m/>
    <m/>
    <m/>
    <m/>
    <m/>
    <m/>
    <m/>
    <n v="630"/>
    <n v="335475.59949999995"/>
    <x v="3"/>
    <n v="60"/>
    <n v="67587.150499999974"/>
    <x v="1"/>
    <n v="690"/>
    <n v="403062.74999999994"/>
  </r>
  <r>
    <d v="2021-06-01T00:00:00"/>
    <n v="6"/>
    <n v="2021"/>
    <s v="INV00000111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35775.59949999995"/>
    <x v="7"/>
    <n v="250.00000000000006"/>
    <n v="67837.150499999974"/>
    <x v="1"/>
    <n v="550"/>
    <n v="403612.74999999994"/>
  </r>
  <r>
    <d v="2021-06-01T00:00:00"/>
    <n v="6"/>
    <n v="2021"/>
    <s v="INV00000111"/>
    <s v="C00000010"/>
    <x v="9"/>
    <x v="4"/>
    <n v="16"/>
    <n v="5"/>
    <m/>
    <n v="80"/>
    <n v="19"/>
    <n v="0.1875"/>
    <n v="3"/>
    <n v="15"/>
    <m/>
    <m/>
    <m/>
    <m/>
    <m/>
    <m/>
    <m/>
    <n v="320"/>
    <n v="336095.59949999995"/>
    <x v="5"/>
    <n v="60"/>
    <n v="67897.150499999974"/>
    <x v="1"/>
    <n v="380"/>
    <n v="403992.74999999994"/>
  </r>
  <r>
    <d v="2021-09-01T00:00:00"/>
    <n v="9"/>
    <n v="2021"/>
    <s v="INV00000112"/>
    <s v="C00000017"/>
    <x v="17"/>
    <x v="62"/>
    <n v="0"/>
    <n v="25"/>
    <m/>
    <n v="0"/>
    <n v="12"/>
    <e v="#DIV/0!"/>
    <n v="12"/>
    <n v="300"/>
    <m/>
    <m/>
    <m/>
    <m/>
    <m/>
    <m/>
    <m/>
    <n v="0"/>
    <n v="336095.59949999995"/>
    <x v="2"/>
    <n v="600"/>
    <n v="68497.150499999974"/>
    <x v="4"/>
    <n v="600"/>
    <n v="404592.74999999994"/>
  </r>
  <r>
    <d v="2021-09-01T00:00:00"/>
    <n v="9"/>
    <n v="2021"/>
    <s v="INV00000112"/>
    <s v="C00000017"/>
    <x v="17"/>
    <x v="26"/>
    <n v="6.2"/>
    <n v="30"/>
    <m/>
    <n v="186"/>
    <n v="8.5"/>
    <n v="0.37096774193548382"/>
    <n v="2.2999999999999998"/>
    <n v="69"/>
    <m/>
    <m/>
    <m/>
    <m/>
    <m/>
    <m/>
    <m/>
    <n v="186"/>
    <n v="336281.59949999995"/>
    <x v="0"/>
    <n v="69"/>
    <n v="68566.150499999974"/>
    <x v="4"/>
    <n v="255"/>
    <n v="404847.74999999994"/>
  </r>
  <r>
    <d v="2021-09-01T00:00:00"/>
    <n v="9"/>
    <n v="2021"/>
    <s v="INV00000113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37953.59949999995"/>
    <x v="0"/>
    <n v="154.00000000000023"/>
    <n v="68720.150499999974"/>
    <x v="4"/>
    <n v="1826.0000000000002"/>
    <n v="406673.74999999994"/>
  </r>
  <r>
    <d v="2021-09-01T00:00:00"/>
    <n v="9"/>
    <n v="2021"/>
    <s v="INV00000114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39680.59949999995"/>
    <x v="0"/>
    <n v="99.000000000000227"/>
    <n v="68819.150499999974"/>
    <x v="4"/>
    <n v="1826.0000000000002"/>
    <n v="408499.74999999994"/>
  </r>
  <r>
    <d v="2021-09-01T00:00:00"/>
    <n v="9"/>
    <n v="2021"/>
    <s v="INV00000114"/>
    <s v="C00000005"/>
    <x v="4"/>
    <x v="4"/>
    <n v="16"/>
    <n v="5"/>
    <m/>
    <n v="80"/>
    <n v="20"/>
    <n v="0.25"/>
    <n v="4"/>
    <n v="20"/>
    <m/>
    <m/>
    <m/>
    <m/>
    <m/>
    <m/>
    <m/>
    <n v="80"/>
    <n v="339760.59949999995"/>
    <x v="0"/>
    <n v="20"/>
    <n v="68839.150499999974"/>
    <x v="4"/>
    <n v="100"/>
    <n v="408599.74999999994"/>
  </r>
  <r>
    <d v="2021-09-01T00:00:00"/>
    <n v="9"/>
    <n v="2021"/>
    <s v="INV00000115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41608.59949999995"/>
    <x v="5"/>
    <n v="168.00000000000006"/>
    <n v="69007.150499999974"/>
    <x v="4"/>
    <n v="2016"/>
    <n v="410615.74999999994"/>
  </r>
  <r>
    <d v="2021-09-01T00:00:00"/>
    <n v="9"/>
    <n v="2021"/>
    <s v="INV00000115"/>
    <s v="C00000004"/>
    <x v="3"/>
    <x v="61"/>
    <n v="7.3"/>
    <n v="54"/>
    <m/>
    <n v="394.2"/>
    <n v="8.4"/>
    <n v="0.15068493150684939"/>
    <n v="1.1000000000000005"/>
    <n v="59.400000000000027"/>
    <m/>
    <m/>
    <m/>
    <m/>
    <m/>
    <m/>
    <m/>
    <n v="1576.8"/>
    <n v="343185.39949999994"/>
    <x v="5"/>
    <n v="237.60000000000011"/>
    <n v="69244.75049999998"/>
    <x v="4"/>
    <n v="1814.4"/>
    <n v="412430.14999999991"/>
  </r>
  <r>
    <d v="2021-09-01T00:00:00"/>
    <n v="9"/>
    <n v="2021"/>
    <s v="INV00000116"/>
    <s v="C00000002"/>
    <x v="1"/>
    <x v="51"/>
    <n v="7.4"/>
    <n v="220"/>
    <m/>
    <n v="1628"/>
    <n v="7.8"/>
    <n v="5.4054054054053981E-2"/>
    <n v="0.39999999999999947"/>
    <n v="87.999999999999886"/>
    <m/>
    <m/>
    <m/>
    <m/>
    <m/>
    <m/>
    <m/>
    <n v="1628"/>
    <n v="344813.39949999994"/>
    <x v="0"/>
    <n v="87.999999999999886"/>
    <n v="69332.75049999998"/>
    <x v="4"/>
    <n v="1716"/>
    <n v="414146.14999999991"/>
  </r>
  <r>
    <d v="2021-09-01T00:00:00"/>
    <n v="9"/>
    <n v="2021"/>
    <s v="INV00000116"/>
    <s v="C00000002"/>
    <x v="1"/>
    <x v="51"/>
    <n v="7.5"/>
    <n v="220"/>
    <m/>
    <n v="1650"/>
    <n v="7.8"/>
    <n v="3.9999999999999973E-2"/>
    <n v="0.29999999999999982"/>
    <n v="65.999999999999957"/>
    <m/>
    <m/>
    <m/>
    <m/>
    <m/>
    <m/>
    <m/>
    <n v="1650"/>
    <n v="346463.39949999994"/>
    <x v="0"/>
    <n v="65.999999999999957"/>
    <n v="69398.75049999998"/>
    <x v="4"/>
    <n v="1716"/>
    <n v="415862.14999999991"/>
  </r>
  <r>
    <d v="2021-09-14T00:00:00"/>
    <n v="9"/>
    <n v="2021"/>
    <s v="INV00000117"/>
    <s v="C00000003"/>
    <x v="2"/>
    <x v="15"/>
    <n v="7.85"/>
    <n v="220"/>
    <m/>
    <n v="1727"/>
    <n v="8.5"/>
    <n v="8.2802547770700688E-2"/>
    <n v="0.65000000000000036"/>
    <n v="143.00000000000009"/>
    <m/>
    <m/>
    <m/>
    <m/>
    <m/>
    <m/>
    <m/>
    <n v="5181"/>
    <n v="351644.39949999994"/>
    <x v="3"/>
    <n v="429.00000000000023"/>
    <n v="69827.75049999998"/>
    <x v="4"/>
    <n v="5610"/>
    <n v="421472.14999999991"/>
  </r>
  <r>
    <d v="2021-09-14T00:00:00"/>
    <n v="9"/>
    <n v="2021"/>
    <s v="INV00000117"/>
    <s v="C00000003"/>
    <x v="2"/>
    <x v="12"/>
    <n v="1.2"/>
    <n v="25"/>
    <m/>
    <n v="30"/>
    <n v="2"/>
    <n v="0.66666666666666674"/>
    <n v="0.8"/>
    <n v="20"/>
    <m/>
    <m/>
    <m/>
    <m/>
    <m/>
    <m/>
    <m/>
    <n v="120"/>
    <n v="351764.39949999994"/>
    <x v="5"/>
    <n v="80"/>
    <n v="69907.75049999998"/>
    <x v="4"/>
    <n v="200"/>
    <n v="421672.14999999991"/>
  </r>
  <r>
    <d v="2021-09-14T00:00:00"/>
    <n v="9"/>
    <n v="2021"/>
    <s v="INV00000117"/>
    <s v="C00000003"/>
    <x v="2"/>
    <x v="4"/>
    <n v="16"/>
    <n v="5"/>
    <m/>
    <n v="80"/>
    <n v="20"/>
    <n v="0.25"/>
    <n v="4"/>
    <n v="20"/>
    <m/>
    <m/>
    <m/>
    <m/>
    <m/>
    <m/>
    <m/>
    <n v="480"/>
    <n v="352244.39949999994"/>
    <x v="1"/>
    <n v="120"/>
    <n v="70027.75049999998"/>
    <x v="4"/>
    <n v="600"/>
    <n v="422272.14999999991"/>
  </r>
  <r>
    <d v="2021-09-14T00:00:00"/>
    <n v="9"/>
    <n v="2021"/>
    <s v="INV00000117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352272.39949999994"/>
    <x v="0"/>
    <n v="17"/>
    <n v="70044.75049999998"/>
    <x v="4"/>
    <n v="45"/>
    <n v="422317.14999999991"/>
  </r>
  <r>
    <d v="2021-09-14T00:00:00"/>
    <n v="9"/>
    <n v="2021"/>
    <s v="INV00000117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352666.59949999995"/>
    <x v="0"/>
    <n v="64.800000000000011"/>
    <n v="70109.550499999983"/>
    <x v="4"/>
    <n v="459"/>
    <n v="422776.14999999991"/>
  </r>
  <r>
    <d v="2021-09-14T00:00:00"/>
    <n v="9"/>
    <n v="2021"/>
    <s v="INV0000011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362566.59949999995"/>
    <x v="1"/>
    <n v="528.00000000000045"/>
    <n v="70637.550499999983"/>
    <x v="4"/>
    <n v="10428"/>
    <n v="433204.14999999991"/>
  </r>
  <r>
    <d v="2021-09-14T00:00:00"/>
    <n v="9"/>
    <n v="2021"/>
    <s v="INV00000118"/>
    <s v="C00000010"/>
    <x v="9"/>
    <x v="27"/>
    <n v="6.2"/>
    <n v="30"/>
    <m/>
    <n v="186"/>
    <n v="8.5"/>
    <n v="0.37096774193548382"/>
    <n v="2.2999999999999998"/>
    <n v="69"/>
    <m/>
    <m/>
    <m/>
    <m/>
    <m/>
    <m/>
    <m/>
    <n v="930"/>
    <n v="363496.59949999995"/>
    <x v="6"/>
    <n v="345"/>
    <n v="70982.550499999983"/>
    <x v="4"/>
    <n v="1275"/>
    <n v="434479.14999999991"/>
  </r>
  <r>
    <d v="2021-09-14T00:00:00"/>
    <n v="9"/>
    <n v="2021"/>
    <s v="INV00000118"/>
    <s v="C00000010"/>
    <x v="9"/>
    <x v="27"/>
    <n v="6.4"/>
    <n v="30"/>
    <m/>
    <n v="192"/>
    <n v="8.5"/>
    <n v="0.32812499999999994"/>
    <n v="2.0999999999999996"/>
    <n v="62.999999999999986"/>
    <m/>
    <m/>
    <m/>
    <m/>
    <m/>
    <m/>
    <m/>
    <n v="960"/>
    <n v="364456.59949999995"/>
    <x v="6"/>
    <n v="314.99999999999994"/>
    <n v="71297.550499999983"/>
    <x v="4"/>
    <n v="1275"/>
    <n v="435754.14999999991"/>
  </r>
  <r>
    <d v="2021-09-14T00:00:00"/>
    <n v="9"/>
    <n v="2021"/>
    <s v="INV0000011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64756.59949999995"/>
    <x v="7"/>
    <n v="250.00000000000006"/>
    <n v="71547.550499999983"/>
    <x v="4"/>
    <n v="550"/>
    <n v="436304.14999999991"/>
  </r>
  <r>
    <d v="2021-09-14T00:00:00"/>
    <n v="9"/>
    <n v="2021"/>
    <s v="INV00000118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364996.59949999995"/>
    <x v="5"/>
    <n v="80"/>
    <n v="71627.550499999983"/>
    <x v="4"/>
    <n v="320"/>
    <n v="436624.14999999991"/>
  </r>
  <r>
    <d v="2021-09-14T00:00:00"/>
    <n v="9"/>
    <n v="2021"/>
    <s v="INV00000118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365286.59949999995"/>
    <x v="0"/>
    <n v="70"/>
    <n v="71697.550499999983"/>
    <x v="4"/>
    <n v="360"/>
    <n v="436984.14999999991"/>
  </r>
  <r>
    <d v="2021-09-21T00:00:00"/>
    <n v="9"/>
    <n v="2021"/>
    <s v="INV00000119"/>
    <s v="C00000018"/>
    <x v="18"/>
    <x v="15"/>
    <n v="7.85"/>
    <n v="220"/>
    <m/>
    <n v="1727"/>
    <n v="7.9"/>
    <n v="6.3694267515924472E-3"/>
    <n v="5.0000000000000711E-2"/>
    <n v="11.000000000000156"/>
    <m/>
    <m/>
    <m/>
    <m/>
    <m/>
    <m/>
    <m/>
    <n v="6908"/>
    <n v="372194.59949999995"/>
    <x v="5"/>
    <n v="44.000000000000625"/>
    <n v="71741.550499999983"/>
    <x v="4"/>
    <n v="6952.0000000000009"/>
    <n v="443936.14999999991"/>
  </r>
  <r>
    <d v="2021-09-21T00:00:00"/>
    <n v="9"/>
    <n v="2021"/>
    <s v="INV00000119"/>
    <s v="C00000018"/>
    <x v="18"/>
    <x v="27"/>
    <n v="6.4"/>
    <n v="30"/>
    <m/>
    <n v="192"/>
    <n v="8"/>
    <n v="0.24999999999999994"/>
    <n v="1.5999999999999996"/>
    <n v="47.999999999999986"/>
    <m/>
    <m/>
    <m/>
    <m/>
    <m/>
    <m/>
    <m/>
    <n v="1920"/>
    <n v="374114.59949999995"/>
    <x v="7"/>
    <n v="479.99999999999989"/>
    <n v="72221.550499999983"/>
    <x v="4"/>
    <n v="2400"/>
    <n v="446336.14999999991"/>
  </r>
  <r>
    <d v="2021-09-21T00:00:00"/>
    <n v="9"/>
    <n v="2021"/>
    <s v="INV00000119"/>
    <s v="C00000018"/>
    <x v="18"/>
    <x v="63"/>
    <n v="12"/>
    <n v="5"/>
    <m/>
    <n v="60"/>
    <n v="16"/>
    <n v="0.33333333333333331"/>
    <n v="4"/>
    <n v="20"/>
    <m/>
    <m/>
    <m/>
    <m/>
    <m/>
    <m/>
    <m/>
    <n v="180"/>
    <n v="374294.59949999995"/>
    <x v="3"/>
    <n v="60"/>
    <n v="72281.550499999983"/>
    <x v="4"/>
    <n v="240"/>
    <n v="446576.14999999991"/>
  </r>
  <r>
    <d v="2021-09-25T00:00:00"/>
    <n v="9"/>
    <n v="2021"/>
    <s v="INV00000120"/>
    <s v="C00000001"/>
    <x v="0"/>
    <x v="15"/>
    <n v="7.85"/>
    <n v="220"/>
    <m/>
    <n v="1727"/>
    <n v="8.5"/>
    <n v="8.2802547770700688E-2"/>
    <n v="0.65000000000000036"/>
    <n v="143.00000000000009"/>
    <m/>
    <m/>
    <m/>
    <m/>
    <m/>
    <m/>
    <m/>
    <n v="1727"/>
    <n v="376021.59949999995"/>
    <x v="0"/>
    <n v="143.00000000000009"/>
    <n v="72424.550499999983"/>
    <x v="4"/>
    <n v="1870"/>
    <n v="448446.14999999991"/>
  </r>
  <r>
    <d v="2021-09-27T00:00:00"/>
    <n v="9"/>
    <n v="2021"/>
    <s v="INV00000121"/>
    <s v="C00000004"/>
    <x v="3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384271.59949999995"/>
    <x v="6"/>
    <n v="440.00000000000045"/>
    <n v="72864.550499999983"/>
    <x v="4"/>
    <n v="8690"/>
    <n v="457136.14999999991"/>
  </r>
  <r>
    <d v="2021-09-27T00:00:00"/>
    <n v="9"/>
    <n v="2021"/>
    <s v="INV00000121"/>
    <s v="C00000004"/>
    <x v="3"/>
    <x v="64"/>
    <n v="7.5"/>
    <n v="220"/>
    <m/>
    <n v="1650"/>
    <n v="7.9"/>
    <n v="5.3333333333333378E-2"/>
    <n v="0.40000000000000036"/>
    <n v="88.000000000000085"/>
    <m/>
    <m/>
    <m/>
    <m/>
    <m/>
    <m/>
    <m/>
    <n v="1650"/>
    <n v="385921.59949999995"/>
    <x v="0"/>
    <n v="88.000000000000085"/>
    <n v="72952.550499999983"/>
    <x v="4"/>
    <n v="1738"/>
    <n v="458874.14999999991"/>
  </r>
  <r>
    <d v="2021-09-27T00:00:00"/>
    <n v="9"/>
    <n v="2021"/>
    <s v="INV00000121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87769.59949999995"/>
    <x v="5"/>
    <n v="168.00000000000006"/>
    <n v="73120.550499999983"/>
    <x v="4"/>
    <n v="2016"/>
    <n v="460890.14999999991"/>
  </r>
  <r>
    <d v="2021-09-27T00:00:00"/>
    <n v="9"/>
    <n v="2021"/>
    <s v="INV00000121"/>
    <s v="C00000004"/>
    <x v="3"/>
    <x v="4"/>
    <n v="12"/>
    <n v="5"/>
    <m/>
    <n v="60"/>
    <n v="16"/>
    <n v="0.33333333333333331"/>
    <n v="4"/>
    <n v="20"/>
    <m/>
    <m/>
    <m/>
    <m/>
    <m/>
    <m/>
    <m/>
    <n v="60"/>
    <n v="387829.59949999995"/>
    <x v="0"/>
    <n v="20"/>
    <n v="73140.550499999983"/>
    <x v="4"/>
    <n v="80"/>
    <n v="460970.14999999991"/>
  </r>
  <r>
    <d v="2021-09-28T00:00:00"/>
    <n v="9"/>
    <n v="2021"/>
    <s v="INV00000122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89556.59949999995"/>
    <x v="0"/>
    <n v="99.000000000000227"/>
    <n v="73239.550499999983"/>
    <x v="4"/>
    <n v="1826.0000000000002"/>
    <n v="462796.14999999991"/>
  </r>
  <r>
    <d v="2021-09-30T00:00:00"/>
    <n v="9"/>
    <n v="2021"/>
    <s v="INV00000123"/>
    <s v="C00000004"/>
    <x v="3"/>
    <x v="63"/>
    <n v="12"/>
    <n v="5"/>
    <m/>
    <n v="60"/>
    <n v="16"/>
    <n v="0.33333333333333331"/>
    <n v="4"/>
    <n v="20"/>
    <m/>
    <m/>
    <m/>
    <m/>
    <m/>
    <m/>
    <m/>
    <n v="180"/>
    <n v="389736.59949999995"/>
    <x v="3"/>
    <n v="60"/>
    <n v="73299.550499999983"/>
    <x v="4"/>
    <n v="240"/>
    <n v="463036.14999999991"/>
  </r>
  <r>
    <d v="2021-10-01T00:00:00"/>
    <n v="10"/>
    <n v="2021"/>
    <s v="INV00000124"/>
    <s v="C00000006"/>
    <x v="5"/>
    <x v="5"/>
    <n v="11.1"/>
    <n v="20"/>
    <m/>
    <n v="222"/>
    <n v="12"/>
    <n v="8.1081081081081113E-2"/>
    <n v="0.90000000000000036"/>
    <n v="18.000000000000007"/>
    <m/>
    <m/>
    <m/>
    <m/>
    <m/>
    <m/>
    <m/>
    <n v="222"/>
    <n v="389958.59949999995"/>
    <x v="0"/>
    <n v="18.000000000000007"/>
    <n v="73317.550499999983"/>
    <x v="5"/>
    <n v="240"/>
    <n v="463276.14999999991"/>
  </r>
  <r>
    <d v="2021-10-02T00:00:00"/>
    <n v="10"/>
    <n v="2021"/>
    <s v="INV00000125"/>
    <s v="C00000019"/>
    <x v="19"/>
    <x v="51"/>
    <n v="7.5"/>
    <n v="220"/>
    <m/>
    <n v="1650"/>
    <n v="8.4"/>
    <n v="0.12000000000000005"/>
    <n v="0.90000000000000036"/>
    <n v="198.00000000000009"/>
    <m/>
    <m/>
    <m/>
    <m/>
    <m/>
    <m/>
    <m/>
    <n v="3300"/>
    <n v="393258.59949999995"/>
    <x v="2"/>
    <n v="396.00000000000017"/>
    <n v="73713.550499999983"/>
    <x v="5"/>
    <n v="3696"/>
    <n v="466972.14999999991"/>
  </r>
  <r>
    <d v="2021-10-02T00:00:00"/>
    <n v="10"/>
    <n v="2021"/>
    <s v="INV00000125"/>
    <s v="C00000019"/>
    <x v="19"/>
    <x v="10"/>
    <n v="7.5"/>
    <n v="54"/>
    <m/>
    <n v="405"/>
    <n v="8.8000000000000007"/>
    <n v="0.17333333333333342"/>
    <n v="1.3000000000000007"/>
    <n v="70.200000000000045"/>
    <m/>
    <m/>
    <m/>
    <m/>
    <m/>
    <m/>
    <m/>
    <n v="405"/>
    <n v="393663.59949999995"/>
    <x v="0"/>
    <n v="70.200000000000045"/>
    <n v="73783.75049999998"/>
    <x v="5"/>
    <n v="475.20000000000005"/>
    <n v="467447.34999999992"/>
  </r>
  <r>
    <d v="2021-10-02T00:00:00"/>
    <n v="10"/>
    <n v="2021"/>
    <s v="INV00000125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394273.59949999995"/>
    <x v="2"/>
    <n v="110"/>
    <n v="73893.75049999998"/>
    <x v="5"/>
    <n v="720"/>
    <n v="468167.34999999992"/>
  </r>
  <r>
    <d v="2021-10-02T00:00:00"/>
    <n v="10"/>
    <n v="2021"/>
    <s v="INV00000125"/>
    <s v="C00000019"/>
    <x v="1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90"/>
    <n v="394363.59949999995"/>
    <x v="3"/>
    <n v="75.000000000000028"/>
    <n v="73968.75049999998"/>
    <x v="5"/>
    <n v="165.00000000000003"/>
    <n v="468332.34999999992"/>
  </r>
  <r>
    <d v="2021-10-05T00:00:00"/>
    <n v="10"/>
    <n v="2021"/>
    <s v="INV00000125"/>
    <s v="C00000019"/>
    <x v="19"/>
    <x v="4"/>
    <n v="16"/>
    <n v="5"/>
    <m/>
    <n v="80"/>
    <n v="20"/>
    <n v="0.25"/>
    <n v="4"/>
    <n v="20"/>
    <m/>
    <m/>
    <m/>
    <m/>
    <m/>
    <m/>
    <m/>
    <n v="80"/>
    <n v="394443.59949999995"/>
    <x v="0"/>
    <n v="20"/>
    <n v="73988.75049999998"/>
    <x v="5"/>
    <n v="100"/>
    <n v="468432.34999999992"/>
  </r>
  <r>
    <d v="2021-10-05T00:00:00"/>
    <n v="10"/>
    <n v="2021"/>
    <s v="INV00000127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404343.59949999995"/>
    <x v="1"/>
    <n v="528.00000000000045"/>
    <n v="74516.75049999998"/>
    <x v="5"/>
    <n v="10428"/>
    <n v="478860.34999999992"/>
  </r>
  <r>
    <d v="2021-10-05T00:00:00"/>
    <n v="10"/>
    <n v="2021"/>
    <s v="INV00000127"/>
    <s v="C00000010"/>
    <x v="9"/>
    <x v="65"/>
    <n v="7.7"/>
    <n v="37"/>
    <m/>
    <n v="284.90000000000003"/>
    <n v="8.5"/>
    <n v="0.10389610389610388"/>
    <n v="0.79999999999999982"/>
    <n v="29.599999999999994"/>
    <m/>
    <m/>
    <m/>
    <m/>
    <m/>
    <m/>
    <m/>
    <n v="1139.6000000000001"/>
    <n v="405483.19949999993"/>
    <x v="5"/>
    <n v="118.39999999999998"/>
    <n v="74635.150499999974"/>
    <x v="5"/>
    <n v="1258"/>
    <n v="480118.34999999992"/>
  </r>
  <r>
    <d v="2021-10-05T00:00:00"/>
    <n v="10"/>
    <n v="2021"/>
    <s v="INV00000127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405633.19949999993"/>
    <x v="6"/>
    <n v="125.00000000000003"/>
    <n v="74760.150499999974"/>
    <x v="5"/>
    <n v="275"/>
    <n v="480393.34999999992"/>
  </r>
  <r>
    <d v="2021-10-05T00:00:00"/>
    <n v="10"/>
    <n v="2021"/>
    <s v="INV00000127"/>
    <s v="C00000010"/>
    <x v="9"/>
    <x v="63"/>
    <n v="12"/>
    <n v="5"/>
    <m/>
    <n v="60"/>
    <n v="16"/>
    <n v="0.33333333333333331"/>
    <n v="4"/>
    <n v="20"/>
    <m/>
    <m/>
    <m/>
    <m/>
    <m/>
    <m/>
    <m/>
    <n v="120"/>
    <n v="405753.19949999993"/>
    <x v="2"/>
    <n v="40"/>
    <n v="74800.150499999974"/>
    <x v="5"/>
    <n v="160"/>
    <n v="480553.34999999992"/>
  </r>
  <r>
    <d v="2021-10-07T00:00:00"/>
    <n v="10"/>
    <n v="2021"/>
    <s v="INV00000128"/>
    <s v="C00000003"/>
    <x v="2"/>
    <x v="66"/>
    <n v="7.65"/>
    <n v="220"/>
    <m/>
    <n v="1683"/>
    <n v="8.5"/>
    <n v="0.11111111111111106"/>
    <n v="0.84999999999999964"/>
    <n v="186.99999999999991"/>
    <m/>
    <m/>
    <m/>
    <m/>
    <m/>
    <m/>
    <m/>
    <n v="1683"/>
    <n v="407436.19949999993"/>
    <x v="0"/>
    <n v="186.99999999999991"/>
    <n v="74987.150499999974"/>
    <x v="5"/>
    <n v="1870"/>
    <n v="482423.34999999992"/>
  </r>
  <r>
    <d v="2021-10-07T00:00:00"/>
    <n v="10"/>
    <n v="2021"/>
    <s v="INV00000128"/>
    <s v="C00000003"/>
    <x v="2"/>
    <x v="12"/>
    <n v="1.2"/>
    <n v="25"/>
    <m/>
    <n v="30"/>
    <n v="2"/>
    <n v="0.66666666666666674"/>
    <n v="0.8"/>
    <n v="20"/>
    <m/>
    <m/>
    <m/>
    <m/>
    <m/>
    <m/>
    <m/>
    <n v="180"/>
    <n v="407616.19949999993"/>
    <x v="1"/>
    <n v="120"/>
    <n v="75107.150499999974"/>
    <x v="5"/>
    <n v="300"/>
    <n v="482723.34999999992"/>
  </r>
  <r>
    <d v="2021-10-07T00:00:00"/>
    <n v="10"/>
    <n v="2021"/>
    <s v="INV00000128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407736.19949999993"/>
    <x v="2"/>
    <n v="40"/>
    <n v="75147.150499999974"/>
    <x v="5"/>
    <n v="160"/>
    <n v="482883.34999999992"/>
  </r>
  <r>
    <d v="2021-10-08T00:00:00"/>
    <n v="10"/>
    <n v="2021"/>
    <s v="INV00000129"/>
    <s v="C00000003"/>
    <x v="2"/>
    <x v="67"/>
    <n v="32"/>
    <n v="25"/>
    <m/>
    <n v="800"/>
    <n v="52"/>
    <n v="0.625"/>
    <n v="20"/>
    <n v="500"/>
    <m/>
    <m/>
    <m/>
    <m/>
    <m/>
    <m/>
    <m/>
    <n v="800"/>
    <n v="408536.19949999993"/>
    <x v="0"/>
    <n v="500"/>
    <n v="75647.150499999974"/>
    <x v="5"/>
    <n v="1300"/>
    <n v="484183.34999999992"/>
  </r>
  <r>
    <d v="2021-10-09T00:00:00"/>
    <n v="10"/>
    <n v="2021"/>
    <s v="INV00000130"/>
    <s v="C00000020"/>
    <x v="20"/>
    <x v="13"/>
    <n v="7.35"/>
    <n v="220"/>
    <m/>
    <n v="1617"/>
    <n v="8"/>
    <n v="8.843537414965992E-2"/>
    <n v="0.65000000000000036"/>
    <n v="143.00000000000009"/>
    <m/>
    <m/>
    <m/>
    <m/>
    <m/>
    <m/>
    <m/>
    <n v="1617"/>
    <n v="410153.19949999993"/>
    <x v="0"/>
    <n v="143.00000000000009"/>
    <n v="75790.150499999974"/>
    <x v="5"/>
    <n v="1760"/>
    <n v="485943.34999999992"/>
  </r>
  <r>
    <d v="2021-10-11T00:00:00"/>
    <n v="10"/>
    <n v="2021"/>
    <s v="INV00000131"/>
    <s v="C00000013"/>
    <x v="12"/>
    <x v="12"/>
    <n v="1.2"/>
    <n v="25"/>
    <m/>
    <n v="30"/>
    <n v="2.5"/>
    <n v="1.0833333333333335"/>
    <n v="1.3"/>
    <n v="32.5"/>
    <m/>
    <m/>
    <m/>
    <m/>
    <m/>
    <m/>
    <m/>
    <n v="60"/>
    <n v="410213.19949999993"/>
    <x v="2"/>
    <n v="65"/>
    <n v="75855.150499999974"/>
    <x v="5"/>
    <n v="125"/>
    <n v="486068.34999999992"/>
  </r>
  <r>
    <d v="2021-10-11T00:00:00"/>
    <n v="10"/>
    <n v="2021"/>
    <s v="INV00000131"/>
    <s v="C00000013"/>
    <x v="12"/>
    <x v="63"/>
    <n v="12"/>
    <n v="5"/>
    <m/>
    <n v="60"/>
    <n v="16"/>
    <n v="0.33333333333333331"/>
    <n v="4"/>
    <n v="20"/>
    <m/>
    <m/>
    <m/>
    <m/>
    <m/>
    <m/>
    <m/>
    <n v="60"/>
    <n v="410273.19949999993"/>
    <x v="0"/>
    <n v="20"/>
    <n v="75875.150499999974"/>
    <x v="5"/>
    <n v="80"/>
    <n v="486148.34999999992"/>
  </r>
  <r>
    <d v="2021-10-12T00:00:00"/>
    <n v="10"/>
    <n v="2021"/>
    <s v="INV00000132"/>
    <s v="C00000020"/>
    <x v="20"/>
    <x v="68"/>
    <n v="7.45"/>
    <n v="225"/>
    <m/>
    <n v="1676.25"/>
    <n v="8.5"/>
    <n v="0.1409395973154362"/>
    <n v="1.0499999999999998"/>
    <n v="236.24999999999997"/>
    <m/>
    <m/>
    <m/>
    <m/>
    <m/>
    <m/>
    <m/>
    <n v="6705"/>
    <n v="416978.19949999993"/>
    <x v="5"/>
    <n v="944.99999999999989"/>
    <n v="76820.150499999974"/>
    <x v="5"/>
    <n v="7650"/>
    <n v="493798.34999999992"/>
  </r>
  <r>
    <d v="2021-10-12T00:00:00"/>
    <n v="10"/>
    <n v="2021"/>
    <s v="INV00000132"/>
    <s v="C00000020"/>
    <x v="20"/>
    <x v="69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3071"/>
    <n v="420049.19949999993"/>
    <x v="7"/>
    <n v="110.9999999999996"/>
    <n v="76931.150499999974"/>
    <x v="5"/>
    <n v="3181.9999999999995"/>
    <n v="496980.34999999992"/>
  </r>
  <r>
    <d v="2021-10-12T00:00:00"/>
    <n v="10"/>
    <n v="2021"/>
    <s v="INV00000132"/>
    <s v="C00000020"/>
    <x v="20"/>
    <x v="12"/>
    <n v="1.2"/>
    <n v="25"/>
    <m/>
    <n v="30"/>
    <n v="2.5"/>
    <n v="1.0833333333333335"/>
    <n v="1.3"/>
    <n v="32.5"/>
    <m/>
    <m/>
    <m/>
    <m/>
    <m/>
    <m/>
    <m/>
    <n v="60"/>
    <n v="420109.19949999993"/>
    <x v="2"/>
    <n v="65"/>
    <n v="76996.150499999974"/>
    <x v="5"/>
    <n v="125"/>
    <n v="497105.34999999992"/>
  </r>
  <r>
    <d v="2021-10-12T00:00:00"/>
    <n v="10"/>
    <n v="2021"/>
    <s v="INV00000132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420349.19949999993"/>
    <x v="5"/>
    <n v="80"/>
    <n v="77076.150499999974"/>
    <x v="5"/>
    <n v="320"/>
    <n v="497425.34999999992"/>
  </r>
  <r>
    <d v="2021-10-12T00:00:00"/>
    <n v="10"/>
    <n v="2021"/>
    <s v="INV00000132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1152"/>
    <n v="421501.19949999993"/>
    <x v="5"/>
    <n v="197.99999999999994"/>
    <n v="77274.150499999974"/>
    <x v="5"/>
    <n v="1350"/>
    <n v="498775.34999999992"/>
  </r>
  <r>
    <d v="2021-10-13T00:00:00"/>
    <n v="10"/>
    <n v="2021"/>
    <s v="INV00000133"/>
    <s v="C00000019"/>
    <x v="19"/>
    <x v="51"/>
    <n v="7.35"/>
    <n v="220"/>
    <m/>
    <n v="1617"/>
    <n v="8.4"/>
    <n v="0.14285714285714296"/>
    <n v="1.0500000000000007"/>
    <n v="231.00000000000017"/>
    <m/>
    <m/>
    <m/>
    <m/>
    <m/>
    <m/>
    <m/>
    <n v="3234"/>
    <n v="424735.19949999993"/>
    <x v="2"/>
    <n v="462.00000000000034"/>
    <n v="77736.150499999974"/>
    <x v="5"/>
    <n v="3696.0000000000005"/>
    <n v="502471.34999999992"/>
  </r>
  <r>
    <d v="2021-10-13T00:00:00"/>
    <n v="10"/>
    <n v="2021"/>
    <s v="INV00000133"/>
    <s v="C00000019"/>
    <x v="19"/>
    <x v="71"/>
    <n v="8"/>
    <n v="54"/>
    <m/>
    <n v="432"/>
    <n v="8.8000000000000007"/>
    <n v="0.10000000000000009"/>
    <n v="0.80000000000000071"/>
    <n v="43.200000000000038"/>
    <m/>
    <m/>
    <m/>
    <m/>
    <m/>
    <m/>
    <m/>
    <n v="864"/>
    <n v="425599.19949999993"/>
    <x v="2"/>
    <n v="86.400000000000077"/>
    <n v="77822.550499999968"/>
    <x v="5"/>
    <n v="950.40000000000009"/>
    <n v="503421.74999999988"/>
  </r>
  <r>
    <d v="2021-10-13T00:00:00"/>
    <n v="10"/>
    <n v="2021"/>
    <s v="INV00000133"/>
    <s v="C00000019"/>
    <x v="19"/>
    <x v="36"/>
    <n v="29"/>
    <n v="10"/>
    <m/>
    <n v="290"/>
    <n v="36"/>
    <n v="0.2413793103448276"/>
    <n v="7"/>
    <n v="70"/>
    <m/>
    <m/>
    <m/>
    <m/>
    <m/>
    <m/>
    <m/>
    <n v="290"/>
    <n v="425889.19949999993"/>
    <x v="0"/>
    <n v="70"/>
    <n v="77892.550499999968"/>
    <x v="5"/>
    <n v="360"/>
    <n v="503781.74999999988"/>
  </r>
  <r>
    <d v="2021-10-14T00:00:00"/>
    <n v="10"/>
    <n v="2021"/>
    <s v="INV00000134"/>
    <s v="C00000019"/>
    <x v="19"/>
    <x v="72"/>
    <n v="40"/>
    <n v="1"/>
    <m/>
    <n v="40"/>
    <n v="50"/>
    <n v="0.25"/>
    <n v="10"/>
    <n v="10"/>
    <m/>
    <m/>
    <m/>
    <m/>
    <m/>
    <m/>
    <m/>
    <n v="240"/>
    <n v="426129.19949999993"/>
    <x v="1"/>
    <n v="60"/>
    <n v="77952.550499999968"/>
    <x v="5"/>
    <n v="300"/>
    <n v="504081.74999999988"/>
  </r>
  <r>
    <d v="2021-10-14T00:00:00"/>
    <n v="10"/>
    <n v="2021"/>
    <s v="INV00000134"/>
    <s v="C00000019"/>
    <x v="19"/>
    <x v="4"/>
    <n v="16"/>
    <n v="5"/>
    <m/>
    <n v="80"/>
    <n v="20"/>
    <n v="0.25"/>
    <n v="4"/>
    <n v="20"/>
    <m/>
    <m/>
    <m/>
    <m/>
    <m/>
    <m/>
    <m/>
    <n v="80"/>
    <n v="426209.19949999993"/>
    <x v="0"/>
    <n v="20"/>
    <n v="77972.550499999968"/>
    <x v="5"/>
    <n v="100"/>
    <n v="504181.74999999988"/>
  </r>
  <r>
    <d v="2021-10-14T00:00:00"/>
    <n v="10"/>
    <n v="2021"/>
    <s v="INV00000135"/>
    <s v="C00000009"/>
    <x v="8"/>
    <x v="60"/>
    <n v="7.8"/>
    <n v="60"/>
    <m/>
    <n v="468"/>
    <n v="8.5"/>
    <n v="8.9743589743589772E-2"/>
    <n v="0.70000000000000018"/>
    <n v="42.000000000000014"/>
    <m/>
    <m/>
    <m/>
    <m/>
    <m/>
    <m/>
    <m/>
    <n v="4680"/>
    <n v="430889.19949999993"/>
    <x v="7"/>
    <n v="420.00000000000011"/>
    <n v="78392.550499999968"/>
    <x v="5"/>
    <n v="5100"/>
    <n v="509281.74999999988"/>
  </r>
  <r>
    <d v="2021-10-15T00:00:00"/>
    <n v="10"/>
    <n v="2021"/>
    <s v="INV00000136"/>
    <s v="C00000014"/>
    <x v="13"/>
    <x v="73"/>
    <n v="20"/>
    <n v="25"/>
    <m/>
    <n v="500"/>
    <n v="27"/>
    <n v="0.35"/>
    <n v="7"/>
    <n v="175"/>
    <m/>
    <m/>
    <m/>
    <m/>
    <m/>
    <m/>
    <m/>
    <n v="1500"/>
    <n v="432389.19949999993"/>
    <x v="3"/>
    <n v="525"/>
    <n v="78917.550499999968"/>
    <x v="5"/>
    <n v="2025"/>
    <n v="511306.74999999988"/>
  </r>
  <r>
    <d v="2021-10-15T00:00:00"/>
    <n v="10"/>
    <n v="2021"/>
    <s v="INV00000136"/>
    <s v="C00000014"/>
    <x v="13"/>
    <x v="69"/>
    <n v="7.3"/>
    <n v="30"/>
    <m/>
    <n v="219"/>
    <n v="8.6"/>
    <n v="0.17808219178082191"/>
    <n v="1.2999999999999998"/>
    <n v="38.999999999999993"/>
    <m/>
    <m/>
    <m/>
    <m/>
    <m/>
    <m/>
    <m/>
    <n v="438"/>
    <n v="432827.19949999993"/>
    <x v="2"/>
    <n v="77.999999999999986"/>
    <n v="78995.550499999968"/>
    <x v="5"/>
    <n v="516"/>
    <n v="511822.74999999988"/>
  </r>
  <r>
    <d v="2021-10-15T00:00:00"/>
    <n v="10"/>
    <n v="2021"/>
    <s v="INV00000136"/>
    <s v="C00000014"/>
    <x v="13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432857.19949999993"/>
    <x v="0"/>
    <n v="25.000000000000007"/>
    <n v="79020.550499999968"/>
    <x v="5"/>
    <n v="55.000000000000007"/>
    <n v="511877.74999999988"/>
  </r>
  <r>
    <d v="2021-10-15T00:00:00"/>
    <n v="10"/>
    <n v="2021"/>
    <s v="INV00000136"/>
    <s v="C00000014"/>
    <x v="13"/>
    <x v="63"/>
    <n v="12"/>
    <n v="5"/>
    <m/>
    <n v="60"/>
    <n v="16"/>
    <n v="0.33333333333333331"/>
    <n v="4"/>
    <n v="20"/>
    <m/>
    <m/>
    <m/>
    <m/>
    <m/>
    <m/>
    <m/>
    <n v="60"/>
    <n v="432917.19949999993"/>
    <x v="0"/>
    <n v="20"/>
    <n v="79040.550499999968"/>
    <x v="5"/>
    <n v="80"/>
    <n v="511957.74999999988"/>
  </r>
  <r>
    <d v="2021-10-15T00:00:00"/>
    <n v="10"/>
    <n v="2021"/>
    <s v="INV00000137"/>
    <s v="C00000005"/>
    <x v="4"/>
    <x v="15"/>
    <n v="7.65"/>
    <n v="220"/>
    <m/>
    <n v="1683"/>
    <n v="8.3000000000000007"/>
    <n v="8.4967320261437954E-2"/>
    <n v="0.65000000000000036"/>
    <n v="143.00000000000009"/>
    <m/>
    <m/>
    <m/>
    <m/>
    <m/>
    <m/>
    <m/>
    <n v="1683"/>
    <n v="434600.19949999993"/>
    <x v="0"/>
    <n v="143.00000000000009"/>
    <n v="79183.550499999968"/>
    <x v="5"/>
    <n v="1826"/>
    <n v="513783.74999999988"/>
  </r>
  <r>
    <d v="2021-10-15T00:00:00"/>
    <n v="10"/>
    <n v="2021"/>
    <s v="INV00000137"/>
    <s v="C00000005"/>
    <x v="4"/>
    <x v="4"/>
    <n v="16"/>
    <n v="5"/>
    <m/>
    <n v="80"/>
    <n v="20"/>
    <n v="0.25"/>
    <n v="4"/>
    <n v="20"/>
    <m/>
    <m/>
    <m/>
    <m/>
    <m/>
    <m/>
    <m/>
    <n v="80"/>
    <n v="434680.19949999993"/>
    <x v="0"/>
    <n v="20"/>
    <n v="79203.550499999968"/>
    <x v="5"/>
    <n v="100"/>
    <n v="513883.74999999988"/>
  </r>
  <r>
    <d v="2021-10-15T00:00:00"/>
    <n v="10"/>
    <n v="2021"/>
    <s v="INV00000138"/>
    <s v="C00000020"/>
    <x v="20"/>
    <x v="27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614.20000000000005"/>
    <n v="435294.39949999994"/>
    <x v="2"/>
    <n v="22.199999999999921"/>
    <n v="79225.750499999966"/>
    <x v="5"/>
    <n v="636.4"/>
    <n v="514520.14999999991"/>
  </r>
  <r>
    <d v="2021-10-15T00:00:00"/>
    <n v="10"/>
    <n v="2021"/>
    <s v="INV00000138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576"/>
    <n v="435870.39949999994"/>
    <x v="2"/>
    <n v="98.999999999999972"/>
    <n v="79324.750499999966"/>
    <x v="5"/>
    <n v="675"/>
    <n v="515195.14999999991"/>
  </r>
  <r>
    <d v="2021-10-18T00:00:00"/>
    <n v="10"/>
    <n v="2021"/>
    <s v="INV00000139"/>
    <s v="C00000020"/>
    <x v="20"/>
    <x v="74"/>
    <n v="7.5"/>
    <n v="220"/>
    <m/>
    <n v="1650"/>
    <n v="8.5"/>
    <n v="0.13333333333333333"/>
    <n v="1"/>
    <n v="220"/>
    <m/>
    <m/>
    <m/>
    <m/>
    <m/>
    <m/>
    <m/>
    <n v="3300"/>
    <n v="439170.39949999994"/>
    <x v="2"/>
    <n v="525"/>
    <n v="79849.750499999966"/>
    <x v="5"/>
    <n v="3825"/>
    <n v="519020.14999999991"/>
  </r>
  <r>
    <d v="2021-10-18T00:00:00"/>
    <n v="10"/>
    <n v="2021"/>
    <s v="INV00000139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3234"/>
    <n v="442404.39949999994"/>
    <x v="2"/>
    <n v="506.00000000000017"/>
    <n v="80355.750499999966"/>
    <x v="5"/>
    <n v="3740"/>
    <n v="522760.14999999991"/>
  </r>
  <r>
    <d v="2021-10-18T00:00:00"/>
    <n v="10"/>
    <n v="2021"/>
    <s v="INV00000139"/>
    <s v="C00000020"/>
    <x v="20"/>
    <x v="69"/>
    <n v="7.7"/>
    <n v="37"/>
    <m/>
    <n v="284.90000000000003"/>
    <n v="8.6"/>
    <n v="0.11688311688311681"/>
    <n v="0.89999999999999947"/>
    <n v="33.299999999999983"/>
    <m/>
    <m/>
    <m/>
    <m/>
    <m/>
    <m/>
    <m/>
    <n v="1709.4"/>
    <n v="444113.79949999996"/>
    <x v="1"/>
    <n v="199.7999999999999"/>
    <n v="80555.550499999968"/>
    <x v="5"/>
    <n v="1909.2"/>
    <n v="524669.35"/>
  </r>
  <r>
    <d v="2021-10-18T00:00:00"/>
    <n v="10"/>
    <n v="2021"/>
    <s v="INV00000139"/>
    <s v="C00000020"/>
    <x v="20"/>
    <x v="12"/>
    <n v="1.2"/>
    <n v="25"/>
    <m/>
    <n v="30"/>
    <n v="2.5"/>
    <n v="1.0833333333333335"/>
    <n v="1.3"/>
    <n v="32.5"/>
    <m/>
    <m/>
    <m/>
    <m/>
    <m/>
    <m/>
    <m/>
    <n v="210"/>
    <n v="444323.79949999996"/>
    <x v="9"/>
    <n v="227.5"/>
    <n v="80783.050499999968"/>
    <x v="5"/>
    <n v="437.5"/>
    <n v="525106.85"/>
  </r>
  <r>
    <d v="2021-10-18T00:00:00"/>
    <n v="10"/>
    <n v="2021"/>
    <s v="INV00000139"/>
    <s v="C00000020"/>
    <x v="20"/>
    <x v="63"/>
    <n v="12"/>
    <n v="5"/>
    <m/>
    <n v="60"/>
    <n v="16"/>
    <n v="0.33333333333333331"/>
    <n v="4"/>
    <n v="20"/>
    <m/>
    <m/>
    <m/>
    <m/>
    <m/>
    <m/>
    <m/>
    <n v="120"/>
    <n v="444443.79949999996"/>
    <x v="2"/>
    <n v="40"/>
    <n v="80823.050499999968"/>
    <x v="5"/>
    <n v="160"/>
    <n v="525266.85"/>
  </r>
  <r>
    <d v="2021-10-18T00:00:00"/>
    <n v="10"/>
    <n v="2021"/>
    <s v="INV00000139"/>
    <s v="C00000020"/>
    <x v="20"/>
    <x v="75"/>
    <n v="6"/>
    <n v="45"/>
    <m/>
    <n v="270"/>
    <n v="7.5"/>
    <n v="0.25"/>
    <n v="1.5"/>
    <n v="67.5"/>
    <m/>
    <m/>
    <m/>
    <m/>
    <m/>
    <m/>
    <m/>
    <n v="2430"/>
    <n v="446873.79949999996"/>
    <x v="4"/>
    <n v="607.5"/>
    <n v="81430.550499999968"/>
    <x v="5"/>
    <n v="3037.5"/>
    <n v="528304.35"/>
  </r>
  <r>
    <d v="2021-10-20T00:00:00"/>
    <n v="10"/>
    <n v="2021"/>
    <s v="INV00000140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47573.79949999996"/>
    <x v="0"/>
    <n v="300"/>
    <n v="81730.550499999968"/>
    <x v="5"/>
    <n v="1000"/>
    <n v="529304.35"/>
  </r>
  <r>
    <d v="2021-10-20T00:00:00"/>
    <n v="10"/>
    <n v="2021"/>
    <s v="INV00000141"/>
    <s v="C00000020"/>
    <x v="20"/>
    <x v="74"/>
    <n v="7.35"/>
    <n v="220"/>
    <m/>
    <n v="1617"/>
    <n v="8.5"/>
    <n v="0.15646258503401367"/>
    <n v="1.1500000000000004"/>
    <n v="253.00000000000009"/>
    <m/>
    <m/>
    <m/>
    <m/>
    <m/>
    <m/>
    <m/>
    <n v="3234"/>
    <n v="450807.79949999996"/>
    <x v="2"/>
    <n v="591.00000000000023"/>
    <n v="82321.550499999968"/>
    <x v="5"/>
    <n v="3825"/>
    <n v="533129.35"/>
  </r>
  <r>
    <d v="2021-10-20T00:00:00"/>
    <n v="10"/>
    <n v="2021"/>
    <s v="INV00000141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1617"/>
    <n v="452424.79949999996"/>
    <x v="0"/>
    <n v="253.00000000000009"/>
    <n v="82574.550499999968"/>
    <x v="5"/>
    <n v="1870"/>
    <n v="534999.35"/>
  </r>
  <r>
    <d v="2021-10-20T00:00:00"/>
    <n v="10"/>
    <n v="2021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4111.99949999998"/>
    <x v="1"/>
    <n v="222"/>
    <n v="82796.550499999968"/>
    <x v="5"/>
    <n v="1909.1999999999998"/>
    <n v="536908.54999999993"/>
  </r>
  <r>
    <d v="2021-10-20T00:00:00"/>
    <n v="10"/>
    <n v="2021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5799.19949999999"/>
    <x v="1"/>
    <n v="222"/>
    <n v="83018.550499999968"/>
    <x v="5"/>
    <n v="1909.1999999999998"/>
    <n v="538817.75"/>
  </r>
  <r>
    <d v="2021-10-20T00:00:00"/>
    <n v="10"/>
    <n v="2021"/>
    <s v="INV00000141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455859.19949999999"/>
    <x v="0"/>
    <n v="20"/>
    <n v="83038.550499999968"/>
    <x v="5"/>
    <n v="80"/>
    <n v="538897.75"/>
  </r>
  <r>
    <d v="2021-10-20T00:00:00"/>
    <n v="10"/>
    <n v="2021"/>
    <s v="INV00000141"/>
    <s v="C00000020"/>
    <x v="20"/>
    <x v="63"/>
    <n v="13"/>
    <n v="5"/>
    <m/>
    <n v="65"/>
    <n v="16"/>
    <n v="0.23076923076923078"/>
    <n v="3"/>
    <n v="15"/>
    <m/>
    <m/>
    <m/>
    <m/>
    <m/>
    <m/>
    <m/>
    <n v="65"/>
    <n v="455924.19949999999"/>
    <x v="0"/>
    <n v="15"/>
    <n v="83053.550499999968"/>
    <x v="5"/>
    <n v="80"/>
    <n v="538977.75"/>
  </r>
  <r>
    <d v="2021-10-23T00:00:00"/>
    <n v="10"/>
    <n v="2021"/>
    <s v="INV00000142"/>
    <s v="C00000008"/>
    <x v="14"/>
    <x v="15"/>
    <n v="7.65"/>
    <n v="220"/>
    <m/>
    <n v="1683"/>
    <n v="8.6"/>
    <n v="0.12418300653594762"/>
    <n v="0.94999999999999929"/>
    <n v="208.99999999999983"/>
    <m/>
    <m/>
    <m/>
    <m/>
    <m/>
    <m/>
    <m/>
    <n v="1683"/>
    <n v="457607.19949999999"/>
    <x v="0"/>
    <n v="208.99999999999983"/>
    <n v="83262.550499999968"/>
    <x v="5"/>
    <n v="1891.9999999999998"/>
    <n v="540869.75"/>
  </r>
  <r>
    <d v="2021-10-23T00:00:00"/>
    <n v="10"/>
    <n v="2021"/>
    <s v="INV00000142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58045.19949999999"/>
    <x v="2"/>
    <n v="72.000000000000014"/>
    <n v="83334.550499999968"/>
    <x v="5"/>
    <n v="510"/>
    <n v="541379.75"/>
  </r>
  <r>
    <d v="2021-10-23T00:00:00"/>
    <n v="10"/>
    <n v="2021"/>
    <s v="INV00000142"/>
    <s v="C00000008"/>
    <x v="14"/>
    <x v="5"/>
    <n v="11.1"/>
    <n v="20"/>
    <m/>
    <n v="222"/>
    <n v="12"/>
    <n v="8.1081081081081113E-2"/>
    <n v="0.90000000000000036"/>
    <n v="18.000000000000007"/>
    <m/>
    <m/>
    <m/>
    <m/>
    <m/>
    <m/>
    <m/>
    <n v="888"/>
    <n v="458933.19949999999"/>
    <x v="5"/>
    <n v="72.000000000000028"/>
    <n v="83406.550499999968"/>
    <x v="5"/>
    <n v="960"/>
    <n v="542339.75"/>
  </r>
  <r>
    <d v="2021-10-26T00:00:00"/>
    <n v="10"/>
    <n v="2021"/>
    <s v="INV00000143"/>
    <s v="C00000001"/>
    <x v="0"/>
    <x v="15"/>
    <n v="7.5"/>
    <n v="220"/>
    <m/>
    <n v="1650"/>
    <n v="8.5"/>
    <n v="0.13333333333333333"/>
    <n v="1"/>
    <n v="220"/>
    <m/>
    <m/>
    <m/>
    <m/>
    <m/>
    <m/>
    <m/>
    <n v="3300"/>
    <n v="462233.19949999999"/>
    <x v="2"/>
    <n v="440"/>
    <n v="83846.550499999968"/>
    <x v="5"/>
    <n v="3740"/>
    <n v="546079.75"/>
  </r>
  <r>
    <d v="2021-10-26T00:00:00"/>
    <n v="10"/>
    <n v="2021"/>
    <s v="INV00000143"/>
    <s v="C00000001"/>
    <x v="0"/>
    <x v="65"/>
    <n v="7.6"/>
    <n v="37"/>
    <m/>
    <n v="281.2"/>
    <n v="8.5"/>
    <n v="0.118421052631579"/>
    <n v="0.90000000000000036"/>
    <n v="33.300000000000011"/>
    <m/>
    <m/>
    <m/>
    <m/>
    <m/>
    <m/>
    <m/>
    <n v="2249.6"/>
    <n v="464482.79949999996"/>
    <x v="8"/>
    <n v="266.40000000000009"/>
    <n v="84112.950499999963"/>
    <x v="5"/>
    <n v="2516"/>
    <n v="548595.74999999988"/>
  </r>
  <r>
    <d v="2021-10-26T00:00:00"/>
    <n v="10"/>
    <n v="2021"/>
    <s v="INV00000143"/>
    <s v="C00000001"/>
    <x v="0"/>
    <x v="4"/>
    <n v="16.5"/>
    <n v="5"/>
    <m/>
    <n v="82.5"/>
    <n v="20"/>
    <n v="0.21212121212121213"/>
    <n v="3.5"/>
    <n v="17.5"/>
    <m/>
    <m/>
    <m/>
    <m/>
    <m/>
    <m/>
    <m/>
    <n v="330"/>
    <n v="464812.79949999996"/>
    <x v="5"/>
    <n v="70"/>
    <n v="84182.950499999963"/>
    <x v="5"/>
    <n v="400"/>
    <n v="548995.74999999988"/>
  </r>
  <r>
    <d v="2021-10-26T00:00:00"/>
    <n v="10"/>
    <n v="2021"/>
    <s v="INV00000143"/>
    <s v="C00000001"/>
    <x v="0"/>
    <x v="38"/>
    <n v="0"/>
    <n v="6"/>
    <m/>
    <n v="0"/>
    <n v="8.5"/>
    <e v="#DIV/0!"/>
    <n v="8.5"/>
    <n v="51"/>
    <m/>
    <m/>
    <m/>
    <m/>
    <m/>
    <m/>
    <m/>
    <n v="0"/>
    <n v="464812.79949999996"/>
    <x v="10"/>
    <n v="0"/>
    <n v="84182.950499999963"/>
    <x v="5"/>
    <n v="0"/>
    <n v="548995.74999999988"/>
  </r>
  <r>
    <d v="2021-10-26T00:00:00"/>
    <n v="10"/>
    <n v="2021"/>
    <s v="INV00000144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3300"/>
    <n v="468112.79949999996"/>
    <x v="2"/>
    <n v="616.00000000000011"/>
    <n v="84798.950499999963"/>
    <x v="5"/>
    <n v="3916"/>
    <n v="552911.74999999988"/>
  </r>
  <r>
    <d v="2021-10-26T00:00:00"/>
    <n v="10"/>
    <n v="2021"/>
    <s v="INV00000144"/>
    <s v="C00000020"/>
    <x v="20"/>
    <x v="43"/>
    <n v="7.35"/>
    <n v="220"/>
    <m/>
    <n v="1617"/>
    <n v="8.9"/>
    <n v="0.21088435374149669"/>
    <n v="1.5500000000000007"/>
    <n v="341.00000000000017"/>
    <m/>
    <m/>
    <m/>
    <m/>
    <m/>
    <m/>
    <m/>
    <n v="3234"/>
    <n v="471346.79949999996"/>
    <x v="2"/>
    <n v="682.00000000000034"/>
    <n v="85480.950499999963"/>
    <x v="5"/>
    <n v="3916.0000000000005"/>
    <n v="556827.74999999988"/>
  </r>
  <r>
    <d v="2021-10-26T00:00:00"/>
    <n v="10"/>
    <n v="2021"/>
    <s v="INV00000144"/>
    <s v="C00000020"/>
    <x v="20"/>
    <x v="65"/>
    <n v="7.6"/>
    <n v="37"/>
    <m/>
    <n v="281.2"/>
    <n v="8.9"/>
    <n v="0.17105263157894746"/>
    <n v="1.3000000000000007"/>
    <n v="48.100000000000023"/>
    <m/>
    <m/>
    <m/>
    <m/>
    <m/>
    <m/>
    <m/>
    <n v="3936.7999999999997"/>
    <n v="475283.59949999995"/>
    <x v="11"/>
    <n v="673.40000000000032"/>
    <n v="86154.350499999957"/>
    <x v="5"/>
    <n v="4610.2"/>
    <n v="561437.94999999995"/>
  </r>
  <r>
    <d v="2021-10-26T00:00:00"/>
    <n v="10"/>
    <n v="2021"/>
    <s v="INV00000144"/>
    <s v="C00000020"/>
    <x v="20"/>
    <x v="12"/>
    <n v="1.2"/>
    <n v="25"/>
    <m/>
    <n v="30"/>
    <n v="2.5"/>
    <n v="1.0833333333333335"/>
    <n v="1.3"/>
    <n v="32.5"/>
    <m/>
    <m/>
    <m/>
    <m/>
    <m/>
    <m/>
    <m/>
    <n v="180"/>
    <n v="475463.59949999995"/>
    <x v="1"/>
    <n v="195"/>
    <n v="86349.350499999957"/>
    <x v="5"/>
    <n v="375"/>
    <n v="561812.94999999995"/>
  </r>
  <r>
    <d v="2021-10-26T00:00:00"/>
    <n v="10"/>
    <n v="2021"/>
    <s v="INV00000144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478055.59949999995"/>
    <x v="4"/>
    <n v="566.99999999999977"/>
    <n v="86916.350499999957"/>
    <x v="5"/>
    <n v="3159"/>
    <n v="564971.94999999995"/>
  </r>
  <r>
    <d v="2021-10-26T00:00:00"/>
    <n v="10"/>
    <n v="2021"/>
    <s v="INV00000144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78755.59949999995"/>
    <x v="0"/>
    <n v="300"/>
    <n v="87216.350499999957"/>
    <x v="5"/>
    <n v="1000"/>
    <n v="565971.94999999995"/>
  </r>
  <r>
    <d v="2021-10-28T00:00:00"/>
    <n v="10"/>
    <n v="2021"/>
    <s v="INV00000145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79193.59949999995"/>
    <x v="2"/>
    <n v="72.000000000000014"/>
    <n v="87288.350499999957"/>
    <x v="5"/>
    <n v="510"/>
    <n v="566481.94999999995"/>
  </r>
  <r>
    <d v="2021-10-27T00:00:00"/>
    <n v="10"/>
    <n v="2021"/>
    <s v="INV00000146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4950"/>
    <n v="484143.59949999995"/>
    <x v="3"/>
    <n v="924.00000000000023"/>
    <n v="88212.350499999957"/>
    <x v="5"/>
    <n v="5874"/>
    <n v="572355.94999999995"/>
  </r>
  <r>
    <d v="2021-10-28T00:00:00"/>
    <n v="10"/>
    <n v="2021"/>
    <s v="INV00000147"/>
    <s v="C00000010"/>
    <x v="9"/>
    <x v="51"/>
    <n v="7.35"/>
    <n v="220"/>
    <m/>
    <n v="1617"/>
    <n v="8.9"/>
    <n v="0.21088435374149669"/>
    <n v="1.5500000000000007"/>
    <n v="341.00000000000017"/>
    <m/>
    <m/>
    <m/>
    <m/>
    <m/>
    <m/>
    <m/>
    <n v="4851"/>
    <n v="488994.59949999995"/>
    <x v="3"/>
    <n v="1023.0000000000005"/>
    <n v="89235.350499999957"/>
    <x v="5"/>
    <n v="5874"/>
    <n v="578229.94999999995"/>
  </r>
  <r>
    <d v="2021-10-28T00:00:00"/>
    <n v="10"/>
    <n v="2021"/>
    <s v="INV00000147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5280"/>
    <n v="494274.59949999995"/>
    <x v="3"/>
    <n v="594.00000000000023"/>
    <n v="89829.350499999957"/>
    <x v="5"/>
    <n v="5874"/>
    <n v="584103.94999999995"/>
  </r>
  <r>
    <d v="2021-10-28T00:00:00"/>
    <n v="10"/>
    <n v="2021"/>
    <s v="INV00000147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687.1999999999998"/>
    <n v="495961.79949999996"/>
    <x v="1"/>
    <n v="288.60000000000014"/>
    <n v="90117.950499999963"/>
    <x v="5"/>
    <n v="1975.8"/>
    <n v="586079.74999999988"/>
  </r>
  <r>
    <d v="2021-10-28T00:00:00"/>
    <n v="10"/>
    <n v="2021"/>
    <s v="INV0000014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496571.79949999996"/>
    <x v="2"/>
    <n v="110"/>
    <n v="90227.950499999963"/>
    <x v="5"/>
    <n v="720"/>
    <n v="586799.749999999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9">
  <r>
    <d v="2019-12-23T00:00:00"/>
    <n v="12"/>
    <x v="0"/>
    <s v="INV2020/00000001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x v="0"/>
    <n v="1530"/>
    <n v="1530"/>
    <m/>
  </r>
  <r>
    <d v="2019-12-23T00:00:00"/>
    <n v="12"/>
    <x v="0"/>
    <s v="INV2020/00000001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x v="0"/>
    <n v="1443"/>
    <n v="2973"/>
    <m/>
  </r>
  <r>
    <d v="2020-06-02T00:00:00"/>
    <n v="6"/>
    <x v="1"/>
    <s v="INV2020/00000002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x v="1"/>
    <n v="480"/>
    <n v="3453"/>
    <m/>
  </r>
  <r>
    <d v="2020-06-11T00:00:00"/>
    <n v="6"/>
    <x v="1"/>
    <s v="INV2020/00000003"/>
    <s v="C00000002"/>
    <x v="1"/>
    <x v="0"/>
    <x v="0"/>
    <n v="225"/>
    <s v="Kg"/>
    <n v="1226.25"/>
    <x v="3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x v="1"/>
    <n v="1395"/>
    <n v="4848"/>
    <m/>
  </r>
  <r>
    <d v="2020-06-11T00:00:00"/>
    <n v="6"/>
    <x v="1"/>
    <s v="INV2020/00000003"/>
    <s v="C00000002"/>
    <x v="1"/>
    <x v="3"/>
    <x v="3"/>
    <n v="160"/>
    <s v="Kg"/>
    <n v="470.4"/>
    <x v="4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x v="1"/>
    <n v="672"/>
    <n v="5520"/>
    <m/>
  </r>
  <r>
    <d v="2020-06-17T00:00:00"/>
    <n v="6"/>
    <x v="1"/>
    <s v="INV2020/00000004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x v="1"/>
    <n v="1530"/>
    <n v="7050"/>
    <m/>
  </r>
  <r>
    <d v="2020-06-17T00:00:00"/>
    <n v="6"/>
    <x v="1"/>
    <s v="INV2020/0000000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x v="1"/>
    <n v="720"/>
    <n v="7770"/>
    <s v="discount for RM0.50/roll as under billed"/>
  </r>
  <r>
    <d v="2020-06-17T00:00:00"/>
    <n v="6"/>
    <x v="1"/>
    <s v="INV2020/00000004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x v="1"/>
    <n v="185"/>
    <n v="7955"/>
    <m/>
  </r>
  <r>
    <d v="2020-06-22T00:00:00"/>
    <n v="6"/>
    <x v="1"/>
    <s v="INV2020/00000005"/>
    <s v="C00000003"/>
    <x v="2"/>
    <x v="0"/>
    <x v="0"/>
    <n v="225"/>
    <s v="Kg"/>
    <n v="1226.25"/>
    <x v="6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x v="1"/>
    <n v="1642.5"/>
    <n v="9597.5"/>
    <m/>
  </r>
  <r>
    <d v="2020-06-22T00:00:00"/>
    <n v="6"/>
    <x v="1"/>
    <s v="INV2020/0000000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x v="1"/>
    <n v="185"/>
    <n v="9782.5"/>
    <m/>
  </r>
  <r>
    <d v="2020-07-01T00:00:00"/>
    <n v="7"/>
    <x v="1"/>
    <s v="INV2020/00000006"/>
    <s v="C00000004"/>
    <x v="3"/>
    <x v="5"/>
    <x v="5"/>
    <n v="20"/>
    <s v="Kg"/>
    <n v="180"/>
    <x v="7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x v="2"/>
    <n v="1836"/>
    <n v="11618.5"/>
    <m/>
  </r>
  <r>
    <d v="2020-07-14T00:00:00"/>
    <n v="7"/>
    <x v="1"/>
    <s v="INV2020/00000007"/>
    <s v="C00000003"/>
    <x v="2"/>
    <x v="6"/>
    <x v="6"/>
    <n v="25"/>
    <s v="Kg"/>
    <n v="825"/>
    <x v="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x v="2"/>
    <n v="1200"/>
    <n v="12818.5"/>
    <m/>
  </r>
  <r>
    <d v="2020-07-15T00:00:00"/>
    <n v="7"/>
    <x v="1"/>
    <s v="INV2020/00000008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x v="2"/>
    <n v="1496"/>
    <n v="14314.5"/>
    <m/>
  </r>
  <r>
    <d v="2020-07-15T00:00:00"/>
    <n v="7"/>
    <x v="1"/>
    <s v="INV2020/00000008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x v="2"/>
    <n v="370"/>
    <n v="14684.5"/>
    <m/>
  </r>
  <r>
    <d v="2020-07-15T00:00:00"/>
    <n v="7"/>
    <x v="1"/>
    <s v="INV2020/00000008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x v="2"/>
    <n v="232"/>
    <n v="14916.5"/>
    <m/>
  </r>
  <r>
    <d v="2020-08-01T00:00:00"/>
    <n v="8"/>
    <x v="1"/>
    <s v="INV2020/00000009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x v="3"/>
    <n v="2508"/>
    <n v="17424.5"/>
    <m/>
  </r>
  <r>
    <d v="2020-08-07T00:00:00"/>
    <n v="8"/>
    <x v="1"/>
    <s v="INV2020/00000010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x v="3"/>
    <n v="2508"/>
    <n v="19932.5"/>
    <m/>
  </r>
  <r>
    <d v="2020-08-08T00:00:00"/>
    <n v="8"/>
    <x v="1"/>
    <s v="INV2020/00000011"/>
    <s v="C00000004"/>
    <x v="3"/>
    <x v="9"/>
    <x v="1"/>
    <n v="30"/>
    <s v="Kg"/>
    <n v="141"/>
    <x v="11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x v="3"/>
    <n v="324"/>
    <n v="20256.5"/>
    <m/>
  </r>
  <r>
    <d v="2020-08-10T00:00:00"/>
    <n v="8"/>
    <x v="1"/>
    <s v="INV2020/00000012"/>
    <s v="C00000005"/>
    <x v="4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x v="3"/>
    <n v="1496"/>
    <n v="21752.5"/>
    <m/>
  </r>
  <r>
    <d v="2020-08-10T00:00:00"/>
    <n v="8"/>
    <x v="1"/>
    <s v="INV2020/0000001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x v="3"/>
    <n v="90"/>
    <n v="21842.5"/>
    <m/>
  </r>
  <r>
    <d v="2020-08-10T00:00:00"/>
    <n v="8"/>
    <x v="1"/>
    <s v="INV2020/00000013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x v="3"/>
    <n v="3036"/>
    <n v="24878.5"/>
    <m/>
  </r>
  <r>
    <d v="2020-08-10T00:00:00"/>
    <n v="8"/>
    <x v="1"/>
    <s v="INV2020/00000013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x v="3"/>
    <n v="370"/>
    <n v="25248.5"/>
    <m/>
  </r>
  <r>
    <d v="2020-08-12T00:00:00"/>
    <n v="8"/>
    <x v="1"/>
    <s v="INV2020/00000014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x v="3"/>
    <n v="1496"/>
    <n v="26744.5"/>
    <m/>
  </r>
  <r>
    <d v="2020-08-12T00:00:00"/>
    <n v="8"/>
    <x v="1"/>
    <s v="INV2020/0000001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x v="3"/>
    <n v="962"/>
    <n v="27706.5"/>
    <m/>
  </r>
  <r>
    <d v="2020-08-12T00:00:00"/>
    <n v="8"/>
    <x v="1"/>
    <s v="INV2020/00000014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x v="3"/>
    <n v="464"/>
    <n v="28170.5"/>
    <m/>
  </r>
  <r>
    <d v="2020-08-13T00:00:00"/>
    <n v="8"/>
    <x v="1"/>
    <s v="INV2020/00000015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x v="3"/>
    <n v="960"/>
    <n v="29130.5"/>
    <m/>
  </r>
  <r>
    <d v="2020-08-19T00:00:00"/>
    <n v="8"/>
    <x v="1"/>
    <s v="INV2020/00000016"/>
    <s v="C00000003"/>
    <x v="2"/>
    <x v="10"/>
    <x v="1"/>
    <n v="54"/>
    <s v="Kg"/>
    <n v="253.8"/>
    <x v="0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x v="3"/>
    <n v="367.2"/>
    <n v="29497.699999999997"/>
    <m/>
  </r>
  <r>
    <d v="2020-08-19T00:00:00"/>
    <n v="8"/>
    <x v="1"/>
    <s v="INV2020/00000017"/>
    <s v="C00000006"/>
    <x v="5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x v="3"/>
    <n v="1496"/>
    <n v="30993.699999999997"/>
    <m/>
  </r>
  <r>
    <d v="2020-08-19T00:00:00"/>
    <n v="8"/>
    <x v="1"/>
    <s v="INV2020/00000017"/>
    <s v="C00000006"/>
    <x v="5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x v="3"/>
    <n v="210"/>
    <n v="31203.699999999997"/>
    <m/>
  </r>
  <r>
    <d v="2020-08-22T00:00:00"/>
    <n v="8"/>
    <x v="1"/>
    <s v="INV2020/00000018"/>
    <s v="C00000007"/>
    <x v="6"/>
    <x v="10"/>
    <x v="1"/>
    <n v="54"/>
    <s v="Kg"/>
    <n v="253.8"/>
    <x v="15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x v="3"/>
    <n v="1296"/>
    <n v="32499.699999999997"/>
    <m/>
  </r>
  <r>
    <d v="2020-08-22T00:00:00"/>
    <n v="8"/>
    <x v="1"/>
    <s v="INV2020/00000018"/>
    <s v="C00000007"/>
    <x v="6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x v="3"/>
    <n v="840"/>
    <n v="33339.699999999997"/>
    <m/>
  </r>
  <r>
    <d v="2020-08-22T00:00:00"/>
    <n v="8"/>
    <x v="1"/>
    <s v="INV2020/00000018"/>
    <s v="C00000007"/>
    <x v="6"/>
    <x v="11"/>
    <x v="9"/>
    <n v="20"/>
    <s v="Kg"/>
    <n v="172"/>
    <x v="16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x v="3"/>
    <n v="460"/>
    <n v="33799.699999999997"/>
    <m/>
  </r>
  <r>
    <d v="2020-08-22T00:00:00"/>
    <n v="8"/>
    <x v="1"/>
    <s v="INV2020/0000001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x v="3"/>
    <n v="360"/>
    <n v="34159.699999999997"/>
    <m/>
  </r>
  <r>
    <d v="2020-08-22T00:00:00"/>
    <n v="8"/>
    <x v="1"/>
    <s v="INV2020/00000019"/>
    <s v="C00000008"/>
    <x v="7"/>
    <x v="7"/>
    <x v="7"/>
    <n v="220"/>
    <s v="Kg"/>
    <n v="1155"/>
    <x v="17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x v="3"/>
    <n v="1452"/>
    <n v="35611.699999999997"/>
    <m/>
  </r>
  <r>
    <d v="2020-08-24T00:00:00"/>
    <n v="8"/>
    <x v="1"/>
    <s v="INV2020/00000020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x v="3"/>
    <n v="1518"/>
    <n v="37129.699999999997"/>
    <m/>
  </r>
  <r>
    <d v="2020-08-24T00:00:00"/>
    <n v="8"/>
    <x v="1"/>
    <s v="INV2020/00000020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x v="3"/>
    <n v="200"/>
    <n v="37329.699999999997"/>
    <m/>
  </r>
  <r>
    <d v="2020-08-24T00:00:00"/>
    <n v="8"/>
    <x v="1"/>
    <s v="INV2020/00000020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x v="3"/>
    <n v="185"/>
    <n v="37514.699999999997"/>
    <m/>
  </r>
  <r>
    <d v="2020-08-25T00:00:00"/>
    <n v="8"/>
    <x v="1"/>
    <s v="INV2020/00000021"/>
    <s v="C00000009"/>
    <x v="8"/>
    <x v="7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x v="3"/>
    <n v="1276"/>
    <n v="38790.699999999997"/>
    <m/>
  </r>
  <r>
    <d v="2020-08-25T00:00:00"/>
    <n v="8"/>
    <x v="1"/>
    <s v="INV2020/00000021"/>
    <s v="C00000009"/>
    <x v="8"/>
    <x v="13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x v="3"/>
    <n v="1276"/>
    <n v="40066.699999999997"/>
    <m/>
  </r>
  <r>
    <d v="2020-08-25T00:00:00"/>
    <n v="8"/>
    <x v="1"/>
    <s v="INV2020/00000022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x v="3"/>
    <n v="1496"/>
    <n v="41562.699999999997"/>
    <m/>
  </r>
  <r>
    <d v="2020-08-27T00:00:00"/>
    <n v="8"/>
    <x v="1"/>
    <s v="INV2020/00000023"/>
    <s v="C00000010"/>
    <x v="9"/>
    <x v="7"/>
    <x v="7"/>
    <n v="220"/>
    <s v="Kg"/>
    <n v="1155"/>
    <x v="15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x v="3"/>
    <n v="5280"/>
    <n v="46842.7"/>
    <m/>
  </r>
  <r>
    <d v="2020-08-27T00:00:00"/>
    <n v="8"/>
    <x v="1"/>
    <s v="INV2020/00000023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x v="3"/>
    <n v="444"/>
    <n v="47286.7"/>
    <m/>
  </r>
  <r>
    <d v="2020-08-27T00:00:00"/>
    <n v="8"/>
    <x v="1"/>
    <s v="INV2020/00000023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x v="3"/>
    <n v="275"/>
    <n v="47561.7"/>
    <m/>
  </r>
  <r>
    <d v="2020-08-27T00:00:00"/>
    <n v="8"/>
    <x v="1"/>
    <s v="INV2020/00000023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x v="3"/>
    <n v="360"/>
    <n v="47921.7"/>
    <m/>
  </r>
  <r>
    <d v="2020-08-27T00:00:00"/>
    <n v="8"/>
    <x v="1"/>
    <s v="INV2020/00000023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x v="3"/>
    <n v="375"/>
    <n v="48296.7"/>
    <m/>
  </r>
  <r>
    <d v="2020-09-01T00:00:00"/>
    <n v="9"/>
    <x v="1"/>
    <s v="INV2020/00000024"/>
    <s v="C00000008"/>
    <x v="7"/>
    <x v="15"/>
    <x v="7"/>
    <n v="220"/>
    <s v="Kg"/>
    <n v="1155"/>
    <x v="21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x v="4"/>
    <n v="2948"/>
    <n v="51244.7"/>
    <m/>
  </r>
  <r>
    <d v="2020-09-01T00:00:00"/>
    <n v="9"/>
    <x v="1"/>
    <s v="INV2020/00000024"/>
    <s v="C00000008"/>
    <x v="7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x v="4"/>
    <n v="840"/>
    <n v="52084.7"/>
    <m/>
  </r>
  <r>
    <d v="2020-09-01T00:00:00"/>
    <n v="9"/>
    <x v="1"/>
    <s v="INV2020/00000024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x v="4"/>
    <n v="180"/>
    <n v="52264.7"/>
    <m/>
  </r>
  <r>
    <d v="2020-09-02T00:00:00"/>
    <n v="9"/>
    <x v="1"/>
    <s v="INV2020/00000025"/>
    <s v="C00000001"/>
    <x v="0"/>
    <x v="6"/>
    <x v="12"/>
    <n v="25"/>
    <s v="Kg"/>
    <n v="900"/>
    <x v="22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x v="4"/>
    <n v="1250"/>
    <n v="53514.7"/>
    <m/>
  </r>
  <r>
    <d v="2020-09-05T00:00:00"/>
    <n v="9"/>
    <x v="1"/>
    <s v="INV2020/00000026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x v="4"/>
    <n v="1496"/>
    <n v="55010.7"/>
    <m/>
  </r>
  <r>
    <d v="2020-09-05T00:00:00"/>
    <n v="9"/>
    <x v="1"/>
    <s v="INV2020/0000002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x v="4"/>
    <n v="962"/>
    <n v="55972.7"/>
    <m/>
  </r>
  <r>
    <d v="2020-09-17T00:00:00"/>
    <n v="9"/>
    <x v="1"/>
    <s v="INV2020/00000027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x v="4"/>
    <n v="5016"/>
    <n v="60988.7"/>
    <m/>
  </r>
  <r>
    <d v="2020-09-17T00:00:00"/>
    <n v="9"/>
    <x v="1"/>
    <s v="INV2020/00000027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x v="4"/>
    <n v="1254"/>
    <n v="62242.7"/>
    <m/>
  </r>
  <r>
    <d v="2020-09-17T00:00:00"/>
    <n v="9"/>
    <x v="1"/>
    <s v="INV2020/00000027"/>
    <s v="C00000004"/>
    <x v="3"/>
    <x v="13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x v="4"/>
    <n v="1254"/>
    <n v="63496.7"/>
    <m/>
  </r>
  <r>
    <d v="2020-09-17T00:00:00"/>
    <n v="9"/>
    <x v="1"/>
    <s v="INV2020/00000027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x v="4"/>
    <n v="874.80000000000018"/>
    <n v="64371.5"/>
    <m/>
  </r>
  <r>
    <d v="2020-09-17T00:00:00"/>
    <n v="9"/>
    <x v="1"/>
    <s v="INV2020/00000027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x v="4"/>
    <n v="874.80000000000018"/>
    <n v="65246.3"/>
    <m/>
  </r>
  <r>
    <d v="2020-09-17T00:00:00"/>
    <n v="9"/>
    <x v="1"/>
    <s v="INV2020/00000027"/>
    <s v="C00000004"/>
    <x v="3"/>
    <x v="5"/>
    <x v="9"/>
    <n v="20"/>
    <s v="Kg"/>
    <n v="172"/>
    <x v="7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x v="4"/>
    <n v="204"/>
    <n v="65450.3"/>
    <m/>
  </r>
  <r>
    <d v="2020-09-17T00:00:00"/>
    <n v="9"/>
    <x v="1"/>
    <s v="INV2020/00000027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x v="4"/>
    <n v="1019.9999999999999"/>
    <n v="66470.3"/>
    <m/>
  </r>
  <r>
    <d v="2020-09-17T00:00:00"/>
    <n v="9"/>
    <x v="1"/>
    <s v="INV2020/00000027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x v="4"/>
    <n v="360"/>
    <n v="66830.3"/>
    <m/>
  </r>
  <r>
    <d v="2020-09-17T00:00:00"/>
    <n v="9"/>
    <x v="1"/>
    <s v="INV2020/00000027"/>
    <s v="C00000004"/>
    <x v="3"/>
    <x v="17"/>
    <x v="15"/>
    <n v="5"/>
    <s v="Kg"/>
    <n v="300"/>
    <x v="23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x v="4"/>
    <n v="390"/>
    <n v="67220.3"/>
    <m/>
  </r>
  <r>
    <d v="2020-09-17T00:00:00"/>
    <n v="9"/>
    <x v="1"/>
    <s v="INV2020/00000028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x v="4"/>
    <n v="1496"/>
    <n v="68716.3"/>
    <m/>
  </r>
  <r>
    <d v="2020-09-17T00:00:00"/>
    <n v="9"/>
    <x v="1"/>
    <s v="INV2020/00000028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x v="4"/>
    <n v="481"/>
    <n v="69197.3"/>
    <m/>
  </r>
  <r>
    <d v="2020-09-22T00:00:00"/>
    <n v="9"/>
    <x v="1"/>
    <s v="INV2020/00000029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x v="4"/>
    <n v="5016"/>
    <n v="74213.3"/>
    <m/>
  </r>
  <r>
    <d v="2020-09-22T00:00:00"/>
    <n v="9"/>
    <x v="1"/>
    <s v="INV2020/00000029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x v="4"/>
    <n v="1254"/>
    <n v="75467.3"/>
    <m/>
  </r>
  <r>
    <d v="2020-09-22T00:00:00"/>
    <n v="9"/>
    <x v="1"/>
    <s v="INV2020/00000029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x v="4"/>
    <n v="1254"/>
    <n v="76721.3"/>
    <m/>
  </r>
  <r>
    <d v="2020-09-22T00:00:00"/>
    <n v="9"/>
    <x v="1"/>
    <s v="INV2020/00000029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x v="4"/>
    <n v="1458"/>
    <n v="78179.3"/>
    <m/>
  </r>
  <r>
    <d v="2020-09-22T00:00:00"/>
    <n v="9"/>
    <x v="1"/>
    <s v="INV2020/00000029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x v="4"/>
    <n v="583.20000000000005"/>
    <n v="78762.5"/>
    <m/>
  </r>
  <r>
    <d v="2020-09-22T00:00:00"/>
    <n v="9"/>
    <x v="1"/>
    <s v="INV2020/00000029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x v="4"/>
    <n v="2039.9999999999998"/>
    <n v="80802.500000000015"/>
    <m/>
  </r>
  <r>
    <d v="2020-09-23T00:00:00"/>
    <n v="9"/>
    <x v="1"/>
    <s v="INV2020/00000030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x v="4"/>
    <n v="6600"/>
    <n v="87402.500000000015"/>
    <m/>
  </r>
  <r>
    <d v="2020-09-23T00:00:00"/>
    <n v="9"/>
    <x v="1"/>
    <s v="INV2020/00000030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x v="4"/>
    <n v="888"/>
    <n v="88290.500000000015"/>
    <m/>
  </r>
  <r>
    <d v="2020-09-23T00:00:00"/>
    <n v="9"/>
    <x v="1"/>
    <s v="INV2020/00000030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x v="4"/>
    <n v="275"/>
    <n v="88565.500000000015"/>
    <m/>
  </r>
  <r>
    <d v="2020-09-23T00:00:00"/>
    <n v="9"/>
    <x v="1"/>
    <s v="INV2020/00000030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x v="4"/>
    <n v="360"/>
    <n v="88925.500000000015"/>
    <m/>
  </r>
  <r>
    <d v="2020-09-23T00:00:00"/>
    <n v="9"/>
    <x v="1"/>
    <s v="INV2020/00000031"/>
    <s v="C00000001"/>
    <x v="0"/>
    <x v="8"/>
    <x v="17"/>
    <n v="40"/>
    <s v="Kg"/>
    <n v="192"/>
    <x v="9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x v="4"/>
    <n v="1392"/>
    <n v="90317.500000000015"/>
    <m/>
  </r>
  <r>
    <d v="2020-09-26T00:00:00"/>
    <n v="9"/>
    <x v="1"/>
    <s v="INV2020/00000032"/>
    <s v="C00000001"/>
    <x v="0"/>
    <x v="7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x v="4"/>
    <n v="1496"/>
    <n v="91813.500000000015"/>
    <m/>
  </r>
  <r>
    <d v="2020-09-30T00:00:00"/>
    <n v="9"/>
    <x v="1"/>
    <s v="INV2020/00000033"/>
    <s v="C00000005"/>
    <x v="4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x v="4"/>
    <n v="1496"/>
    <n v="93309.500000000015"/>
    <m/>
  </r>
  <r>
    <d v="2020-10-05T00:00:00"/>
    <n v="10"/>
    <x v="1"/>
    <s v="INV2020/00000034"/>
    <s v="C00000003"/>
    <x v="2"/>
    <x v="15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x v="5"/>
    <n v="4554"/>
    <n v="97863.500000000015"/>
    <m/>
  </r>
  <r>
    <d v="2020-10-05T00:00:00"/>
    <n v="10"/>
    <x v="1"/>
    <s v="INV2020/00000034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x v="5"/>
    <n v="400"/>
    <n v="98263.500000000015"/>
    <m/>
  </r>
  <r>
    <d v="2020-10-05T00:00:00"/>
    <n v="10"/>
    <x v="1"/>
    <s v="INV2020/00000034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x v="5"/>
    <n v="555"/>
    <n v="98818.500000000015"/>
    <m/>
  </r>
  <r>
    <d v="2020-10-05T00:00:00"/>
    <n v="10"/>
    <x v="1"/>
    <s v="INV2020/00000034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x v="5"/>
    <n v="204"/>
    <n v="99022.500000000015"/>
    <m/>
  </r>
  <r>
    <d v="2020-10-08T00:00:00"/>
    <n v="10"/>
    <x v="1"/>
    <s v="INV2020/00000035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x v="5"/>
    <n v="6270"/>
    <n v="105292.50000000001"/>
    <m/>
  </r>
  <r>
    <d v="2020-10-08T00:00:00"/>
    <n v="10"/>
    <x v="1"/>
    <s v="INV2020/00000035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x v="5"/>
    <n v="1254"/>
    <n v="106546.50000000001"/>
    <m/>
  </r>
  <r>
    <d v="2020-10-08T00:00:00"/>
    <n v="10"/>
    <x v="1"/>
    <s v="INV2020/00000035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x v="5"/>
    <n v="874.80000000000018"/>
    <n v="107421.30000000002"/>
    <m/>
  </r>
  <r>
    <d v="2020-10-08T00:00:00"/>
    <n v="10"/>
    <x v="1"/>
    <s v="INV2020/00000035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x v="5"/>
    <n v="2039.9999999999998"/>
    <n v="109461.30000000002"/>
    <m/>
  </r>
  <r>
    <d v="2020-10-08T00:00:00"/>
    <n v="10"/>
    <x v="1"/>
    <s v="INV2020/00000035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x v="5"/>
    <n v="180"/>
    <n v="109641.30000000002"/>
    <m/>
  </r>
  <r>
    <d v="2020-10-12T00:00:00"/>
    <n v="10"/>
    <x v="1"/>
    <s v="INV2020/00000036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x v="5"/>
    <n v="7524"/>
    <n v="117165.30000000002"/>
    <m/>
  </r>
  <r>
    <d v="2020-10-12T00:00:00"/>
    <n v="10"/>
    <x v="1"/>
    <s v="INV2020/00000036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x v="5"/>
    <n v="1254"/>
    <n v="118419.30000000002"/>
    <m/>
  </r>
  <r>
    <d v="2020-10-12T00:00:00"/>
    <n v="10"/>
    <x v="1"/>
    <s v="INV2020/00000037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x v="5"/>
    <n v="1496"/>
    <n v="119915.30000000002"/>
    <m/>
  </r>
  <r>
    <d v="2020-10-12T00:00:00"/>
    <n v="10"/>
    <x v="1"/>
    <s v="INV2020/00000037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x v="5"/>
    <n v="962"/>
    <n v="120877.30000000002"/>
    <m/>
  </r>
  <r>
    <d v="2020-10-14T00:00:00"/>
    <n v="10"/>
    <x v="1"/>
    <s v="INV2020/00000038"/>
    <s v="C00000007"/>
    <x v="6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x v="5"/>
    <n v="1470"/>
    <n v="122347.30000000002"/>
    <m/>
  </r>
  <r>
    <d v="2020-10-14T00:00:00"/>
    <n v="10"/>
    <x v="1"/>
    <s v="INV2020/0000003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x v="5"/>
    <n v="720"/>
    <n v="123067.30000000002"/>
    <m/>
  </r>
  <r>
    <d v="2020-10-19T00:00:00"/>
    <n v="10"/>
    <x v="1"/>
    <s v="INV2020/00000038"/>
    <s v="C00000007"/>
    <x v="6"/>
    <x v="11"/>
    <x v="14"/>
    <n v="20"/>
    <s v="Kg"/>
    <n v="168"/>
    <x v="16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x v="5"/>
    <n v="460"/>
    <n v="123527.30000000002"/>
    <m/>
  </r>
  <r>
    <d v="2020-10-17T00:00:00"/>
    <n v="10"/>
    <x v="1"/>
    <s v="INV2020/00000039"/>
    <s v="C00000003"/>
    <x v="2"/>
    <x v="18"/>
    <x v="18"/>
    <n v="1"/>
    <m/>
    <n v="35"/>
    <x v="24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x v="5"/>
    <n v="180"/>
    <n v="123707.30000000002"/>
    <m/>
  </r>
  <r>
    <d v="2020-10-17T00:00:00"/>
    <n v="10"/>
    <x v="1"/>
    <s v="INV2020/00000040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x v="5"/>
    <n v="204"/>
    <n v="123911.30000000002"/>
    <m/>
  </r>
  <r>
    <d v="2020-10-19T00:00:00"/>
    <n v="10"/>
    <x v="1"/>
    <s v="INV2020/00000041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x v="5"/>
    <n v="960"/>
    <n v="124871.30000000002"/>
    <m/>
  </r>
  <r>
    <d v="2020-10-19T00:00:00"/>
    <n v="10"/>
    <x v="1"/>
    <s v="INV2020/00000041"/>
    <s v="C00000001"/>
    <x v="0"/>
    <x v="19"/>
    <x v="19"/>
    <n v="25"/>
    <s v="Kg"/>
    <n v="450"/>
    <x v="20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x v="5"/>
    <n v="625"/>
    <n v="125496.30000000002"/>
    <m/>
  </r>
  <r>
    <d v="2020-10-19T00:00:00"/>
    <n v="10"/>
    <x v="1"/>
    <s v="INV2020/00000041"/>
    <s v="C00000001"/>
    <x v="0"/>
    <x v="20"/>
    <x v="8"/>
    <n v="12"/>
    <s v="Kg"/>
    <n v="54"/>
    <x v="2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x v="5"/>
    <n v="60"/>
    <n v="125556.30000000002"/>
    <m/>
  </r>
  <r>
    <d v="2020-10-19T00:00:00"/>
    <n v="10"/>
    <x v="1"/>
    <s v="INV2020/0000004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x v="5"/>
    <n v="90"/>
    <n v="125646.30000000002"/>
    <m/>
  </r>
  <r>
    <d v="2020-10-21T00:00:00"/>
    <n v="10"/>
    <x v="1"/>
    <s v="INV2020/00000043"/>
    <s v="C00000005"/>
    <x v="4"/>
    <x v="15"/>
    <x v="20"/>
    <n v="220"/>
    <s v="Kg"/>
    <n v="1104.3999999999999"/>
    <x v="0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x v="5"/>
    <n v="1496"/>
    <n v="127142.30000000002"/>
    <m/>
  </r>
  <r>
    <d v="2020-10-21T00:00:00"/>
    <n v="10"/>
    <x v="1"/>
    <s v="INV2020/00000044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x v="5"/>
    <n v="6600"/>
    <n v="133742.30000000002"/>
    <m/>
  </r>
  <r>
    <d v="2020-10-21T00:00:00"/>
    <n v="10"/>
    <x v="1"/>
    <s v="INV2020/0000004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x v="5"/>
    <n v="888"/>
    <n v="134630.30000000002"/>
    <m/>
  </r>
  <r>
    <d v="2020-10-21T00:00:00"/>
    <n v="10"/>
    <x v="1"/>
    <s v="INV2020/0000004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x v="5"/>
    <n v="275"/>
    <n v="134905.30000000002"/>
    <m/>
  </r>
  <r>
    <d v="2020-10-21T00:00:00"/>
    <n v="10"/>
    <x v="1"/>
    <s v="INV2020/0000004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x v="5"/>
    <n v="360"/>
    <n v="135265.30000000002"/>
    <m/>
  </r>
  <r>
    <d v="2020-10-26T00:00:00"/>
    <n v="10"/>
    <x v="1"/>
    <s v="INV2020/00000045"/>
    <s v="C00000003"/>
    <x v="2"/>
    <x v="15"/>
    <x v="16"/>
    <n v="220"/>
    <s v="Kg"/>
    <n v="1111"/>
    <x v="13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x v="5"/>
    <n v="4554"/>
    <n v="139819.30000000002"/>
    <m/>
  </r>
  <r>
    <d v="2020-10-26T00:00:00"/>
    <n v="10"/>
    <x v="1"/>
    <s v="INV2020/0000004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x v="5"/>
    <n v="555"/>
    <n v="140374.30000000002"/>
    <m/>
  </r>
  <r>
    <d v="2020-10-31T00:00:00"/>
    <n v="10"/>
    <x v="1"/>
    <s v="INV2020/00000046"/>
    <s v="C00000001"/>
    <x v="0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x v="5"/>
    <n v="1496"/>
    <n v="141870.30000000002"/>
    <m/>
  </r>
  <r>
    <d v="2020-10-31T00:00:00"/>
    <n v="10"/>
    <x v="1"/>
    <s v="INV2020/0000004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x v="5"/>
    <n v="962"/>
    <n v="142832.30000000002"/>
    <m/>
  </r>
  <r>
    <d v="2020-10-31T00:00:00"/>
    <n v="10"/>
    <x v="1"/>
    <s v="INV2020/00000047"/>
    <s v="C00000005"/>
    <x v="4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x v="5"/>
    <n v="1496"/>
    <n v="144328.30000000002"/>
    <m/>
  </r>
  <r>
    <d v="2020-11-09T00:00:00"/>
    <n v="11"/>
    <x v="1"/>
    <s v="INV2020/00000048"/>
    <s v="C00000006"/>
    <x v="5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x v="6"/>
    <n v="1584"/>
    <n v="145912.30000000002"/>
    <m/>
  </r>
  <r>
    <d v="2020-11-09T00:00:00"/>
    <n v="11"/>
    <x v="1"/>
    <s v="INV2020/00000048"/>
    <s v="C00000006"/>
    <x v="5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x v="6"/>
    <n v="210"/>
    <n v="146122.30000000002"/>
    <m/>
  </r>
  <r>
    <d v="2020-11-09T00:00:00"/>
    <n v="11"/>
    <x v="1"/>
    <s v="INV2020/00000048"/>
    <s v="C00000006"/>
    <x v="5"/>
    <x v="16"/>
    <x v="1"/>
    <n v="54"/>
    <s v="Kg"/>
    <n v="253.8"/>
    <x v="2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x v="6"/>
    <n v="378"/>
    <n v="146500.30000000002"/>
    <m/>
  </r>
  <r>
    <d v="2020-11-09T00:00:00"/>
    <n v="11"/>
    <x v="1"/>
    <s v="INV2020/00000048"/>
    <s v="C00000006"/>
    <x v="5"/>
    <x v="21"/>
    <x v="19"/>
    <n v="5"/>
    <s v="Kg"/>
    <n v="90"/>
    <x v="28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x v="6"/>
    <n v="130"/>
    <n v="146630.30000000002"/>
    <m/>
  </r>
  <r>
    <d v="2020-11-10T00:00:00"/>
    <n v="11"/>
    <x v="1"/>
    <s v="INV2020/00000049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x v="6"/>
    <n v="1584"/>
    <n v="148214.30000000002"/>
    <m/>
  </r>
  <r>
    <d v="2020-11-10T00:00:00"/>
    <n v="11"/>
    <x v="1"/>
    <s v="INV2020/00000049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x v="6"/>
    <n v="370"/>
    <n v="148584.30000000002"/>
    <m/>
  </r>
  <r>
    <d v="2020-11-10T00:00:00"/>
    <n v="11"/>
    <x v="1"/>
    <s v="INV2020/00000050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x v="6"/>
    <n v="1540"/>
    <n v="150124.30000000002"/>
    <m/>
  </r>
  <r>
    <d v="2020-11-10T00:00:00"/>
    <n v="11"/>
    <x v="1"/>
    <s v="INV2020/00000050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x v="6"/>
    <n v="90"/>
    <n v="150214.30000000002"/>
    <m/>
  </r>
  <r>
    <d v="2020-11-11T00:00:00"/>
    <n v="11"/>
    <x v="1"/>
    <s v="INV2020/00000051"/>
    <s v="C00000009"/>
    <x v="8"/>
    <x v="10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x v="6"/>
    <n v="923.40000000000009"/>
    <n v="151137.70000000001"/>
    <m/>
  </r>
  <r>
    <d v="2020-11-11T00:00:00"/>
    <n v="11"/>
    <x v="1"/>
    <s v="INV2020/00000051"/>
    <s v="C00000009"/>
    <x v="8"/>
    <x v="16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x v="6"/>
    <n v="307.8"/>
    <n v="151445.50000000003"/>
    <m/>
  </r>
  <r>
    <d v="2020-11-18T00:00:00"/>
    <n v="11"/>
    <x v="1"/>
    <s v="INV2020/00000052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x v="6"/>
    <n v="1584"/>
    <n v="153029.50000000003"/>
    <m/>
  </r>
  <r>
    <d v="2020-11-19T00:00:00"/>
    <n v="11"/>
    <x v="1"/>
    <s v="INV2020/00000053"/>
    <s v="C00000001"/>
    <x v="0"/>
    <x v="8"/>
    <x v="21"/>
    <n v="40"/>
    <s v="Kg"/>
    <n v="212"/>
    <x v="1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x v="6"/>
    <n v="520"/>
    <n v="153549.50000000003"/>
    <m/>
  </r>
  <r>
    <d v="2020-11-20T00:00:00"/>
    <n v="11"/>
    <x v="1"/>
    <s v="INV2020/00000054"/>
    <s v="C00000010"/>
    <x v="9"/>
    <x v="22"/>
    <x v="0"/>
    <n v="225"/>
    <s v="Kg"/>
    <n v="1226.25"/>
    <x v="15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x v="6"/>
    <n v="4050"/>
    <n v="157599.50000000003"/>
    <m/>
  </r>
  <r>
    <d v="2020-11-20T00:00:00"/>
    <n v="11"/>
    <x v="1"/>
    <s v="INV2020/00000054"/>
    <s v="C00000010"/>
    <x v="9"/>
    <x v="7"/>
    <x v="0"/>
    <n v="220"/>
    <s v="Kg"/>
    <n v="1199"/>
    <x v="15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x v="6"/>
    <n v="2640"/>
    <n v="160239.50000000003"/>
    <m/>
  </r>
  <r>
    <d v="2020-11-20T00:00:00"/>
    <n v="11"/>
    <x v="1"/>
    <s v="INV2020/0000005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x v="6"/>
    <n v="1776"/>
    <n v="162015.50000000003"/>
    <m/>
  </r>
  <r>
    <d v="2020-11-20T00:00:00"/>
    <n v="11"/>
    <x v="1"/>
    <s v="INV2020/0000005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x v="6"/>
    <n v="275"/>
    <n v="162290.50000000003"/>
    <m/>
  </r>
  <r>
    <d v="2020-11-20T00:00:00"/>
    <n v="11"/>
    <x v="1"/>
    <s v="INV2020/0000005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x v="6"/>
    <n v="180"/>
    <n v="162470.50000000003"/>
    <m/>
  </r>
  <r>
    <d v="2020-11-20T00:00:00"/>
    <n v="11"/>
    <x v="1"/>
    <s v="INV2020/00000054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x v="6"/>
    <n v="375"/>
    <n v="162845.50000000003"/>
    <m/>
  </r>
  <r>
    <d v="2020-11-21T00:00:00"/>
    <n v="11"/>
    <x v="1"/>
    <s v="INV2020/00000055"/>
    <s v="C00000008"/>
    <x v="7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x v="6"/>
    <n v="1584"/>
    <n v="164429.50000000003"/>
    <m/>
  </r>
  <r>
    <d v="2020-11-21T00:00:00"/>
    <n v="11"/>
    <x v="1"/>
    <s v="INV2020/00000055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x v="6"/>
    <n v="420"/>
    <n v="164849.50000000003"/>
    <m/>
  </r>
  <r>
    <d v="2020-11-21T00:00:00"/>
    <n v="11"/>
    <x v="1"/>
    <s v="INV2020/00000055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x v="6"/>
    <n v="90"/>
    <n v="164939.50000000003"/>
    <m/>
  </r>
  <r>
    <d v="2020-11-21T00:00:00"/>
    <n v="11"/>
    <x v="1"/>
    <s v="INV2020/00000055"/>
    <s v="C00000008"/>
    <x v="7"/>
    <x v="1"/>
    <x v="1"/>
    <n v="37"/>
    <s v="Kg"/>
    <n v="173.9"/>
    <x v="2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x v="6"/>
    <n v="518"/>
    <n v="165457.50000000003"/>
    <m/>
  </r>
  <r>
    <d v="2020-11-24T00:00:00"/>
    <n v="11"/>
    <x v="1"/>
    <s v="INV2020/00000056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x v="6"/>
    <n v="1540"/>
    <n v="166997.50000000003"/>
    <m/>
  </r>
  <r>
    <d v="2020-11-24T00:00:00"/>
    <n v="11"/>
    <x v="1"/>
    <s v="INV2020/00000057"/>
    <s v="C00000011"/>
    <x v="10"/>
    <x v="23"/>
    <x v="22"/>
    <n v="18"/>
    <s v="Kg"/>
    <n v="297"/>
    <x v="29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x v="6"/>
    <n v="982.8"/>
    <n v="167980.30000000002"/>
    <m/>
  </r>
  <r>
    <d v="2020-11-24T00:00:00"/>
    <n v="11"/>
    <x v="1"/>
    <s v="INV2020/00000057"/>
    <s v="C00000011"/>
    <x v="10"/>
    <x v="24"/>
    <x v="23"/>
    <n v="1"/>
    <s v="Kg"/>
    <n v="80"/>
    <x v="3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x v="6"/>
    <n v="100"/>
    <n v="168080.30000000002"/>
    <m/>
  </r>
  <r>
    <d v="2020-11-24T00:00:00"/>
    <n v="11"/>
    <x v="1"/>
    <s v="INV2020/00000058"/>
    <s v="C00000003"/>
    <x v="2"/>
    <x v="15"/>
    <x v="16"/>
    <n v="220"/>
    <s v="Kg"/>
    <n v="1111"/>
    <x v="31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x v="6"/>
    <n v="1628"/>
    <n v="169708.30000000002"/>
    <m/>
  </r>
  <r>
    <d v="2020-11-24T00:00:00"/>
    <n v="11"/>
    <x v="1"/>
    <s v="INV2020/00000058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x v="6"/>
    <n v="150"/>
    <n v="169858.30000000002"/>
    <m/>
  </r>
  <r>
    <d v="2020-11-24T00:00:00"/>
    <n v="11"/>
    <x v="1"/>
    <s v="INV2020/00000058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x v="6"/>
    <n v="185"/>
    <n v="170043.30000000002"/>
    <m/>
  </r>
  <r>
    <d v="2020-11-24T00:00:00"/>
    <n v="11"/>
    <x v="1"/>
    <s v="INV2020/00000058"/>
    <s v="C00000003"/>
    <x v="2"/>
    <x v="25"/>
    <x v="24"/>
    <n v="1"/>
    <m/>
    <n v="28"/>
    <x v="24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x v="6"/>
    <n v="45"/>
    <n v="170088.30000000002"/>
    <m/>
  </r>
  <r>
    <d v="2020-11-27T00:00:00"/>
    <n v="11"/>
    <x v="1"/>
    <s v="INV2020/00000059"/>
    <s v="C00000001"/>
    <x v="0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x v="6"/>
    <n v="1584"/>
    <n v="171672.30000000002"/>
    <m/>
  </r>
  <r>
    <d v="2020-11-27T00:00:00"/>
    <n v="11"/>
    <x v="1"/>
    <s v="INV2020/00000059"/>
    <s v="C00000001"/>
    <x v="0"/>
    <x v="26"/>
    <x v="25"/>
    <n v="30"/>
    <s v="Kg"/>
    <n v="168"/>
    <x v="2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x v="6"/>
    <n v="840"/>
    <n v="172512.30000000002"/>
    <m/>
  </r>
  <r>
    <d v="2020-11-28T00:00:00"/>
    <n v="11"/>
    <x v="1"/>
    <s v="INV2020/00000060"/>
    <s v="C00000009"/>
    <x v="8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x v="6"/>
    <n v="407.99999999999994"/>
    <n v="172920.30000000002"/>
    <m/>
  </r>
  <r>
    <d v="2020-11-30T00:00:00"/>
    <n v="11"/>
    <x v="1"/>
    <s v="INV2020/00000061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x v="6"/>
    <n v="1050"/>
    <n v="173970.30000000002"/>
    <m/>
  </r>
  <r>
    <d v="2020-11-30T00:00:00"/>
    <n v="11"/>
    <x v="1"/>
    <s v="INV2020/00000062"/>
    <s v="C00000010"/>
    <x v="9"/>
    <x v="7"/>
    <x v="0"/>
    <n v="220"/>
    <s v="Kg"/>
    <n v="1199"/>
    <x v="15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x v="6"/>
    <n v="6600"/>
    <n v="180570.30000000002"/>
    <m/>
  </r>
  <r>
    <d v="2020-11-30T00:00:00"/>
    <n v="11"/>
    <x v="1"/>
    <s v="INV2020/00000062"/>
    <s v="C00000010"/>
    <x v="9"/>
    <x v="26"/>
    <x v="25"/>
    <n v="30"/>
    <s v="Kg"/>
    <n v="168"/>
    <x v="15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x v="6"/>
    <n v="720"/>
    <n v="181290.30000000002"/>
    <m/>
  </r>
  <r>
    <d v="2020-11-30T00:00:00"/>
    <n v="11"/>
    <x v="1"/>
    <s v="INV2020/00000062"/>
    <s v="C00000010"/>
    <x v="9"/>
    <x v="12"/>
    <x v="10"/>
    <n v="25"/>
    <s v="Kg"/>
    <n v="17.5"/>
    <x v="19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x v="6"/>
    <n v="275"/>
    <n v="181565.30000000002"/>
    <m/>
  </r>
  <r>
    <d v="2020-11-30T00:00:00"/>
    <n v="11"/>
    <x v="1"/>
    <s v="INV2020/00000062"/>
    <s v="C00000010"/>
    <x v="9"/>
    <x v="4"/>
    <x v="4"/>
    <n v="5"/>
    <s v="Kg"/>
    <n v="77.5"/>
    <x v="12"/>
    <n v="0.16129032258064516"/>
    <n v="2.5"/>
    <n v="12.5"/>
    <m/>
    <m/>
    <m/>
    <m/>
    <m/>
    <m/>
    <m/>
    <n v="155"/>
    <n v="147965.65000000002"/>
    <x v="2"/>
    <n v="25"/>
    <n v="33779.65"/>
    <x v="6"/>
    <n v="180"/>
    <n v="181745.30000000002"/>
    <m/>
  </r>
  <r>
    <d v="2020-11-30T00:00:00"/>
    <n v="11"/>
    <x v="1"/>
    <s v="INV2020/00000063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x v="6"/>
    <n v="275"/>
    <n v="182020.30000000002"/>
    <m/>
  </r>
  <r>
    <d v="2020-12-05T00:00:00"/>
    <n v="12"/>
    <x v="1"/>
    <s v="INV2020/00000064"/>
    <s v="C00000011"/>
    <x v="11"/>
    <x v="16"/>
    <x v="1"/>
    <n v="54"/>
    <s v="Kg"/>
    <n v="253.8"/>
    <x v="31"/>
    <n v="0.57446808510638303"/>
    <n v="2.7"/>
    <n v="145.80000000000001"/>
    <m/>
    <m/>
    <m/>
    <m/>
    <m/>
    <m/>
    <m/>
    <n v="507.6"/>
    <n v="148598.25000000003"/>
    <x v="2"/>
    <n v="291.60000000000002"/>
    <n v="34221.25"/>
    <x v="0"/>
    <n v="799.2"/>
    <n v="182819.50000000003"/>
    <m/>
  </r>
  <r>
    <d v="2020-12-15T00:00:00"/>
    <n v="12"/>
    <x v="1"/>
    <s v="INV2020/00000065"/>
    <s v="C00000001"/>
    <x v="0"/>
    <x v="15"/>
    <x v="27"/>
    <n v="220"/>
    <s v="Kg"/>
    <n v="1452"/>
    <x v="32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x v="0"/>
    <n v="1716"/>
    <n v="184535.50000000003"/>
    <m/>
  </r>
  <r>
    <d v="2020-12-15T00:00:00"/>
    <n v="12"/>
    <x v="1"/>
    <s v="INV2020/00000065"/>
    <s v="C00000001"/>
    <x v="0"/>
    <x v="2"/>
    <x v="28"/>
    <n v="20"/>
    <s v="Kg"/>
    <n v="204"/>
    <x v="33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x v="0"/>
    <n v="512"/>
    <n v="185047.50000000003"/>
    <m/>
  </r>
  <r>
    <d v="2020-12-26T00:00:00"/>
    <n v="12"/>
    <x v="1"/>
    <s v="INV2020/00000066"/>
    <s v="C00000004"/>
    <x v="3"/>
    <x v="13"/>
    <x v="16"/>
    <n v="220"/>
    <s v="Kg"/>
    <n v="1111"/>
    <x v="1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x v="0"/>
    <n v="2860"/>
    <n v="187907.50000000003"/>
    <m/>
  </r>
  <r>
    <d v="2020-12-30T00:00:00"/>
    <n v="12"/>
    <x v="1"/>
    <s v="INV2020/00000067"/>
    <s v="C00000003"/>
    <x v="2"/>
    <x v="15"/>
    <x v="27"/>
    <n v="220"/>
    <s v="Kg"/>
    <n v="1452"/>
    <x v="32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x v="0"/>
    <n v="5148"/>
    <n v="193055.50000000003"/>
    <m/>
  </r>
  <r>
    <d v="2020-12-30T00:00:00"/>
    <n v="12"/>
    <x v="1"/>
    <s v="INV2020/00000067"/>
    <s v="C00000003"/>
    <x v="2"/>
    <x v="10"/>
    <x v="1"/>
    <n v="54"/>
    <s v="Kg"/>
    <n v="253.8"/>
    <x v="34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x v="0"/>
    <n v="405"/>
    <n v="193460.5"/>
    <m/>
  </r>
  <r>
    <d v="2020-12-30T00:00:00"/>
    <n v="12"/>
    <x v="1"/>
    <s v="INV2020/00000067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57755.05000000002"/>
    <x v="1"/>
    <n v="90"/>
    <n v="36260.449999999997"/>
    <x v="0"/>
    <n v="555"/>
    <n v="194015.5"/>
    <m/>
  </r>
  <r>
    <d v="2020-12-31T00:00:00"/>
    <n v="12"/>
    <x v="1"/>
    <s v="INV2020/00000068"/>
    <s v="C00000010"/>
    <x v="9"/>
    <x v="7"/>
    <x v="0"/>
    <n v="220"/>
    <s v="Kg"/>
    <n v="1199"/>
    <x v="2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x v="0"/>
    <n v="7700"/>
    <n v="201715.5"/>
    <m/>
  </r>
  <r>
    <d v="2020-12-31T00:00:00"/>
    <n v="12"/>
    <x v="1"/>
    <s v="INV2020/00000068"/>
    <s v="C00000010"/>
    <x v="9"/>
    <x v="27"/>
    <x v="25"/>
    <n v="30"/>
    <s v="Kg"/>
    <n v="168"/>
    <x v="2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x v="0"/>
    <n v="1680"/>
    <n v="203395.5"/>
    <m/>
  </r>
  <r>
    <d v="2020-12-31T00:00:00"/>
    <n v="12"/>
    <x v="1"/>
    <s v="INV2020/00000068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x v="0"/>
    <n v="550"/>
    <n v="203945.5"/>
    <m/>
  </r>
  <r>
    <d v="2020-12-31T00:00:00"/>
    <n v="12"/>
    <x v="1"/>
    <s v="INV2020/00000068"/>
    <s v="C00000010"/>
    <x v="9"/>
    <x v="4"/>
    <x v="4"/>
    <n v="5"/>
    <s v="Kg"/>
    <n v="77.5"/>
    <x v="35"/>
    <n v="0.22580645161290322"/>
    <n v="3.5"/>
    <n v="17.5"/>
    <m/>
    <m/>
    <m/>
    <m/>
    <m/>
    <m/>
    <m/>
    <n v="155"/>
    <n v="165499.05000000002"/>
    <x v="2"/>
    <n v="35"/>
    <n v="38636.449999999997"/>
    <x v="0"/>
    <n v="190"/>
    <n v="204135.5"/>
    <m/>
  </r>
  <r>
    <d v="2021-01-04T00:00:00"/>
    <n v="1"/>
    <x v="2"/>
    <s v="INV2020/00000069"/>
    <s v="C00000013"/>
    <x v="12"/>
    <x v="28"/>
    <x v="29"/>
    <n v="22"/>
    <s v="Kg"/>
    <n v="594"/>
    <x v="36"/>
    <n v="0.29629629629629628"/>
    <n v="8"/>
    <n v="176"/>
    <m/>
    <m/>
    <m/>
    <m/>
    <m/>
    <m/>
    <m/>
    <n v="1188"/>
    <n v="166687.05000000002"/>
    <x v="2"/>
    <n v="352"/>
    <n v="38988.449999999997"/>
    <x v="7"/>
    <n v="1540"/>
    <n v="205675.5"/>
    <m/>
  </r>
  <r>
    <d v="2021-01-04T00:00:00"/>
    <n v="1"/>
    <x v="2"/>
    <s v="INV2020/00000069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507.6"/>
    <n v="167194.65000000002"/>
    <x v="2"/>
    <n v="302.39999999999998"/>
    <n v="39290.85"/>
    <x v="7"/>
    <n v="810"/>
    <n v="206485.50000000003"/>
    <m/>
  </r>
  <r>
    <d v="2021-01-04T00:00:00"/>
    <n v="1"/>
    <x v="2"/>
    <s v="INV2020/00000069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x v="7"/>
    <n v="405"/>
    <n v="206890.5"/>
    <m/>
  </r>
  <r>
    <d v="2021-01-04T00:00:00"/>
    <n v="1"/>
    <x v="2"/>
    <s v="INV2020/00000069"/>
    <s v="C00000013"/>
    <x v="12"/>
    <x v="30"/>
    <x v="30"/>
    <n v="200"/>
    <s v="Kg"/>
    <n v="2600"/>
    <x v="37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x v="7"/>
    <n v="5920"/>
    <n v="212810.5"/>
    <m/>
  </r>
  <r>
    <d v="2021-01-04T00:00:00"/>
    <n v="1"/>
    <x v="2"/>
    <s v="INV2020/00000069"/>
    <s v="C00000013"/>
    <x v="12"/>
    <x v="31"/>
    <x v="24"/>
    <n v="1"/>
    <s v="Kg"/>
    <n v="28"/>
    <x v="24"/>
    <n v="0.6071428571428571"/>
    <n v="17"/>
    <n v="17"/>
    <m/>
    <m/>
    <m/>
    <m/>
    <m/>
    <m/>
    <m/>
    <n v="84"/>
    <n v="172732.45"/>
    <x v="3"/>
    <n v="51"/>
    <n v="40213.049999999996"/>
    <x v="7"/>
    <n v="135"/>
    <n v="212945.5"/>
    <m/>
  </r>
  <r>
    <d v="2021-01-04T00:00:00"/>
    <n v="1"/>
    <x v="2"/>
    <s v="INV2020/00000069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2842.45"/>
    <x v="0"/>
    <n v="20"/>
    <n v="40233.049999999996"/>
    <x v="7"/>
    <n v="130"/>
    <n v="213075.5"/>
    <m/>
  </r>
  <r>
    <d v="2021-01-04T00:00:00"/>
    <n v="1"/>
    <x v="2"/>
    <s v="INV2020/00000069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73132.45"/>
    <x v="0"/>
    <n v="90"/>
    <n v="40323.049999999996"/>
    <x v="7"/>
    <n v="380"/>
    <n v="213455.5"/>
    <m/>
  </r>
  <r>
    <d v="2021-01-04T00:00:00"/>
    <n v="1"/>
    <x v="2"/>
    <s v="INV2020/00000069"/>
    <s v="C00000013"/>
    <x v="12"/>
    <x v="34"/>
    <x v="33"/>
    <n v="5"/>
    <s v="Kg"/>
    <n v="150"/>
    <x v="39"/>
    <n v="0.2"/>
    <n v="6"/>
    <n v="30"/>
    <m/>
    <m/>
    <m/>
    <m/>
    <m/>
    <m/>
    <m/>
    <n v="150"/>
    <n v="173282.45"/>
    <x v="0"/>
    <n v="30"/>
    <n v="40353.049999999996"/>
    <x v="7"/>
    <n v="180"/>
    <n v="213635.5"/>
    <m/>
  </r>
  <r>
    <d v="2021-01-04T00:00:00"/>
    <n v="1"/>
    <x v="2"/>
    <s v="INV2020/00000069"/>
    <s v="C00000013"/>
    <x v="12"/>
    <x v="35"/>
    <x v="34"/>
    <n v="1"/>
    <m/>
    <n v="38"/>
    <x v="8"/>
    <n v="0.26315789473684209"/>
    <n v="10"/>
    <n v="10"/>
    <m/>
    <m/>
    <m/>
    <m/>
    <m/>
    <m/>
    <m/>
    <n v="114"/>
    <n v="173396.45"/>
    <x v="3"/>
    <n v="30"/>
    <n v="40383.049999999996"/>
    <x v="7"/>
    <n v="144"/>
    <n v="213779.5"/>
    <m/>
  </r>
  <r>
    <d v="2021-01-04T00:00:00"/>
    <n v="1"/>
    <x v="2"/>
    <s v="INV2020/00000069"/>
    <s v="C00000013"/>
    <x v="12"/>
    <x v="36"/>
    <x v="35"/>
    <n v="10"/>
    <s v="Kg"/>
    <n v="290"/>
    <x v="39"/>
    <n v="0.2413793103448276"/>
    <n v="7"/>
    <n v="70"/>
    <m/>
    <m/>
    <m/>
    <m/>
    <m/>
    <m/>
    <m/>
    <n v="290"/>
    <n v="173686.45"/>
    <x v="0"/>
    <n v="70"/>
    <n v="40453.049999999996"/>
    <x v="7"/>
    <n v="360"/>
    <n v="214139.5"/>
    <m/>
  </r>
  <r>
    <d v="2021-01-04T00:00:00"/>
    <n v="1"/>
    <x v="2"/>
    <s v="INV2020/00000069"/>
    <s v="C00000013"/>
    <x v="12"/>
    <x v="4"/>
    <x v="4"/>
    <n v="5"/>
    <s v="Kg"/>
    <n v="77.5"/>
    <x v="35"/>
    <n v="0.22580645161290322"/>
    <n v="3.5"/>
    <n v="17.5"/>
    <m/>
    <m/>
    <m/>
    <m/>
    <m/>
    <m/>
    <m/>
    <n v="77.5"/>
    <n v="173763.95"/>
    <x v="0"/>
    <n v="17.5"/>
    <n v="40470.549999999996"/>
    <x v="7"/>
    <n v="95"/>
    <n v="214234.5"/>
    <m/>
  </r>
  <r>
    <d v="2021-01-04T00:00:00"/>
    <n v="1"/>
    <x v="2"/>
    <s v="INV2020/00000069"/>
    <s v="C00000013"/>
    <x v="12"/>
    <x v="37"/>
    <x v="15"/>
    <n v="4"/>
    <s v="Kg"/>
    <n v="240"/>
    <x v="40"/>
    <n v="0.25"/>
    <n v="15"/>
    <n v="60"/>
    <m/>
    <m/>
    <m/>
    <m/>
    <m/>
    <m/>
    <m/>
    <n v="240"/>
    <n v="174003.95"/>
    <x v="0"/>
    <n v="60"/>
    <n v="40530.549999999996"/>
    <x v="7"/>
    <n v="300"/>
    <n v="214534.5"/>
    <m/>
  </r>
  <r>
    <d v="2021-01-11T00:00:00"/>
    <n v="1"/>
    <x v="2"/>
    <s v="INV2020/00000070"/>
    <s v="C00000010"/>
    <x v="9"/>
    <x v="38"/>
    <x v="36"/>
    <n v="6"/>
    <s v="Kg"/>
    <n v="0"/>
    <x v="41"/>
    <n v="-1"/>
    <n v="-7.5"/>
    <n v="-45"/>
    <m/>
    <m/>
    <m/>
    <m/>
    <m/>
    <m/>
    <m/>
    <n v="0"/>
    <n v="174003.95"/>
    <x v="0"/>
    <n v="0"/>
    <n v="40530.549999999996"/>
    <x v="7"/>
    <n v="0"/>
    <n v="214534.5"/>
    <s v="FOC"/>
  </r>
  <r>
    <d v="2021-01-08T00:00:00"/>
    <n v="1"/>
    <x v="2"/>
    <s v="INV2020/00000071"/>
    <s v="C00000013"/>
    <x v="12"/>
    <x v="39"/>
    <x v="37"/>
    <n v="1"/>
    <m/>
    <n v="39"/>
    <x v="42"/>
    <n v="0.25641025641025639"/>
    <n v="10"/>
    <n v="10"/>
    <m/>
    <m/>
    <m/>
    <m/>
    <m/>
    <m/>
    <m/>
    <n v="39"/>
    <n v="174042.95"/>
    <x v="0"/>
    <n v="10"/>
    <n v="40540.549999999996"/>
    <x v="7"/>
    <n v="49"/>
    <n v="214583.5"/>
    <m/>
  </r>
  <r>
    <d v="2021-01-09T00:00:00"/>
    <n v="1"/>
    <x v="2"/>
    <s v="INV2020/00000072"/>
    <s v="C00000003"/>
    <x v="2"/>
    <x v="12"/>
    <x v="26"/>
    <n v="25"/>
    <s v="Kg"/>
    <n v="25"/>
    <x v="18"/>
    <n v="1"/>
    <n v="1"/>
    <n v="25"/>
    <m/>
    <m/>
    <m/>
    <m/>
    <m/>
    <m/>
    <m/>
    <n v="125"/>
    <n v="174167.95"/>
    <x v="6"/>
    <n v="125"/>
    <n v="40665.549999999996"/>
    <x v="7"/>
    <n v="250"/>
    <n v="214833.5"/>
    <m/>
  </r>
  <r>
    <d v="2021-01-09T00:00:00"/>
    <n v="1"/>
    <x v="2"/>
    <s v="INV2020/00000072"/>
    <s v="C00000003"/>
    <x v="2"/>
    <x v="25"/>
    <x v="24"/>
    <n v="1"/>
    <m/>
    <n v="28"/>
    <x v="24"/>
    <n v="0.6071428571428571"/>
    <n v="17"/>
    <n v="17"/>
    <m/>
    <m/>
    <m/>
    <m/>
    <m/>
    <m/>
    <m/>
    <n v="56"/>
    <n v="174223.95"/>
    <x v="2"/>
    <n v="34"/>
    <n v="40699.549999999996"/>
    <x v="7"/>
    <n v="90"/>
    <n v="214923.5"/>
    <m/>
  </r>
  <r>
    <d v="2021-01-18T00:00:00"/>
    <n v="1"/>
    <x v="2"/>
    <s v="INV2020/00000073"/>
    <s v="C00000013"/>
    <x v="12"/>
    <x v="5"/>
    <x v="14"/>
    <n v="20"/>
    <s v="Kg"/>
    <n v="168"/>
    <x v="43"/>
    <n v="0.40476190476190477"/>
    <n v="3.4000000000000004"/>
    <n v="68"/>
    <m/>
    <m/>
    <m/>
    <m/>
    <m/>
    <m/>
    <m/>
    <n v="336"/>
    <n v="174559.95"/>
    <x v="2"/>
    <n v="136"/>
    <n v="40835.549999999996"/>
    <x v="7"/>
    <n v="472"/>
    <n v="215395.5"/>
    <m/>
  </r>
  <r>
    <d v="2021-01-18T00:00:00"/>
    <n v="1"/>
    <x v="2"/>
    <s v="INV2020/00000073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253.8"/>
    <n v="174813.75"/>
    <x v="0"/>
    <n v="151.19999999999999"/>
    <n v="40986.749999999993"/>
    <x v="7"/>
    <n v="405"/>
    <n v="215800.5"/>
    <m/>
  </r>
  <r>
    <d v="2021-01-18T00:00:00"/>
    <n v="1"/>
    <x v="2"/>
    <s v="INV2020/00000073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75067.55"/>
    <x v="0"/>
    <n v="151.19999999999999"/>
    <n v="41137.94999999999"/>
    <x v="7"/>
    <n v="405"/>
    <n v="216205.49999999997"/>
    <m/>
  </r>
  <r>
    <d v="2021-01-18T00:00:00"/>
    <n v="1"/>
    <x v="2"/>
    <s v="INV2020/00000073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5177.55"/>
    <x v="0"/>
    <n v="20"/>
    <n v="41157.94999999999"/>
    <x v="7"/>
    <n v="130"/>
    <n v="216335.49999999997"/>
    <m/>
  </r>
  <r>
    <d v="2021-01-18T00:00:00"/>
    <n v="1"/>
    <x v="2"/>
    <s v="INV2020/00000073"/>
    <s v="C00000013"/>
    <x v="12"/>
    <x v="25"/>
    <x v="24"/>
    <n v="1"/>
    <m/>
    <n v="28"/>
    <x v="24"/>
    <n v="0.6071428571428571"/>
    <n v="17"/>
    <n v="17"/>
    <m/>
    <m/>
    <m/>
    <m/>
    <m/>
    <m/>
    <m/>
    <n v="56"/>
    <n v="175233.55"/>
    <x v="2"/>
    <n v="34"/>
    <n v="41191.94999999999"/>
    <x v="7"/>
    <n v="90"/>
    <n v="216425.49999999997"/>
    <m/>
  </r>
  <r>
    <d v="2021-01-18T00:00:00"/>
    <n v="1"/>
    <x v="2"/>
    <s v="INV2020/00000073"/>
    <s v="C00000013"/>
    <x v="12"/>
    <x v="4"/>
    <x v="4"/>
    <n v="5"/>
    <s v="Kg"/>
    <n v="77.5"/>
    <x v="35"/>
    <n v="0.22580645161290322"/>
    <n v="3.5"/>
    <n v="17.5"/>
    <m/>
    <m/>
    <m/>
    <m/>
    <m/>
    <m/>
    <m/>
    <n v="155"/>
    <n v="175388.55"/>
    <x v="2"/>
    <n v="35"/>
    <n v="41226.94999999999"/>
    <x v="7"/>
    <n v="190"/>
    <n v="216615.49999999997"/>
    <m/>
  </r>
  <r>
    <d v="2021-01-18T00:00:00"/>
    <n v="1"/>
    <x v="2"/>
    <s v="INV2020/00000073"/>
    <s v="C00000013"/>
    <x v="12"/>
    <x v="7"/>
    <x v="0"/>
    <n v="220"/>
    <s v="Kg"/>
    <n v="1199"/>
    <x v="32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x v="7"/>
    <n v="1716"/>
    <n v="218331.49999999997"/>
    <m/>
  </r>
  <r>
    <d v="2021-01-27T00:00:00"/>
    <n v="1"/>
    <x v="2"/>
    <s v="INV2020/00000074"/>
    <s v="C00000003"/>
    <x v="2"/>
    <x v="15"/>
    <x v="27"/>
    <n v="220"/>
    <s v="Kg"/>
    <n v="1452"/>
    <x v="44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x v="7"/>
    <n v="5082"/>
    <n v="223413.49999999997"/>
    <m/>
  </r>
  <r>
    <d v="2021-01-27T00:00:00"/>
    <n v="1"/>
    <x v="2"/>
    <s v="INV2020/00000074"/>
    <s v="C00000003"/>
    <x v="2"/>
    <x v="12"/>
    <x v="26"/>
    <n v="25"/>
    <s v="Kg"/>
    <n v="25"/>
    <x v="18"/>
    <n v="1"/>
    <n v="1"/>
    <n v="25"/>
    <m/>
    <m/>
    <m/>
    <m/>
    <m/>
    <m/>
    <m/>
    <n v="125"/>
    <n v="181068.55"/>
    <x v="6"/>
    <n v="125"/>
    <n v="42594.94999999999"/>
    <x v="7"/>
    <n v="250"/>
    <n v="223663.49999999997"/>
    <m/>
  </r>
  <r>
    <d v="2021-01-27T00:00:00"/>
    <n v="1"/>
    <x v="2"/>
    <s v="INV2020/00000074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81533.55"/>
    <x v="1"/>
    <n v="90"/>
    <n v="42684.94999999999"/>
    <x v="7"/>
    <n v="555"/>
    <n v="224218.49999999997"/>
    <m/>
  </r>
  <r>
    <d v="2021-01-29T00:00:00"/>
    <n v="1"/>
    <x v="2"/>
    <s v="INV2020/00000075"/>
    <s v="C00000001"/>
    <x v="0"/>
    <x v="15"/>
    <x v="27"/>
    <n v="220"/>
    <s v="Kg"/>
    <n v="1452"/>
    <x v="44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x v="7"/>
    <n v="1694"/>
    <n v="225912.49999999997"/>
    <m/>
  </r>
  <r>
    <d v="2021-01-29T00:00:00"/>
    <n v="1"/>
    <x v="2"/>
    <s v="INV2020/00000075"/>
    <s v="C00000001"/>
    <x v="0"/>
    <x v="26"/>
    <x v="25"/>
    <n v="30"/>
    <s v="Kg"/>
    <n v="168"/>
    <x v="34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x v="7"/>
    <n v="900"/>
    <n v="226812.49999999997"/>
    <m/>
  </r>
  <r>
    <d v="2021-01-29T00:00:00"/>
    <n v="1"/>
    <x v="2"/>
    <s v="INV2020/00000075"/>
    <s v="C00000001"/>
    <x v="0"/>
    <x v="8"/>
    <x v="21"/>
    <n v="40"/>
    <s v="Kg"/>
    <n v="212"/>
    <x v="0"/>
    <n v="0.28301886792452829"/>
    <n v="1.5"/>
    <n v="60"/>
    <m/>
    <m/>
    <m/>
    <m/>
    <m/>
    <m/>
    <m/>
    <n v="212"/>
    <n v="183869.55"/>
    <x v="0"/>
    <n v="60"/>
    <n v="43214.94999999999"/>
    <x v="7"/>
    <n v="272"/>
    <n v="227084.49999999997"/>
    <m/>
  </r>
  <r>
    <d v="2021-01-29T00:00:00"/>
    <n v="1"/>
    <x v="2"/>
    <s v="INV2020/00000076"/>
    <s v="C00000010"/>
    <x v="9"/>
    <x v="15"/>
    <x v="27"/>
    <n v="220"/>
    <s v="Kg"/>
    <n v="1452"/>
    <x v="2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x v="7"/>
    <n v="7700"/>
    <n v="234784.49999999997"/>
    <m/>
  </r>
  <r>
    <d v="2021-01-29T00:00:00"/>
    <n v="1"/>
    <x v="2"/>
    <s v="INV2020/00000076"/>
    <s v="C00000010"/>
    <x v="9"/>
    <x v="27"/>
    <x v="38"/>
    <n v="30"/>
    <s v="Kg"/>
    <n v="186"/>
    <x v="2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x v="7"/>
    <n v="1680"/>
    <n v="236464.49999999997"/>
    <m/>
  </r>
  <r>
    <d v="2021-01-29T00:00:00"/>
    <n v="1"/>
    <x v="2"/>
    <s v="INV2020/00000076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x v="7"/>
    <n v="550"/>
    <n v="237014.49999999997"/>
    <m/>
  </r>
  <r>
    <d v="2021-01-29T00:00:00"/>
    <n v="1"/>
    <x v="2"/>
    <s v="INV2020/00000076"/>
    <s v="C00000010"/>
    <x v="9"/>
    <x v="4"/>
    <x v="4"/>
    <n v="5"/>
    <s v="Kg"/>
    <n v="77.5"/>
    <x v="35"/>
    <n v="0.22580645161290322"/>
    <n v="3.5"/>
    <n v="17.5"/>
    <m/>
    <m/>
    <m/>
    <m/>
    <m/>
    <m/>
    <m/>
    <n v="310"/>
    <n v="193177.55"/>
    <x v="5"/>
    <n v="70"/>
    <n v="44216.94999999999"/>
    <x v="7"/>
    <n v="380"/>
    <n v="237394.49999999997"/>
    <m/>
  </r>
  <r>
    <d v="2021-02-03T00:00:00"/>
    <n v="2"/>
    <x v="2"/>
    <s v="INV2020/00000077"/>
    <s v="C00000014"/>
    <x v="13"/>
    <x v="15"/>
    <x v="27"/>
    <n v="220"/>
    <s v="Kg"/>
    <n v="1452"/>
    <x v="45"/>
    <n v="0.15151515151515152"/>
    <n v="1"/>
    <n v="220"/>
    <m/>
    <m/>
    <m/>
    <m/>
    <m/>
    <m/>
    <m/>
    <n v="2904"/>
    <n v="196081.55"/>
    <x v="2"/>
    <n v="440"/>
    <n v="44656.94999999999"/>
    <x v="8"/>
    <n v="3344"/>
    <n v="240738.49999999997"/>
    <m/>
  </r>
  <r>
    <d v="2021-02-03T00:00:00"/>
    <n v="2"/>
    <x v="2"/>
    <s v="INV2020/00000077"/>
    <s v="C00000014"/>
    <x v="13"/>
    <x v="26"/>
    <x v="39"/>
    <n v="30"/>
    <s v="Kg"/>
    <n v="192"/>
    <x v="34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x v="8"/>
    <n v="1125"/>
    <n v="241863.49999999997"/>
    <m/>
  </r>
  <r>
    <d v="2021-02-03T00:00:00"/>
    <n v="2"/>
    <x v="2"/>
    <s v="INV2020/00000077"/>
    <s v="C00000014"/>
    <x v="13"/>
    <x v="40"/>
    <x v="21"/>
    <n v="40"/>
    <s v="Kg"/>
    <n v="212"/>
    <x v="27"/>
    <n v="0.32075471698113212"/>
    <n v="1.7000000000000002"/>
    <n v="68"/>
    <m/>
    <m/>
    <m/>
    <m/>
    <m/>
    <m/>
    <m/>
    <n v="212"/>
    <n v="197253.55"/>
    <x v="0"/>
    <n v="68"/>
    <n v="44889.94999999999"/>
    <x v="8"/>
    <n v="280"/>
    <n v="242143.49999999997"/>
    <m/>
  </r>
  <r>
    <d v="2021-02-03T00:00:00"/>
    <n v="2"/>
    <x v="2"/>
    <s v="INV2020/00000077"/>
    <s v="C00000014"/>
    <x v="13"/>
    <x v="4"/>
    <x v="4"/>
    <n v="5"/>
    <s v="Kg"/>
    <n v="77.5"/>
    <x v="46"/>
    <n v="0.25806451612903225"/>
    <n v="4"/>
    <n v="20"/>
    <m/>
    <m/>
    <m/>
    <m/>
    <m/>
    <m/>
    <m/>
    <n v="155"/>
    <n v="197408.55"/>
    <x v="2"/>
    <n v="40"/>
    <n v="44929.94999999999"/>
    <x v="8"/>
    <n v="195"/>
    <n v="242338.49999999997"/>
    <m/>
  </r>
  <r>
    <d v="2021-02-03T00:00:00"/>
    <n v="2"/>
    <x v="2"/>
    <s v="INV2020/00000077"/>
    <s v="C00000014"/>
    <x v="13"/>
    <x v="41"/>
    <x v="24"/>
    <n v="1"/>
    <m/>
    <n v="28"/>
    <x v="24"/>
    <n v="0.6071428571428571"/>
    <n v="17"/>
    <n v="17"/>
    <m/>
    <m/>
    <m/>
    <m/>
    <m/>
    <m/>
    <m/>
    <n v="112"/>
    <n v="197520.55"/>
    <x v="5"/>
    <n v="68"/>
    <n v="44997.94999999999"/>
    <x v="8"/>
    <n v="180"/>
    <n v="242518.49999999997"/>
    <m/>
  </r>
  <r>
    <d v="2021-02-03T00:00:00"/>
    <n v="2"/>
    <x v="2"/>
    <s v="INV2020/00000077"/>
    <s v="C00000014"/>
    <x v="13"/>
    <x v="5"/>
    <x v="14"/>
    <n v="20"/>
    <s v="Kg"/>
    <n v="168"/>
    <x v="47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x v="8"/>
    <n v="232"/>
    <n v="242750.49999999997"/>
    <m/>
  </r>
  <r>
    <d v="2021-02-02T00:00:00"/>
    <n v="2"/>
    <x v="2"/>
    <s v="INV2020/00000078"/>
    <s v="C00000005"/>
    <x v="4"/>
    <x v="15"/>
    <x v="27"/>
    <n v="220"/>
    <s v="Kg"/>
    <n v="1452"/>
    <x v="34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x v="8"/>
    <n v="1650"/>
    <n v="244400.49999999997"/>
    <m/>
  </r>
  <r>
    <d v="2021-02-02T00:00:00"/>
    <n v="2"/>
    <x v="2"/>
    <s v="INV2020/00000078"/>
    <s v="C00000005"/>
    <x v="4"/>
    <x v="4"/>
    <x v="4"/>
    <n v="5"/>
    <s v="Kg"/>
    <n v="77.5"/>
    <x v="48"/>
    <n v="0.29032258064516131"/>
    <n v="4.5"/>
    <n v="22.5"/>
    <m/>
    <m/>
    <m/>
    <m/>
    <m/>
    <m/>
    <m/>
    <n v="77.5"/>
    <n v="199218.05"/>
    <x v="0"/>
    <n v="22.5"/>
    <n v="45282.44999999999"/>
    <x v="8"/>
    <n v="100"/>
    <n v="244500.49999999997"/>
    <m/>
  </r>
  <r>
    <d v="2021-02-06T00:00:00"/>
    <n v="2"/>
    <x v="2"/>
    <s v="INV2020/00000079"/>
    <s v="C00000014"/>
    <x v="13"/>
    <x v="42"/>
    <x v="19"/>
    <n v="5"/>
    <s v="Kg"/>
    <n v="90"/>
    <x v="28"/>
    <n v="0.44444444444444442"/>
    <n v="8"/>
    <n v="40"/>
    <m/>
    <m/>
    <m/>
    <m/>
    <m/>
    <m/>
    <m/>
    <n v="90"/>
    <n v="199308.05"/>
    <x v="0"/>
    <n v="40"/>
    <n v="45322.44999999999"/>
    <x v="8"/>
    <n v="130"/>
    <n v="244630.49999999997"/>
    <m/>
  </r>
  <r>
    <d v="2021-02-09T00:00:00"/>
    <n v="2"/>
    <x v="2"/>
    <s v="INV2020/00000080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99598.05"/>
    <x v="0"/>
    <n v="90"/>
    <n v="45412.44999999999"/>
    <x v="8"/>
    <n v="380"/>
    <n v="245010.49999999997"/>
    <m/>
  </r>
  <r>
    <d v="2021-02-09T00:00:00"/>
    <n v="2"/>
    <x v="2"/>
    <s v="INV2020/00000080"/>
    <s v="C00000013"/>
    <x v="12"/>
    <x v="5"/>
    <x v="14"/>
    <n v="20"/>
    <m/>
    <n v="168"/>
    <x v="43"/>
    <n v="0.40476190476190477"/>
    <n v="3.4000000000000004"/>
    <n v="68"/>
    <m/>
    <m/>
    <m/>
    <m/>
    <m/>
    <m/>
    <m/>
    <n v="336"/>
    <n v="199934.05"/>
    <x v="2"/>
    <n v="136"/>
    <n v="45548.44999999999"/>
    <x v="8"/>
    <n v="472"/>
    <n v="245482.49999999997"/>
    <m/>
  </r>
  <r>
    <d v="2021-02-09T00:00:00"/>
    <n v="2"/>
    <x v="2"/>
    <s v="INV2020/00000080"/>
    <s v="C00000013"/>
    <x v="12"/>
    <x v="15"/>
    <x v="27"/>
    <n v="220"/>
    <m/>
    <n v="1452"/>
    <x v="32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x v="8"/>
    <n v="1716"/>
    <n v="247198.49999999997"/>
    <m/>
  </r>
  <r>
    <d v="2021-02-09T00:00:00"/>
    <n v="2"/>
    <x v="2"/>
    <s v="INV2020/00000080"/>
    <s v="C00000013"/>
    <x v="12"/>
    <x v="29"/>
    <x v="1"/>
    <n v="54"/>
    <m/>
    <n v="253.8"/>
    <x v="34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x v="8"/>
    <n v="405"/>
    <n v="247603.49999999997"/>
    <m/>
  </r>
  <r>
    <d v="2021-02-09T00:00:00"/>
    <n v="2"/>
    <x v="2"/>
    <s v="INV2020/00000080"/>
    <s v="C00000013"/>
    <x v="12"/>
    <x v="4"/>
    <x v="4"/>
    <n v="5"/>
    <m/>
    <n v="77.5"/>
    <x v="35"/>
    <n v="0.22580645161290322"/>
    <n v="3.5"/>
    <n v="17.5"/>
    <m/>
    <m/>
    <m/>
    <m/>
    <m/>
    <m/>
    <m/>
    <n v="77.5"/>
    <n v="201717.34999999998"/>
    <x v="0"/>
    <n v="17.5"/>
    <n v="45981.149999999987"/>
    <x v="8"/>
    <n v="95"/>
    <n v="247698.49999999997"/>
    <m/>
  </r>
  <r>
    <d v="2021-02-09T00:00:00"/>
    <n v="2"/>
    <x v="2"/>
    <s v="INV2020/00000080"/>
    <s v="C00000013"/>
    <x v="12"/>
    <x v="32"/>
    <x v="31"/>
    <n v="5"/>
    <m/>
    <n v="110"/>
    <x v="28"/>
    <n v="0.18181818181818182"/>
    <n v="4"/>
    <n v="20"/>
    <m/>
    <m/>
    <m/>
    <m/>
    <m/>
    <m/>
    <m/>
    <n v="110"/>
    <n v="201827.34999999998"/>
    <x v="0"/>
    <n v="20"/>
    <n v="46001.149999999987"/>
    <x v="8"/>
    <n v="130"/>
    <n v="247828.49999999997"/>
    <m/>
  </r>
  <r>
    <d v="2021-02-17T00:00:00"/>
    <n v="2"/>
    <x v="2"/>
    <s v="INV2020/00000081"/>
    <s v="C00000005"/>
    <x v="4"/>
    <x v="26"/>
    <x v="39"/>
    <n v="30"/>
    <m/>
    <n v="192"/>
    <x v="34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x v="8"/>
    <n v="225"/>
    <n v="248053.49999999997"/>
    <m/>
  </r>
  <r>
    <d v="2021-02-19T00:00:00"/>
    <n v="2"/>
    <x v="2"/>
    <s v="INV2020/00000082"/>
    <s v="C00000001"/>
    <x v="0"/>
    <x v="15"/>
    <x v="27"/>
    <n v="220"/>
    <m/>
    <n v="1452"/>
    <x v="44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x v="8"/>
    <n v="1694"/>
    <n v="249747.49999999997"/>
    <m/>
  </r>
  <r>
    <d v="2021-02-24T00:00:00"/>
    <n v="2"/>
    <x v="2"/>
    <s v="INV2020/00000083"/>
    <s v="C00000004"/>
    <x v="3"/>
    <x v="43"/>
    <x v="39"/>
    <n v="220"/>
    <m/>
    <n v="1408"/>
    <x v="21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x v="8"/>
    <n v="7370"/>
    <n v="257117.49999999997"/>
    <m/>
  </r>
  <r>
    <d v="2021-02-24T00:00:00"/>
    <n v="2"/>
    <x v="2"/>
    <s v="INV2020/00000083"/>
    <s v="C00000004"/>
    <x v="3"/>
    <x v="29"/>
    <x v="1"/>
    <n v="54"/>
    <m/>
    <n v="253.8"/>
    <x v="17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x v="8"/>
    <n v="1069.2"/>
    <n v="258186.69999999995"/>
    <m/>
  </r>
  <r>
    <d v="2021-02-24T00:00:00"/>
    <n v="2"/>
    <x v="2"/>
    <s v="INV2020/00000083"/>
    <s v="C00000004"/>
    <x v="3"/>
    <x v="4"/>
    <x v="4"/>
    <n v="5"/>
    <m/>
    <n v="77.5"/>
    <x v="12"/>
    <n v="0.16129032258064516"/>
    <n v="2.5"/>
    <n v="12.5"/>
    <m/>
    <m/>
    <m/>
    <m/>
    <m/>
    <m/>
    <m/>
    <n v="310"/>
    <n v="211582.74999999997"/>
    <x v="5"/>
    <n v="50"/>
    <n v="46963.94999999999"/>
    <x v="8"/>
    <n v="360"/>
    <n v="258546.69999999995"/>
    <m/>
  </r>
  <r>
    <d v="2021-02-24T00:00:00"/>
    <n v="2"/>
    <x v="2"/>
    <s v="INV2020/00000083"/>
    <s v="C00000004"/>
    <x v="3"/>
    <x v="44"/>
    <x v="15"/>
    <n v="4"/>
    <m/>
    <n v="240"/>
    <x v="23"/>
    <n v="0.3"/>
    <n v="18"/>
    <n v="72"/>
    <m/>
    <m/>
    <m/>
    <m/>
    <m/>
    <m/>
    <m/>
    <n v="240"/>
    <n v="211822.74999999997"/>
    <x v="0"/>
    <n v="72"/>
    <n v="47035.94999999999"/>
    <x v="8"/>
    <n v="312"/>
    <n v="258858.69999999995"/>
    <m/>
  </r>
  <r>
    <d v="2021-02-23T00:00:00"/>
    <n v="2"/>
    <x v="2"/>
    <s v="INV2020/00000084"/>
    <s v="C00000008"/>
    <x v="14"/>
    <x v="5"/>
    <x v="14"/>
    <n v="20"/>
    <m/>
    <n v="168"/>
    <x v="16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x v="8"/>
    <n v="920"/>
    <n v="259778.69999999995"/>
    <m/>
  </r>
  <r>
    <d v="2021-02-23T00:00:00"/>
    <n v="2"/>
    <x v="2"/>
    <s v="INV2020/00000084"/>
    <s v="C00000008"/>
    <x v="14"/>
    <x v="4"/>
    <x v="4"/>
    <n v="5"/>
    <m/>
    <n v="77.5"/>
    <x v="48"/>
    <n v="0.29032258064516131"/>
    <n v="4.5"/>
    <n v="22.5"/>
    <m/>
    <m/>
    <m/>
    <m/>
    <m/>
    <m/>
    <m/>
    <n v="77.5"/>
    <n v="212572.24999999997"/>
    <x v="0"/>
    <n v="22.5"/>
    <n v="47306.44999999999"/>
    <x v="8"/>
    <n v="100"/>
    <n v="259878.69999999995"/>
    <m/>
  </r>
  <r>
    <d v="2021-02-23T00:00:00"/>
    <n v="2"/>
    <x v="2"/>
    <s v="INV2020/00000084"/>
    <s v="C00000008"/>
    <x v="14"/>
    <x v="20"/>
    <x v="8"/>
    <n v="12"/>
    <m/>
    <n v="54"/>
    <x v="25"/>
    <n v="0.1111111111111111"/>
    <n v="0.5"/>
    <n v="6"/>
    <m/>
    <m/>
    <m/>
    <m/>
    <m/>
    <m/>
    <m/>
    <n v="162"/>
    <n v="212734.24999999997"/>
    <x v="3"/>
    <n v="18"/>
    <n v="47324.44999999999"/>
    <x v="8"/>
    <n v="180"/>
    <n v="260058.69999999995"/>
    <m/>
  </r>
  <r>
    <d v="2021-02-26T00:00:00"/>
    <n v="2"/>
    <x v="2"/>
    <s v="INV2020/00000085"/>
    <s v="C00000015"/>
    <x v="15"/>
    <x v="43"/>
    <x v="39"/>
    <n v="220"/>
    <m/>
    <n v="1408"/>
    <x v="44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x v="8"/>
    <n v="1694"/>
    <n v="261752.69999999995"/>
    <m/>
  </r>
  <r>
    <d v="2021-02-26T00:00:00"/>
    <n v="2"/>
    <x v="2"/>
    <s v="INV2020/00000085"/>
    <s v="C00000015"/>
    <x v="15"/>
    <x v="26"/>
    <x v="38"/>
    <n v="30"/>
    <m/>
    <n v="186"/>
    <x v="45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x v="8"/>
    <n v="228"/>
    <n v="261980.69999999995"/>
    <m/>
  </r>
  <r>
    <d v="2021-02-26T00:00:00"/>
    <n v="2"/>
    <x v="2"/>
    <s v="INV2020/00000085"/>
    <s v="C00000015"/>
    <x v="15"/>
    <x v="4"/>
    <x v="40"/>
    <n v="5"/>
    <m/>
    <n v="80"/>
    <x v="48"/>
    <n v="0.25"/>
    <n v="4"/>
    <n v="20"/>
    <m/>
    <m/>
    <m/>
    <m/>
    <m/>
    <m/>
    <m/>
    <n v="80"/>
    <n v="214408.24999999997"/>
    <x v="0"/>
    <n v="20"/>
    <n v="47672.44999999999"/>
    <x v="8"/>
    <n v="100"/>
    <n v="262080.69999999995"/>
    <m/>
  </r>
  <r>
    <d v="2021-03-08T00:00:00"/>
    <n v="3"/>
    <x v="2"/>
    <s v="INV2020/00000086"/>
    <s v="C00000004"/>
    <x v="3"/>
    <x v="43"/>
    <x v="39"/>
    <n v="220"/>
    <m/>
    <n v="1408"/>
    <x v="0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x v="9"/>
    <n v="8976"/>
    <n v="271056.69999999995"/>
    <m/>
  </r>
  <r>
    <d v="2021-03-08T00:00:00"/>
    <n v="3"/>
    <x v="2"/>
    <s v="INV2020/00000086"/>
    <s v="C00000004"/>
    <x v="3"/>
    <x v="13"/>
    <x v="16"/>
    <n v="220"/>
    <m/>
    <n v="1111"/>
    <x v="0"/>
    <n v="0.34653465346534656"/>
    <n v="1.75"/>
    <n v="385"/>
    <m/>
    <m/>
    <m/>
    <m/>
    <m/>
    <m/>
    <m/>
    <n v="1111"/>
    <n v="223967.24999999997"/>
    <x v="0"/>
    <n v="385"/>
    <n v="48585.44999999999"/>
    <x v="9"/>
    <n v="1496"/>
    <n v="272552.69999999995"/>
    <m/>
  </r>
  <r>
    <d v="2021-03-08T00:00:00"/>
    <n v="3"/>
    <x v="2"/>
    <s v="INV2020/00000086"/>
    <s v="C00000004"/>
    <x v="3"/>
    <x v="10"/>
    <x v="1"/>
    <n v="54"/>
    <m/>
    <n v="253.8"/>
    <x v="21"/>
    <n v="0.42553191489361702"/>
    <n v="2"/>
    <n v="108"/>
    <m/>
    <m/>
    <m/>
    <m/>
    <m/>
    <m/>
    <m/>
    <n v="1776.6000000000001"/>
    <n v="225743.84999999998"/>
    <x v="9"/>
    <n v="756"/>
    <n v="49341.44999999999"/>
    <x v="9"/>
    <n v="2532.6000000000004"/>
    <n v="275085.3"/>
    <m/>
  </r>
  <r>
    <d v="2021-03-08T00:00:00"/>
    <n v="3"/>
    <x v="2"/>
    <s v="INV2020/00000086"/>
    <s v="C00000004"/>
    <x v="3"/>
    <x v="16"/>
    <x v="1"/>
    <n v="54"/>
    <m/>
    <n v="253.8"/>
    <x v="21"/>
    <n v="0.42553191489361702"/>
    <n v="2"/>
    <n v="108"/>
    <m/>
    <m/>
    <m/>
    <m/>
    <m/>
    <m/>
    <m/>
    <n v="1269"/>
    <n v="227012.84999999998"/>
    <x v="6"/>
    <n v="540"/>
    <n v="49881.44999999999"/>
    <x v="9"/>
    <n v="1809"/>
    <n v="276894.3"/>
    <m/>
  </r>
  <r>
    <d v="2021-03-10T00:00:00"/>
    <n v="3"/>
    <x v="2"/>
    <s v="INV00000087"/>
    <s v="C00000016"/>
    <x v="16"/>
    <x v="43"/>
    <x v="39"/>
    <n v="220"/>
    <m/>
    <n v="1408"/>
    <x v="49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x v="9"/>
    <n v="3058"/>
    <n v="279952.3"/>
    <m/>
  </r>
  <r>
    <d v="2021-03-10T00:00:00"/>
    <n v="3"/>
    <x v="2"/>
    <s v="INV00000087"/>
    <s v="C00000016"/>
    <x v="16"/>
    <x v="15"/>
    <x v="27"/>
    <n v="220"/>
    <m/>
    <n v="1452"/>
    <x v="49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x v="9"/>
    <n v="3058"/>
    <n v="283010.3"/>
    <m/>
  </r>
  <r>
    <d v="2021-03-10T00:00:00"/>
    <n v="3"/>
    <x v="2"/>
    <s v="INV00000087"/>
    <s v="C00000016"/>
    <x v="16"/>
    <x v="45"/>
    <x v="7"/>
    <n v="225"/>
    <m/>
    <n v="1181.25"/>
    <x v="49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x v="9"/>
    <n v="4691.25"/>
    <n v="287701.55"/>
    <m/>
  </r>
  <r>
    <d v="2021-03-11T00:00:00"/>
    <n v="3"/>
    <x v="2"/>
    <s v="INV00000088"/>
    <s v="C00000009"/>
    <x v="8"/>
    <x v="43"/>
    <x v="39"/>
    <n v="220"/>
    <m/>
    <n v="1408"/>
    <x v="6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x v="9"/>
    <n v="3212"/>
    <n v="290913.55"/>
    <m/>
  </r>
  <r>
    <d v="2021-03-11T00:00:00"/>
    <n v="3"/>
    <x v="2"/>
    <s v="INV00000088"/>
    <s v="C00000009"/>
    <x v="8"/>
    <x v="13"/>
    <x v="16"/>
    <n v="220"/>
    <m/>
    <n v="1111"/>
    <x v="6"/>
    <n v="0.44554455445544555"/>
    <n v="2.25"/>
    <n v="495"/>
    <m/>
    <m/>
    <m/>
    <m/>
    <m/>
    <m/>
    <m/>
    <n v="1111"/>
    <n v="240203.59999999998"/>
    <x v="0"/>
    <n v="495"/>
    <n v="52315.94999999999"/>
    <x v="9"/>
    <n v="1606"/>
    <n v="292519.55"/>
    <m/>
  </r>
  <r>
    <d v="2021-03-11T00:00:00"/>
    <n v="3"/>
    <x v="2"/>
    <s v="INV00000088"/>
    <s v="C00000009"/>
    <x v="8"/>
    <x v="10"/>
    <x v="1"/>
    <n v="54"/>
    <m/>
    <n v="253.8"/>
    <x v="45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x v="9"/>
    <n v="820.8"/>
    <n v="293340.34999999998"/>
    <m/>
  </r>
  <r>
    <d v="2021-03-11T00:00:00"/>
    <n v="3"/>
    <x v="2"/>
    <s v="INV00000088"/>
    <s v="C00000009"/>
    <x v="8"/>
    <x v="16"/>
    <x v="1"/>
    <n v="54"/>
    <m/>
    <n v="253.8"/>
    <x v="45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x v="9"/>
    <n v="820.8"/>
    <n v="294161.14999999997"/>
    <m/>
  </r>
  <r>
    <d v="2021-03-31T00:00:00"/>
    <n v="3"/>
    <x v="2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  <m/>
  </r>
  <r>
    <d v="2021-03-31T00:00:00"/>
    <n v="3"/>
    <x v="2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  <m/>
  </r>
  <r>
    <d v="2021-03-31T00:00:00"/>
    <n v="3"/>
    <x v="2"/>
    <s v="INV00000089"/>
    <s v="C00000013"/>
    <x v="12"/>
    <x v="4"/>
    <x v="40"/>
    <n v="5"/>
    <m/>
    <n v="80"/>
    <x v="48"/>
    <n v="0.25"/>
    <n v="4"/>
    <n v="20"/>
    <m/>
    <m/>
    <m/>
    <m/>
    <m/>
    <m/>
    <m/>
    <n v="0"/>
    <n v="241218.8"/>
    <x v="3"/>
    <n v="0"/>
    <n v="52942.349999999984"/>
    <x v="9"/>
    <n v="0"/>
    <n v="294161.14999999997"/>
    <m/>
  </r>
  <r>
    <d v="2021-03-31T00:00:00"/>
    <n v="3"/>
    <x v="2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0"/>
    <n v="241218.8"/>
    <x v="2"/>
    <n v="0"/>
    <n v="52942.349999999984"/>
    <x v="9"/>
    <n v="0"/>
    <n v="294161.14999999997"/>
    <m/>
  </r>
  <r>
    <d v="2021-03-31T00:00:00"/>
    <n v="3"/>
    <x v="2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0"/>
    <n v="241218.8"/>
    <x v="3"/>
    <n v="0"/>
    <n v="52942.349999999984"/>
    <x v="9"/>
    <n v="0"/>
    <n v="294161.14999999997"/>
    <m/>
  </r>
  <r>
    <d v="2021-03-31T00:00:00"/>
    <n v="3"/>
    <x v="2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0"/>
    <n v="241218.8"/>
    <x v="5"/>
    <n v="0"/>
    <n v="52942.349999999984"/>
    <x v="9"/>
    <n v="0"/>
    <n v="294161.14999999997"/>
    <m/>
  </r>
  <r>
    <d v="2021-03-31T00:00:00"/>
    <n v="3"/>
    <x v="2"/>
    <s v="INV00000089"/>
    <s v="C00000013"/>
    <x v="12"/>
    <x v="47"/>
    <x v="43"/>
    <n v="1"/>
    <m/>
    <n v="50"/>
    <x v="52"/>
    <n v="0.36"/>
    <n v="18"/>
    <n v="18"/>
    <m/>
    <m/>
    <m/>
    <m/>
    <m/>
    <m/>
    <m/>
    <n v="0"/>
    <n v="241218.8"/>
    <x v="0"/>
    <n v="0"/>
    <n v="52942.349999999984"/>
    <x v="9"/>
    <n v="0"/>
    <n v="294161.14999999997"/>
    <m/>
  </r>
  <r>
    <d v="2021-03-31T00:00:00"/>
    <n v="3"/>
    <x v="2"/>
    <s v="INV00000089"/>
    <s v="C00000013"/>
    <x v="12"/>
    <x v="48"/>
    <x v="43"/>
    <n v="1"/>
    <m/>
    <n v="50"/>
    <x v="53"/>
    <n v="0.3"/>
    <n v="15"/>
    <n v="15"/>
    <m/>
    <m/>
    <m/>
    <m/>
    <m/>
    <m/>
    <m/>
    <n v="0"/>
    <n v="241218.8"/>
    <x v="2"/>
    <n v="0"/>
    <n v="52942.349999999984"/>
    <x v="9"/>
    <n v="0"/>
    <n v="294161.14999999997"/>
    <m/>
  </r>
  <r>
    <d v="2021-03-31T00:00:00"/>
    <n v="3"/>
    <x v="2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0"/>
    <n v="241218.8"/>
    <x v="0"/>
    <n v="0"/>
    <n v="52942.349999999984"/>
    <x v="9"/>
    <n v="0"/>
    <n v="294161.14999999997"/>
    <m/>
  </r>
  <r>
    <d v="2021-03-31T00:00:00"/>
    <n v="3"/>
    <x v="2"/>
    <s v="INV00000089"/>
    <s v="C00000013"/>
    <x v="12"/>
    <x v="50"/>
    <x v="45"/>
    <n v="1"/>
    <m/>
    <n v="42"/>
    <x v="55"/>
    <n v="0.42857142857142855"/>
    <n v="18"/>
    <n v="18"/>
    <m/>
    <m/>
    <m/>
    <m/>
    <m/>
    <m/>
    <m/>
    <n v="0"/>
    <n v="241218.8"/>
    <x v="0"/>
    <n v="0"/>
    <n v="52942.349999999984"/>
    <x v="9"/>
    <n v="0"/>
    <n v="294161.14999999997"/>
    <m/>
  </r>
  <r>
    <d v="2021-03-31T00:00:00"/>
    <n v="3"/>
    <x v="2"/>
    <s v="INV00000089"/>
    <s v="C00000013"/>
    <x v="12"/>
    <x v="32"/>
    <x v="31"/>
    <n v="5"/>
    <m/>
    <n v="110"/>
    <x v="28"/>
    <n v="0.18181818181818182"/>
    <n v="4"/>
    <n v="20"/>
    <m/>
    <m/>
    <m/>
    <m/>
    <m/>
    <m/>
    <m/>
    <n v="0"/>
    <n v="241218.8"/>
    <x v="2"/>
    <n v="0"/>
    <n v="52942.349999999984"/>
    <x v="9"/>
    <n v="0"/>
    <n v="294161.14999999997"/>
    <m/>
  </r>
  <r>
    <d v="2021-03-23T00:00:00"/>
    <n v="3"/>
    <x v="2"/>
    <s v="INV00000090"/>
    <s v="C00000004"/>
    <x v="3"/>
    <x v="43"/>
    <x v="39"/>
    <n v="220"/>
    <m/>
    <n v="1408"/>
    <x v="31"/>
    <n v="0.15625"/>
    <n v="1"/>
    <n v="220"/>
    <m/>
    <m/>
    <m/>
    <m/>
    <m/>
    <m/>
    <m/>
    <n v="7040"/>
    <n v="248258.8"/>
    <x v="6"/>
    <n v="1100"/>
    <n v="54042.349999999984"/>
    <x v="9"/>
    <n v="8140"/>
    <n v="302301.14999999997"/>
    <m/>
  </r>
  <r>
    <d v="2021-03-23T00:00:00"/>
    <n v="3"/>
    <x v="2"/>
    <s v="INV00000090"/>
    <s v="C00000004"/>
    <x v="3"/>
    <x v="10"/>
    <x v="1"/>
    <n v="54"/>
    <m/>
    <n v="253.8"/>
    <x v="45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x v="9"/>
    <n v="1641.6"/>
    <n v="303942.75"/>
    <m/>
  </r>
  <r>
    <d v="2021-03-23T00:00:00"/>
    <n v="3"/>
    <x v="2"/>
    <s v="INV00000090"/>
    <s v="C00000004"/>
    <x v="3"/>
    <x v="16"/>
    <x v="1"/>
    <n v="54"/>
    <m/>
    <n v="253.8"/>
    <x v="45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x v="9"/>
    <n v="1641.6"/>
    <n v="305584.34999999998"/>
    <m/>
  </r>
  <r>
    <d v="2021-03-23T00:00:00"/>
    <n v="3"/>
    <x v="2"/>
    <s v="INV00000090"/>
    <s v="C00000004"/>
    <x v="3"/>
    <x v="4"/>
    <x v="40"/>
    <n v="5"/>
    <m/>
    <n v="80"/>
    <x v="35"/>
    <n v="0.1875"/>
    <n v="3"/>
    <n v="15"/>
    <m/>
    <m/>
    <m/>
    <m/>
    <m/>
    <m/>
    <m/>
    <n v="320"/>
    <n v="250609.2"/>
    <x v="5"/>
    <n v="60"/>
    <n v="55355.149999999987"/>
    <x v="9"/>
    <n v="380"/>
    <n v="305964.34999999998"/>
    <m/>
  </r>
  <r>
    <d v="2021-03-24T00:00:00"/>
    <n v="3"/>
    <x v="2"/>
    <s v="INV00000091"/>
    <s v="C00000009"/>
    <x v="8"/>
    <x v="41"/>
    <x v="24"/>
    <n v="1"/>
    <m/>
    <n v="28"/>
    <x v="24"/>
    <n v="0.6071428571428571"/>
    <n v="17"/>
    <n v="17"/>
    <m/>
    <m/>
    <m/>
    <m/>
    <m/>
    <m/>
    <m/>
    <n v="56"/>
    <n v="250665.2"/>
    <x v="2"/>
    <n v="34"/>
    <n v="55389.149999999987"/>
    <x v="9"/>
    <n v="90"/>
    <n v="306054.34999999998"/>
    <m/>
  </r>
  <r>
    <d v="2021-03-24T00:00:00"/>
    <n v="3"/>
    <x v="2"/>
    <s v="INV00000092"/>
    <s v="C00000010"/>
    <x v="9"/>
    <x v="51"/>
    <x v="39"/>
    <n v="220"/>
    <m/>
    <n v="1408"/>
    <x v="34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x v="9"/>
    <n v="8250"/>
    <n v="314304.34999999998"/>
    <m/>
  </r>
  <r>
    <d v="2021-03-24T00:00:00"/>
    <n v="3"/>
    <x v="2"/>
    <s v="INV00000092"/>
    <s v="C00000010"/>
    <x v="9"/>
    <x v="27"/>
    <x v="1"/>
    <n v="30"/>
    <m/>
    <n v="141"/>
    <x v="32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x v="9"/>
    <n v="1170"/>
    <n v="315474.34999999998"/>
    <m/>
  </r>
  <r>
    <d v="2021-03-24T00:00:00"/>
    <n v="3"/>
    <x v="2"/>
    <s v="INV0000009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x v="9"/>
    <n v="275"/>
    <n v="315749.34999999998"/>
    <m/>
  </r>
  <r>
    <d v="2021-03-24T00:00:00"/>
    <n v="3"/>
    <x v="2"/>
    <s v="INV00000092"/>
    <s v="C00000010"/>
    <x v="9"/>
    <x v="4"/>
    <x v="40"/>
    <n v="5"/>
    <m/>
    <n v="80"/>
    <x v="35"/>
    <n v="0.1875"/>
    <n v="3"/>
    <n v="15"/>
    <m/>
    <m/>
    <m/>
    <m/>
    <m/>
    <m/>
    <m/>
    <n v="320"/>
    <n v="258880.2"/>
    <x v="5"/>
    <n v="60"/>
    <n v="57249.149999999987"/>
    <x v="9"/>
    <n v="380"/>
    <n v="316129.34999999998"/>
    <m/>
  </r>
  <r>
    <d v="2021-03-25T00:00:00"/>
    <n v="3"/>
    <x v="2"/>
    <s v="INV00000093"/>
    <s v="C00000014"/>
    <x v="13"/>
    <x v="5"/>
    <x v="42"/>
    <n v="20"/>
    <m/>
    <n v="210"/>
    <x v="2"/>
    <n v="0.14285714285714285"/>
    <n v="1.5"/>
    <n v="30"/>
    <m/>
    <m/>
    <m/>
    <m/>
    <m/>
    <m/>
    <m/>
    <n v="210"/>
    <n v="259090.2"/>
    <x v="0"/>
    <n v="30"/>
    <n v="57279.149999999987"/>
    <x v="9"/>
    <n v="240"/>
    <n v="316369.34999999998"/>
    <m/>
  </r>
  <r>
    <d v="2021-03-30T00:00:00"/>
    <n v="3"/>
    <x v="2"/>
    <s v="INV00000094"/>
    <s v="C00000004"/>
    <x v="3"/>
    <x v="52"/>
    <x v="47"/>
    <n v="225"/>
    <m/>
    <n v="1620"/>
    <x v="32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x v="9"/>
    <n v="3510"/>
    <n v="319879.34999999998"/>
    <m/>
  </r>
  <r>
    <d v="2021-04-01T00:00:00"/>
    <n v="4"/>
    <x v="2"/>
    <s v="INV00000095"/>
    <s v="C00000003"/>
    <x v="2"/>
    <x v="15"/>
    <x v="39"/>
    <n v="220"/>
    <m/>
    <n v="1408"/>
    <x v="56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x v="10"/>
    <n v="5411.9999999999991"/>
    <n v="325291.34999999998"/>
    <m/>
  </r>
  <r>
    <d v="2021-04-01T00:00:00"/>
    <n v="4"/>
    <x v="2"/>
    <s v="INV00000095"/>
    <s v="C00000003"/>
    <x v="2"/>
    <x v="16"/>
    <x v="48"/>
    <n v="54"/>
    <m/>
    <n v="394.2"/>
    <x v="50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x v="10"/>
    <n v="459"/>
    <n v="325750.35000000003"/>
    <m/>
  </r>
  <r>
    <d v="2021-04-01T00:00:00"/>
    <n v="4"/>
    <x v="2"/>
    <s v="INV00000095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267098.40000000002"/>
    <x v="6"/>
    <n v="100"/>
    <n v="58901.94999999999"/>
    <x v="10"/>
    <n v="250"/>
    <n v="326000.35000000003"/>
    <m/>
  </r>
  <r>
    <d v="2021-04-01T00:00:00"/>
    <n v="4"/>
    <x v="2"/>
    <s v="INV00000095"/>
    <s v="C00000003"/>
    <x v="2"/>
    <x v="4"/>
    <x v="40"/>
    <n v="5"/>
    <m/>
    <n v="80"/>
    <x v="48"/>
    <n v="0.25"/>
    <n v="4"/>
    <n v="20"/>
    <m/>
    <m/>
    <m/>
    <m/>
    <m/>
    <m/>
    <m/>
    <n v="400"/>
    <n v="267498.40000000002"/>
    <x v="6"/>
    <n v="100"/>
    <n v="59001.94999999999"/>
    <x v="10"/>
    <n v="500"/>
    <n v="326500.35000000003"/>
    <m/>
  </r>
  <r>
    <d v="2021-04-01T00:00:00"/>
    <n v="4"/>
    <x v="2"/>
    <s v="INV0000009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267554.40000000002"/>
    <x v="2"/>
    <n v="34"/>
    <n v="59035.94999999999"/>
    <x v="10"/>
    <n v="90"/>
    <n v="326590.35000000003"/>
    <m/>
  </r>
  <r>
    <d v="2021-04-08T00:00:00"/>
    <n v="4"/>
    <x v="2"/>
    <s v="INV00000097"/>
    <s v="C00000015"/>
    <x v="15"/>
    <x v="43"/>
    <x v="36"/>
    <n v="220"/>
    <m/>
    <n v="1650"/>
    <x v="50"/>
    <n v="0.13333333333333333"/>
    <n v="1"/>
    <n v="220"/>
    <m/>
    <m/>
    <m/>
    <m/>
    <m/>
    <m/>
    <m/>
    <n v="1650"/>
    <n v="269204.40000000002"/>
    <x v="0"/>
    <n v="220"/>
    <n v="59255.94999999999"/>
    <x v="10"/>
    <n v="1870"/>
    <n v="328460.35000000003"/>
    <m/>
  </r>
  <r>
    <d v="2021-04-08T00:00:00"/>
    <n v="4"/>
    <x v="2"/>
    <s v="INV00000097"/>
    <s v="C00000015"/>
    <x v="15"/>
    <x v="26"/>
    <x v="38"/>
    <n v="30"/>
    <m/>
    <n v="186"/>
    <x v="50"/>
    <n v="0.37096774193548382"/>
    <n v="2.2999999999999998"/>
    <n v="69"/>
    <m/>
    <m/>
    <m/>
    <m/>
    <m/>
    <m/>
    <m/>
    <n v="186"/>
    <n v="269390.40000000002"/>
    <x v="0"/>
    <n v="69"/>
    <n v="59324.94999999999"/>
    <x v="10"/>
    <n v="255"/>
    <n v="328715.35000000003"/>
    <m/>
  </r>
  <r>
    <d v="2021-04-08T00:00:00"/>
    <n v="4"/>
    <x v="2"/>
    <s v="INV00000097"/>
    <s v="C00000015"/>
    <x v="15"/>
    <x v="4"/>
    <x v="40"/>
    <n v="5"/>
    <m/>
    <n v="80"/>
    <x v="48"/>
    <n v="0.25"/>
    <n v="4"/>
    <n v="20"/>
    <m/>
    <m/>
    <m/>
    <m/>
    <m/>
    <m/>
    <m/>
    <n v="80"/>
    <n v="269470.40000000002"/>
    <x v="0"/>
    <n v="20"/>
    <n v="59344.94999999999"/>
    <x v="10"/>
    <n v="100"/>
    <n v="328815.35000000003"/>
    <m/>
  </r>
  <r>
    <d v="2021-04-08T00:00:00"/>
    <n v="4"/>
    <x v="2"/>
    <s v="INV0000009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x v="10"/>
    <n v="8690"/>
    <n v="337505.35000000003"/>
    <m/>
  </r>
  <r>
    <d v="2021-04-08T00:00:00"/>
    <n v="4"/>
    <x v="2"/>
    <s v="INV00000098"/>
    <s v="C00000010"/>
    <x v="9"/>
    <x v="1"/>
    <x v="1"/>
    <n v="37"/>
    <m/>
    <n v="173.9"/>
    <x v="32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x v="10"/>
    <n v="1731.6"/>
    <n v="339236.95"/>
    <m/>
  </r>
  <r>
    <d v="2021-04-08T00:00:00"/>
    <n v="4"/>
    <x v="2"/>
    <s v="INV00000098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x v="10"/>
    <n v="550"/>
    <n v="339786.95"/>
    <m/>
  </r>
  <r>
    <d v="2021-04-08T00:00:00"/>
    <n v="4"/>
    <x v="2"/>
    <s v="INV00000098"/>
    <s v="C00000010"/>
    <x v="9"/>
    <x v="4"/>
    <x v="40"/>
    <n v="5"/>
    <m/>
    <n v="80"/>
    <x v="35"/>
    <n v="0.1875"/>
    <n v="3"/>
    <n v="15"/>
    <m/>
    <m/>
    <m/>
    <m/>
    <m/>
    <m/>
    <m/>
    <n v="160"/>
    <n v="279223.80000000005"/>
    <x v="2"/>
    <n v="30"/>
    <n v="60753.149999999987"/>
    <x v="10"/>
    <n v="190"/>
    <n v="339976.95"/>
    <m/>
  </r>
  <r>
    <d v="2021-04-08T00:00:00"/>
    <n v="4"/>
    <x v="2"/>
    <s v="INV00000098"/>
    <s v="C00000010"/>
    <x v="9"/>
    <x v="53"/>
    <x v="35"/>
    <n v="10"/>
    <m/>
    <n v="290"/>
    <x v="39"/>
    <n v="0.2413793103448276"/>
    <n v="7"/>
    <n v="70"/>
    <m/>
    <m/>
    <m/>
    <m/>
    <m/>
    <m/>
    <m/>
    <n v="580"/>
    <n v="279803.80000000005"/>
    <x v="2"/>
    <n v="140"/>
    <n v="60893.149999999987"/>
    <x v="10"/>
    <n v="720"/>
    <n v="340696.95"/>
    <m/>
  </r>
  <r>
    <d v="2021-04-08T00:00:00"/>
    <n v="4"/>
    <x v="2"/>
    <s v="INV00000098"/>
    <s v="C00000010"/>
    <x v="9"/>
    <x v="54"/>
    <x v="45"/>
    <n v="1"/>
    <m/>
    <n v="42"/>
    <x v="58"/>
    <n v="0.30952380952380953"/>
    <n v="13"/>
    <n v="13"/>
    <m/>
    <m/>
    <m/>
    <m/>
    <m/>
    <m/>
    <m/>
    <n v="168"/>
    <n v="279971.80000000005"/>
    <x v="5"/>
    <n v="52"/>
    <n v="60945.149999999987"/>
    <x v="10"/>
    <n v="220"/>
    <n v="340916.95"/>
    <m/>
  </r>
  <r>
    <d v="2021-04-09T00:00:00"/>
    <n v="4"/>
    <x v="2"/>
    <s v="INV00000099"/>
    <s v="C00000001"/>
    <x v="0"/>
    <x v="55"/>
    <x v="49"/>
    <n v="20"/>
    <m/>
    <n v="230"/>
    <x v="59"/>
    <n v="0.13043478260869565"/>
    <n v="1.5"/>
    <n v="30"/>
    <m/>
    <m/>
    <m/>
    <m/>
    <m/>
    <m/>
    <m/>
    <n v="460"/>
    <n v="280431.80000000005"/>
    <x v="2"/>
    <n v="60"/>
    <n v="61005.149999999987"/>
    <x v="10"/>
    <n v="520"/>
    <n v="341436.95"/>
    <m/>
  </r>
  <r>
    <d v="2021-04-27T00:00:00"/>
    <n v="4"/>
    <x v="2"/>
    <s v="INV00000100"/>
    <s v="C00000009"/>
    <x v="8"/>
    <x v="43"/>
    <x v="36"/>
    <n v="220"/>
    <m/>
    <n v="1650"/>
    <x v="57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x v="10"/>
    <n v="3476"/>
    <n v="344912.95"/>
    <m/>
  </r>
  <r>
    <d v="2021-04-27T00:00:00"/>
    <n v="4"/>
    <x v="2"/>
    <s v="INV00000100"/>
    <s v="C00000009"/>
    <x v="8"/>
    <x v="56"/>
    <x v="50"/>
    <n v="220"/>
    <m/>
    <n v="1672"/>
    <x v="57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x v="10"/>
    <n v="1738.0000000000002"/>
    <n v="346650.95"/>
    <m/>
  </r>
  <r>
    <d v="2021-04-27T00:00:00"/>
    <n v="4"/>
    <x v="2"/>
    <s v="INV00000100"/>
    <s v="C00000009"/>
    <x v="8"/>
    <x v="57"/>
    <x v="36"/>
    <n v="54"/>
    <m/>
    <n v="405"/>
    <x v="60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x v="10"/>
    <n v="2268"/>
    <n v="348918.95"/>
    <m/>
  </r>
  <r>
    <d v="2021-04-29T00:00:00"/>
    <n v="4"/>
    <x v="2"/>
    <s v="INV00000102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x v="10"/>
    <n v="8690"/>
    <n v="357608.95"/>
    <m/>
  </r>
  <r>
    <d v="2021-04-29T00:00:00"/>
    <n v="4"/>
    <x v="2"/>
    <s v="INV00000102"/>
    <s v="C00000010"/>
    <x v="9"/>
    <x v="27"/>
    <x v="38"/>
    <n v="30"/>
    <m/>
    <n v="186"/>
    <x v="56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x v="10"/>
    <n v="1230"/>
    <n v="358838.95"/>
    <m/>
  </r>
  <r>
    <d v="2021-04-29T00:00:00"/>
    <n v="4"/>
    <x v="2"/>
    <s v="INV0000010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x v="10"/>
    <n v="550"/>
    <n v="359388.95"/>
    <m/>
  </r>
  <r>
    <d v="2021-04-29T00:00:00"/>
    <n v="4"/>
    <x v="2"/>
    <s v="INV00000102"/>
    <s v="C00000010"/>
    <x v="9"/>
    <x v="4"/>
    <x v="40"/>
    <n v="5"/>
    <m/>
    <n v="80"/>
    <x v="35"/>
    <n v="0.1875"/>
    <n v="3"/>
    <n v="15"/>
    <m/>
    <m/>
    <m/>
    <m/>
    <m/>
    <m/>
    <m/>
    <n v="320"/>
    <n v="297228.80000000005"/>
    <x v="5"/>
    <n v="60"/>
    <n v="62540.149999999987"/>
    <x v="10"/>
    <n v="380"/>
    <n v="359768.95"/>
    <m/>
  </r>
  <r>
    <d v="2021-04-29T00:00:00"/>
    <n v="4"/>
    <x v="2"/>
    <s v="INV00000102"/>
    <s v="C00000010"/>
    <x v="9"/>
    <x v="53"/>
    <x v="35"/>
    <n v="10"/>
    <m/>
    <n v="290"/>
    <x v="39"/>
    <n v="0.2413793103448276"/>
    <n v="7"/>
    <n v="70"/>
    <m/>
    <m/>
    <m/>
    <m/>
    <m/>
    <m/>
    <m/>
    <n v="290"/>
    <n v="297518.80000000005"/>
    <x v="0"/>
    <n v="70"/>
    <n v="62610.149999999987"/>
    <x v="10"/>
    <n v="360"/>
    <n v="360128.95"/>
    <m/>
  </r>
  <r>
    <d v="2021-04-29T00:00:00"/>
    <n v="4"/>
    <x v="2"/>
    <s v="INV00000102"/>
    <s v="C00000010"/>
    <x v="9"/>
    <x v="58"/>
    <x v="51"/>
    <n v="15"/>
    <m/>
    <n v="319.99950000000001"/>
    <x v="20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x v="10"/>
    <n v="375"/>
    <n v="360503.95"/>
    <m/>
  </r>
  <r>
    <d v="2021-05-03T00:00:00"/>
    <n v="5"/>
    <x v="2"/>
    <s v="INV00000101"/>
    <s v="C00000004"/>
    <x v="3"/>
    <x v="43"/>
    <x v="36"/>
    <n v="220"/>
    <m/>
    <n v="1650"/>
    <x v="57"/>
    <n v="5.3333333333333378E-2"/>
    <n v="0.40000000000000036"/>
    <n v="88.000000000000085"/>
    <m/>
    <m/>
    <m/>
    <m/>
    <m/>
    <m/>
    <m/>
    <n v="8250"/>
    <n v="306088.79950000002"/>
    <x v="6"/>
    <n v="440.00000000000045"/>
    <n v="63105.150499999989"/>
    <x v="11"/>
    <n v="8690"/>
    <n v="369193.95"/>
    <m/>
  </r>
  <r>
    <d v="2021-05-03T00:00:00"/>
    <n v="5"/>
    <x v="2"/>
    <s v="INV00000101"/>
    <s v="C00000004"/>
    <x v="3"/>
    <x v="56"/>
    <x v="50"/>
    <n v="220"/>
    <m/>
    <n v="1672"/>
    <x v="32"/>
    <n v="2.6315789473684237E-2"/>
    <n v="0.20000000000000018"/>
    <n v="44.000000000000043"/>
    <m/>
    <m/>
    <m/>
    <m/>
    <m/>
    <m/>
    <m/>
    <n v="1672"/>
    <n v="307760.79950000002"/>
    <x v="0"/>
    <n v="44.000000000000043"/>
    <n v="63149.150499999989"/>
    <x v="11"/>
    <n v="1716"/>
    <n v="370909.95"/>
    <m/>
  </r>
  <r>
    <d v="2021-05-03T00:00:00"/>
    <n v="5"/>
    <x v="2"/>
    <s v="INV00000101"/>
    <s v="C00000004"/>
    <x v="3"/>
    <x v="57"/>
    <x v="36"/>
    <n v="54"/>
    <m/>
    <n v="405"/>
    <x v="60"/>
    <n v="0.12000000000000005"/>
    <n v="0.90000000000000036"/>
    <n v="48.600000000000023"/>
    <m/>
    <m/>
    <m/>
    <m/>
    <m/>
    <m/>
    <m/>
    <n v="1620"/>
    <n v="309380.79950000002"/>
    <x v="5"/>
    <n v="194.40000000000009"/>
    <n v="63343.55049999999"/>
    <x v="11"/>
    <n v="1814.4"/>
    <n v="372724.35000000003"/>
    <m/>
  </r>
  <r>
    <d v="2021-05-03T00:00:00"/>
    <n v="5"/>
    <x v="2"/>
    <s v="INV00000101"/>
    <s v="C00000004"/>
    <x v="3"/>
    <x v="16"/>
    <x v="48"/>
    <n v="54"/>
    <m/>
    <n v="394.2"/>
    <x v="60"/>
    <n v="0.15068493150684939"/>
    <n v="1.1000000000000005"/>
    <n v="59.400000000000027"/>
    <m/>
    <m/>
    <m/>
    <m/>
    <m/>
    <m/>
    <m/>
    <n v="1576.8"/>
    <n v="310957.59950000001"/>
    <x v="5"/>
    <n v="237.60000000000011"/>
    <n v="63581.150499999989"/>
    <x v="11"/>
    <n v="1814.4"/>
    <n v="374538.75"/>
    <m/>
  </r>
  <r>
    <d v="2021-05-06T00:00:00"/>
    <n v="5"/>
    <x v="2"/>
    <s v="INV00000103"/>
    <s v="C00000005"/>
    <x v="4"/>
    <x v="15"/>
    <x v="39"/>
    <n v="220"/>
    <m/>
    <n v="1408"/>
    <x v="61"/>
    <n v="0.29687500000000006"/>
    <n v="1.9000000000000004"/>
    <n v="418.00000000000006"/>
    <m/>
    <m/>
    <m/>
    <m/>
    <m/>
    <m/>
    <m/>
    <n v="1408"/>
    <n v="312365.59950000001"/>
    <x v="0"/>
    <n v="418.00000000000006"/>
    <n v="63999.150499999989"/>
    <x v="11"/>
    <n v="1826"/>
    <n v="376364.75"/>
    <m/>
  </r>
  <r>
    <d v="2021-05-06T00:00:00"/>
    <n v="5"/>
    <x v="2"/>
    <s v="INV00000103"/>
    <s v="C00000005"/>
    <x v="4"/>
    <x v="59"/>
    <x v="45"/>
    <n v="1"/>
    <m/>
    <n v="42"/>
    <x v="22"/>
    <n v="0.19047619047619047"/>
    <n v="8"/>
    <n v="8"/>
    <m/>
    <m/>
    <m/>
    <m/>
    <m/>
    <m/>
    <m/>
    <n v="42"/>
    <n v="312407.59950000001"/>
    <x v="0"/>
    <n v="8"/>
    <n v="64007.150499999989"/>
    <x v="11"/>
    <n v="50"/>
    <n v="376414.75"/>
    <m/>
  </r>
  <r>
    <d v="2021-05-07T00:00:00"/>
    <n v="5"/>
    <x v="2"/>
    <s v="INV00000104"/>
    <s v="C00000001"/>
    <x v="0"/>
    <x v="15"/>
    <x v="39"/>
    <n v="220"/>
    <m/>
    <n v="1408"/>
    <x v="61"/>
    <n v="0.29687500000000006"/>
    <n v="1.9000000000000004"/>
    <n v="418.00000000000006"/>
    <m/>
    <m/>
    <m/>
    <m/>
    <m/>
    <m/>
    <m/>
    <n v="1408"/>
    <n v="313815.59950000001"/>
    <x v="0"/>
    <n v="418.00000000000006"/>
    <n v="64425.150499999989"/>
    <x v="11"/>
    <n v="1826"/>
    <n v="378240.75"/>
    <m/>
  </r>
  <r>
    <d v="2021-05-07T00:00:00"/>
    <n v="5"/>
    <x v="2"/>
    <s v="INV00000104"/>
    <s v="C00000001"/>
    <x v="0"/>
    <x v="26"/>
    <x v="39"/>
    <n v="30"/>
    <m/>
    <n v="192"/>
    <x v="50"/>
    <n v="0.32812499999999994"/>
    <n v="2.0999999999999996"/>
    <n v="62.999999999999986"/>
    <m/>
    <m/>
    <m/>
    <m/>
    <m/>
    <m/>
    <m/>
    <n v="768"/>
    <n v="314583.59950000001"/>
    <x v="5"/>
    <n v="251.99999999999994"/>
    <n v="64677.150499999989"/>
    <x v="11"/>
    <n v="1020"/>
    <n v="379260.75"/>
    <m/>
  </r>
  <r>
    <d v="2021-05-19T00:00:00"/>
    <n v="5"/>
    <x v="2"/>
    <s v="INV00000105"/>
    <s v="C00000005"/>
    <x v="4"/>
    <x v="15"/>
    <x v="50"/>
    <n v="220"/>
    <m/>
    <n v="1672"/>
    <x v="61"/>
    <n v="9.2105263157894884E-2"/>
    <n v="0.70000000000000107"/>
    <n v="154.00000000000023"/>
    <m/>
    <m/>
    <m/>
    <m/>
    <m/>
    <m/>
    <m/>
    <n v="1672"/>
    <n v="316255.59950000001"/>
    <x v="0"/>
    <n v="154.00000000000023"/>
    <n v="64831.150499999989"/>
    <x v="11"/>
    <n v="1826.0000000000002"/>
    <n v="381086.75"/>
    <m/>
  </r>
  <r>
    <d v="2021-05-21T00:00:00"/>
    <n v="5"/>
    <x v="2"/>
    <s v="INV00000106"/>
    <s v="C00000003"/>
    <x v="2"/>
    <x v="15"/>
    <x v="50"/>
    <n v="220"/>
    <m/>
    <n v="1672"/>
    <x v="50"/>
    <n v="0.118421052631579"/>
    <n v="0.90000000000000036"/>
    <n v="198.00000000000009"/>
    <m/>
    <m/>
    <m/>
    <m/>
    <m/>
    <m/>
    <m/>
    <n v="5016"/>
    <n v="321271.59950000001"/>
    <x v="3"/>
    <n v="594.00000000000023"/>
    <n v="65425.150499999989"/>
    <x v="11"/>
    <n v="5610"/>
    <n v="386696.75"/>
    <m/>
  </r>
  <r>
    <d v="2021-05-21T00:00:00"/>
    <n v="5"/>
    <x v="2"/>
    <s v="INV00000106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321421.59950000001"/>
    <x v="6"/>
    <n v="100"/>
    <n v="65525.150499999989"/>
    <x v="11"/>
    <n v="250"/>
    <n v="386946.75"/>
    <m/>
  </r>
  <r>
    <d v="2021-05-21T00:00:00"/>
    <n v="5"/>
    <x v="2"/>
    <s v="INV00000106"/>
    <s v="C00000003"/>
    <x v="2"/>
    <x v="4"/>
    <x v="40"/>
    <n v="5"/>
    <m/>
    <n v="80"/>
    <x v="48"/>
    <n v="0.25"/>
    <n v="4"/>
    <n v="20"/>
    <m/>
    <m/>
    <m/>
    <m/>
    <m/>
    <m/>
    <m/>
    <n v="400"/>
    <n v="321821.59950000001"/>
    <x v="6"/>
    <n v="100"/>
    <n v="65625.150499999989"/>
    <x v="11"/>
    <n v="500"/>
    <n v="387446.75"/>
    <m/>
  </r>
  <r>
    <d v="2021-05-21T00:00:00"/>
    <n v="5"/>
    <x v="2"/>
    <s v="INV0000010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321877.59950000001"/>
    <x v="2"/>
    <n v="34"/>
    <n v="65659.150499999989"/>
    <x v="11"/>
    <n v="90"/>
    <n v="387536.75"/>
    <m/>
  </r>
  <r>
    <d v="2021-05-25T00:00:00"/>
    <n v="5"/>
    <x v="2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253.8"/>
    <n v="322131.3995"/>
    <x v="0"/>
    <n v="205.2"/>
    <n v="65864.350499999986"/>
    <x v="11"/>
    <n v="459"/>
    <n v="387995.75"/>
    <m/>
  </r>
  <r>
    <d v="2021-05-25T00:00:00"/>
    <n v="5"/>
    <x v="2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253.8"/>
    <n v="322385.19949999999"/>
    <x v="0"/>
    <n v="205.2"/>
    <n v="66069.550499999983"/>
    <x v="11"/>
    <n v="459"/>
    <n v="388454.75"/>
    <m/>
  </r>
  <r>
    <d v="2021-05-25T00:00:00"/>
    <n v="5"/>
    <x v="2"/>
    <s v="INV00000089"/>
    <s v="C00000013"/>
    <x v="12"/>
    <x v="4"/>
    <x v="40"/>
    <n v="5"/>
    <m/>
    <n v="80"/>
    <x v="48"/>
    <n v="0.25"/>
    <n v="4"/>
    <n v="20"/>
    <m/>
    <m/>
    <m/>
    <m/>
    <m/>
    <m/>
    <m/>
    <n v="80"/>
    <n v="322465.19949999999"/>
    <x v="0"/>
    <n v="20"/>
    <n v="66089.550499999983"/>
    <x v="11"/>
    <n v="100"/>
    <n v="388554.75"/>
    <m/>
  </r>
  <r>
    <d v="2021-05-25T00:00:00"/>
    <n v="5"/>
    <x v="2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305"/>
    <n v="322770.19949999999"/>
    <x v="0"/>
    <n v="75"/>
    <n v="66164.550499999983"/>
    <x v="11"/>
    <n v="380"/>
    <n v="388934.75"/>
    <m/>
  </r>
  <r>
    <d v="2021-05-25T00:00:00"/>
    <n v="5"/>
    <x v="2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210"/>
    <n v="322980.19949999999"/>
    <x v="0"/>
    <n v="36.000000000000014"/>
    <n v="66200.550499999983"/>
    <x v="11"/>
    <n v="246"/>
    <n v="389180.75"/>
    <m/>
  </r>
  <r>
    <d v="2021-05-25T00:00:00"/>
    <n v="5"/>
    <x v="2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56"/>
    <n v="323036.19949999999"/>
    <x v="2"/>
    <n v="34"/>
    <n v="66234.550499999983"/>
    <x v="11"/>
    <n v="90"/>
    <n v="389270.75"/>
    <m/>
  </r>
  <r>
    <d v="2021-05-25T00:00:00"/>
    <n v="5"/>
    <x v="2"/>
    <s v="INV00000089"/>
    <s v="C00000013"/>
    <x v="12"/>
    <x v="47"/>
    <x v="43"/>
    <n v="1"/>
    <m/>
    <n v="50"/>
    <x v="52"/>
    <n v="0.36"/>
    <n v="18"/>
    <n v="18"/>
    <m/>
    <m/>
    <m/>
    <m/>
    <m/>
    <m/>
    <m/>
    <n v="50"/>
    <n v="323086.19949999999"/>
    <x v="0"/>
    <n v="18"/>
    <n v="66252.550499999983"/>
    <x v="11"/>
    <n v="68"/>
    <n v="389338.75"/>
    <m/>
  </r>
  <r>
    <d v="2021-05-25T00:00:00"/>
    <n v="5"/>
    <x v="2"/>
    <s v="INV00000089"/>
    <s v="C00000013"/>
    <x v="12"/>
    <x v="48"/>
    <x v="43"/>
    <n v="1"/>
    <m/>
    <n v="50"/>
    <x v="53"/>
    <n v="0.3"/>
    <n v="15"/>
    <n v="15"/>
    <m/>
    <m/>
    <m/>
    <m/>
    <m/>
    <m/>
    <m/>
    <n v="100"/>
    <n v="323186.19949999999"/>
    <x v="2"/>
    <n v="30"/>
    <n v="66282.550499999983"/>
    <x v="11"/>
    <n v="130"/>
    <n v="389468.75"/>
    <m/>
  </r>
  <r>
    <d v="2021-05-25T00:00:00"/>
    <n v="5"/>
    <x v="2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28.8"/>
    <n v="323214.99949999998"/>
    <x v="0"/>
    <n v="13.2"/>
    <n v="66295.75049999998"/>
    <x v="11"/>
    <n v="42"/>
    <n v="389510.74999999994"/>
    <m/>
  </r>
  <r>
    <d v="2021-05-25T00:00:00"/>
    <n v="5"/>
    <x v="2"/>
    <s v="INV00000089"/>
    <s v="C00000013"/>
    <x v="12"/>
    <x v="50"/>
    <x v="52"/>
    <n v="1"/>
    <m/>
    <n v="54"/>
    <x v="55"/>
    <n v="0.1111111111111111"/>
    <n v="6"/>
    <n v="6"/>
    <m/>
    <m/>
    <m/>
    <m/>
    <m/>
    <m/>
    <m/>
    <n v="54"/>
    <n v="323268.99949999998"/>
    <x v="0"/>
    <n v="6"/>
    <n v="66301.75049999998"/>
    <x v="11"/>
    <n v="60"/>
    <n v="389570.74999999994"/>
    <m/>
  </r>
  <r>
    <d v="2021-05-25T00:00:00"/>
    <n v="5"/>
    <x v="2"/>
    <s v="INV00000089"/>
    <s v="C00000013"/>
    <x v="12"/>
    <x v="15"/>
    <x v="50"/>
    <n v="220"/>
    <m/>
    <n v="1672"/>
    <x v="50"/>
    <n v="0.118421052631579"/>
    <n v="0.90000000000000036"/>
    <n v="198.00000000000009"/>
    <m/>
    <m/>
    <m/>
    <m/>
    <m/>
    <m/>
    <m/>
    <n v="1672"/>
    <n v="324940.99949999998"/>
    <x v="0"/>
    <n v="198.00000000000009"/>
    <n v="66499.75049999998"/>
    <x v="11"/>
    <n v="1870"/>
    <n v="391440.74999999994"/>
    <m/>
  </r>
  <r>
    <d v="2021-05-25T00:00:00"/>
    <n v="5"/>
    <x v="2"/>
    <s v="INV00000089"/>
    <s v="C00000013"/>
    <x v="12"/>
    <x v="12"/>
    <x v="46"/>
    <n v="25"/>
    <m/>
    <n v="30"/>
    <x v="19"/>
    <n v="0.83333333333333359"/>
    <n v="1.0000000000000002"/>
    <n v="25.000000000000007"/>
    <m/>
    <m/>
    <m/>
    <m/>
    <m/>
    <m/>
    <m/>
    <n v="30"/>
    <n v="324970.99949999998"/>
    <x v="0"/>
    <n v="25.000000000000007"/>
    <n v="66524.75049999998"/>
    <x v="11"/>
    <n v="55.000000000000007"/>
    <n v="391495.74999999994"/>
    <m/>
  </r>
  <r>
    <d v="2021-05-25T00:00:00"/>
    <n v="5"/>
    <x v="2"/>
    <s v="INV00000107"/>
    <s v="C00000005"/>
    <x v="4"/>
    <x v="4"/>
    <x v="40"/>
    <n v="5"/>
    <m/>
    <n v="80"/>
    <x v="48"/>
    <n v="0.25"/>
    <n v="4"/>
    <n v="20"/>
    <m/>
    <m/>
    <m/>
    <m/>
    <m/>
    <m/>
    <m/>
    <n v="80"/>
    <n v="325050.99949999998"/>
    <x v="0"/>
    <n v="20"/>
    <n v="66544.75049999998"/>
    <x v="11"/>
    <n v="100"/>
    <n v="391595.74999999994"/>
    <m/>
  </r>
  <r>
    <d v="2021-06-01T00:00:00"/>
    <n v="6"/>
    <x v="2"/>
    <s v="INV0000010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4950"/>
    <n v="330000.99949999998"/>
    <x v="3"/>
    <n v="264.00000000000023"/>
    <n v="66808.75049999998"/>
    <x v="1"/>
    <n v="5214"/>
    <n v="396809.74999999994"/>
    <m/>
  </r>
  <r>
    <d v="2021-06-01T00:00:00"/>
    <n v="6"/>
    <x v="2"/>
    <s v="INV00000108"/>
    <s v="C00000010"/>
    <x v="9"/>
    <x v="51"/>
    <x v="53"/>
    <n v="220"/>
    <m/>
    <n v="1628"/>
    <x v="57"/>
    <n v="6.7567567567567557E-2"/>
    <n v="0.5"/>
    <n v="110"/>
    <m/>
    <m/>
    <m/>
    <m/>
    <m/>
    <m/>
    <m/>
    <n v="1628"/>
    <n v="331628.99949999998"/>
    <x v="0"/>
    <n v="110"/>
    <n v="66918.75049999998"/>
    <x v="1"/>
    <n v="1738"/>
    <n v="398547.74999999994"/>
    <m/>
  </r>
  <r>
    <d v="2021-06-01T00:00:00"/>
    <n v="6"/>
    <x v="2"/>
    <s v="INV00000109"/>
    <s v="C00000011"/>
    <x v="8"/>
    <x v="60"/>
    <x v="54"/>
    <n v="60"/>
    <m/>
    <n v="462"/>
    <x v="50"/>
    <n v="0.10389610389610388"/>
    <n v="0.79999999999999982"/>
    <n v="47.999999999999986"/>
    <m/>
    <m/>
    <m/>
    <m/>
    <m/>
    <m/>
    <m/>
    <n v="1386"/>
    <n v="333014.99949999998"/>
    <x v="3"/>
    <n v="143.99999999999994"/>
    <n v="67062.75049999998"/>
    <x v="1"/>
    <n v="1530"/>
    <n v="400077.74999999994"/>
    <m/>
  </r>
  <r>
    <d v="2021-06-01T00:00:00"/>
    <n v="6"/>
    <x v="2"/>
    <s v="INV00000109"/>
    <s v="C00000011"/>
    <x v="8"/>
    <x v="61"/>
    <x v="1"/>
    <n v="54"/>
    <m/>
    <n v="253.8"/>
    <x v="50"/>
    <n v="0.80851063829787229"/>
    <n v="3.8"/>
    <n v="205.2"/>
    <m/>
    <m/>
    <m/>
    <m/>
    <m/>
    <m/>
    <m/>
    <n v="253.8"/>
    <n v="333268.79949999996"/>
    <x v="0"/>
    <n v="205.2"/>
    <n v="67267.950499999977"/>
    <x v="1"/>
    <n v="459"/>
    <n v="400536.74999999994"/>
    <m/>
  </r>
  <r>
    <d v="2021-06-01T00:00:00"/>
    <n v="6"/>
    <x v="2"/>
    <s v="INV00000109"/>
    <s v="C00000011"/>
    <x v="8"/>
    <x v="61"/>
    <x v="48"/>
    <n v="54"/>
    <m/>
    <n v="394.2"/>
    <x v="50"/>
    <n v="0.16438356164383564"/>
    <n v="1.2000000000000002"/>
    <n v="64.800000000000011"/>
    <m/>
    <m/>
    <m/>
    <m/>
    <m/>
    <m/>
    <m/>
    <n v="1576.8"/>
    <n v="334845.59949999995"/>
    <x v="5"/>
    <n v="259.20000000000005"/>
    <n v="67527.150499999974"/>
    <x v="1"/>
    <n v="1836"/>
    <n v="402372.74999999994"/>
    <m/>
  </r>
  <r>
    <d v="2021-06-01T00:00:00"/>
    <n v="6"/>
    <x v="2"/>
    <s v="INV00000110"/>
    <s v="C00000011"/>
    <x v="8"/>
    <x v="5"/>
    <x v="42"/>
    <n v="20"/>
    <m/>
    <n v="210"/>
    <x v="16"/>
    <n v="9.5238095238095233E-2"/>
    <n v="1"/>
    <n v="20"/>
    <m/>
    <m/>
    <m/>
    <m/>
    <m/>
    <m/>
    <m/>
    <n v="630"/>
    <n v="335475.59949999995"/>
    <x v="3"/>
    <n v="60"/>
    <n v="67587.150499999974"/>
    <x v="1"/>
    <n v="690"/>
    <n v="403062.74999999994"/>
    <m/>
  </r>
  <r>
    <d v="2021-06-01T00:00:00"/>
    <n v="6"/>
    <x v="2"/>
    <s v="INV00000111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335775.59949999995"/>
    <x v="7"/>
    <n v="250.00000000000006"/>
    <n v="67837.150499999974"/>
    <x v="1"/>
    <n v="550"/>
    <n v="403612.74999999994"/>
    <m/>
  </r>
  <r>
    <d v="2021-06-01T00:00:00"/>
    <n v="6"/>
    <x v="2"/>
    <s v="INV00000111"/>
    <s v="C00000010"/>
    <x v="9"/>
    <x v="4"/>
    <x v="40"/>
    <n v="5"/>
    <m/>
    <n v="80"/>
    <x v="35"/>
    <n v="0.1875"/>
    <n v="3"/>
    <n v="15"/>
    <m/>
    <m/>
    <m/>
    <m/>
    <m/>
    <m/>
    <m/>
    <n v="320"/>
    <n v="336095.59949999995"/>
    <x v="5"/>
    <n v="60"/>
    <n v="67897.150499999974"/>
    <x v="1"/>
    <n v="380"/>
    <n v="403992.74999999994"/>
    <m/>
  </r>
  <r>
    <d v="2021-09-01T00:00:00"/>
    <n v="9"/>
    <x v="2"/>
    <s v="INV00000112"/>
    <s v="C00000017"/>
    <x v="17"/>
    <x v="62"/>
    <x v="55"/>
    <n v="25"/>
    <m/>
    <n v="0"/>
    <x v="2"/>
    <e v="#DIV/0!"/>
    <n v="12"/>
    <n v="300"/>
    <m/>
    <m/>
    <m/>
    <m/>
    <m/>
    <m/>
    <m/>
    <n v="0"/>
    <n v="336095.59949999995"/>
    <x v="2"/>
    <n v="600"/>
    <n v="68497.150499999974"/>
    <x v="4"/>
    <n v="600"/>
    <n v="404592.74999999994"/>
    <m/>
  </r>
  <r>
    <d v="2021-09-01T00:00:00"/>
    <n v="9"/>
    <x v="2"/>
    <s v="INV00000112"/>
    <s v="C00000017"/>
    <x v="17"/>
    <x v="26"/>
    <x v="38"/>
    <n v="30"/>
    <m/>
    <n v="186"/>
    <x v="50"/>
    <n v="0.37096774193548382"/>
    <n v="2.2999999999999998"/>
    <n v="69"/>
    <m/>
    <m/>
    <m/>
    <m/>
    <m/>
    <m/>
    <m/>
    <n v="186"/>
    <n v="336281.59949999995"/>
    <x v="0"/>
    <n v="69"/>
    <n v="68566.150499999974"/>
    <x v="4"/>
    <n v="255"/>
    <n v="404847.74999999994"/>
    <m/>
  </r>
  <r>
    <d v="2021-09-01T00:00:00"/>
    <n v="9"/>
    <x v="2"/>
    <s v="INV00000113"/>
    <s v="C00000005"/>
    <x v="4"/>
    <x v="15"/>
    <x v="50"/>
    <n v="220"/>
    <m/>
    <n v="1672"/>
    <x v="61"/>
    <n v="9.2105263157894884E-2"/>
    <n v="0.70000000000000107"/>
    <n v="154.00000000000023"/>
    <m/>
    <m/>
    <m/>
    <m/>
    <m/>
    <m/>
    <m/>
    <n v="1672"/>
    <n v="337953.59949999995"/>
    <x v="0"/>
    <n v="154.00000000000023"/>
    <n v="68720.150499999974"/>
    <x v="4"/>
    <n v="1826.0000000000002"/>
    <n v="406673.74999999994"/>
    <m/>
  </r>
  <r>
    <d v="2021-09-01T00:00:00"/>
    <n v="9"/>
    <x v="2"/>
    <s v="INV00000114"/>
    <s v="C00000005"/>
    <x v="4"/>
    <x v="15"/>
    <x v="56"/>
    <n v="220"/>
    <m/>
    <n v="1727"/>
    <x v="61"/>
    <n v="5.732484076433135E-2"/>
    <n v="0.45000000000000107"/>
    <n v="99.000000000000227"/>
    <m/>
    <m/>
    <m/>
    <m/>
    <m/>
    <m/>
    <m/>
    <n v="1727"/>
    <n v="339680.59949999995"/>
    <x v="0"/>
    <n v="99.000000000000227"/>
    <n v="68819.150499999974"/>
    <x v="4"/>
    <n v="1826.0000000000002"/>
    <n v="408499.74999999994"/>
    <m/>
  </r>
  <r>
    <d v="2021-09-01T00:00:00"/>
    <n v="9"/>
    <x v="2"/>
    <s v="INV00000114"/>
    <s v="C00000005"/>
    <x v="4"/>
    <x v="4"/>
    <x v="40"/>
    <n v="5"/>
    <m/>
    <n v="80"/>
    <x v="48"/>
    <n v="0.25"/>
    <n v="4"/>
    <n v="20"/>
    <m/>
    <m/>
    <m/>
    <m/>
    <m/>
    <m/>
    <m/>
    <n v="80"/>
    <n v="339760.59949999995"/>
    <x v="0"/>
    <n v="20"/>
    <n v="68839.150499999974"/>
    <x v="4"/>
    <n v="100"/>
    <n v="408599.74999999994"/>
    <m/>
  </r>
  <r>
    <d v="2021-09-01T00:00:00"/>
    <n v="9"/>
    <x v="2"/>
    <s v="INV00000115"/>
    <s v="C00000004"/>
    <x v="3"/>
    <x v="60"/>
    <x v="54"/>
    <n v="60"/>
    <m/>
    <n v="462"/>
    <x v="60"/>
    <n v="9.0909090909090925E-2"/>
    <n v="0.70000000000000018"/>
    <n v="42.000000000000014"/>
    <m/>
    <m/>
    <m/>
    <m/>
    <m/>
    <m/>
    <m/>
    <n v="1848"/>
    <n v="341608.59949999995"/>
    <x v="5"/>
    <n v="168.00000000000006"/>
    <n v="69007.150499999974"/>
    <x v="4"/>
    <n v="2016"/>
    <n v="410615.74999999994"/>
    <m/>
  </r>
  <r>
    <d v="2021-09-01T00:00:00"/>
    <n v="9"/>
    <x v="2"/>
    <s v="INV00000115"/>
    <s v="C00000004"/>
    <x v="3"/>
    <x v="61"/>
    <x v="48"/>
    <n v="54"/>
    <m/>
    <n v="394.2"/>
    <x v="60"/>
    <n v="0.15068493150684939"/>
    <n v="1.1000000000000005"/>
    <n v="59.400000000000027"/>
    <m/>
    <m/>
    <m/>
    <m/>
    <m/>
    <m/>
    <m/>
    <n v="1576.8"/>
    <n v="343185.39949999994"/>
    <x v="5"/>
    <n v="237.60000000000011"/>
    <n v="69244.75049999998"/>
    <x v="4"/>
    <n v="1814.4"/>
    <n v="412430.14999999991"/>
    <m/>
  </r>
  <r>
    <d v="2021-09-01T00:00:00"/>
    <n v="9"/>
    <x v="2"/>
    <s v="INV00000116"/>
    <s v="C00000002"/>
    <x v="1"/>
    <x v="51"/>
    <x v="53"/>
    <n v="220"/>
    <m/>
    <n v="1628"/>
    <x v="32"/>
    <n v="5.4054054054053981E-2"/>
    <n v="0.39999999999999947"/>
    <n v="87.999999999999886"/>
    <m/>
    <m/>
    <m/>
    <m/>
    <m/>
    <m/>
    <m/>
    <n v="1628"/>
    <n v="344813.39949999994"/>
    <x v="0"/>
    <n v="87.999999999999886"/>
    <n v="69332.75049999998"/>
    <x v="4"/>
    <n v="1716"/>
    <n v="414146.14999999991"/>
    <m/>
  </r>
  <r>
    <d v="2021-09-01T00:00:00"/>
    <n v="9"/>
    <x v="2"/>
    <s v="INV00000116"/>
    <s v="C00000002"/>
    <x v="1"/>
    <x v="51"/>
    <x v="36"/>
    <n v="220"/>
    <m/>
    <n v="1650"/>
    <x v="32"/>
    <n v="3.9999999999999973E-2"/>
    <n v="0.29999999999999982"/>
    <n v="65.999999999999957"/>
    <m/>
    <m/>
    <m/>
    <m/>
    <m/>
    <m/>
    <m/>
    <n v="1650"/>
    <n v="346463.39949999994"/>
    <x v="0"/>
    <n v="65.999999999999957"/>
    <n v="69398.75049999998"/>
    <x v="4"/>
    <n v="1716"/>
    <n v="415862.14999999991"/>
    <m/>
  </r>
  <r>
    <d v="2021-09-14T00:00:00"/>
    <n v="9"/>
    <x v="2"/>
    <s v="INV00000117"/>
    <s v="C00000003"/>
    <x v="2"/>
    <x v="15"/>
    <x v="56"/>
    <n v="220"/>
    <m/>
    <n v="1727"/>
    <x v="50"/>
    <n v="8.2802547770700688E-2"/>
    <n v="0.65000000000000036"/>
    <n v="143.00000000000009"/>
    <m/>
    <m/>
    <m/>
    <m/>
    <m/>
    <m/>
    <m/>
    <n v="5181"/>
    <n v="351644.39949999994"/>
    <x v="3"/>
    <n v="429.00000000000023"/>
    <n v="69827.75049999998"/>
    <x v="4"/>
    <n v="5610"/>
    <n v="421472.14999999991"/>
    <m/>
  </r>
  <r>
    <d v="2021-09-14T00:00:00"/>
    <n v="9"/>
    <x v="2"/>
    <s v="INV00000117"/>
    <s v="C00000003"/>
    <x v="2"/>
    <x v="12"/>
    <x v="46"/>
    <n v="25"/>
    <m/>
    <n v="30"/>
    <x v="18"/>
    <n v="0.66666666666666674"/>
    <n v="0.8"/>
    <n v="20"/>
    <m/>
    <m/>
    <m/>
    <m/>
    <m/>
    <m/>
    <m/>
    <n v="120"/>
    <n v="351764.39949999994"/>
    <x v="5"/>
    <n v="80"/>
    <n v="69907.75049999998"/>
    <x v="4"/>
    <n v="200"/>
    <n v="421672.14999999991"/>
    <m/>
  </r>
  <r>
    <d v="2021-09-14T00:00:00"/>
    <n v="9"/>
    <x v="2"/>
    <s v="INV00000117"/>
    <s v="C00000003"/>
    <x v="2"/>
    <x v="4"/>
    <x v="40"/>
    <n v="5"/>
    <m/>
    <n v="80"/>
    <x v="48"/>
    <n v="0.25"/>
    <n v="4"/>
    <n v="20"/>
    <m/>
    <m/>
    <m/>
    <m/>
    <m/>
    <m/>
    <m/>
    <n v="480"/>
    <n v="352244.39949999994"/>
    <x v="1"/>
    <n v="120"/>
    <n v="70027.75049999998"/>
    <x v="4"/>
    <n v="600"/>
    <n v="422272.14999999991"/>
    <m/>
  </r>
  <r>
    <d v="2021-09-14T00:00:00"/>
    <n v="9"/>
    <x v="2"/>
    <s v="INV00000117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352272.39949999994"/>
    <x v="0"/>
    <n v="17"/>
    <n v="70044.75049999998"/>
    <x v="4"/>
    <n v="45"/>
    <n v="422317.14999999991"/>
    <m/>
  </r>
  <r>
    <d v="2021-09-14T00:00:00"/>
    <n v="9"/>
    <x v="2"/>
    <s v="INV00000117"/>
    <s v="C00000003"/>
    <x v="2"/>
    <x v="16"/>
    <x v="48"/>
    <n v="54"/>
    <m/>
    <n v="394.2"/>
    <x v="50"/>
    <n v="0.16438356164383564"/>
    <n v="1.2000000000000002"/>
    <n v="64.800000000000011"/>
    <m/>
    <m/>
    <m/>
    <m/>
    <m/>
    <m/>
    <m/>
    <n v="394.2"/>
    <n v="352666.59949999995"/>
    <x v="0"/>
    <n v="64.800000000000011"/>
    <n v="70109.550499999983"/>
    <x v="4"/>
    <n v="459"/>
    <n v="422776.14999999991"/>
    <m/>
  </r>
  <r>
    <d v="2021-09-14T00:00:00"/>
    <n v="9"/>
    <x v="2"/>
    <s v="INV0000011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9900"/>
    <n v="362566.59949999995"/>
    <x v="1"/>
    <n v="528.00000000000045"/>
    <n v="70637.550499999983"/>
    <x v="4"/>
    <n v="10428"/>
    <n v="433204.14999999991"/>
    <m/>
  </r>
  <r>
    <d v="2021-09-14T00:00:00"/>
    <n v="9"/>
    <x v="2"/>
    <s v="INV00000118"/>
    <s v="C00000010"/>
    <x v="9"/>
    <x v="27"/>
    <x v="38"/>
    <n v="30"/>
    <m/>
    <n v="186"/>
    <x v="50"/>
    <n v="0.37096774193548382"/>
    <n v="2.2999999999999998"/>
    <n v="69"/>
    <m/>
    <m/>
    <m/>
    <m/>
    <m/>
    <m/>
    <m/>
    <n v="930"/>
    <n v="363496.59949999995"/>
    <x v="6"/>
    <n v="345"/>
    <n v="70982.550499999983"/>
    <x v="4"/>
    <n v="1275"/>
    <n v="434479.14999999991"/>
    <m/>
  </r>
  <r>
    <d v="2021-09-14T00:00:00"/>
    <n v="9"/>
    <x v="2"/>
    <s v="INV00000118"/>
    <s v="C00000010"/>
    <x v="9"/>
    <x v="27"/>
    <x v="39"/>
    <n v="30"/>
    <m/>
    <n v="192"/>
    <x v="50"/>
    <n v="0.32812499999999994"/>
    <n v="2.0999999999999996"/>
    <n v="62.999999999999986"/>
    <m/>
    <m/>
    <m/>
    <m/>
    <m/>
    <m/>
    <m/>
    <n v="960"/>
    <n v="364456.59949999995"/>
    <x v="6"/>
    <n v="314.99999999999994"/>
    <n v="71297.550499999983"/>
    <x v="4"/>
    <n v="1275"/>
    <n v="435754.14999999991"/>
    <m/>
  </r>
  <r>
    <d v="2021-09-14T00:00:00"/>
    <n v="9"/>
    <x v="2"/>
    <s v="INV00000118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364756.59949999995"/>
    <x v="7"/>
    <n v="250.00000000000006"/>
    <n v="71547.550499999983"/>
    <x v="4"/>
    <n v="550"/>
    <n v="436304.14999999991"/>
    <m/>
  </r>
  <r>
    <d v="2021-09-14T00:00:00"/>
    <n v="9"/>
    <x v="2"/>
    <s v="INV00000118"/>
    <s v="C00000010"/>
    <x v="9"/>
    <x v="63"/>
    <x v="57"/>
    <n v="5"/>
    <m/>
    <n v="60"/>
    <x v="62"/>
    <n v="0.33333333333333331"/>
    <n v="4"/>
    <n v="20"/>
    <m/>
    <m/>
    <m/>
    <m/>
    <m/>
    <m/>
    <m/>
    <n v="240"/>
    <n v="364996.59949999995"/>
    <x v="5"/>
    <n v="80"/>
    <n v="71627.550499999983"/>
    <x v="4"/>
    <n v="320"/>
    <n v="436624.14999999991"/>
    <m/>
  </r>
  <r>
    <d v="2021-09-14T00:00:00"/>
    <n v="9"/>
    <x v="2"/>
    <s v="INV00000118"/>
    <s v="C00000010"/>
    <x v="9"/>
    <x v="53"/>
    <x v="35"/>
    <n v="10"/>
    <m/>
    <n v="290"/>
    <x v="39"/>
    <n v="0.2413793103448276"/>
    <n v="7"/>
    <n v="70"/>
    <m/>
    <m/>
    <m/>
    <m/>
    <m/>
    <m/>
    <m/>
    <n v="290"/>
    <n v="365286.59949999995"/>
    <x v="0"/>
    <n v="70"/>
    <n v="71697.550499999983"/>
    <x v="4"/>
    <n v="360"/>
    <n v="436984.14999999991"/>
    <m/>
  </r>
  <r>
    <d v="2021-09-21T00:00:00"/>
    <n v="9"/>
    <x v="2"/>
    <s v="INV00000119"/>
    <s v="C00000018"/>
    <x v="18"/>
    <x v="15"/>
    <x v="56"/>
    <n v="220"/>
    <m/>
    <n v="1727"/>
    <x v="57"/>
    <n v="6.3694267515924472E-3"/>
    <n v="5.0000000000000711E-2"/>
    <n v="11.000000000000156"/>
    <m/>
    <m/>
    <m/>
    <m/>
    <m/>
    <m/>
    <m/>
    <n v="6908"/>
    <n v="372194.59949999995"/>
    <x v="5"/>
    <n v="44.000000000000625"/>
    <n v="71741.550499999983"/>
    <x v="4"/>
    <n v="6952.0000000000009"/>
    <n v="443936.14999999991"/>
    <m/>
  </r>
  <r>
    <d v="2021-09-21T00:00:00"/>
    <n v="9"/>
    <x v="2"/>
    <s v="INV00000119"/>
    <s v="C00000018"/>
    <x v="18"/>
    <x v="27"/>
    <x v="39"/>
    <n v="30"/>
    <m/>
    <n v="192"/>
    <x v="63"/>
    <n v="0.24999999999999994"/>
    <n v="1.5999999999999996"/>
    <n v="47.999999999999986"/>
    <m/>
    <m/>
    <m/>
    <m/>
    <m/>
    <m/>
    <m/>
    <n v="1920"/>
    <n v="374114.59949999995"/>
    <x v="7"/>
    <n v="479.99999999999989"/>
    <n v="72221.550499999983"/>
    <x v="4"/>
    <n v="2400"/>
    <n v="446336.14999999991"/>
    <m/>
  </r>
  <r>
    <d v="2021-09-21T00:00:00"/>
    <n v="9"/>
    <x v="2"/>
    <s v="INV00000119"/>
    <s v="C00000018"/>
    <x v="18"/>
    <x v="63"/>
    <x v="57"/>
    <n v="5"/>
    <m/>
    <n v="60"/>
    <x v="62"/>
    <n v="0.33333333333333331"/>
    <n v="4"/>
    <n v="20"/>
    <m/>
    <m/>
    <m/>
    <m/>
    <m/>
    <m/>
    <m/>
    <n v="180"/>
    <n v="374294.59949999995"/>
    <x v="3"/>
    <n v="60"/>
    <n v="72281.550499999983"/>
    <x v="4"/>
    <n v="240"/>
    <n v="446576.14999999991"/>
    <m/>
  </r>
  <r>
    <d v="2021-09-25T00:00:00"/>
    <n v="9"/>
    <x v="2"/>
    <s v="INV00000120"/>
    <s v="C00000001"/>
    <x v="0"/>
    <x v="15"/>
    <x v="56"/>
    <n v="220"/>
    <m/>
    <n v="1727"/>
    <x v="50"/>
    <n v="8.2802547770700688E-2"/>
    <n v="0.65000000000000036"/>
    <n v="143.00000000000009"/>
    <m/>
    <m/>
    <m/>
    <m/>
    <m/>
    <m/>
    <m/>
    <n v="1727"/>
    <n v="376021.59949999995"/>
    <x v="0"/>
    <n v="143.00000000000009"/>
    <n v="72424.550499999983"/>
    <x v="4"/>
    <n v="1870"/>
    <n v="448446.14999999991"/>
    <m/>
  </r>
  <r>
    <d v="2021-09-27T00:00:00"/>
    <n v="9"/>
    <x v="2"/>
    <s v="INV00000121"/>
    <s v="C00000004"/>
    <x v="3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384271.59949999995"/>
    <x v="6"/>
    <n v="440.00000000000045"/>
    <n v="72864.550499999983"/>
    <x v="4"/>
    <n v="8690"/>
    <n v="457136.14999999991"/>
    <m/>
  </r>
  <r>
    <d v="2021-09-27T00:00:00"/>
    <n v="9"/>
    <x v="2"/>
    <s v="INV00000121"/>
    <s v="C00000004"/>
    <x v="3"/>
    <x v="64"/>
    <x v="36"/>
    <n v="220"/>
    <m/>
    <n v="1650"/>
    <x v="57"/>
    <n v="5.3333333333333378E-2"/>
    <n v="0.40000000000000036"/>
    <n v="88.000000000000085"/>
    <m/>
    <m/>
    <m/>
    <m/>
    <m/>
    <m/>
    <m/>
    <n v="1650"/>
    <n v="385921.59949999995"/>
    <x v="0"/>
    <n v="88.000000000000085"/>
    <n v="72952.550499999983"/>
    <x v="4"/>
    <n v="1738"/>
    <n v="458874.14999999991"/>
    <m/>
  </r>
  <r>
    <d v="2021-09-27T00:00:00"/>
    <n v="9"/>
    <x v="2"/>
    <s v="INV00000121"/>
    <s v="C00000004"/>
    <x v="3"/>
    <x v="60"/>
    <x v="54"/>
    <n v="60"/>
    <m/>
    <n v="462"/>
    <x v="60"/>
    <n v="9.0909090909090925E-2"/>
    <n v="0.70000000000000018"/>
    <n v="42.000000000000014"/>
    <m/>
    <m/>
    <m/>
    <m/>
    <m/>
    <m/>
    <m/>
    <n v="1848"/>
    <n v="387769.59949999995"/>
    <x v="5"/>
    <n v="168.00000000000006"/>
    <n v="73120.550499999983"/>
    <x v="4"/>
    <n v="2016"/>
    <n v="460890.14999999991"/>
    <m/>
  </r>
  <r>
    <d v="2021-09-27T00:00:00"/>
    <n v="9"/>
    <x v="2"/>
    <s v="INV00000121"/>
    <s v="C00000004"/>
    <x v="3"/>
    <x v="4"/>
    <x v="57"/>
    <n v="5"/>
    <m/>
    <n v="60"/>
    <x v="62"/>
    <n v="0.33333333333333331"/>
    <n v="4"/>
    <n v="20"/>
    <m/>
    <m/>
    <m/>
    <m/>
    <m/>
    <m/>
    <m/>
    <n v="60"/>
    <n v="387829.59949999995"/>
    <x v="0"/>
    <n v="20"/>
    <n v="73140.550499999983"/>
    <x v="4"/>
    <n v="80"/>
    <n v="460970.14999999991"/>
    <m/>
  </r>
  <r>
    <d v="2021-09-28T00:00:00"/>
    <n v="9"/>
    <x v="2"/>
    <s v="INV00000122"/>
    <s v="C00000005"/>
    <x v="4"/>
    <x v="15"/>
    <x v="56"/>
    <n v="220"/>
    <m/>
    <n v="1727"/>
    <x v="61"/>
    <n v="5.732484076433135E-2"/>
    <n v="0.45000000000000107"/>
    <n v="99.000000000000227"/>
    <m/>
    <m/>
    <m/>
    <m/>
    <m/>
    <m/>
    <m/>
    <n v="1727"/>
    <n v="389556.59949999995"/>
    <x v="0"/>
    <n v="99.000000000000227"/>
    <n v="73239.550499999983"/>
    <x v="4"/>
    <n v="1826.0000000000002"/>
    <n v="462796.14999999991"/>
    <m/>
  </r>
  <r>
    <d v="2021-09-30T00:00:00"/>
    <n v="9"/>
    <x v="2"/>
    <s v="INV00000123"/>
    <s v="C00000004"/>
    <x v="3"/>
    <x v="63"/>
    <x v="57"/>
    <n v="5"/>
    <m/>
    <n v="60"/>
    <x v="62"/>
    <n v="0.33333333333333331"/>
    <n v="4"/>
    <n v="20"/>
    <m/>
    <m/>
    <m/>
    <m/>
    <m/>
    <m/>
    <m/>
    <n v="180"/>
    <n v="389736.59949999995"/>
    <x v="3"/>
    <n v="60"/>
    <n v="73299.550499999983"/>
    <x v="4"/>
    <n v="240"/>
    <n v="463036.14999999991"/>
    <m/>
  </r>
  <r>
    <d v="2021-10-01T00:00:00"/>
    <n v="10"/>
    <x v="2"/>
    <s v="INV00000124"/>
    <s v="C00000006"/>
    <x v="5"/>
    <x v="5"/>
    <x v="58"/>
    <n v="20"/>
    <m/>
    <n v="222"/>
    <x v="2"/>
    <n v="8.1081081081081113E-2"/>
    <n v="0.90000000000000036"/>
    <n v="18.000000000000007"/>
    <m/>
    <m/>
    <m/>
    <m/>
    <m/>
    <m/>
    <m/>
    <n v="222"/>
    <n v="389958.59949999995"/>
    <x v="0"/>
    <n v="18.000000000000007"/>
    <n v="73317.550499999983"/>
    <x v="5"/>
    <n v="240"/>
    <n v="463276.14999999991"/>
    <m/>
  </r>
  <r>
    <d v="2021-10-02T00:00:00"/>
    <n v="10"/>
    <x v="2"/>
    <s v="INV00000125"/>
    <s v="C00000019"/>
    <x v="19"/>
    <x v="51"/>
    <x v="36"/>
    <n v="220"/>
    <m/>
    <n v="1650"/>
    <x v="60"/>
    <n v="0.12000000000000005"/>
    <n v="0.90000000000000036"/>
    <n v="198.00000000000009"/>
    <m/>
    <m/>
    <m/>
    <m/>
    <m/>
    <m/>
    <m/>
    <n v="3300"/>
    <n v="393258.59949999995"/>
    <x v="2"/>
    <n v="396.00000000000017"/>
    <n v="73713.550499999983"/>
    <x v="5"/>
    <n v="3696"/>
    <n v="466972.14999999991"/>
    <m/>
  </r>
  <r>
    <d v="2021-10-02T00:00:00"/>
    <n v="10"/>
    <x v="2"/>
    <s v="INV00000125"/>
    <s v="C00000019"/>
    <x v="19"/>
    <x v="10"/>
    <x v="36"/>
    <n v="54"/>
    <m/>
    <n v="405"/>
    <x v="64"/>
    <n v="0.17333333333333342"/>
    <n v="1.3000000000000007"/>
    <n v="70.200000000000045"/>
    <m/>
    <m/>
    <m/>
    <m/>
    <m/>
    <m/>
    <m/>
    <n v="405"/>
    <n v="393663.59949999995"/>
    <x v="0"/>
    <n v="70.200000000000045"/>
    <n v="73783.75049999998"/>
    <x v="5"/>
    <n v="475.20000000000005"/>
    <n v="467447.34999999992"/>
    <m/>
  </r>
  <r>
    <d v="2021-10-02T00:00:00"/>
    <n v="10"/>
    <x v="2"/>
    <s v="INV00000125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394273.59949999995"/>
    <x v="2"/>
    <n v="110"/>
    <n v="73893.75049999998"/>
    <x v="5"/>
    <n v="720"/>
    <n v="468167.34999999992"/>
    <m/>
  </r>
  <r>
    <d v="2021-10-02T00:00:00"/>
    <n v="10"/>
    <x v="2"/>
    <s v="INV00000125"/>
    <s v="C00000019"/>
    <x v="19"/>
    <x v="12"/>
    <x v="46"/>
    <n v="25"/>
    <m/>
    <n v="30"/>
    <x v="19"/>
    <n v="0.83333333333333359"/>
    <n v="1.0000000000000002"/>
    <n v="25.000000000000007"/>
    <m/>
    <m/>
    <m/>
    <m/>
    <m/>
    <m/>
    <m/>
    <n v="90"/>
    <n v="394363.59949999995"/>
    <x v="3"/>
    <n v="75.000000000000028"/>
    <n v="73968.75049999998"/>
    <x v="5"/>
    <n v="165.00000000000003"/>
    <n v="468332.34999999992"/>
    <m/>
  </r>
  <r>
    <d v="2021-10-05T00:00:00"/>
    <n v="10"/>
    <x v="2"/>
    <s v="INV00000125"/>
    <s v="C00000019"/>
    <x v="19"/>
    <x v="4"/>
    <x v="40"/>
    <n v="5"/>
    <m/>
    <n v="80"/>
    <x v="48"/>
    <n v="0.25"/>
    <n v="4"/>
    <n v="20"/>
    <m/>
    <m/>
    <m/>
    <m/>
    <m/>
    <m/>
    <m/>
    <n v="80"/>
    <n v="394443.59949999995"/>
    <x v="0"/>
    <n v="20"/>
    <n v="73988.75049999998"/>
    <x v="5"/>
    <n v="100"/>
    <n v="468432.34999999992"/>
    <m/>
  </r>
  <r>
    <d v="2021-10-05T00:00:00"/>
    <n v="10"/>
    <x v="2"/>
    <s v="INV00000127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9900"/>
    <n v="404343.59949999995"/>
    <x v="1"/>
    <n v="528.00000000000045"/>
    <n v="74516.75049999998"/>
    <x v="5"/>
    <n v="10428"/>
    <n v="478860.34999999992"/>
    <m/>
  </r>
  <r>
    <d v="2021-10-05T00:00:00"/>
    <n v="10"/>
    <x v="2"/>
    <s v="INV00000127"/>
    <s v="C00000010"/>
    <x v="9"/>
    <x v="65"/>
    <x v="54"/>
    <n v="37"/>
    <m/>
    <n v="284.90000000000003"/>
    <x v="50"/>
    <n v="0.10389610389610388"/>
    <n v="0.79999999999999982"/>
    <n v="29.599999999999994"/>
    <m/>
    <m/>
    <m/>
    <m/>
    <m/>
    <m/>
    <m/>
    <n v="1139.6000000000001"/>
    <n v="405483.19949999993"/>
    <x v="5"/>
    <n v="118.39999999999998"/>
    <n v="74635.150499999974"/>
    <x v="5"/>
    <n v="1258"/>
    <n v="480118.34999999992"/>
    <m/>
  </r>
  <r>
    <d v="2021-10-05T00:00:00"/>
    <n v="10"/>
    <x v="2"/>
    <s v="INV00000127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405633.19949999993"/>
    <x v="6"/>
    <n v="125.00000000000003"/>
    <n v="74760.150499999974"/>
    <x v="5"/>
    <n v="275"/>
    <n v="480393.34999999992"/>
    <m/>
  </r>
  <r>
    <d v="2021-10-05T00:00:00"/>
    <n v="10"/>
    <x v="2"/>
    <s v="INV00000127"/>
    <s v="C00000010"/>
    <x v="9"/>
    <x v="63"/>
    <x v="57"/>
    <n v="5"/>
    <m/>
    <n v="60"/>
    <x v="62"/>
    <n v="0.33333333333333331"/>
    <n v="4"/>
    <n v="20"/>
    <m/>
    <m/>
    <m/>
    <m/>
    <m/>
    <m/>
    <m/>
    <n v="120"/>
    <n v="405753.19949999993"/>
    <x v="2"/>
    <n v="40"/>
    <n v="74800.150499999974"/>
    <x v="5"/>
    <n v="160"/>
    <n v="480553.34999999992"/>
    <m/>
  </r>
  <r>
    <d v="2021-10-07T00:00:00"/>
    <n v="10"/>
    <x v="2"/>
    <s v="INV00000128"/>
    <s v="C00000003"/>
    <x v="2"/>
    <x v="66"/>
    <x v="59"/>
    <n v="220"/>
    <m/>
    <n v="1683"/>
    <x v="50"/>
    <n v="0.11111111111111106"/>
    <n v="0.84999999999999964"/>
    <n v="186.99999999999991"/>
    <m/>
    <m/>
    <m/>
    <m/>
    <m/>
    <m/>
    <m/>
    <n v="1683"/>
    <n v="407436.19949999993"/>
    <x v="0"/>
    <n v="186.99999999999991"/>
    <n v="74987.150499999974"/>
    <x v="5"/>
    <n v="1870"/>
    <n v="482423.34999999992"/>
    <m/>
  </r>
  <r>
    <d v="2021-10-07T00:00:00"/>
    <n v="10"/>
    <x v="2"/>
    <s v="INV00000128"/>
    <s v="C00000003"/>
    <x v="2"/>
    <x v="12"/>
    <x v="46"/>
    <n v="25"/>
    <m/>
    <n v="30"/>
    <x v="18"/>
    <n v="0.66666666666666674"/>
    <n v="0.8"/>
    <n v="20"/>
    <m/>
    <m/>
    <m/>
    <m/>
    <m/>
    <m/>
    <m/>
    <n v="180"/>
    <n v="407616.19949999993"/>
    <x v="1"/>
    <n v="120"/>
    <n v="75107.150499999974"/>
    <x v="5"/>
    <n v="300"/>
    <n v="482723.34999999992"/>
    <m/>
  </r>
  <r>
    <d v="2021-10-07T00:00:00"/>
    <n v="10"/>
    <x v="2"/>
    <s v="INV00000128"/>
    <s v="C00000003"/>
    <x v="2"/>
    <x v="63"/>
    <x v="57"/>
    <n v="5"/>
    <m/>
    <n v="60"/>
    <x v="62"/>
    <n v="0.33333333333333331"/>
    <n v="4"/>
    <n v="20"/>
    <m/>
    <m/>
    <m/>
    <m/>
    <m/>
    <m/>
    <m/>
    <n v="120"/>
    <n v="407736.19949999993"/>
    <x v="2"/>
    <n v="40"/>
    <n v="75147.150499999974"/>
    <x v="5"/>
    <n v="160"/>
    <n v="482883.34999999992"/>
    <m/>
  </r>
  <r>
    <d v="2021-10-08T00:00:00"/>
    <n v="10"/>
    <x v="2"/>
    <s v="INV00000129"/>
    <s v="C00000003"/>
    <x v="2"/>
    <x v="67"/>
    <x v="60"/>
    <n v="25"/>
    <m/>
    <n v="800"/>
    <x v="66"/>
    <n v="0.625"/>
    <n v="20"/>
    <n v="500"/>
    <m/>
    <m/>
    <m/>
    <m/>
    <m/>
    <m/>
    <m/>
    <n v="800"/>
    <n v="408536.19949999993"/>
    <x v="0"/>
    <n v="500"/>
    <n v="75647.150499999974"/>
    <x v="5"/>
    <n v="1300"/>
    <n v="484183.34999999992"/>
    <m/>
  </r>
  <r>
    <d v="2021-10-09T00:00:00"/>
    <n v="10"/>
    <x v="2"/>
    <s v="INV00000130"/>
    <s v="C00000020"/>
    <x v="20"/>
    <x v="13"/>
    <x v="61"/>
    <n v="220"/>
    <m/>
    <n v="1617"/>
    <x v="63"/>
    <n v="8.843537414965992E-2"/>
    <n v="0.65000000000000036"/>
    <n v="143.00000000000009"/>
    <m/>
    <m/>
    <m/>
    <m/>
    <m/>
    <m/>
    <m/>
    <n v="1617"/>
    <n v="410153.19949999993"/>
    <x v="0"/>
    <n v="143.00000000000009"/>
    <n v="75790.150499999974"/>
    <x v="5"/>
    <n v="1760"/>
    <n v="485943.34999999992"/>
    <m/>
  </r>
  <r>
    <d v="2021-10-11T00:00:00"/>
    <n v="10"/>
    <x v="2"/>
    <s v="INV00000131"/>
    <s v="C00000013"/>
    <x v="12"/>
    <x v="12"/>
    <x v="46"/>
    <n v="25"/>
    <m/>
    <n v="30"/>
    <x v="67"/>
    <n v="1.0833333333333335"/>
    <n v="1.3"/>
    <n v="32.5"/>
    <m/>
    <m/>
    <m/>
    <m/>
    <m/>
    <m/>
    <m/>
    <n v="60"/>
    <n v="410213.19949999993"/>
    <x v="2"/>
    <n v="65"/>
    <n v="75855.150499999974"/>
    <x v="5"/>
    <n v="125"/>
    <n v="486068.34999999992"/>
    <m/>
  </r>
  <r>
    <d v="2021-10-11T00:00:00"/>
    <n v="10"/>
    <x v="2"/>
    <s v="INV00000131"/>
    <s v="C00000013"/>
    <x v="12"/>
    <x v="63"/>
    <x v="57"/>
    <n v="5"/>
    <m/>
    <n v="60"/>
    <x v="62"/>
    <n v="0.33333333333333331"/>
    <n v="4"/>
    <n v="20"/>
    <m/>
    <m/>
    <m/>
    <m/>
    <m/>
    <m/>
    <m/>
    <n v="60"/>
    <n v="410273.19949999993"/>
    <x v="0"/>
    <n v="20"/>
    <n v="75875.150499999974"/>
    <x v="5"/>
    <n v="80"/>
    <n v="486148.34999999992"/>
    <m/>
  </r>
  <r>
    <d v="2021-10-12T00:00:00"/>
    <n v="10"/>
    <x v="2"/>
    <s v="INV00000132"/>
    <s v="C00000020"/>
    <x v="20"/>
    <x v="68"/>
    <x v="62"/>
    <n v="225"/>
    <m/>
    <n v="1676.25"/>
    <x v="50"/>
    <n v="0.1409395973154362"/>
    <n v="1.0499999999999998"/>
    <n v="236.24999999999997"/>
    <m/>
    <m/>
    <m/>
    <m/>
    <m/>
    <m/>
    <m/>
    <n v="6705"/>
    <n v="416978.19949999993"/>
    <x v="5"/>
    <n v="944.99999999999989"/>
    <n v="76820.150499999974"/>
    <x v="5"/>
    <n v="7650"/>
    <n v="493798.34999999992"/>
    <m/>
  </r>
  <r>
    <d v="2021-10-12T00:00:00"/>
    <n v="10"/>
    <x v="2"/>
    <s v="INV00000132"/>
    <s v="C00000020"/>
    <x v="20"/>
    <x v="69"/>
    <x v="63"/>
    <n v="37"/>
    <m/>
    <n v="307.10000000000002"/>
    <x v="68"/>
    <n v="3.6144578313252879E-2"/>
    <n v="0.29999999999999893"/>
    <n v="11.099999999999961"/>
    <m/>
    <m/>
    <m/>
    <m/>
    <m/>
    <m/>
    <m/>
    <n v="3071"/>
    <n v="420049.19949999993"/>
    <x v="7"/>
    <n v="110.9999999999996"/>
    <n v="76931.150499999974"/>
    <x v="5"/>
    <n v="3181.9999999999995"/>
    <n v="496980.34999999992"/>
    <m/>
  </r>
  <r>
    <d v="2021-10-12T00:00:00"/>
    <n v="10"/>
    <x v="2"/>
    <s v="INV00000132"/>
    <s v="C00000020"/>
    <x v="20"/>
    <x v="12"/>
    <x v="46"/>
    <n v="25"/>
    <m/>
    <n v="30"/>
    <x v="67"/>
    <n v="1.0833333333333335"/>
    <n v="1.3"/>
    <n v="32.5"/>
    <m/>
    <m/>
    <m/>
    <m/>
    <m/>
    <m/>
    <m/>
    <n v="60"/>
    <n v="420109.19949999993"/>
    <x v="2"/>
    <n v="65"/>
    <n v="76996.150499999974"/>
    <x v="5"/>
    <n v="125"/>
    <n v="497105.34999999992"/>
    <m/>
  </r>
  <r>
    <d v="2021-10-12T00:00:00"/>
    <n v="10"/>
    <x v="2"/>
    <s v="INV00000132"/>
    <s v="C00000020"/>
    <x v="20"/>
    <x v="63"/>
    <x v="57"/>
    <n v="5"/>
    <m/>
    <n v="60"/>
    <x v="62"/>
    <n v="0.33333333333333331"/>
    <n v="4"/>
    <n v="20"/>
    <m/>
    <m/>
    <m/>
    <m/>
    <m/>
    <m/>
    <m/>
    <n v="240"/>
    <n v="420349.19949999993"/>
    <x v="5"/>
    <n v="80"/>
    <n v="77076.150499999974"/>
    <x v="5"/>
    <n v="320"/>
    <n v="497425.34999999992"/>
    <m/>
  </r>
  <r>
    <d v="2021-10-12T00:00:00"/>
    <n v="10"/>
    <x v="2"/>
    <s v="INV00000132"/>
    <s v="C00000020"/>
    <x v="20"/>
    <x v="70"/>
    <x v="39"/>
    <n v="45"/>
    <m/>
    <n v="288"/>
    <x v="34"/>
    <n v="0.17187499999999994"/>
    <n v="1.0999999999999996"/>
    <n v="49.499999999999986"/>
    <m/>
    <m/>
    <m/>
    <m/>
    <m/>
    <m/>
    <m/>
    <n v="1152"/>
    <n v="421501.19949999993"/>
    <x v="5"/>
    <n v="197.99999999999994"/>
    <n v="77274.150499999974"/>
    <x v="5"/>
    <n v="1350"/>
    <n v="498775.34999999992"/>
    <m/>
  </r>
  <r>
    <d v="2021-10-13T00:00:00"/>
    <n v="10"/>
    <x v="2"/>
    <s v="INV00000133"/>
    <s v="C00000019"/>
    <x v="19"/>
    <x v="51"/>
    <x v="61"/>
    <n v="220"/>
    <m/>
    <n v="1617"/>
    <x v="60"/>
    <n v="0.14285714285714296"/>
    <n v="1.0500000000000007"/>
    <n v="231.00000000000017"/>
    <m/>
    <m/>
    <m/>
    <m/>
    <m/>
    <m/>
    <m/>
    <n v="3234"/>
    <n v="424735.19949999993"/>
    <x v="2"/>
    <n v="462.00000000000034"/>
    <n v="77736.150499999974"/>
    <x v="5"/>
    <n v="3696.0000000000005"/>
    <n v="502471.34999999992"/>
    <m/>
  </r>
  <r>
    <d v="2021-10-13T00:00:00"/>
    <n v="10"/>
    <x v="2"/>
    <s v="INV00000133"/>
    <s v="C00000019"/>
    <x v="19"/>
    <x v="71"/>
    <x v="64"/>
    <n v="54"/>
    <m/>
    <n v="432"/>
    <x v="64"/>
    <n v="0.10000000000000009"/>
    <n v="0.80000000000000071"/>
    <n v="43.200000000000038"/>
    <m/>
    <m/>
    <m/>
    <m/>
    <m/>
    <m/>
    <m/>
    <n v="864"/>
    <n v="425599.19949999993"/>
    <x v="2"/>
    <n v="86.400000000000077"/>
    <n v="77822.550499999968"/>
    <x v="5"/>
    <n v="950.40000000000009"/>
    <n v="503421.74999999988"/>
    <m/>
  </r>
  <r>
    <d v="2021-10-13T00:00:00"/>
    <n v="10"/>
    <x v="2"/>
    <s v="INV00000133"/>
    <s v="C00000019"/>
    <x v="19"/>
    <x v="36"/>
    <x v="35"/>
    <n v="10"/>
    <m/>
    <n v="290"/>
    <x v="39"/>
    <n v="0.2413793103448276"/>
    <n v="7"/>
    <n v="70"/>
    <m/>
    <m/>
    <m/>
    <m/>
    <m/>
    <m/>
    <m/>
    <n v="290"/>
    <n v="425889.19949999993"/>
    <x v="0"/>
    <n v="70"/>
    <n v="77892.550499999968"/>
    <x v="5"/>
    <n v="360"/>
    <n v="503781.74999999988"/>
    <m/>
  </r>
  <r>
    <d v="2021-10-14T00:00:00"/>
    <n v="10"/>
    <x v="2"/>
    <s v="INV00000134"/>
    <s v="C00000019"/>
    <x v="19"/>
    <x v="72"/>
    <x v="65"/>
    <n v="1"/>
    <m/>
    <n v="40"/>
    <x v="22"/>
    <n v="0.25"/>
    <n v="10"/>
    <n v="10"/>
    <m/>
    <m/>
    <m/>
    <m/>
    <m/>
    <m/>
    <m/>
    <n v="240"/>
    <n v="426129.19949999993"/>
    <x v="1"/>
    <n v="60"/>
    <n v="77952.550499999968"/>
    <x v="5"/>
    <n v="300"/>
    <n v="504081.74999999988"/>
    <m/>
  </r>
  <r>
    <d v="2021-10-14T00:00:00"/>
    <n v="10"/>
    <x v="2"/>
    <s v="INV00000134"/>
    <s v="C00000019"/>
    <x v="19"/>
    <x v="4"/>
    <x v="40"/>
    <n v="5"/>
    <m/>
    <n v="80"/>
    <x v="48"/>
    <n v="0.25"/>
    <n v="4"/>
    <n v="20"/>
    <m/>
    <m/>
    <m/>
    <m/>
    <m/>
    <m/>
    <m/>
    <n v="80"/>
    <n v="426209.19949999993"/>
    <x v="0"/>
    <n v="20"/>
    <n v="77972.550499999968"/>
    <x v="5"/>
    <n v="100"/>
    <n v="504181.74999999988"/>
    <m/>
  </r>
  <r>
    <d v="2021-10-14T00:00:00"/>
    <n v="10"/>
    <x v="2"/>
    <s v="INV00000135"/>
    <s v="C00000009"/>
    <x v="8"/>
    <x v="60"/>
    <x v="66"/>
    <n v="60"/>
    <m/>
    <n v="468"/>
    <x v="50"/>
    <n v="8.9743589743589772E-2"/>
    <n v="0.70000000000000018"/>
    <n v="42.000000000000014"/>
    <m/>
    <m/>
    <m/>
    <m/>
    <m/>
    <m/>
    <m/>
    <n v="4680"/>
    <n v="430889.19949999993"/>
    <x v="7"/>
    <n v="420.00000000000011"/>
    <n v="78392.550499999968"/>
    <x v="5"/>
    <n v="5100"/>
    <n v="509281.74999999988"/>
    <m/>
  </r>
  <r>
    <d v="2021-10-15T00:00:00"/>
    <n v="10"/>
    <x v="2"/>
    <s v="INV00000136"/>
    <s v="C00000014"/>
    <x v="13"/>
    <x v="73"/>
    <x v="67"/>
    <n v="25"/>
    <m/>
    <n v="500"/>
    <x v="69"/>
    <n v="0.35"/>
    <n v="7"/>
    <n v="175"/>
    <m/>
    <m/>
    <m/>
    <m/>
    <m/>
    <m/>
    <m/>
    <n v="1500"/>
    <n v="432389.19949999993"/>
    <x v="3"/>
    <n v="525"/>
    <n v="78917.550499999968"/>
    <x v="5"/>
    <n v="2025"/>
    <n v="511306.74999999988"/>
    <m/>
  </r>
  <r>
    <d v="2021-10-15T00:00:00"/>
    <n v="10"/>
    <x v="2"/>
    <s v="INV00000136"/>
    <s v="C00000014"/>
    <x v="13"/>
    <x v="69"/>
    <x v="48"/>
    <n v="30"/>
    <m/>
    <n v="219"/>
    <x v="68"/>
    <n v="0.17808219178082191"/>
    <n v="1.2999999999999998"/>
    <n v="38.999999999999993"/>
    <m/>
    <m/>
    <m/>
    <m/>
    <m/>
    <m/>
    <m/>
    <n v="438"/>
    <n v="432827.19949999993"/>
    <x v="2"/>
    <n v="77.999999999999986"/>
    <n v="78995.550499999968"/>
    <x v="5"/>
    <n v="516"/>
    <n v="511822.74999999988"/>
    <m/>
  </r>
  <r>
    <d v="2021-10-15T00:00:00"/>
    <n v="10"/>
    <x v="2"/>
    <s v="INV00000136"/>
    <s v="C00000014"/>
    <x v="13"/>
    <x v="12"/>
    <x v="46"/>
    <n v="25"/>
    <m/>
    <n v="30"/>
    <x v="19"/>
    <n v="0.83333333333333359"/>
    <n v="1.0000000000000002"/>
    <n v="25.000000000000007"/>
    <m/>
    <m/>
    <m/>
    <m/>
    <m/>
    <m/>
    <m/>
    <n v="30"/>
    <n v="432857.19949999993"/>
    <x v="0"/>
    <n v="25.000000000000007"/>
    <n v="79020.550499999968"/>
    <x v="5"/>
    <n v="55.000000000000007"/>
    <n v="511877.74999999988"/>
    <m/>
  </r>
  <r>
    <d v="2021-10-15T00:00:00"/>
    <n v="10"/>
    <x v="2"/>
    <s v="INV00000136"/>
    <s v="C00000014"/>
    <x v="13"/>
    <x v="63"/>
    <x v="57"/>
    <n v="5"/>
    <m/>
    <n v="60"/>
    <x v="62"/>
    <n v="0.33333333333333331"/>
    <n v="4"/>
    <n v="20"/>
    <m/>
    <m/>
    <m/>
    <m/>
    <m/>
    <m/>
    <m/>
    <n v="60"/>
    <n v="432917.19949999993"/>
    <x v="0"/>
    <n v="20"/>
    <n v="79040.550499999968"/>
    <x v="5"/>
    <n v="80"/>
    <n v="511957.74999999988"/>
    <m/>
  </r>
  <r>
    <d v="2021-10-15T00:00:00"/>
    <n v="10"/>
    <x v="2"/>
    <s v="INV00000137"/>
    <s v="C00000005"/>
    <x v="4"/>
    <x v="15"/>
    <x v="59"/>
    <n v="220"/>
    <m/>
    <n v="1683"/>
    <x v="61"/>
    <n v="8.4967320261437954E-2"/>
    <n v="0.65000000000000036"/>
    <n v="143.00000000000009"/>
    <m/>
    <m/>
    <m/>
    <m/>
    <m/>
    <m/>
    <m/>
    <n v="1683"/>
    <n v="434600.19949999993"/>
    <x v="0"/>
    <n v="143.00000000000009"/>
    <n v="79183.550499999968"/>
    <x v="5"/>
    <n v="1826"/>
    <n v="513783.74999999988"/>
    <m/>
  </r>
  <r>
    <d v="2021-10-15T00:00:00"/>
    <n v="10"/>
    <x v="2"/>
    <s v="INV00000137"/>
    <s v="C00000005"/>
    <x v="4"/>
    <x v="4"/>
    <x v="40"/>
    <n v="5"/>
    <m/>
    <n v="80"/>
    <x v="48"/>
    <n v="0.25"/>
    <n v="4"/>
    <n v="20"/>
    <m/>
    <m/>
    <m/>
    <m/>
    <m/>
    <m/>
    <m/>
    <n v="80"/>
    <n v="434680.19949999993"/>
    <x v="0"/>
    <n v="20"/>
    <n v="79203.550499999968"/>
    <x v="5"/>
    <n v="100"/>
    <n v="513883.74999999988"/>
    <m/>
  </r>
  <r>
    <d v="2021-10-15T00:00:00"/>
    <n v="10"/>
    <x v="2"/>
    <s v="INV00000138"/>
    <s v="C00000020"/>
    <x v="20"/>
    <x v="27"/>
    <x v="63"/>
    <n v="37"/>
    <m/>
    <n v="307.10000000000002"/>
    <x v="68"/>
    <n v="3.6144578313252879E-2"/>
    <n v="0.29999999999999893"/>
    <n v="11.099999999999961"/>
    <m/>
    <m/>
    <m/>
    <m/>
    <m/>
    <m/>
    <m/>
    <n v="614.20000000000005"/>
    <n v="435294.39949999994"/>
    <x v="2"/>
    <n v="22.199999999999921"/>
    <n v="79225.750499999966"/>
    <x v="5"/>
    <n v="636.4"/>
    <n v="514520.14999999991"/>
    <m/>
  </r>
  <r>
    <d v="2021-10-15T00:00:00"/>
    <n v="10"/>
    <x v="2"/>
    <s v="INV00000138"/>
    <s v="C00000020"/>
    <x v="20"/>
    <x v="70"/>
    <x v="39"/>
    <n v="45"/>
    <m/>
    <n v="288"/>
    <x v="34"/>
    <n v="0.17187499999999994"/>
    <n v="1.0999999999999996"/>
    <n v="49.499999999999986"/>
    <m/>
    <m/>
    <m/>
    <m/>
    <m/>
    <m/>
    <m/>
    <n v="576"/>
    <n v="435870.39949999994"/>
    <x v="2"/>
    <n v="98.999999999999972"/>
    <n v="79324.750499999966"/>
    <x v="5"/>
    <n v="675"/>
    <n v="515195.14999999991"/>
    <m/>
  </r>
  <r>
    <d v="2021-10-18T00:00:00"/>
    <n v="10"/>
    <x v="2"/>
    <s v="INV00000139"/>
    <s v="C00000020"/>
    <x v="20"/>
    <x v="74"/>
    <x v="36"/>
    <n v="220"/>
    <m/>
    <n v="1650"/>
    <x v="50"/>
    <n v="0.13333333333333333"/>
    <n v="1"/>
    <n v="220"/>
    <m/>
    <m/>
    <m/>
    <m/>
    <m/>
    <m/>
    <m/>
    <n v="3300"/>
    <n v="439170.39949999994"/>
    <x v="2"/>
    <n v="525"/>
    <n v="79849.750499999966"/>
    <x v="5"/>
    <n v="3825"/>
    <n v="519020.14999999991"/>
    <m/>
  </r>
  <r>
    <d v="2021-10-18T00:00:00"/>
    <n v="10"/>
    <x v="2"/>
    <s v="INV00000139"/>
    <s v="C00000020"/>
    <x v="20"/>
    <x v="43"/>
    <x v="61"/>
    <n v="220"/>
    <m/>
    <n v="1617"/>
    <x v="50"/>
    <n v="0.15646258503401367"/>
    <n v="1.1500000000000004"/>
    <n v="253.00000000000009"/>
    <m/>
    <m/>
    <m/>
    <m/>
    <m/>
    <m/>
    <m/>
    <n v="3234"/>
    <n v="442404.39949999994"/>
    <x v="2"/>
    <n v="506.00000000000017"/>
    <n v="80355.750499999966"/>
    <x v="5"/>
    <n v="3740"/>
    <n v="522760.14999999991"/>
    <m/>
  </r>
  <r>
    <d v="2021-10-18T00:00:00"/>
    <n v="10"/>
    <x v="2"/>
    <s v="INV00000139"/>
    <s v="C00000020"/>
    <x v="20"/>
    <x v="69"/>
    <x v="54"/>
    <n v="37"/>
    <m/>
    <n v="284.90000000000003"/>
    <x v="68"/>
    <n v="0.11688311688311681"/>
    <n v="0.89999999999999947"/>
    <n v="33.299999999999983"/>
    <m/>
    <m/>
    <m/>
    <m/>
    <m/>
    <m/>
    <m/>
    <n v="1709.4"/>
    <n v="444113.79949999996"/>
    <x v="1"/>
    <n v="199.7999999999999"/>
    <n v="80555.550499999968"/>
    <x v="5"/>
    <n v="1909.2"/>
    <n v="524669.35"/>
    <m/>
  </r>
  <r>
    <d v="2021-10-18T00:00:00"/>
    <n v="10"/>
    <x v="2"/>
    <s v="INV00000139"/>
    <s v="C00000020"/>
    <x v="20"/>
    <x v="12"/>
    <x v="46"/>
    <n v="25"/>
    <m/>
    <n v="30"/>
    <x v="67"/>
    <n v="1.0833333333333335"/>
    <n v="1.3"/>
    <n v="32.5"/>
    <m/>
    <m/>
    <m/>
    <m/>
    <m/>
    <m/>
    <m/>
    <n v="210"/>
    <n v="444323.79949999996"/>
    <x v="9"/>
    <n v="227.5"/>
    <n v="80783.050499999968"/>
    <x v="5"/>
    <n v="437.5"/>
    <n v="525106.85"/>
    <m/>
  </r>
  <r>
    <d v="2021-10-18T00:00:00"/>
    <n v="10"/>
    <x v="2"/>
    <s v="INV00000139"/>
    <s v="C00000020"/>
    <x v="20"/>
    <x v="63"/>
    <x v="57"/>
    <n v="5"/>
    <m/>
    <n v="60"/>
    <x v="62"/>
    <n v="0.33333333333333331"/>
    <n v="4"/>
    <n v="20"/>
    <m/>
    <m/>
    <m/>
    <m/>
    <m/>
    <m/>
    <m/>
    <n v="120"/>
    <n v="444443.79949999996"/>
    <x v="2"/>
    <n v="40"/>
    <n v="80823.050499999968"/>
    <x v="5"/>
    <n v="160"/>
    <n v="525266.85"/>
    <m/>
  </r>
  <r>
    <d v="2021-10-18T00:00:00"/>
    <n v="10"/>
    <x v="2"/>
    <s v="INV00000139"/>
    <s v="C00000020"/>
    <x v="20"/>
    <x v="75"/>
    <x v="68"/>
    <n v="45"/>
    <m/>
    <n v="270"/>
    <x v="34"/>
    <n v="0.25"/>
    <n v="1.5"/>
    <n v="67.5"/>
    <m/>
    <m/>
    <m/>
    <m/>
    <m/>
    <m/>
    <m/>
    <n v="2430"/>
    <n v="446873.79949999996"/>
    <x v="4"/>
    <n v="607.5"/>
    <n v="81430.550499999968"/>
    <x v="5"/>
    <n v="3037.5"/>
    <n v="528304.35"/>
    <m/>
  </r>
  <r>
    <d v="2021-10-20T00:00:00"/>
    <n v="10"/>
    <x v="2"/>
    <s v="INV00000140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447573.79949999996"/>
    <x v="0"/>
    <n v="300"/>
    <n v="81730.550499999968"/>
    <x v="5"/>
    <n v="1000"/>
    <n v="529304.35"/>
    <m/>
  </r>
  <r>
    <d v="2021-10-20T00:00:00"/>
    <n v="10"/>
    <x v="2"/>
    <s v="INV00000141"/>
    <s v="C00000020"/>
    <x v="20"/>
    <x v="74"/>
    <x v="61"/>
    <n v="220"/>
    <m/>
    <n v="1617"/>
    <x v="50"/>
    <n v="0.15646258503401367"/>
    <n v="1.1500000000000004"/>
    <n v="253.00000000000009"/>
    <m/>
    <m/>
    <m/>
    <m/>
    <m/>
    <m/>
    <m/>
    <n v="3234"/>
    <n v="450807.79949999996"/>
    <x v="2"/>
    <n v="591.00000000000023"/>
    <n v="82321.550499999968"/>
    <x v="5"/>
    <n v="3825"/>
    <n v="533129.35"/>
    <m/>
  </r>
  <r>
    <d v="2021-10-20T00:00:00"/>
    <n v="10"/>
    <x v="2"/>
    <s v="INV00000141"/>
    <s v="C00000020"/>
    <x v="20"/>
    <x v="43"/>
    <x v="61"/>
    <n v="220"/>
    <m/>
    <n v="1617"/>
    <x v="50"/>
    <n v="0.15646258503401367"/>
    <n v="1.1500000000000004"/>
    <n v="253.00000000000009"/>
    <m/>
    <m/>
    <m/>
    <m/>
    <m/>
    <m/>
    <m/>
    <n v="1617"/>
    <n v="452424.79949999996"/>
    <x v="0"/>
    <n v="253.00000000000009"/>
    <n v="82574.550499999968"/>
    <x v="5"/>
    <n v="1870"/>
    <n v="534999.35"/>
    <m/>
  </r>
  <r>
    <d v="2021-10-20T00:00:00"/>
    <n v="10"/>
    <x v="2"/>
    <s v="INV00000141"/>
    <s v="C00000020"/>
    <x v="20"/>
    <x v="69"/>
    <x v="50"/>
    <n v="37"/>
    <m/>
    <n v="281.2"/>
    <x v="68"/>
    <n v="0.13157894736842105"/>
    <n v="1"/>
    <n v="37"/>
    <m/>
    <m/>
    <m/>
    <m/>
    <m/>
    <m/>
    <m/>
    <n v="1687.1999999999998"/>
    <n v="454111.99949999998"/>
    <x v="1"/>
    <n v="222"/>
    <n v="82796.550499999968"/>
    <x v="5"/>
    <n v="1909.1999999999998"/>
    <n v="536908.54999999993"/>
    <m/>
  </r>
  <r>
    <d v="2021-10-20T00:00:00"/>
    <n v="10"/>
    <x v="2"/>
    <s v="INV00000141"/>
    <s v="C00000020"/>
    <x v="20"/>
    <x v="69"/>
    <x v="50"/>
    <n v="37"/>
    <m/>
    <n v="281.2"/>
    <x v="68"/>
    <n v="0.13157894736842105"/>
    <n v="1"/>
    <n v="37"/>
    <m/>
    <m/>
    <m/>
    <m/>
    <m/>
    <m/>
    <m/>
    <n v="1687.1999999999998"/>
    <n v="455799.19949999999"/>
    <x v="1"/>
    <n v="222"/>
    <n v="83018.550499999968"/>
    <x v="5"/>
    <n v="1909.1999999999998"/>
    <n v="538817.75"/>
    <m/>
  </r>
  <r>
    <d v="2021-10-20T00:00:00"/>
    <n v="10"/>
    <x v="2"/>
    <s v="INV00000141"/>
    <s v="C00000020"/>
    <x v="20"/>
    <x v="63"/>
    <x v="57"/>
    <n v="5"/>
    <m/>
    <n v="60"/>
    <x v="62"/>
    <n v="0.33333333333333331"/>
    <n v="4"/>
    <n v="20"/>
    <m/>
    <m/>
    <m/>
    <m/>
    <m/>
    <m/>
    <m/>
    <n v="60"/>
    <n v="455859.19949999999"/>
    <x v="0"/>
    <n v="20"/>
    <n v="83038.550499999968"/>
    <x v="5"/>
    <n v="80"/>
    <n v="538897.75"/>
    <m/>
  </r>
  <r>
    <d v="2021-10-20T00:00:00"/>
    <n v="10"/>
    <x v="2"/>
    <s v="INV00000141"/>
    <s v="C00000020"/>
    <x v="20"/>
    <x v="63"/>
    <x v="30"/>
    <n v="5"/>
    <m/>
    <n v="65"/>
    <x v="62"/>
    <n v="0.23076923076923078"/>
    <n v="3"/>
    <n v="15"/>
    <m/>
    <m/>
    <m/>
    <m/>
    <m/>
    <m/>
    <m/>
    <n v="65"/>
    <n v="455924.19949999999"/>
    <x v="0"/>
    <n v="15"/>
    <n v="83053.550499999968"/>
    <x v="5"/>
    <n v="80"/>
    <n v="538977.75"/>
    <m/>
  </r>
  <r>
    <d v="2021-10-23T00:00:00"/>
    <n v="10"/>
    <x v="2"/>
    <s v="INV00000142"/>
    <s v="C00000008"/>
    <x v="14"/>
    <x v="15"/>
    <x v="59"/>
    <n v="220"/>
    <m/>
    <n v="1683"/>
    <x v="68"/>
    <n v="0.12418300653594762"/>
    <n v="0.94999999999999929"/>
    <n v="208.99999999999983"/>
    <m/>
    <m/>
    <m/>
    <m/>
    <m/>
    <m/>
    <m/>
    <n v="1683"/>
    <n v="457607.19949999999"/>
    <x v="0"/>
    <n v="208.99999999999983"/>
    <n v="83262.550499999968"/>
    <x v="5"/>
    <n v="1891.9999999999998"/>
    <n v="540869.75"/>
    <m/>
  </r>
  <r>
    <d v="2021-10-23T00:00:00"/>
    <n v="10"/>
    <x v="2"/>
    <s v="INV00000142"/>
    <s v="C00000008"/>
    <x v="14"/>
    <x v="27"/>
    <x v="48"/>
    <n v="30"/>
    <m/>
    <n v="219"/>
    <x v="50"/>
    <n v="0.16438356164383564"/>
    <n v="1.2000000000000002"/>
    <n v="36.000000000000007"/>
    <m/>
    <m/>
    <m/>
    <m/>
    <m/>
    <m/>
    <m/>
    <n v="438"/>
    <n v="458045.19949999999"/>
    <x v="2"/>
    <n v="72.000000000000014"/>
    <n v="83334.550499999968"/>
    <x v="5"/>
    <n v="510"/>
    <n v="541379.75"/>
    <m/>
  </r>
  <r>
    <d v="2021-10-23T00:00:00"/>
    <n v="10"/>
    <x v="2"/>
    <s v="INV00000142"/>
    <s v="C00000008"/>
    <x v="14"/>
    <x v="5"/>
    <x v="58"/>
    <n v="20"/>
    <m/>
    <n v="222"/>
    <x v="2"/>
    <n v="8.1081081081081113E-2"/>
    <n v="0.90000000000000036"/>
    <n v="18.000000000000007"/>
    <m/>
    <m/>
    <m/>
    <m/>
    <m/>
    <m/>
    <m/>
    <n v="888"/>
    <n v="458933.19949999999"/>
    <x v="5"/>
    <n v="72.000000000000028"/>
    <n v="83406.550499999968"/>
    <x v="5"/>
    <n v="960"/>
    <n v="542339.75"/>
    <m/>
  </r>
  <r>
    <d v="2021-10-26T00:00:00"/>
    <n v="10"/>
    <x v="2"/>
    <s v="INV00000143"/>
    <s v="C00000001"/>
    <x v="0"/>
    <x v="15"/>
    <x v="36"/>
    <n v="220"/>
    <m/>
    <n v="1650"/>
    <x v="50"/>
    <n v="0.13333333333333333"/>
    <n v="1"/>
    <n v="220"/>
    <m/>
    <m/>
    <m/>
    <m/>
    <m/>
    <m/>
    <m/>
    <n v="3300"/>
    <n v="462233.19949999999"/>
    <x v="2"/>
    <n v="440"/>
    <n v="83846.550499999968"/>
    <x v="5"/>
    <n v="3740"/>
    <n v="546079.75"/>
    <m/>
  </r>
  <r>
    <d v="2021-10-26T00:00:00"/>
    <n v="10"/>
    <x v="2"/>
    <s v="INV00000143"/>
    <s v="C00000001"/>
    <x v="0"/>
    <x v="65"/>
    <x v="50"/>
    <n v="37"/>
    <m/>
    <n v="281.2"/>
    <x v="50"/>
    <n v="0.118421052631579"/>
    <n v="0.90000000000000036"/>
    <n v="33.300000000000011"/>
    <m/>
    <m/>
    <m/>
    <m/>
    <m/>
    <m/>
    <m/>
    <n v="2249.6"/>
    <n v="464482.79949999996"/>
    <x v="8"/>
    <n v="266.40000000000009"/>
    <n v="84112.950499999963"/>
    <x v="5"/>
    <n v="2516"/>
    <n v="548595.74999999988"/>
    <m/>
  </r>
  <r>
    <d v="2021-10-26T00:00:00"/>
    <n v="10"/>
    <x v="2"/>
    <s v="INV00000143"/>
    <s v="C00000001"/>
    <x v="0"/>
    <x v="4"/>
    <x v="22"/>
    <n v="5"/>
    <m/>
    <n v="82.5"/>
    <x v="48"/>
    <n v="0.21212121212121213"/>
    <n v="3.5"/>
    <n v="17.5"/>
    <m/>
    <m/>
    <m/>
    <m/>
    <m/>
    <m/>
    <m/>
    <n v="330"/>
    <n v="464812.79949999996"/>
    <x v="5"/>
    <n v="70"/>
    <n v="84182.950499999963"/>
    <x v="5"/>
    <n v="400"/>
    <n v="548995.74999999988"/>
    <m/>
  </r>
  <r>
    <d v="2021-10-26T00:00:00"/>
    <n v="10"/>
    <x v="2"/>
    <s v="INV00000143"/>
    <s v="C00000001"/>
    <x v="0"/>
    <x v="38"/>
    <x v="55"/>
    <n v="6"/>
    <m/>
    <n v="0"/>
    <x v="50"/>
    <e v="#DIV/0!"/>
    <n v="8.5"/>
    <n v="51"/>
    <m/>
    <m/>
    <m/>
    <m/>
    <m/>
    <m/>
    <m/>
    <n v="0"/>
    <n v="464812.79949999996"/>
    <x v="10"/>
    <n v="0"/>
    <n v="84182.950499999963"/>
    <x v="5"/>
    <n v="0"/>
    <n v="548995.74999999988"/>
    <m/>
  </r>
  <r>
    <d v="2021-10-26T00:00:00"/>
    <n v="10"/>
    <x v="2"/>
    <s v="INV00000144"/>
    <s v="C00000020"/>
    <x v="20"/>
    <x v="15"/>
    <x v="36"/>
    <n v="220"/>
    <m/>
    <n v="1650"/>
    <x v="71"/>
    <n v="0.1866666666666667"/>
    <n v="1.4000000000000004"/>
    <n v="308.00000000000006"/>
    <m/>
    <m/>
    <m/>
    <m/>
    <m/>
    <m/>
    <m/>
    <n v="3300"/>
    <n v="468112.79949999996"/>
    <x v="2"/>
    <n v="616.00000000000011"/>
    <n v="84798.950499999963"/>
    <x v="5"/>
    <n v="3916"/>
    <n v="552911.74999999988"/>
    <m/>
  </r>
  <r>
    <d v="2021-10-26T00:00:00"/>
    <n v="10"/>
    <x v="2"/>
    <s v="INV00000144"/>
    <s v="C00000020"/>
    <x v="20"/>
    <x v="43"/>
    <x v="61"/>
    <n v="220"/>
    <m/>
    <n v="1617"/>
    <x v="71"/>
    <n v="0.21088435374149669"/>
    <n v="1.5500000000000007"/>
    <n v="341.00000000000017"/>
    <m/>
    <m/>
    <m/>
    <m/>
    <m/>
    <m/>
    <m/>
    <n v="3234"/>
    <n v="471346.79949999996"/>
    <x v="2"/>
    <n v="682.00000000000034"/>
    <n v="85480.950499999963"/>
    <x v="5"/>
    <n v="3916.0000000000005"/>
    <n v="556827.74999999988"/>
    <m/>
  </r>
  <r>
    <d v="2021-10-26T00:00:00"/>
    <n v="10"/>
    <x v="2"/>
    <s v="INV00000144"/>
    <s v="C00000020"/>
    <x v="20"/>
    <x v="65"/>
    <x v="50"/>
    <n v="37"/>
    <m/>
    <n v="281.2"/>
    <x v="71"/>
    <n v="0.17105263157894746"/>
    <n v="1.3000000000000007"/>
    <n v="48.100000000000023"/>
    <m/>
    <m/>
    <m/>
    <m/>
    <m/>
    <m/>
    <m/>
    <n v="3936.7999999999997"/>
    <n v="475283.59949999995"/>
    <x v="11"/>
    <n v="673.40000000000032"/>
    <n v="86154.350499999957"/>
    <x v="5"/>
    <n v="4610.2"/>
    <n v="561437.94999999995"/>
    <m/>
  </r>
  <r>
    <d v="2021-10-26T00:00:00"/>
    <n v="10"/>
    <x v="2"/>
    <s v="INV00000144"/>
    <s v="C00000020"/>
    <x v="20"/>
    <x v="12"/>
    <x v="46"/>
    <n v="25"/>
    <m/>
    <n v="30"/>
    <x v="67"/>
    <n v="1.0833333333333335"/>
    <n v="1.3"/>
    <n v="32.5"/>
    <m/>
    <m/>
    <m/>
    <m/>
    <m/>
    <m/>
    <m/>
    <n v="180"/>
    <n v="475463.59949999995"/>
    <x v="1"/>
    <n v="195"/>
    <n v="86349.350499999957"/>
    <x v="5"/>
    <n v="375"/>
    <n v="561812.94999999995"/>
    <m/>
  </r>
  <r>
    <d v="2021-10-26T00:00:00"/>
    <n v="10"/>
    <x v="2"/>
    <s v="INV00000144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592"/>
    <n v="478055.59949999995"/>
    <x v="4"/>
    <n v="566.99999999999977"/>
    <n v="86916.350499999957"/>
    <x v="5"/>
    <n v="3159"/>
    <n v="564971.94999999995"/>
    <m/>
  </r>
  <r>
    <d v="2021-10-26T00:00:00"/>
    <n v="10"/>
    <x v="2"/>
    <s v="INV00000144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478755.59949999995"/>
    <x v="0"/>
    <n v="300"/>
    <n v="87216.350499999957"/>
    <x v="5"/>
    <n v="1000"/>
    <n v="565971.94999999995"/>
    <m/>
  </r>
  <r>
    <d v="2021-10-28T00:00:00"/>
    <n v="10"/>
    <x v="2"/>
    <s v="INV00000145"/>
    <s v="C00000008"/>
    <x v="14"/>
    <x v="27"/>
    <x v="48"/>
    <n v="30"/>
    <m/>
    <n v="219"/>
    <x v="50"/>
    <n v="0.16438356164383564"/>
    <n v="1.2000000000000002"/>
    <n v="36.000000000000007"/>
    <m/>
    <m/>
    <m/>
    <m/>
    <m/>
    <m/>
    <m/>
    <n v="438"/>
    <n v="479193.59949999995"/>
    <x v="2"/>
    <n v="72.000000000000014"/>
    <n v="87288.350499999957"/>
    <x v="5"/>
    <n v="510"/>
    <n v="566481.94999999995"/>
    <m/>
  </r>
  <r>
    <d v="2021-10-27T00:00:00"/>
    <n v="10"/>
    <x v="2"/>
    <s v="INV00000146"/>
    <s v="C00000020"/>
    <x v="20"/>
    <x v="15"/>
    <x v="36"/>
    <n v="220"/>
    <m/>
    <n v="1650"/>
    <x v="71"/>
    <n v="0.1866666666666667"/>
    <n v="1.4000000000000004"/>
    <n v="308.00000000000006"/>
    <m/>
    <m/>
    <m/>
    <m/>
    <m/>
    <m/>
    <m/>
    <n v="4950"/>
    <n v="484143.59949999995"/>
    <x v="3"/>
    <n v="924.00000000000023"/>
    <n v="88212.350499999957"/>
    <x v="5"/>
    <n v="5874"/>
    <n v="572355.94999999995"/>
    <m/>
  </r>
  <r>
    <d v="2021-10-28T00:00:00"/>
    <n v="10"/>
    <x v="2"/>
    <s v="INV00000147"/>
    <s v="C00000010"/>
    <x v="9"/>
    <x v="51"/>
    <x v="61"/>
    <n v="220"/>
    <m/>
    <n v="1617"/>
    <x v="71"/>
    <n v="0.21088435374149669"/>
    <n v="1.5500000000000007"/>
    <n v="341.00000000000017"/>
    <m/>
    <m/>
    <m/>
    <m/>
    <m/>
    <m/>
    <m/>
    <n v="4851"/>
    <n v="488994.59949999995"/>
    <x v="3"/>
    <n v="1023.0000000000005"/>
    <n v="89235.350499999957"/>
    <x v="5"/>
    <n v="5874"/>
    <n v="578229.94999999995"/>
    <m/>
  </r>
  <r>
    <d v="2021-10-28T00:00:00"/>
    <n v="10"/>
    <x v="2"/>
    <s v="INV00000147"/>
    <s v="C00000010"/>
    <x v="9"/>
    <x v="51"/>
    <x v="64"/>
    <n v="220"/>
    <m/>
    <n v="1760"/>
    <x v="71"/>
    <n v="0.11250000000000004"/>
    <n v="0.90000000000000036"/>
    <n v="198.00000000000009"/>
    <m/>
    <m/>
    <m/>
    <m/>
    <m/>
    <m/>
    <m/>
    <n v="5280"/>
    <n v="494274.59949999995"/>
    <x v="3"/>
    <n v="594.00000000000023"/>
    <n v="89829.350499999957"/>
    <x v="5"/>
    <n v="5874"/>
    <n v="584103.94999999995"/>
    <m/>
  </r>
  <r>
    <d v="2021-10-28T00:00:00"/>
    <n v="10"/>
    <x v="2"/>
    <s v="INV00000147"/>
    <s v="C00000010"/>
    <x v="9"/>
    <x v="65"/>
    <x v="50"/>
    <n v="37"/>
    <m/>
    <n v="281.2"/>
    <x v="71"/>
    <n v="0.17105263157894746"/>
    <n v="1.3000000000000007"/>
    <n v="48.100000000000023"/>
    <m/>
    <m/>
    <m/>
    <m/>
    <m/>
    <m/>
    <m/>
    <n v="1687.1999999999998"/>
    <n v="495961.79949999996"/>
    <x v="1"/>
    <n v="288.60000000000014"/>
    <n v="90117.950499999963"/>
    <x v="5"/>
    <n v="1975.8"/>
    <n v="586079.74999999988"/>
    <m/>
  </r>
  <r>
    <d v="2021-10-28T00:00:00"/>
    <n v="10"/>
    <x v="2"/>
    <s v="INV00000148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496571.79949999996"/>
    <x v="2"/>
    <n v="110"/>
    <n v="90227.950499999963"/>
    <x v="5"/>
    <n v="720"/>
    <n v="586799.74999999988"/>
    <m/>
  </r>
  <r>
    <d v="2021-10-29T00:00:00"/>
    <n v="10"/>
    <x v="2"/>
    <s v="INV00000149"/>
    <s v="C00000010"/>
    <x v="9"/>
    <x v="51"/>
    <x v="64"/>
    <n v="220"/>
    <m/>
    <n v="1760"/>
    <x v="71"/>
    <n v="0.11250000000000004"/>
    <n v="0.90000000000000036"/>
    <n v="198.00000000000009"/>
    <m/>
    <m/>
    <m/>
    <m/>
    <m/>
    <m/>
    <m/>
    <n v="7040"/>
    <n v="503611.79949999996"/>
    <x v="5"/>
    <n v="792.00000000000034"/>
    <n v="91019.950499999963"/>
    <x v="5"/>
    <n v="7832"/>
    <n v="594631.74999999988"/>
    <m/>
  </r>
  <r>
    <d v="2021-10-29T00:00:00"/>
    <n v="10"/>
    <x v="2"/>
    <s v="INV00000149"/>
    <s v="C00000010"/>
    <x v="9"/>
    <x v="65"/>
    <x v="50"/>
    <n v="37"/>
    <m/>
    <n v="281.2"/>
    <x v="71"/>
    <n v="0.17105263157894746"/>
    <n v="1.3000000000000007"/>
    <n v="48.100000000000023"/>
    <m/>
    <m/>
    <m/>
    <m/>
    <m/>
    <m/>
    <m/>
    <n v="1124.8"/>
    <n v="504736.59949999995"/>
    <x v="5"/>
    <n v="192.40000000000009"/>
    <n v="91212.350499999957"/>
    <x v="5"/>
    <n v="1317.2"/>
    <n v="595948.94999999995"/>
    <m/>
  </r>
  <r>
    <d v="2021-10-29T00:00:00"/>
    <n v="10"/>
    <x v="2"/>
    <s v="INV00000149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505036.59949999995"/>
    <x v="7"/>
    <n v="250.00000000000006"/>
    <n v="91462.350499999957"/>
    <x v="5"/>
    <n v="550"/>
    <n v="596498.94999999995"/>
    <m/>
  </r>
  <r>
    <d v="2021-10-29T00:00:00"/>
    <n v="10"/>
    <x v="2"/>
    <s v="INV00000149"/>
    <s v="C00000010"/>
    <x v="9"/>
    <x v="4"/>
    <x v="30"/>
    <n v="5"/>
    <m/>
    <n v="65"/>
    <x v="62"/>
    <n v="0.23076923076923078"/>
    <n v="3"/>
    <n v="15"/>
    <m/>
    <m/>
    <m/>
    <m/>
    <m/>
    <m/>
    <m/>
    <n v="260"/>
    <n v="505296.59949999995"/>
    <x v="5"/>
    <n v="60"/>
    <n v="91522.350499999957"/>
    <x v="5"/>
    <n v="320"/>
    <n v="596818.9499999999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BA93D9-0F22-428D-977E-4E50883A87D5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I301" firstHeaderRow="1" firstDataRow="2" firstDataCol="6" rowPageCount="1" colPageCount="1"/>
  <pivotFields count="31">
    <pivotField compact="0" numFmtId="14" outline="0" showAll="0" defaultSubtotal="0"/>
    <pivotField compact="0" outline="0" showAll="0"/>
    <pivotField axis="axisPage" compact="0" outline="0" multipleItemSelectionAllowed="1" showAll="0">
      <items count="4">
        <item h="1" x="0"/>
        <item h="1" x="1"/>
        <item x="2"/>
        <item t="default"/>
      </items>
    </pivotField>
    <pivotField compact="0" outline="0" showAll="0"/>
    <pivotField compact="0" outline="0" showAll="0"/>
    <pivotField axis="axisRow" compact="0" outline="0" showAll="0">
      <items count="22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compact="0" outline="0" showAll="0" defaultSubtotal="0">
      <items count="77">
        <item x="20"/>
        <item x="17"/>
        <item x="14"/>
        <item x="4"/>
        <item sd="0" x="16"/>
        <item x="9"/>
        <item x="10"/>
        <item x="1"/>
        <item x="5"/>
        <item x="11"/>
        <item x="18"/>
        <item x="13"/>
        <item x="7"/>
        <item x="19"/>
        <item x="15"/>
        <item x="0"/>
        <item x="12"/>
        <item x="3"/>
        <item x="6"/>
        <item x="21"/>
        <item x="22"/>
        <item x="2"/>
        <item x="8"/>
        <item x="23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axis="axisRow" compact="0" numFmtId="4" outline="0" showAll="0" defaultSubtotal="0">
      <items count="69">
        <item x="10"/>
        <item x="3"/>
        <item x="8"/>
        <item x="1"/>
        <item x="17"/>
        <item x="16"/>
        <item x="13"/>
        <item x="7"/>
        <item x="0"/>
        <item x="14"/>
        <item x="9"/>
        <item x="2"/>
        <item x="5"/>
        <item x="4"/>
        <item x="19"/>
        <item x="11"/>
        <item x="24"/>
        <item x="6"/>
        <item x="12"/>
        <item x="15"/>
        <item x="20"/>
        <item x="21"/>
        <item x="22"/>
        <item x="23"/>
        <item x="25"/>
        <item x="26"/>
        <item x="27"/>
        <item x="28"/>
        <item x="29"/>
        <item x="30"/>
        <item x="18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</pivotField>
    <pivotField compact="0" outline="0" showAll="0"/>
    <pivotField compact="0" outline="0" showAll="0"/>
    <pivotField compact="0" numFmtId="4" outline="0" showAll="0"/>
    <pivotField axis="axisRow" compact="0" numFmtId="4" outline="0" showAll="0">
      <items count="73">
        <item x="18"/>
        <item x="19"/>
        <item x="4"/>
        <item x="25"/>
        <item x="11"/>
        <item x="10"/>
        <item x="9"/>
        <item x="15"/>
        <item x="3"/>
        <item x="1"/>
        <item x="17"/>
        <item x="21"/>
        <item x="0"/>
        <item x="13"/>
        <item x="6"/>
        <item x="7"/>
        <item x="14"/>
        <item x="16"/>
        <item x="2"/>
        <item x="12"/>
        <item x="5"/>
        <item x="20"/>
        <item x="24"/>
        <item x="8"/>
        <item x="22"/>
        <item x="2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compact="0" numFmtId="10" outline="0" showAll="0"/>
    <pivotField compact="0" numFmtId="4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numFmtId="10" outline="0" showAll="0"/>
    <pivotField dataField="1" compact="0" numFmtId="43" outline="0" showAll="0"/>
    <pivotField compact="0" numFmtId="43" outline="0" showAll="0"/>
    <pivotField axis="axisRow" compact="0" outline="0" showAll="0" defaultSubtotal="0">
      <items count="12">
        <item x="0"/>
        <item x="2"/>
        <item x="3"/>
        <item x="5"/>
        <item x="6"/>
        <item x="1"/>
        <item x="9"/>
        <item x="8"/>
        <item x="4"/>
        <item x="7"/>
        <item x="10"/>
        <item x="11"/>
      </items>
    </pivotField>
    <pivotField dataField="1" compact="0" numFmtId="43" outline="0" showAll="0"/>
    <pivotField compact="0" numFmtId="43" outline="0" showAll="0"/>
    <pivotField axis="axisRow" compact="0" outline="0" showAll="0" sortType="ascending">
      <items count="13">
        <item x="7"/>
        <item x="8"/>
        <item x="9"/>
        <item x="10"/>
        <item x="11"/>
        <item x="1"/>
        <item x="2"/>
        <item x="3"/>
        <item x="4"/>
        <item x="5"/>
        <item x="6"/>
        <item x="0"/>
        <item t="default"/>
      </items>
    </pivotField>
    <pivotField dataField="1" compact="0" numFmtId="43" outline="0" showAll="0"/>
    <pivotField compact="0" numFmtId="43" outline="0" showAll="0"/>
    <pivotField compact="0" outline="0" showAll="0"/>
  </pivotFields>
  <rowFields count="6">
    <field x="27"/>
    <field x="5"/>
    <field x="6"/>
    <field x="24"/>
    <field x="7"/>
    <field x="11"/>
  </rowFields>
  <rowItems count="297">
    <i>
      <x/>
      <x v="4"/>
      <x v="14"/>
      <x/>
      <x v="26"/>
      <x v="44"/>
    </i>
    <i r="2">
      <x v="22"/>
      <x/>
      <x v="21"/>
      <x v="12"/>
    </i>
    <i r="2">
      <x v="25"/>
      <x v="3"/>
      <x v="24"/>
      <x v="34"/>
    </i>
    <i t="default" r="1">
      <x v="4"/>
    </i>
    <i r="1">
      <x v="5"/>
      <x v="3"/>
      <x v="5"/>
      <x v="13"/>
      <x v="20"/>
    </i>
    <i r="2">
      <x v="14"/>
      <x v="2"/>
      <x v="26"/>
      <x v="44"/>
    </i>
    <i r="2">
      <x v="16"/>
      <x v="4"/>
      <x v="25"/>
      <x/>
    </i>
    <i r="2">
      <x v="39"/>
      <x v="1"/>
      <x v="16"/>
      <x v="22"/>
    </i>
    <i t="default" r="1">
      <x v="5"/>
    </i>
    <i r="1">
      <x v="10"/>
      <x v="3"/>
      <x v="3"/>
      <x v="13"/>
      <x v="35"/>
    </i>
    <i r="2">
      <x v="14"/>
      <x v="4"/>
      <x v="26"/>
      <x v="27"/>
    </i>
    <i r="2">
      <x v="16"/>
      <x v="9"/>
      <x v="25"/>
      <x v="1"/>
    </i>
    <i r="2">
      <x v="26"/>
      <x v="7"/>
      <x v="38"/>
      <x v="27"/>
    </i>
    <i r="2">
      <x v="37"/>
      <x/>
      <x v="36"/>
      <x v="41"/>
    </i>
    <i t="default" r="1">
      <x v="10"/>
    </i>
    <i r="1">
      <x v="12"/>
      <x v="3"/>
      <x/>
      <x v="13"/>
      <x v="35"/>
    </i>
    <i r="3">
      <x v="1"/>
      <x v="13"/>
      <x v="35"/>
    </i>
    <i r="2">
      <x v="4"/>
    </i>
    <i r="2">
      <x v="8"/>
      <x v="1"/>
      <x v="9"/>
      <x v="43"/>
    </i>
    <i r="2">
      <x v="12"/>
      <x/>
      <x v="8"/>
      <x v="32"/>
    </i>
    <i r="2">
      <x v="27"/>
      <x v="1"/>
      <x v="28"/>
      <x v="36"/>
    </i>
    <i r="2">
      <x v="28"/>
      <x/>
      <x v="3"/>
      <x v="34"/>
    </i>
    <i r="3">
      <x v="1"/>
      <x v="3"/>
      <x v="34"/>
    </i>
    <i r="2">
      <x v="29"/>
      <x v="1"/>
      <x v="29"/>
      <x v="37"/>
    </i>
    <i r="2">
      <x v="30"/>
      <x v="2"/>
      <x v="16"/>
      <x v="22"/>
    </i>
    <i r="2">
      <x v="31"/>
      <x/>
      <x v="31"/>
      <x v="28"/>
    </i>
    <i r="2">
      <x v="32"/>
      <x/>
      <x v="32"/>
      <x v="38"/>
    </i>
    <i r="2">
      <x v="33"/>
      <x/>
      <x v="33"/>
      <x v="39"/>
    </i>
    <i r="2">
      <x v="34"/>
      <x v="2"/>
      <x v="34"/>
      <x v="23"/>
    </i>
    <i r="2">
      <x v="35"/>
      <x/>
      <x v="35"/>
      <x v="39"/>
    </i>
    <i r="2">
      <x v="36"/>
      <x/>
      <x v="19"/>
      <x v="40"/>
    </i>
    <i r="2">
      <x v="38"/>
      <x/>
      <x v="37"/>
      <x v="42"/>
    </i>
    <i r="2">
      <x v="39"/>
      <x v="1"/>
      <x v="16"/>
      <x v="22"/>
    </i>
    <i t="default" r="1">
      <x v="12"/>
    </i>
    <i t="default">
      <x/>
    </i>
    <i>
      <x v="1"/>
      <x/>
      <x v="3"/>
      <x/>
      <x v="13"/>
      <x v="47"/>
    </i>
    <i r="2">
      <x v="14"/>
      <x/>
      <x v="26"/>
      <x v="34"/>
    </i>
    <i r="2">
      <x v="25"/>
      <x/>
      <x v="39"/>
      <x v="34"/>
    </i>
    <i t="default" r="1">
      <x/>
    </i>
    <i r="1">
      <x v="4"/>
      <x v="14"/>
      <x/>
      <x v="26"/>
      <x v="44"/>
    </i>
    <i t="default" r="1">
      <x v="4"/>
    </i>
    <i r="1">
      <x v="7"/>
      <x v="3"/>
      <x v="3"/>
      <x v="13"/>
      <x v="19"/>
    </i>
    <i r="2">
      <x v="28"/>
      <x v="2"/>
      <x v="3"/>
      <x v="10"/>
    </i>
    <i r="2">
      <x v="43"/>
      <x v="4"/>
      <x v="39"/>
      <x v="11"/>
    </i>
    <i r="2">
      <x v="44"/>
      <x/>
      <x v="19"/>
      <x v="25"/>
    </i>
    <i t="default" r="1">
      <x v="7"/>
    </i>
    <i r="1">
      <x v="12"/>
      <x v="3"/>
      <x/>
      <x v="13"/>
      <x v="35"/>
    </i>
    <i r="2">
      <x v="8"/>
      <x v="1"/>
      <x v="9"/>
      <x v="43"/>
    </i>
    <i r="2">
      <x v="14"/>
      <x/>
      <x v="26"/>
      <x v="32"/>
    </i>
    <i r="2">
      <x v="28"/>
      <x/>
      <x v="3"/>
      <x v="34"/>
    </i>
    <i r="2">
      <x v="31"/>
      <x/>
      <x v="31"/>
      <x v="28"/>
    </i>
    <i r="2">
      <x v="32"/>
      <x/>
      <x v="32"/>
      <x v="38"/>
    </i>
    <i t="default" r="1">
      <x v="12"/>
    </i>
    <i r="1">
      <x v="13"/>
      <x v="3"/>
      <x v="1"/>
      <x v="13"/>
      <x v="46"/>
    </i>
    <i r="2">
      <x v="8"/>
      <x/>
      <x v="9"/>
      <x v="48"/>
    </i>
    <i r="2">
      <x v="14"/>
      <x v="1"/>
      <x v="26"/>
      <x v="45"/>
    </i>
    <i r="2">
      <x v="25"/>
      <x v="4"/>
      <x v="39"/>
      <x v="34"/>
    </i>
    <i r="2">
      <x v="40"/>
      <x/>
      <x v="21"/>
      <x v="27"/>
    </i>
    <i r="2">
      <x v="41"/>
      <x v="3"/>
      <x v="16"/>
      <x v="22"/>
    </i>
    <i r="2">
      <x v="42"/>
      <x/>
      <x v="14"/>
      <x v="28"/>
    </i>
    <i t="default" r="1">
      <x v="13"/>
    </i>
    <i r="1">
      <x v="14"/>
      <x/>
      <x v="2"/>
      <x v="2"/>
      <x v="3"/>
    </i>
    <i r="2">
      <x v="3"/>
      <x/>
      <x v="13"/>
      <x v="47"/>
    </i>
    <i r="2">
      <x v="8"/>
      <x v="3"/>
      <x v="9"/>
      <x v="17"/>
    </i>
    <i t="default" r="1">
      <x v="14"/>
    </i>
    <i r="1">
      <x v="15"/>
      <x v="3"/>
      <x/>
      <x v="40"/>
      <x v="47"/>
    </i>
    <i r="2">
      <x v="25"/>
      <x/>
      <x v="38"/>
      <x v="45"/>
    </i>
    <i r="2">
      <x v="43"/>
      <x/>
      <x v="39"/>
      <x v="44"/>
    </i>
    <i t="default" r="1">
      <x v="15"/>
    </i>
    <i t="default">
      <x v="1"/>
    </i>
    <i>
      <x v="2"/>
      <x v="2"/>
      <x v="4"/>
    </i>
    <i r="2">
      <x v="6"/>
      <x v="1"/>
      <x v="3"/>
      <x v="45"/>
    </i>
    <i r="2">
      <x v="11"/>
      <x/>
      <x v="5"/>
      <x v="14"/>
    </i>
    <i r="2">
      <x v="41"/>
      <x v="1"/>
      <x v="16"/>
      <x v="22"/>
    </i>
    <i r="2">
      <x v="43"/>
      <x v="1"/>
      <x v="39"/>
      <x v="14"/>
    </i>
    <i t="default" r="1">
      <x v="2"/>
    </i>
    <i r="1">
      <x v="7"/>
      <x v="3"/>
      <x v="3"/>
      <x v="40"/>
      <x v="35"/>
    </i>
    <i r="2">
      <x v="4"/>
    </i>
    <i r="2">
      <x v="6"/>
      <x v="3"/>
      <x v="3"/>
      <x v="45"/>
    </i>
    <i r="3">
      <x v="6"/>
      <x v="3"/>
      <x v="11"/>
    </i>
    <i r="2">
      <x v="11"/>
      <x/>
      <x v="5"/>
      <x v="12"/>
    </i>
    <i r="2">
      <x v="43"/>
      <x v="4"/>
      <x v="39"/>
      <x v="31"/>
    </i>
    <i r="3">
      <x v="5"/>
      <x v="39"/>
      <x v="12"/>
    </i>
    <i r="2">
      <x v="52"/>
      <x v="1"/>
      <x v="47"/>
      <x v="32"/>
    </i>
    <i t="default" r="1">
      <x v="7"/>
    </i>
    <i r="1">
      <x v="10"/>
      <x v="3"/>
      <x v="3"/>
      <x v="40"/>
      <x v="35"/>
    </i>
    <i r="2">
      <x v="16"/>
      <x v="4"/>
      <x v="46"/>
      <x v="1"/>
    </i>
    <i r="2">
      <x v="26"/>
      <x v="4"/>
      <x v="3"/>
      <x v="32"/>
    </i>
    <i r="2">
      <x v="51"/>
      <x v="4"/>
      <x v="39"/>
      <x v="34"/>
    </i>
    <i t="default" r="1">
      <x v="10"/>
    </i>
    <i r="1">
      <x v="12"/>
      <x v="3"/>
      <x v="2"/>
      <x v="40"/>
      <x v="47"/>
    </i>
    <i r="2">
      <x v="4"/>
    </i>
    <i r="2">
      <x v="6"/>
      <x v="1"/>
      <x v="3"/>
      <x v="50"/>
    </i>
    <i r="2">
      <x v="8"/>
      <x v="2"/>
      <x v="42"/>
      <x v="51"/>
    </i>
    <i r="2">
      <x v="31"/>
      <x v="1"/>
      <x v="31"/>
      <x v="28"/>
    </i>
    <i r="2">
      <x v="41"/>
      <x v="3"/>
      <x v="16"/>
      <x v="22"/>
    </i>
    <i r="2">
      <x v="46"/>
      <x v="1"/>
      <x v="41"/>
      <x v="38"/>
    </i>
    <i r="2">
      <x v="47"/>
      <x/>
      <x v="43"/>
      <x v="52"/>
    </i>
    <i r="2">
      <x v="48"/>
      <x v="1"/>
      <x v="43"/>
      <x v="53"/>
    </i>
    <i r="2">
      <x v="49"/>
      <x/>
      <x v="44"/>
      <x v="54"/>
    </i>
    <i r="2">
      <x v="50"/>
      <x/>
      <x v="45"/>
      <x v="55"/>
    </i>
    <i t="default" r="1">
      <x v="12"/>
    </i>
    <i r="1">
      <x v="13"/>
      <x v="8"/>
      <x/>
      <x v="42"/>
      <x v="18"/>
    </i>
    <i t="default" r="1">
      <x v="13"/>
    </i>
    <i r="1">
      <x v="16"/>
      <x v="14"/>
      <x v="1"/>
      <x v="26"/>
      <x v="49"/>
    </i>
    <i r="2">
      <x v="43"/>
      <x v="1"/>
      <x v="39"/>
      <x v="49"/>
    </i>
    <i r="2">
      <x v="45"/>
      <x v="2"/>
      <x v="7"/>
      <x v="49"/>
    </i>
    <i t="default" r="1">
      <x v="16"/>
    </i>
    <i t="default">
      <x v="2"/>
    </i>
    <i>
      <x v="3"/>
      <x v="2"/>
      <x v="43"/>
      <x v="1"/>
      <x v="36"/>
      <x v="57"/>
    </i>
    <i r="2">
      <x v="56"/>
      <x/>
      <x v="50"/>
      <x v="57"/>
    </i>
    <i r="2">
      <x v="57"/>
      <x v="4"/>
      <x v="36"/>
      <x v="60"/>
    </i>
    <i t="default" r="1">
      <x v="2"/>
    </i>
    <i r="1">
      <x v="4"/>
      <x v="55"/>
      <x v="1"/>
      <x v="49"/>
      <x v="59"/>
    </i>
    <i t="default" r="1">
      <x v="4"/>
    </i>
    <i r="1">
      <x v="5"/>
      <x v="3"/>
      <x v="4"/>
      <x v="40"/>
      <x v="47"/>
    </i>
    <i r="2">
      <x v="4"/>
    </i>
    <i r="2">
      <x v="14"/>
      <x v="2"/>
      <x v="39"/>
      <x v="56"/>
    </i>
    <i r="2">
      <x v="16"/>
      <x v="4"/>
      <x v="46"/>
      <x/>
    </i>
    <i r="2">
      <x v="41"/>
      <x v="1"/>
      <x v="16"/>
      <x v="22"/>
    </i>
    <i t="default" r="1">
      <x v="5"/>
    </i>
    <i r="1">
      <x v="10"/>
      <x v="3"/>
      <x v="1"/>
      <x v="40"/>
      <x v="35"/>
    </i>
    <i r="3">
      <x v="3"/>
      <x v="40"/>
      <x v="35"/>
    </i>
    <i r="2">
      <x v="7"/>
      <x v="5"/>
      <x v="3"/>
      <x v="32"/>
    </i>
    <i r="2">
      <x v="16"/>
      <x v="9"/>
      <x v="46"/>
      <x v="1"/>
    </i>
    <i r="2">
      <x v="26"/>
      <x v="4"/>
      <x v="38"/>
      <x v="56"/>
    </i>
    <i r="2">
      <x v="51"/>
      <x v="4"/>
      <x v="36"/>
      <x v="57"/>
    </i>
    <i r="2">
      <x v="53"/>
      <x/>
      <x v="35"/>
      <x v="39"/>
    </i>
    <i r="3">
      <x v="1"/>
      <x v="35"/>
      <x v="39"/>
    </i>
    <i r="2">
      <x v="54"/>
      <x v="3"/>
      <x v="45"/>
      <x v="58"/>
    </i>
    <i r="2">
      <x v="58"/>
      <x/>
      <x v="51"/>
      <x v="21"/>
    </i>
    <i t="default" r="1">
      <x v="10"/>
    </i>
    <i r="1">
      <x v="15"/>
      <x v="3"/>
      <x/>
      <x v="40"/>
      <x v="47"/>
    </i>
    <i r="2">
      <x v="25"/>
      <x/>
      <x v="38"/>
      <x v="50"/>
    </i>
    <i r="2">
      <x v="43"/>
      <x/>
      <x v="36"/>
      <x v="50"/>
    </i>
    <i t="default" r="1">
      <x v="15"/>
    </i>
    <i t="default">
      <x v="3"/>
    </i>
    <i>
      <x v="4"/>
      <x/>
      <x v="3"/>
      <x/>
      <x v="40"/>
      <x v="47"/>
    </i>
    <i r="2">
      <x v="14"/>
      <x/>
      <x v="39"/>
      <x v="61"/>
    </i>
    <i r="4">
      <x v="50"/>
      <x v="61"/>
    </i>
    <i r="2">
      <x v="59"/>
      <x/>
      <x v="45"/>
      <x v="24"/>
    </i>
    <i t="default" r="1">
      <x/>
    </i>
    <i r="1">
      <x v="4"/>
      <x v="14"/>
      <x/>
      <x v="39"/>
      <x v="61"/>
    </i>
    <i r="2">
      <x v="25"/>
      <x v="3"/>
      <x v="39"/>
      <x v="50"/>
    </i>
    <i t="default" r="1">
      <x v="4"/>
    </i>
    <i r="1">
      <x v="5"/>
      <x v="3"/>
      <x v="4"/>
      <x v="40"/>
      <x v="47"/>
    </i>
    <i r="2">
      <x v="14"/>
      <x v="2"/>
      <x v="50"/>
      <x v="50"/>
    </i>
    <i r="2">
      <x v="16"/>
      <x v="4"/>
      <x v="46"/>
      <x/>
    </i>
    <i r="2">
      <x v="41"/>
      <x v="1"/>
      <x v="16"/>
      <x v="22"/>
    </i>
    <i t="default" r="1">
      <x v="5"/>
    </i>
    <i r="1">
      <x v="7"/>
      <x v="4"/>
    </i>
    <i r="2">
      <x v="43"/>
      <x v="4"/>
      <x v="36"/>
      <x v="57"/>
    </i>
    <i r="2">
      <x v="56"/>
      <x/>
      <x v="50"/>
      <x v="32"/>
    </i>
    <i r="2">
      <x v="57"/>
      <x v="3"/>
      <x v="36"/>
      <x v="60"/>
    </i>
    <i t="default" r="1">
      <x v="7"/>
    </i>
    <i r="1">
      <x v="12"/>
      <x v="3"/>
      <x/>
      <x v="40"/>
      <x v="47"/>
    </i>
    <i r="2">
      <x v="4"/>
    </i>
    <i r="2">
      <x v="6"/>
      <x/>
      <x v="3"/>
      <x v="50"/>
    </i>
    <i r="2">
      <x v="8"/>
      <x/>
      <x v="42"/>
      <x v="51"/>
    </i>
    <i r="2">
      <x v="14"/>
      <x/>
      <x v="50"/>
      <x v="50"/>
    </i>
    <i r="2">
      <x v="16"/>
      <x/>
      <x v="46"/>
      <x v="1"/>
    </i>
    <i r="2">
      <x v="41"/>
      <x v="1"/>
      <x v="16"/>
      <x v="22"/>
    </i>
    <i r="2">
      <x v="46"/>
      <x/>
      <x v="41"/>
      <x v="38"/>
    </i>
    <i r="2">
      <x v="47"/>
      <x/>
      <x v="43"/>
      <x v="52"/>
    </i>
    <i r="2">
      <x v="48"/>
      <x v="1"/>
      <x v="43"/>
      <x v="53"/>
    </i>
    <i r="2">
      <x v="49"/>
      <x/>
      <x v="44"/>
      <x v="54"/>
    </i>
    <i r="2">
      <x v="50"/>
      <x/>
      <x v="52"/>
      <x v="55"/>
    </i>
    <i t="default" r="1">
      <x v="12"/>
    </i>
    <i t="default">
      <x v="4"/>
    </i>
    <i>
      <x v="5"/>
      <x v="2"/>
      <x v="8"/>
      <x v="2"/>
      <x v="42"/>
      <x v="17"/>
    </i>
    <i r="2">
      <x v="60"/>
      <x v="2"/>
      <x v="54"/>
      <x v="50"/>
    </i>
    <i r="2">
      <x v="61"/>
      <x/>
      <x v="3"/>
      <x v="50"/>
    </i>
    <i r="3">
      <x v="3"/>
      <x v="48"/>
      <x v="50"/>
    </i>
    <i t="default" r="1">
      <x v="2"/>
    </i>
    <i r="1">
      <x v="10"/>
      <x v="3"/>
      <x v="3"/>
      <x v="40"/>
      <x v="35"/>
    </i>
    <i r="2">
      <x v="16"/>
      <x v="9"/>
      <x v="46"/>
      <x v="1"/>
    </i>
    <i r="2">
      <x v="51"/>
      <x/>
      <x v="53"/>
      <x v="57"/>
    </i>
    <i r="3">
      <x v="2"/>
      <x v="36"/>
      <x v="57"/>
    </i>
    <i t="default" r="1">
      <x v="10"/>
    </i>
    <i t="default">
      <x v="5"/>
    </i>
    <i>
      <x v="8"/>
      <x/>
      <x v="3"/>
      <x/>
      <x v="40"/>
      <x v="47"/>
    </i>
    <i r="2">
      <x v="14"/>
      <x/>
      <x v="50"/>
      <x v="61"/>
    </i>
    <i r="4">
      <x v="56"/>
      <x v="61"/>
    </i>
    <i t="default" r="1">
      <x/>
    </i>
    <i r="1">
      <x v="4"/>
      <x v="14"/>
      <x/>
      <x v="56"/>
      <x v="50"/>
    </i>
    <i t="default" r="1">
      <x v="4"/>
    </i>
    <i r="1">
      <x v="5"/>
      <x v="3"/>
      <x v="5"/>
      <x v="40"/>
      <x v="47"/>
    </i>
    <i r="2">
      <x v="4"/>
    </i>
    <i r="2">
      <x v="14"/>
      <x v="2"/>
      <x v="56"/>
      <x v="50"/>
    </i>
    <i r="2">
      <x v="16"/>
      <x v="3"/>
      <x v="46"/>
      <x/>
    </i>
    <i r="2">
      <x v="41"/>
      <x/>
      <x v="16"/>
      <x v="22"/>
    </i>
    <i t="default" r="1">
      <x v="5"/>
    </i>
    <i r="1">
      <x v="7"/>
      <x v="3"/>
      <x/>
      <x v="57"/>
      <x v="62"/>
    </i>
    <i r="2">
      <x v="51"/>
      <x v="4"/>
      <x v="36"/>
      <x v="57"/>
    </i>
    <i r="2">
      <x v="60"/>
      <x v="3"/>
      <x v="54"/>
      <x v="60"/>
    </i>
    <i r="2">
      <x v="61"/>
      <x v="3"/>
      <x v="48"/>
      <x v="60"/>
    </i>
    <i r="2">
      <x v="63"/>
      <x v="2"/>
      <x v="57"/>
      <x v="62"/>
    </i>
    <i r="2">
      <x v="64"/>
      <x/>
      <x v="36"/>
      <x v="57"/>
    </i>
    <i t="default" r="1">
      <x v="7"/>
    </i>
    <i r="1">
      <x v="8"/>
      <x v="51"/>
      <x/>
      <x v="36"/>
      <x v="32"/>
    </i>
    <i r="4">
      <x v="53"/>
      <x v="32"/>
    </i>
    <i t="default" r="1">
      <x v="8"/>
    </i>
    <i r="1">
      <x v="10"/>
      <x v="16"/>
      <x v="9"/>
      <x v="46"/>
      <x v="1"/>
    </i>
    <i r="2">
      <x v="26"/>
      <x v="4"/>
      <x v="38"/>
      <x v="50"/>
    </i>
    <i r="4">
      <x v="39"/>
      <x v="50"/>
    </i>
    <i r="2">
      <x v="51"/>
      <x v="5"/>
      <x v="36"/>
      <x v="57"/>
    </i>
    <i r="2">
      <x v="53"/>
      <x/>
      <x v="35"/>
      <x v="39"/>
    </i>
    <i r="2">
      <x v="63"/>
      <x v="3"/>
      <x v="57"/>
      <x v="62"/>
    </i>
    <i t="default" r="1">
      <x v="10"/>
    </i>
    <i r="1">
      <x v="17"/>
      <x v="25"/>
      <x/>
      <x v="38"/>
      <x v="50"/>
    </i>
    <i r="2">
      <x v="62"/>
      <x v="1"/>
      <x v="55"/>
      <x v="18"/>
    </i>
    <i t="default" r="1">
      <x v="17"/>
    </i>
    <i r="1">
      <x v="18"/>
      <x v="14"/>
      <x v="3"/>
      <x v="56"/>
      <x v="57"/>
    </i>
    <i r="2">
      <x v="26"/>
      <x v="9"/>
      <x v="39"/>
      <x v="63"/>
    </i>
    <i r="2">
      <x v="63"/>
      <x v="2"/>
      <x v="57"/>
      <x v="62"/>
    </i>
    <i t="default" r="1">
      <x v="18"/>
    </i>
    <i t="default">
      <x v="8"/>
    </i>
    <i>
      <x v="9"/>
      <x/>
      <x v="3"/>
      <x/>
      <x v="40"/>
      <x v="47"/>
    </i>
    <i r="2">
      <x v="14"/>
      <x/>
      <x v="59"/>
      <x v="61"/>
    </i>
    <i t="default" r="1">
      <x/>
    </i>
    <i r="1">
      <x v="2"/>
      <x v="60"/>
      <x v="9"/>
      <x v="66"/>
      <x v="50"/>
    </i>
    <i t="default" r="1">
      <x v="2"/>
    </i>
    <i r="1">
      <x v="4"/>
      <x v="3"/>
      <x v="3"/>
      <x v="22"/>
      <x v="47"/>
    </i>
    <i r="2">
      <x v="14"/>
      <x v="1"/>
      <x v="36"/>
      <x v="50"/>
    </i>
    <i r="2">
      <x v="37"/>
      <x v="10"/>
      <x v="55"/>
      <x v="50"/>
    </i>
    <i r="2">
      <x v="65"/>
      <x v="7"/>
      <x v="50"/>
      <x v="50"/>
    </i>
    <i t="default" r="1">
      <x v="4"/>
    </i>
    <i r="1">
      <x v="5"/>
      <x v="16"/>
      <x v="5"/>
      <x v="46"/>
      <x/>
    </i>
    <i r="2">
      <x v="63"/>
      <x v="1"/>
      <x v="57"/>
      <x v="62"/>
    </i>
    <i r="2">
      <x v="66"/>
      <x/>
      <x v="59"/>
      <x v="50"/>
    </i>
    <i r="2">
      <x v="67"/>
      <x/>
      <x v="60"/>
      <x v="66"/>
    </i>
    <i t="default" r="1">
      <x v="5"/>
    </i>
    <i r="1">
      <x v="6"/>
      <x v="8"/>
      <x/>
      <x v="58"/>
      <x v="18"/>
    </i>
    <i t="default" r="1">
      <x v="6"/>
    </i>
    <i r="1">
      <x v="10"/>
      <x v="3"/>
      <x v="3"/>
      <x v="29"/>
      <x v="62"/>
    </i>
    <i r="2">
      <x v="16"/>
      <x v="4"/>
      <x v="46"/>
      <x v="1"/>
    </i>
    <i r="3">
      <x v="9"/>
      <x v="46"/>
      <x v="1"/>
    </i>
    <i r="2">
      <x v="51"/>
      <x v="2"/>
      <x v="61"/>
      <x v="71"/>
    </i>
    <i r="4">
      <x v="64"/>
      <x v="71"/>
    </i>
    <i r="3">
      <x v="3"/>
      <x v="64"/>
      <x v="71"/>
    </i>
    <i r="3">
      <x v="5"/>
      <x v="36"/>
      <x v="57"/>
    </i>
    <i r="2">
      <x v="63"/>
      <x v="1"/>
      <x v="57"/>
      <x v="62"/>
    </i>
    <i r="2">
      <x v="65"/>
      <x v="3"/>
      <x v="50"/>
      <x v="71"/>
    </i>
    <i r="4">
      <x v="54"/>
      <x v="50"/>
    </i>
    <i r="3">
      <x v="5"/>
      <x v="50"/>
      <x v="71"/>
    </i>
    <i t="default" r="1">
      <x v="10"/>
    </i>
    <i r="1">
      <x v="12"/>
      <x v="16"/>
      <x v="1"/>
      <x v="46"/>
      <x v="67"/>
    </i>
    <i r="2">
      <x v="63"/>
      <x/>
      <x v="57"/>
      <x v="62"/>
    </i>
    <i t="default" r="1">
      <x v="12"/>
    </i>
    <i r="1">
      <x v="13"/>
      <x v="16"/>
      <x/>
      <x v="46"/>
      <x v="1"/>
    </i>
    <i r="2">
      <x v="63"/>
      <x/>
      <x v="57"/>
      <x v="62"/>
    </i>
    <i r="2">
      <x v="69"/>
      <x v="1"/>
      <x v="48"/>
      <x v="68"/>
    </i>
    <i r="2">
      <x v="73"/>
      <x v="2"/>
      <x v="67"/>
      <x v="69"/>
    </i>
    <i t="default" r="1">
      <x v="13"/>
    </i>
    <i r="1">
      <x v="14"/>
      <x v="8"/>
      <x v="3"/>
      <x v="58"/>
      <x v="18"/>
    </i>
    <i r="2">
      <x v="14"/>
      <x/>
      <x v="59"/>
      <x v="68"/>
    </i>
    <i r="2">
      <x v="26"/>
      <x v="1"/>
      <x v="48"/>
      <x v="50"/>
    </i>
    <i t="default" r="1">
      <x v="14"/>
    </i>
    <i r="1">
      <x v="19"/>
      <x v="3"/>
      <x/>
      <x v="40"/>
      <x v="47"/>
    </i>
    <i r="2">
      <x v="6"/>
      <x/>
      <x v="36"/>
      <x v="64"/>
    </i>
    <i r="2">
      <x v="16"/>
      <x v="2"/>
      <x v="46"/>
      <x v="1"/>
    </i>
    <i r="2">
      <x v="35"/>
      <x/>
      <x v="35"/>
      <x v="39"/>
    </i>
    <i r="2">
      <x v="46"/>
      <x v="1"/>
      <x v="41"/>
      <x v="65"/>
    </i>
    <i r="2">
      <x v="51"/>
      <x v="1"/>
      <x v="36"/>
      <x v="60"/>
    </i>
    <i r="4">
      <x v="61"/>
      <x v="60"/>
    </i>
    <i r="2">
      <x v="71"/>
      <x v="1"/>
      <x v="64"/>
      <x v="64"/>
    </i>
    <i r="2">
      <x v="72"/>
      <x v="5"/>
      <x v="65"/>
      <x v="24"/>
    </i>
    <i t="default" r="1">
      <x v="19"/>
    </i>
    <i r="1">
      <x v="20"/>
      <x v="11"/>
      <x/>
      <x v="61"/>
      <x v="63"/>
    </i>
    <i r="2">
      <x v="14"/>
      <x v="1"/>
      <x v="36"/>
      <x v="71"/>
    </i>
    <i r="3">
      <x v="2"/>
      <x v="36"/>
      <x v="71"/>
    </i>
    <i r="2">
      <x v="16"/>
      <x v="1"/>
      <x v="46"/>
      <x v="67"/>
    </i>
    <i r="3">
      <x v="5"/>
      <x v="46"/>
      <x v="67"/>
    </i>
    <i r="3">
      <x v="6"/>
      <x v="46"/>
      <x v="67"/>
    </i>
    <i r="2">
      <x v="26"/>
      <x v="1"/>
      <x v="63"/>
      <x v="68"/>
    </i>
    <i r="2">
      <x v="43"/>
      <x/>
      <x v="61"/>
      <x v="50"/>
    </i>
    <i r="3">
      <x v="1"/>
      <x v="61"/>
      <x v="50"/>
    </i>
    <i r="5">
      <x v="71"/>
    </i>
    <i r="2">
      <x v="63"/>
      <x/>
      <x v="29"/>
      <x v="62"/>
    </i>
    <i r="4">
      <x v="57"/>
      <x v="62"/>
    </i>
    <i r="3">
      <x v="1"/>
      <x v="57"/>
      <x v="62"/>
    </i>
    <i r="3">
      <x v="3"/>
      <x v="57"/>
      <x v="62"/>
    </i>
    <i r="2">
      <x v="65"/>
      <x v="11"/>
      <x v="50"/>
      <x v="71"/>
    </i>
    <i r="2">
      <x v="68"/>
      <x v="3"/>
      <x v="62"/>
      <x v="50"/>
    </i>
    <i r="2">
      <x v="69"/>
      <x v="5"/>
      <x v="50"/>
      <x v="68"/>
    </i>
    <i r="4">
      <x v="54"/>
      <x v="68"/>
    </i>
    <i r="3">
      <x v="9"/>
      <x v="63"/>
      <x v="68"/>
    </i>
    <i r="2">
      <x v="70"/>
      <x v="1"/>
      <x v="39"/>
      <x v="34"/>
    </i>
    <i r="3">
      <x v="3"/>
      <x v="39"/>
      <x v="34"/>
    </i>
    <i r="3">
      <x v="8"/>
      <x v="39"/>
      <x v="32"/>
    </i>
    <i r="2">
      <x v="74"/>
      <x v="1"/>
      <x v="36"/>
      <x v="50"/>
    </i>
    <i r="4">
      <x v="61"/>
      <x v="50"/>
    </i>
    <i r="2">
      <x v="75"/>
      <x v="8"/>
      <x v="68"/>
      <x v="34"/>
    </i>
    <i r="2">
      <x v="76"/>
      <x/>
      <x v="16"/>
      <x v="70"/>
    </i>
    <i t="default" r="1">
      <x v="20"/>
    </i>
    <i t="default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Cost" fld="22" baseField="9" baseItem="8" numFmtId="4"/>
    <dataField name="Sum of Gross Profit" fld="25" baseField="9" baseItem="7" numFmtId="4"/>
    <dataField name="Sum of Invoice Amount" fld="28" baseField="9" baseItem="7" numFmtId="4"/>
  </dataFields>
  <formats count="11">
    <format dxfId="15">
      <pivotArea dataOnly="0" outline="0" fieldPosition="0">
        <references count="1">
          <reference field="27" count="0" defaultSubtotal="1"/>
        </references>
      </pivotArea>
    </format>
    <format dxfId="14">
      <pivotArea field="24" type="button" dataOnly="0" labelOnly="1" outline="0" axis="axisRow" fieldPosition="3"/>
    </format>
    <format dxfId="13">
      <pivotArea field="7" type="button" dataOnly="0" labelOnly="1" outline="0" axis="axisRow" fieldPosition="4"/>
    </format>
    <format dxfId="12">
      <pivotArea field="11" type="button" dataOnly="0" labelOnly="1" outline="0" axis="axisRow" fieldPosition="5"/>
    </format>
    <format dxfId="11">
      <pivotArea outline="0" fieldPosition="0">
        <references count="1">
          <reference field="4294967294" count="1">
            <x v="1"/>
          </reference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outline="0" fieldPosition="0">
        <references count="1">
          <reference field="4294967294" count="1">
            <x v="2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">
      <pivotArea dataOnly="0" outline="0" fieldPosition="0">
        <references count="1">
          <reference field="5" count="0" defaultSubtotal="1"/>
        </references>
      </pivotArea>
    </format>
    <format dxfId="5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C4162-A980-4D69-AD38-2EDC97F1ABFF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V3:AI82" firstHeaderRow="1" firstDataRow="2" firstDataCol="1"/>
  <pivotFields count="3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78">
        <item x="20"/>
        <item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41"/>
        <item x="8"/>
        <item x="26"/>
        <item x="27"/>
        <item x="25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>
      <items count="13">
        <item x="0"/>
        <item x="2"/>
        <item x="3"/>
        <item x="5"/>
        <item x="6"/>
        <item x="1"/>
        <item x="9"/>
        <item x="8"/>
        <item x="4"/>
        <item x="7"/>
        <item x="10"/>
        <item x="11"/>
        <item t="default"/>
      </items>
    </pivotField>
    <pivotField compact="0" numFmtId="43" outline="0" showAll="0"/>
    <pivotField compact="0" numFmtId="43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numFmtId="43" outline="0" showAll="0"/>
    <pivotField compact="0" numFmtId="43" outline="0" showAll="0"/>
  </pivotFields>
  <rowFields count="1">
    <field x="6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2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ales Qty" fld="24" baseField="0" baseItem="0"/>
  </dataFields>
  <formats count="3">
    <format dxfId="2">
      <pivotArea field="24" type="button" dataOnly="0" labelOnly="1" outline="0"/>
    </format>
    <format dxfId="1">
      <pivotArea dataOnly="0" labelOnly="1" grandCol="1" outline="0" fieldPosition="0"/>
    </format>
    <format dxfId="0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5065DE-E145-4BDB-B216-9F79C79A0BBD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O254" firstHeaderRow="1" firstDataRow="2" firstDataCol="2"/>
  <pivotFields count="3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2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compact="0" outline="0" showAll="0">
      <items count="78">
        <item x="20"/>
        <item sd="0"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8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/>
    <pivotField compact="0" numFmtId="43" outline="0" showAll="0"/>
    <pivotField compact="0" numFmtId="43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numFmtId="43" outline="0" showAll="0"/>
    <pivotField compact="0" numFmtId="43" outline="0" showAll="0"/>
  </pivotFields>
  <rowFields count="2">
    <field x="6"/>
    <field x="5"/>
  </rowFields>
  <rowItems count="250">
    <i>
      <x/>
      <x v="4"/>
    </i>
    <i r="1">
      <x v="14"/>
    </i>
    <i t="default">
      <x/>
    </i>
    <i>
      <x v="1"/>
    </i>
    <i>
      <x v="2"/>
      <x v="10"/>
    </i>
    <i t="default">
      <x v="2"/>
    </i>
    <i>
      <x v="3"/>
      <x/>
    </i>
    <i r="1">
      <x v="1"/>
    </i>
    <i r="1">
      <x v="4"/>
    </i>
    <i r="1">
      <x v="5"/>
    </i>
    <i r="1">
      <x v="7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9"/>
    </i>
    <i t="default">
      <x v="3"/>
    </i>
    <i>
      <x v="4"/>
      <x v="2"/>
    </i>
    <i r="1">
      <x v="5"/>
    </i>
    <i r="1">
      <x v="6"/>
    </i>
    <i r="1">
      <x v="7"/>
    </i>
    <i r="1">
      <x v="11"/>
    </i>
    <i r="1">
      <x v="12"/>
    </i>
    <i t="default">
      <x v="4"/>
    </i>
    <i>
      <x v="5"/>
      <x v="5"/>
    </i>
    <i r="1">
      <x v="7"/>
    </i>
    <i t="default">
      <x v="5"/>
    </i>
    <i>
      <x v="6"/>
      <x v="1"/>
    </i>
    <i r="1">
      <x v="2"/>
    </i>
    <i r="1">
      <x v="5"/>
    </i>
    <i r="1">
      <x v="7"/>
    </i>
    <i r="1">
      <x v="12"/>
    </i>
    <i r="1">
      <x v="19"/>
    </i>
    <i t="default">
      <x v="6"/>
    </i>
    <i>
      <x v="7"/>
      <x v="4"/>
    </i>
    <i r="1">
      <x v="9"/>
    </i>
    <i r="1">
      <x v="10"/>
    </i>
    <i t="default">
      <x v="7"/>
    </i>
    <i>
      <x v="8"/>
      <x v="1"/>
    </i>
    <i r="1">
      <x v="2"/>
    </i>
    <i r="1">
      <x v="6"/>
    </i>
    <i r="1">
      <x v="7"/>
    </i>
    <i r="1">
      <x v="9"/>
    </i>
    <i r="1">
      <x v="12"/>
    </i>
    <i r="1">
      <x v="13"/>
    </i>
    <i r="1">
      <x v="14"/>
    </i>
    <i t="default">
      <x v="8"/>
    </i>
    <i>
      <x v="9"/>
      <x v="1"/>
    </i>
    <i t="default">
      <x v="9"/>
    </i>
    <i>
      <x v="10"/>
      <x v="10"/>
    </i>
    <i t="default">
      <x v="10"/>
    </i>
    <i>
      <x v="11"/>
      <x v="5"/>
    </i>
    <i t="default">
      <x v="11"/>
    </i>
    <i>
      <x v="12"/>
      <x v="2"/>
    </i>
    <i r="1">
      <x v="7"/>
    </i>
    <i r="1">
      <x v="20"/>
    </i>
    <i t="default">
      <x v="12"/>
    </i>
    <i>
      <x v="13"/>
      <x/>
    </i>
    <i r="1">
      <x v="2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2"/>
    </i>
    <i t="default">
      <x v="13"/>
    </i>
    <i>
      <x v="14"/>
      <x v="6"/>
    </i>
    <i t="default">
      <x v="14"/>
    </i>
    <i>
      <x v="15"/>
      <x v="4"/>
    </i>
    <i t="default">
      <x v="15"/>
    </i>
    <i>
      <x v="16"/>
      <x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6"/>
    </i>
    <i r="1">
      <x v="18"/>
    </i>
    <i r="1">
      <x v="20"/>
    </i>
    <i t="default">
      <x v="16"/>
    </i>
    <i>
      <x v="17"/>
      <x v="4"/>
    </i>
    <i r="1">
      <x v="5"/>
    </i>
    <i r="1">
      <x v="8"/>
    </i>
    <i t="default">
      <x v="17"/>
    </i>
    <i>
      <x v="18"/>
      <x v="5"/>
    </i>
    <i r="1">
      <x v="10"/>
    </i>
    <i r="1">
      <x v="12"/>
    </i>
    <i r="1">
      <x v="13"/>
    </i>
    <i r="1">
      <x v="19"/>
    </i>
    <i r="1">
      <x v="20"/>
    </i>
    <i t="default">
      <x v="18"/>
    </i>
    <i>
      <x v="19"/>
      <x v="8"/>
    </i>
    <i t="default">
      <x v="19"/>
    </i>
    <i>
      <x v="20"/>
      <x v="4"/>
    </i>
    <i r="1">
      <x v="5"/>
    </i>
    <i t="default">
      <x v="20"/>
    </i>
    <i>
      <x v="21"/>
      <x v="4"/>
    </i>
    <i t="default">
      <x v="21"/>
    </i>
    <i>
      <x v="22"/>
      <x v="3"/>
    </i>
    <i t="default">
      <x v="22"/>
    </i>
    <i>
      <x v="23"/>
      <x v="3"/>
    </i>
    <i t="default">
      <x v="23"/>
    </i>
    <i>
      <x v="24"/>
      <x v="4"/>
    </i>
    <i t="default">
      <x v="24"/>
    </i>
    <i>
      <x v="25"/>
      <x/>
    </i>
    <i r="1">
      <x v="4"/>
    </i>
    <i r="1">
      <x v="10"/>
    </i>
    <i r="1">
      <x v="13"/>
    </i>
    <i r="1">
      <x v="15"/>
    </i>
    <i r="1">
      <x v="17"/>
    </i>
    <i t="default">
      <x v="25"/>
    </i>
    <i>
      <x v="26"/>
      <x v="10"/>
    </i>
    <i r="1">
      <x v="14"/>
    </i>
    <i r="1">
      <x v="18"/>
    </i>
    <i r="1">
      <x v="20"/>
    </i>
    <i t="default">
      <x v="26"/>
    </i>
    <i>
      <x v="27"/>
      <x v="12"/>
    </i>
    <i t="default">
      <x v="27"/>
    </i>
    <i>
      <x v="28"/>
      <x v="7"/>
    </i>
    <i r="1">
      <x v="12"/>
    </i>
    <i t="default">
      <x v="28"/>
    </i>
    <i>
      <x v="29"/>
      <x v="12"/>
    </i>
    <i t="default">
      <x v="29"/>
    </i>
    <i>
      <x v="30"/>
      <x v="12"/>
    </i>
    <i t="default">
      <x v="30"/>
    </i>
    <i>
      <x v="31"/>
      <x v="12"/>
    </i>
    <i t="default">
      <x v="31"/>
    </i>
    <i>
      <x v="32"/>
      <x v="12"/>
    </i>
    <i t="default">
      <x v="32"/>
    </i>
    <i>
      <x v="33"/>
      <x v="12"/>
    </i>
    <i t="default">
      <x v="33"/>
    </i>
    <i>
      <x v="34"/>
      <x v="12"/>
    </i>
    <i t="default">
      <x v="34"/>
    </i>
    <i>
      <x v="35"/>
      <x v="12"/>
    </i>
    <i r="1">
      <x v="19"/>
    </i>
    <i t="default">
      <x v="35"/>
    </i>
    <i>
      <x v="36"/>
      <x v="12"/>
    </i>
    <i t="default">
      <x v="36"/>
    </i>
    <i>
      <x v="37"/>
      <x v="4"/>
    </i>
    <i r="1">
      <x v="10"/>
    </i>
    <i t="default">
      <x v="37"/>
    </i>
    <i>
      <x v="38"/>
      <x v="12"/>
    </i>
    <i t="default">
      <x v="38"/>
    </i>
    <i>
      <x v="39"/>
      <x v="5"/>
    </i>
    <i r="1">
      <x v="12"/>
    </i>
    <i t="default">
      <x v="39"/>
    </i>
    <i>
      <x v="40"/>
      <x v="13"/>
    </i>
    <i t="default">
      <x v="40"/>
    </i>
    <i>
      <x v="41"/>
      <x v="2"/>
    </i>
    <i r="1">
      <x v="5"/>
    </i>
    <i r="1">
      <x v="12"/>
    </i>
    <i r="1">
      <x v="13"/>
    </i>
    <i t="default">
      <x v="41"/>
    </i>
    <i>
      <x v="42"/>
      <x v="13"/>
    </i>
    <i t="default">
      <x v="42"/>
    </i>
    <i>
      <x v="43"/>
      <x v="2"/>
    </i>
    <i r="1">
      <x v="7"/>
    </i>
    <i r="1">
      <x v="15"/>
    </i>
    <i r="1">
      <x v="16"/>
    </i>
    <i r="1">
      <x v="20"/>
    </i>
    <i t="default">
      <x v="43"/>
    </i>
    <i>
      <x v="44"/>
      <x v="7"/>
    </i>
    <i t="default">
      <x v="44"/>
    </i>
    <i>
      <x v="45"/>
      <x v="16"/>
    </i>
    <i t="default">
      <x v="45"/>
    </i>
    <i>
      <x v="46"/>
      <x v="12"/>
    </i>
    <i r="1">
      <x v="19"/>
    </i>
    <i t="default">
      <x v="46"/>
    </i>
    <i>
      <x v="47"/>
      <x v="12"/>
    </i>
    <i t="default">
      <x v="47"/>
    </i>
    <i>
      <x v="48"/>
      <x v="12"/>
    </i>
    <i t="default">
      <x v="48"/>
    </i>
    <i>
      <x v="49"/>
      <x v="12"/>
    </i>
    <i t="default">
      <x v="49"/>
    </i>
    <i>
      <x v="50"/>
      <x v="12"/>
    </i>
    <i t="default">
      <x v="50"/>
    </i>
    <i>
      <x v="51"/>
      <x v="7"/>
    </i>
    <i r="1">
      <x v="8"/>
    </i>
    <i r="1">
      <x v="10"/>
    </i>
    <i r="1">
      <x v="19"/>
    </i>
    <i t="default">
      <x v="51"/>
    </i>
    <i>
      <x v="52"/>
      <x v="7"/>
    </i>
    <i t="default">
      <x v="52"/>
    </i>
    <i>
      <x v="53"/>
      <x v="10"/>
    </i>
    <i t="default">
      <x v="53"/>
    </i>
    <i>
      <x v="54"/>
      <x v="10"/>
    </i>
    <i t="default">
      <x v="54"/>
    </i>
    <i>
      <x v="55"/>
      <x v="4"/>
    </i>
    <i t="default">
      <x v="55"/>
    </i>
    <i>
      <x v="56"/>
      <x v="2"/>
    </i>
    <i r="1">
      <x v="7"/>
    </i>
    <i t="default">
      <x v="56"/>
    </i>
    <i>
      <x v="57"/>
      <x v="2"/>
    </i>
    <i r="1">
      <x v="7"/>
    </i>
    <i t="default">
      <x v="57"/>
    </i>
    <i>
      <x v="58"/>
      <x v="10"/>
    </i>
    <i t="default">
      <x v="58"/>
    </i>
    <i>
      <x v="59"/>
      <x/>
    </i>
    <i t="default">
      <x v="59"/>
    </i>
    <i>
      <x v="60"/>
      <x v="2"/>
    </i>
    <i r="1">
      <x v="7"/>
    </i>
    <i t="default">
      <x v="60"/>
    </i>
    <i>
      <x v="61"/>
      <x v="2"/>
    </i>
    <i r="1">
      <x v="7"/>
    </i>
    <i t="default">
      <x v="61"/>
    </i>
    <i>
      <x v="62"/>
      <x v="17"/>
    </i>
    <i t="default">
      <x v="62"/>
    </i>
    <i>
      <x v="63"/>
      <x v="5"/>
    </i>
    <i r="1">
      <x v="7"/>
    </i>
    <i r="1">
      <x v="10"/>
    </i>
    <i r="1">
      <x v="12"/>
    </i>
    <i r="1">
      <x v="13"/>
    </i>
    <i r="1">
      <x v="18"/>
    </i>
    <i r="1">
      <x v="20"/>
    </i>
    <i t="default">
      <x v="63"/>
    </i>
    <i>
      <x v="64"/>
      <x v="7"/>
    </i>
    <i t="default">
      <x v="64"/>
    </i>
    <i>
      <x v="65"/>
      <x v="4"/>
    </i>
    <i r="1">
      <x v="10"/>
    </i>
    <i r="1">
      <x v="20"/>
    </i>
    <i t="default">
      <x v="65"/>
    </i>
    <i>
      <x v="66"/>
      <x v="5"/>
    </i>
    <i t="default">
      <x v="66"/>
    </i>
    <i>
      <x v="67"/>
      <x v="5"/>
    </i>
    <i t="default">
      <x v="67"/>
    </i>
    <i>
      <x v="68"/>
      <x v="20"/>
    </i>
    <i t="default">
      <x v="68"/>
    </i>
    <i>
      <x v="69"/>
      <x v="13"/>
    </i>
    <i r="1">
      <x v="20"/>
    </i>
    <i t="default">
      <x v="69"/>
    </i>
    <i>
      <x v="70"/>
      <x v="20"/>
    </i>
    <i t="default">
      <x v="70"/>
    </i>
    <i>
      <x v="71"/>
      <x v="19"/>
    </i>
    <i t="default">
      <x v="71"/>
    </i>
    <i>
      <x v="72"/>
      <x v="19"/>
    </i>
    <i t="default">
      <x v="72"/>
    </i>
    <i>
      <x v="73"/>
      <x v="13"/>
    </i>
    <i t="default">
      <x v="73"/>
    </i>
    <i>
      <x v="74"/>
      <x v="20"/>
    </i>
    <i t="default">
      <x v="74"/>
    </i>
    <i>
      <x v="75"/>
      <x v="20"/>
    </i>
    <i t="default">
      <x v="75"/>
    </i>
    <i>
      <x v="76"/>
      <x v="20"/>
    </i>
    <i t="default">
      <x v="76"/>
    </i>
    <i t="grand">
      <x/>
    </i>
  </rowItems>
  <colFields count="1">
    <field x="2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ales Qty" fld="24" baseField="0" baseItem="0"/>
  </dataFields>
  <formats count="2">
    <format dxfId="4">
      <pivotArea dataOnly="0" outline="0" fieldPosition="0">
        <references count="1">
          <reference field="6" count="0" defaultSubtotal="1"/>
        </references>
      </pivotArea>
    </format>
    <format dxfId="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797B-7D3F-4BC6-A220-36339319E94A}">
  <sheetPr>
    <tabColor rgb="FFFF0000"/>
    <outlinePr summaryBelow="0" summaryRight="0"/>
    <pageSetUpPr fitToPage="1"/>
  </sheetPr>
  <dimension ref="A1:AE1321"/>
  <sheetViews>
    <sheetView tabSelected="1" zoomScaleNormal="100" workbookViewId="0">
      <pane xSplit="7" ySplit="4" topLeftCell="X399" activePane="bottomRight" state="frozen"/>
      <selection pane="topRight" activeCell="F1" sqref="F1"/>
      <selection pane="bottomLeft" activeCell="A5" sqref="A5"/>
      <selection pane="bottomRight" activeCell="A414" sqref="A414"/>
    </sheetView>
  </sheetViews>
  <sheetFormatPr defaultColWidth="14.453125" defaultRowHeight="15" customHeight="1" x14ac:dyDescent="0.3"/>
  <cols>
    <col min="1" max="1" width="10" style="9" customWidth="1"/>
    <col min="2" max="2" width="5.54296875" style="9" customWidth="1"/>
    <col min="3" max="3" width="4.7265625" style="9" customWidth="1"/>
    <col min="4" max="4" width="11.90625" style="9" customWidth="1"/>
    <col min="5" max="5" width="10" style="9" customWidth="1"/>
    <col min="6" max="6" width="26.08984375" style="9" customWidth="1"/>
    <col min="7" max="7" width="25.1796875" style="9" customWidth="1"/>
    <col min="8" max="8" width="6.453125" style="99" customWidth="1"/>
    <col min="9" max="9" width="6.453125" style="9" customWidth="1"/>
    <col min="10" max="10" width="3.81640625" style="9" customWidth="1"/>
    <col min="11" max="11" width="8.26953125" style="99" customWidth="1"/>
    <col min="12" max="12" width="6.36328125" style="99" customWidth="1"/>
    <col min="13" max="13" width="8.90625" style="100" bestFit="1" customWidth="1"/>
    <col min="14" max="14" width="6.1796875" style="99" customWidth="1"/>
    <col min="15" max="15" width="8.54296875" style="101" customWidth="1"/>
    <col min="16" max="16" width="8.54296875" style="101" hidden="1" customWidth="1"/>
    <col min="17" max="17" width="8.36328125" style="101" hidden="1" customWidth="1"/>
    <col min="18" max="18" width="7.453125" style="101" hidden="1" customWidth="1"/>
    <col min="19" max="19" width="6.7265625" style="101" hidden="1" customWidth="1"/>
    <col min="20" max="20" width="7" style="99" hidden="1" customWidth="1"/>
    <col min="21" max="21" width="8.90625" style="99" hidden="1" customWidth="1"/>
    <col min="22" max="22" width="9" style="9" hidden="1" customWidth="1"/>
    <col min="23" max="23" width="9.7265625" style="102" customWidth="1"/>
    <col min="24" max="24" width="11" style="102" customWidth="1"/>
    <col min="25" max="25" width="4.81640625" style="98" customWidth="1"/>
    <col min="26" max="26" width="10" style="9" customWidth="1"/>
    <col min="27" max="27" width="10.453125" style="9" customWidth="1"/>
    <col min="28" max="28" width="5.7265625" style="98" customWidth="1"/>
    <col min="29" max="29" width="9.6328125" style="98" customWidth="1"/>
    <col min="30" max="30" width="10.36328125" style="9" customWidth="1"/>
    <col min="31" max="31" width="8" style="9" customWidth="1"/>
    <col min="32" max="16384" width="14.453125" style="9"/>
  </cols>
  <sheetData>
    <row r="1" spans="1:31" ht="12" customHeight="1" x14ac:dyDescent="0.3">
      <c r="A1" s="1" t="s">
        <v>23</v>
      </c>
      <c r="B1" s="103"/>
      <c r="C1" s="103"/>
      <c r="D1" s="103"/>
      <c r="E1" s="103"/>
      <c r="F1" s="103"/>
      <c r="G1" s="103"/>
      <c r="H1" s="152"/>
      <c r="I1" s="103"/>
      <c r="J1" s="138"/>
      <c r="K1" s="153"/>
      <c r="L1" s="5"/>
      <c r="M1" s="6"/>
      <c r="N1" s="5"/>
      <c r="O1" s="7"/>
      <c r="P1" s="7"/>
      <c r="Q1" s="7"/>
      <c r="R1" s="7"/>
      <c r="S1" s="7"/>
      <c r="T1" s="5"/>
      <c r="U1" s="5"/>
      <c r="V1" s="3"/>
      <c r="W1" s="8"/>
      <c r="X1" s="8"/>
      <c r="Y1" s="4"/>
      <c r="Z1" s="3"/>
      <c r="AA1" s="3"/>
      <c r="AB1" s="4"/>
      <c r="AC1" s="4"/>
    </row>
    <row r="2" spans="1:31" ht="12" customHeight="1" x14ac:dyDescent="0.3">
      <c r="G2" s="1"/>
      <c r="H2" s="2"/>
      <c r="I2" s="3"/>
      <c r="J2" s="4"/>
      <c r="K2" s="5"/>
      <c r="L2" s="5"/>
      <c r="M2" s="6"/>
      <c r="N2" s="5"/>
      <c r="O2" s="7"/>
      <c r="P2" s="7"/>
      <c r="Q2" s="7"/>
      <c r="R2" s="7"/>
      <c r="S2" s="7"/>
      <c r="T2" s="5"/>
      <c r="U2" s="5"/>
      <c r="V2" s="3"/>
      <c r="W2" s="8"/>
      <c r="X2" s="8"/>
      <c r="Y2" s="4"/>
      <c r="Z2" s="3"/>
      <c r="AA2" s="3"/>
      <c r="AB2" s="4"/>
      <c r="AC2" s="4"/>
    </row>
    <row r="3" spans="1:31" ht="12" customHeight="1" x14ac:dyDescent="0.3">
      <c r="A3" s="10"/>
      <c r="B3" s="130"/>
      <c r="C3" s="130"/>
      <c r="D3" s="130"/>
      <c r="E3" s="10"/>
      <c r="F3" s="10"/>
      <c r="G3" s="24"/>
      <c r="H3" s="12"/>
      <c r="I3" s="11"/>
      <c r="J3" s="13"/>
      <c r="K3" s="14"/>
      <c r="L3" s="15"/>
      <c r="M3" s="16"/>
      <c r="N3" s="17"/>
      <c r="O3" s="18"/>
      <c r="P3" s="19">
        <v>0.01</v>
      </c>
      <c r="Q3" s="20">
        <v>0.05</v>
      </c>
      <c r="R3" s="21">
        <v>0.02</v>
      </c>
      <c r="S3" s="22">
        <v>0.05</v>
      </c>
      <c r="T3" s="17"/>
      <c r="U3" s="23"/>
      <c r="V3" s="24"/>
      <c r="W3" s="25"/>
      <c r="X3" s="25"/>
      <c r="Y3" s="26"/>
      <c r="Z3" s="27"/>
      <c r="AA3" s="28"/>
      <c r="AB3" s="29"/>
      <c r="AC3" s="29"/>
      <c r="AD3" s="10"/>
      <c r="AE3" s="10"/>
    </row>
    <row r="4" spans="1:31" ht="37" customHeight="1" x14ac:dyDescent="0.3">
      <c r="A4" s="30" t="s">
        <v>21</v>
      </c>
      <c r="B4" s="131" t="s">
        <v>382</v>
      </c>
      <c r="C4" s="131" t="s">
        <v>383</v>
      </c>
      <c r="D4" s="131" t="s">
        <v>67</v>
      </c>
      <c r="E4" s="132" t="s">
        <v>64</v>
      </c>
      <c r="F4" s="132" t="s">
        <v>65</v>
      </c>
      <c r="G4" s="105" t="s">
        <v>15</v>
      </c>
      <c r="H4" s="32" t="s">
        <v>0</v>
      </c>
      <c r="I4" s="33" t="s">
        <v>1</v>
      </c>
      <c r="J4" s="34" t="s">
        <v>49</v>
      </c>
      <c r="K4" s="35" t="s">
        <v>2</v>
      </c>
      <c r="L4" s="36" t="s">
        <v>3</v>
      </c>
      <c r="M4" s="37" t="s">
        <v>4</v>
      </c>
      <c r="N4" s="38" t="s">
        <v>5</v>
      </c>
      <c r="O4" s="39" t="s">
        <v>6</v>
      </c>
      <c r="P4" s="40" t="s">
        <v>7</v>
      </c>
      <c r="Q4" s="41" t="s">
        <v>8</v>
      </c>
      <c r="R4" s="42" t="s">
        <v>9</v>
      </c>
      <c r="S4" s="43" t="s">
        <v>10</v>
      </c>
      <c r="T4" s="38" t="s">
        <v>11</v>
      </c>
      <c r="U4" s="44" t="s">
        <v>12</v>
      </c>
      <c r="V4" s="45" t="s">
        <v>13</v>
      </c>
      <c r="W4" s="46" t="s">
        <v>27</v>
      </c>
      <c r="X4" s="46" t="s">
        <v>32</v>
      </c>
      <c r="Y4" s="47" t="s">
        <v>22</v>
      </c>
      <c r="Z4" s="126" t="s">
        <v>25</v>
      </c>
      <c r="AA4" s="48" t="s">
        <v>24</v>
      </c>
      <c r="AB4" s="70" t="s">
        <v>30</v>
      </c>
      <c r="AC4" s="140" t="s">
        <v>175</v>
      </c>
      <c r="AD4" s="30" t="s">
        <v>44</v>
      </c>
      <c r="AE4" s="30" t="s">
        <v>45</v>
      </c>
    </row>
    <row r="5" spans="1:31" ht="12" customHeight="1" x14ac:dyDescent="0.3">
      <c r="A5" s="49">
        <v>43822</v>
      </c>
      <c r="B5" s="159">
        <f>MONTH(A5)</f>
        <v>12</v>
      </c>
      <c r="C5" s="159">
        <f>YEAR(A5)</f>
        <v>2019</v>
      </c>
      <c r="D5" s="127" t="s">
        <v>70</v>
      </c>
      <c r="E5" s="133" t="s">
        <v>68</v>
      </c>
      <c r="F5" s="49" t="s">
        <v>66</v>
      </c>
      <c r="G5" s="106" t="s">
        <v>16</v>
      </c>
      <c r="H5" s="50">
        <v>5.45</v>
      </c>
      <c r="I5" s="51">
        <v>225</v>
      </c>
      <c r="J5" s="52" t="s">
        <v>14</v>
      </c>
      <c r="K5" s="53">
        <f t="shared" ref="K5:K14" si="0">I5*H5</f>
        <v>1226.25</v>
      </c>
      <c r="L5" s="54">
        <v>6.8</v>
      </c>
      <c r="M5" s="55">
        <f t="shared" ref="M5:M14" si="1">(L5-H5)/H5</f>
        <v>0.24770642201834855</v>
      </c>
      <c r="N5" s="56">
        <f t="shared" ref="N5:N14" si="2">L5-H5</f>
        <v>1.3499999999999996</v>
      </c>
      <c r="O5" s="57">
        <f t="shared" ref="O5:O36" si="3">N5*I5</f>
        <v>303.74999999999994</v>
      </c>
      <c r="P5" s="58">
        <f t="shared" ref="P5:P48" si="4">O5*$P$3</f>
        <v>3.0374999999999996</v>
      </c>
      <c r="Q5" s="57">
        <f t="shared" ref="Q5:Q14" si="5">O5*$Q$3</f>
        <v>15.187499999999998</v>
      </c>
      <c r="R5" s="59">
        <f t="shared" ref="R5:R14" si="6">O5*$R$3</f>
        <v>6.0749999999999993</v>
      </c>
      <c r="S5" s="60">
        <f t="shared" ref="S5:S14" si="7">O5*$S$3</f>
        <v>15.187499999999998</v>
      </c>
      <c r="T5" s="56">
        <f t="shared" ref="T5:T14" si="8">P5+Q5+R5+S5</f>
        <v>39.487499999999997</v>
      </c>
      <c r="U5" s="61">
        <f t="shared" ref="U5:U14" si="9">O5-T5</f>
        <v>264.26249999999993</v>
      </c>
      <c r="V5" s="62">
        <f t="shared" ref="V5:V36" si="10">U5/K5</f>
        <v>0.21550458715596324</v>
      </c>
      <c r="W5" s="63">
        <f t="shared" ref="W5:W36" si="11">K5*Y5</f>
        <v>1226.25</v>
      </c>
      <c r="X5" s="64">
        <f>W5</f>
        <v>1226.25</v>
      </c>
      <c r="Y5" s="29">
        <v>1</v>
      </c>
      <c r="Z5" s="65">
        <f t="shared" ref="Z5:Z14" si="12">O5*Y5</f>
        <v>303.74999999999994</v>
      </c>
      <c r="AA5" s="66">
        <f>Z5</f>
        <v>303.74999999999994</v>
      </c>
      <c r="AB5" s="70">
        <f t="shared" ref="AB5:AB36" si="13">MONTH(A5)</f>
        <v>12</v>
      </c>
      <c r="AC5" s="139">
        <f>W5+Z5</f>
        <v>1530</v>
      </c>
      <c r="AD5" s="113">
        <f t="shared" ref="AD5:AD13" si="14">X5+AA5</f>
        <v>1530</v>
      </c>
      <c r="AE5" s="10"/>
    </row>
    <row r="6" spans="1:31" ht="12" customHeight="1" x14ac:dyDescent="0.3">
      <c r="A6" s="49">
        <v>43822</v>
      </c>
      <c r="B6" s="159">
        <f>MONTH(A6)</f>
        <v>12</v>
      </c>
      <c r="C6" s="159">
        <f t="shared" ref="C6:C69" si="15">YEAR(A6)</f>
        <v>2019</v>
      </c>
      <c r="D6" s="127" t="s">
        <v>70</v>
      </c>
      <c r="E6" s="49" t="s">
        <v>68</v>
      </c>
      <c r="F6" s="49" t="s">
        <v>66</v>
      </c>
      <c r="G6" s="106" t="s">
        <v>17</v>
      </c>
      <c r="H6" s="50">
        <v>4.7</v>
      </c>
      <c r="I6" s="51">
        <v>37</v>
      </c>
      <c r="J6" s="67" t="s">
        <v>14</v>
      </c>
      <c r="K6" s="53">
        <f t="shared" si="0"/>
        <v>173.9</v>
      </c>
      <c r="L6" s="54">
        <v>6.5</v>
      </c>
      <c r="M6" s="55">
        <f t="shared" si="1"/>
        <v>0.38297872340425526</v>
      </c>
      <c r="N6" s="56">
        <f t="shared" si="2"/>
        <v>1.7999999999999998</v>
      </c>
      <c r="O6" s="57">
        <f t="shared" si="3"/>
        <v>66.599999999999994</v>
      </c>
      <c r="P6" s="58">
        <f t="shared" si="4"/>
        <v>0.66599999999999993</v>
      </c>
      <c r="Q6" s="57">
        <f t="shared" si="5"/>
        <v>3.33</v>
      </c>
      <c r="R6" s="59">
        <f t="shared" si="6"/>
        <v>1.3319999999999999</v>
      </c>
      <c r="S6" s="60">
        <f t="shared" si="7"/>
        <v>3.33</v>
      </c>
      <c r="T6" s="56">
        <f t="shared" si="8"/>
        <v>8.6579999999999995</v>
      </c>
      <c r="U6" s="61">
        <f t="shared" si="9"/>
        <v>57.941999999999993</v>
      </c>
      <c r="V6" s="62">
        <f t="shared" si="10"/>
        <v>0.33319148936170206</v>
      </c>
      <c r="W6" s="68">
        <f t="shared" si="11"/>
        <v>1043.4000000000001</v>
      </c>
      <c r="X6" s="69">
        <f>X5+W6</f>
        <v>2269.65</v>
      </c>
      <c r="Y6" s="70">
        <v>6</v>
      </c>
      <c r="Z6" s="71">
        <f t="shared" si="12"/>
        <v>399.59999999999997</v>
      </c>
      <c r="AA6" s="72">
        <f>AA5+Z6</f>
        <v>703.34999999999991</v>
      </c>
      <c r="AB6" s="70">
        <f t="shared" si="13"/>
        <v>12</v>
      </c>
      <c r="AC6" s="139">
        <f t="shared" ref="AC6:AC69" si="16">W6+Z6</f>
        <v>1443</v>
      </c>
      <c r="AD6" s="113">
        <f t="shared" si="14"/>
        <v>2973</v>
      </c>
      <c r="AE6" s="114"/>
    </row>
    <row r="7" spans="1:31" ht="12" customHeight="1" x14ac:dyDescent="0.3">
      <c r="A7" s="49">
        <v>43984</v>
      </c>
      <c r="B7" s="159">
        <f t="shared" ref="B7:B14" si="17">MONTH(A7)</f>
        <v>6</v>
      </c>
      <c r="C7" s="159">
        <f t="shared" si="15"/>
        <v>2020</v>
      </c>
      <c r="D7" s="127" t="s">
        <v>71</v>
      </c>
      <c r="E7" s="49" t="s">
        <v>68</v>
      </c>
      <c r="F7" s="49" t="s">
        <v>66</v>
      </c>
      <c r="G7" s="106" t="s">
        <v>72</v>
      </c>
      <c r="H7" s="50">
        <v>8.8000000000000007</v>
      </c>
      <c r="I7" s="51">
        <v>20</v>
      </c>
      <c r="J7" s="67" t="s">
        <v>14</v>
      </c>
      <c r="K7" s="53">
        <f t="shared" si="0"/>
        <v>176</v>
      </c>
      <c r="L7" s="54">
        <v>12</v>
      </c>
      <c r="M7" s="55">
        <f t="shared" si="1"/>
        <v>0.36363636363636354</v>
      </c>
      <c r="N7" s="56">
        <f t="shared" si="2"/>
        <v>3.1999999999999993</v>
      </c>
      <c r="O7" s="57">
        <f t="shared" si="3"/>
        <v>63.999999999999986</v>
      </c>
      <c r="P7" s="58">
        <f t="shared" si="4"/>
        <v>0.6399999999999999</v>
      </c>
      <c r="Q7" s="57">
        <f t="shared" si="5"/>
        <v>3.1999999999999993</v>
      </c>
      <c r="R7" s="59">
        <f t="shared" si="6"/>
        <v>1.2799999999999998</v>
      </c>
      <c r="S7" s="60">
        <f t="shared" si="7"/>
        <v>3.1999999999999993</v>
      </c>
      <c r="T7" s="56">
        <f t="shared" si="8"/>
        <v>8.3199999999999985</v>
      </c>
      <c r="U7" s="61">
        <f t="shared" si="9"/>
        <v>55.679999999999986</v>
      </c>
      <c r="V7" s="62">
        <f t="shared" si="10"/>
        <v>0.31636363636363629</v>
      </c>
      <c r="W7" s="68">
        <f t="shared" si="11"/>
        <v>352</v>
      </c>
      <c r="X7" s="69">
        <f t="shared" ref="X7:X29" si="18">X6+W7</f>
        <v>2621.65</v>
      </c>
      <c r="Y7" s="70">
        <v>2</v>
      </c>
      <c r="Z7" s="71">
        <f t="shared" si="12"/>
        <v>127.99999999999997</v>
      </c>
      <c r="AA7" s="72">
        <f>AA6+Z7</f>
        <v>831.34999999999991</v>
      </c>
      <c r="AB7" s="70">
        <f t="shared" si="13"/>
        <v>6</v>
      </c>
      <c r="AC7" s="139">
        <f t="shared" si="16"/>
        <v>480</v>
      </c>
      <c r="AD7" s="113">
        <f t="shared" si="14"/>
        <v>3453</v>
      </c>
      <c r="AE7" s="114"/>
    </row>
    <row r="8" spans="1:31" ht="12" customHeight="1" x14ac:dyDescent="0.3">
      <c r="A8" s="49">
        <v>43993</v>
      </c>
      <c r="B8" s="159">
        <f t="shared" si="17"/>
        <v>6</v>
      </c>
      <c r="C8" s="159">
        <f t="shared" si="15"/>
        <v>2020</v>
      </c>
      <c r="D8" s="127" t="s">
        <v>73</v>
      </c>
      <c r="E8" s="49" t="s">
        <v>74</v>
      </c>
      <c r="F8" s="49" t="s">
        <v>75</v>
      </c>
      <c r="G8" s="106" t="s">
        <v>16</v>
      </c>
      <c r="H8" s="50">
        <v>5.45</v>
      </c>
      <c r="I8" s="51">
        <v>225</v>
      </c>
      <c r="J8" s="67" t="s">
        <v>14</v>
      </c>
      <c r="K8" s="53">
        <f t="shared" si="0"/>
        <v>1226.25</v>
      </c>
      <c r="L8" s="54">
        <v>6.2</v>
      </c>
      <c r="M8" s="55">
        <f t="shared" si="1"/>
        <v>0.13761467889908258</v>
      </c>
      <c r="N8" s="56">
        <f t="shared" si="2"/>
        <v>0.75</v>
      </c>
      <c r="O8" s="57">
        <f t="shared" si="3"/>
        <v>168.75</v>
      </c>
      <c r="P8" s="58">
        <f t="shared" si="4"/>
        <v>1.6875</v>
      </c>
      <c r="Q8" s="57">
        <f t="shared" si="5"/>
        <v>8.4375</v>
      </c>
      <c r="R8" s="59">
        <f t="shared" si="6"/>
        <v>3.375</v>
      </c>
      <c r="S8" s="60">
        <f t="shared" si="7"/>
        <v>8.4375</v>
      </c>
      <c r="T8" s="56">
        <f t="shared" si="8"/>
        <v>21.9375</v>
      </c>
      <c r="U8" s="61">
        <f t="shared" si="9"/>
        <v>146.8125</v>
      </c>
      <c r="V8" s="62">
        <f t="shared" si="10"/>
        <v>0.11972477064220184</v>
      </c>
      <c r="W8" s="68">
        <f t="shared" si="11"/>
        <v>1226.25</v>
      </c>
      <c r="X8" s="69">
        <f t="shared" si="18"/>
        <v>3847.9</v>
      </c>
      <c r="Y8" s="70">
        <v>1</v>
      </c>
      <c r="Z8" s="71">
        <f t="shared" si="12"/>
        <v>168.75</v>
      </c>
      <c r="AA8" s="72">
        <f>AA7+Z8</f>
        <v>1000.0999999999999</v>
      </c>
      <c r="AB8" s="70">
        <f t="shared" si="13"/>
        <v>6</v>
      </c>
      <c r="AC8" s="139">
        <f t="shared" si="16"/>
        <v>1395</v>
      </c>
      <c r="AD8" s="113">
        <f t="shared" si="14"/>
        <v>4848</v>
      </c>
      <c r="AE8" s="114"/>
    </row>
    <row r="9" spans="1:31" ht="11.5" customHeight="1" x14ac:dyDescent="0.3">
      <c r="A9" s="49">
        <v>43993</v>
      </c>
      <c r="B9" s="159">
        <f t="shared" si="17"/>
        <v>6</v>
      </c>
      <c r="C9" s="159">
        <f t="shared" si="15"/>
        <v>2020</v>
      </c>
      <c r="D9" s="127" t="s">
        <v>73</v>
      </c>
      <c r="E9" s="49" t="s">
        <v>74</v>
      </c>
      <c r="F9" s="49" t="s">
        <v>75</v>
      </c>
      <c r="G9" s="107" t="s">
        <v>19</v>
      </c>
      <c r="H9" s="50">
        <v>2.94</v>
      </c>
      <c r="I9" s="51">
        <v>160</v>
      </c>
      <c r="J9" s="67" t="s">
        <v>14</v>
      </c>
      <c r="K9" s="53">
        <f t="shared" si="0"/>
        <v>470.4</v>
      </c>
      <c r="L9" s="54">
        <v>4.2</v>
      </c>
      <c r="M9" s="55">
        <f t="shared" si="1"/>
        <v>0.42857142857142866</v>
      </c>
      <c r="N9" s="56">
        <f t="shared" si="2"/>
        <v>1.2600000000000002</v>
      </c>
      <c r="O9" s="57">
        <f t="shared" si="3"/>
        <v>201.60000000000002</v>
      </c>
      <c r="P9" s="58">
        <f t="shared" si="4"/>
        <v>2.0160000000000005</v>
      </c>
      <c r="Q9" s="57">
        <f t="shared" si="5"/>
        <v>10.080000000000002</v>
      </c>
      <c r="R9" s="59">
        <f t="shared" si="6"/>
        <v>4.0320000000000009</v>
      </c>
      <c r="S9" s="60">
        <f t="shared" si="7"/>
        <v>10.080000000000002</v>
      </c>
      <c r="T9" s="56">
        <f t="shared" si="8"/>
        <v>26.208000000000006</v>
      </c>
      <c r="U9" s="61">
        <f t="shared" si="9"/>
        <v>175.39200000000002</v>
      </c>
      <c r="V9" s="62">
        <f t="shared" si="10"/>
        <v>0.37285714285714294</v>
      </c>
      <c r="W9" s="68">
        <f t="shared" si="11"/>
        <v>470.4</v>
      </c>
      <c r="X9" s="69">
        <f t="shared" si="18"/>
        <v>4318.3</v>
      </c>
      <c r="Y9" s="70">
        <v>1</v>
      </c>
      <c r="Z9" s="71">
        <f t="shared" si="12"/>
        <v>201.60000000000002</v>
      </c>
      <c r="AA9" s="72">
        <f t="shared" ref="AA9:AA14" si="19">AA8+Z9</f>
        <v>1201.6999999999998</v>
      </c>
      <c r="AB9" s="70">
        <f t="shared" si="13"/>
        <v>6</v>
      </c>
      <c r="AC9" s="139">
        <f t="shared" si="16"/>
        <v>672</v>
      </c>
      <c r="AD9" s="113">
        <f t="shared" si="14"/>
        <v>5520</v>
      </c>
      <c r="AE9" s="114"/>
    </row>
    <row r="10" spans="1:31" ht="11.5" customHeight="1" x14ac:dyDescent="0.3">
      <c r="A10" s="49">
        <v>43999</v>
      </c>
      <c r="B10" s="159">
        <f t="shared" si="17"/>
        <v>6</v>
      </c>
      <c r="C10" s="159">
        <f t="shared" si="15"/>
        <v>2020</v>
      </c>
      <c r="D10" s="127" t="s">
        <v>76</v>
      </c>
      <c r="E10" s="49" t="s">
        <v>68</v>
      </c>
      <c r="F10" s="49" t="s">
        <v>66</v>
      </c>
      <c r="G10" s="106" t="s">
        <v>16</v>
      </c>
      <c r="H10" s="50">
        <v>5.45</v>
      </c>
      <c r="I10" s="51">
        <v>225</v>
      </c>
      <c r="J10" s="67" t="s">
        <v>14</v>
      </c>
      <c r="K10" s="53">
        <f t="shared" si="0"/>
        <v>1226.25</v>
      </c>
      <c r="L10" s="54">
        <v>6.8</v>
      </c>
      <c r="M10" s="55">
        <f t="shared" si="1"/>
        <v>0.24770642201834855</v>
      </c>
      <c r="N10" s="56">
        <f t="shared" si="2"/>
        <v>1.3499999999999996</v>
      </c>
      <c r="O10" s="57">
        <f t="shared" si="3"/>
        <v>303.74999999999994</v>
      </c>
      <c r="P10" s="58">
        <f t="shared" si="4"/>
        <v>3.0374999999999996</v>
      </c>
      <c r="Q10" s="57">
        <f t="shared" si="5"/>
        <v>15.187499999999998</v>
      </c>
      <c r="R10" s="59">
        <f t="shared" si="6"/>
        <v>6.0749999999999993</v>
      </c>
      <c r="S10" s="60">
        <f t="shared" si="7"/>
        <v>15.187499999999998</v>
      </c>
      <c r="T10" s="56">
        <f t="shared" si="8"/>
        <v>39.487499999999997</v>
      </c>
      <c r="U10" s="61">
        <f t="shared" si="9"/>
        <v>264.26249999999993</v>
      </c>
      <c r="V10" s="62">
        <f t="shared" si="10"/>
        <v>0.21550458715596324</v>
      </c>
      <c r="W10" s="68">
        <f t="shared" si="11"/>
        <v>1226.25</v>
      </c>
      <c r="X10" s="69">
        <f t="shared" si="18"/>
        <v>5544.55</v>
      </c>
      <c r="Y10" s="70">
        <v>1</v>
      </c>
      <c r="Z10" s="71">
        <f t="shared" si="12"/>
        <v>303.74999999999994</v>
      </c>
      <c r="AA10" s="72">
        <f t="shared" si="19"/>
        <v>1505.4499999999998</v>
      </c>
      <c r="AB10" s="70">
        <f t="shared" si="13"/>
        <v>6</v>
      </c>
      <c r="AC10" s="139">
        <f t="shared" si="16"/>
        <v>1530</v>
      </c>
      <c r="AD10" s="113">
        <f t="shared" si="14"/>
        <v>7050</v>
      </c>
      <c r="AE10" s="114"/>
    </row>
    <row r="11" spans="1:31" ht="11.5" customHeight="1" x14ac:dyDescent="0.3">
      <c r="A11" s="49">
        <v>43999</v>
      </c>
      <c r="B11" s="159">
        <f t="shared" si="17"/>
        <v>6</v>
      </c>
      <c r="C11" s="159">
        <f t="shared" si="15"/>
        <v>2020</v>
      </c>
      <c r="D11" s="127" t="s">
        <v>76</v>
      </c>
      <c r="E11" s="49" t="s">
        <v>68</v>
      </c>
      <c r="F11" s="49" t="s">
        <v>66</v>
      </c>
      <c r="G11" s="106" t="s">
        <v>17</v>
      </c>
      <c r="H11" s="50">
        <v>4.7</v>
      </c>
      <c r="I11" s="51">
        <v>37</v>
      </c>
      <c r="J11" s="67" t="s">
        <v>14</v>
      </c>
      <c r="K11" s="53">
        <f t="shared" si="0"/>
        <v>173.9</v>
      </c>
      <c r="L11" s="54">
        <v>6.5</v>
      </c>
      <c r="M11" s="55">
        <f t="shared" si="1"/>
        <v>0.38297872340425526</v>
      </c>
      <c r="N11" s="56">
        <f t="shared" si="2"/>
        <v>1.7999999999999998</v>
      </c>
      <c r="O11" s="57">
        <f t="shared" si="3"/>
        <v>66.599999999999994</v>
      </c>
      <c r="P11" s="58">
        <f t="shared" si="4"/>
        <v>0.66599999999999993</v>
      </c>
      <c r="Q11" s="57">
        <f t="shared" si="5"/>
        <v>3.33</v>
      </c>
      <c r="R11" s="59">
        <f t="shared" si="6"/>
        <v>1.3319999999999999</v>
      </c>
      <c r="S11" s="60">
        <f t="shared" si="7"/>
        <v>3.33</v>
      </c>
      <c r="T11" s="56">
        <f t="shared" si="8"/>
        <v>8.6579999999999995</v>
      </c>
      <c r="U11" s="61">
        <f t="shared" si="9"/>
        <v>57.941999999999993</v>
      </c>
      <c r="V11" s="62">
        <f t="shared" si="10"/>
        <v>0.33319148936170206</v>
      </c>
      <c r="W11" s="68">
        <f t="shared" si="11"/>
        <v>521.70000000000005</v>
      </c>
      <c r="X11" s="69">
        <f t="shared" si="18"/>
        <v>6066.25</v>
      </c>
      <c r="Y11" s="70">
        <v>3</v>
      </c>
      <c r="Z11" s="71">
        <f>O11*Y11-1.5</f>
        <v>198.29999999999998</v>
      </c>
      <c r="AA11" s="72">
        <f t="shared" si="19"/>
        <v>1703.7499999999998</v>
      </c>
      <c r="AB11" s="70">
        <f t="shared" si="13"/>
        <v>6</v>
      </c>
      <c r="AC11" s="139">
        <f t="shared" si="16"/>
        <v>720</v>
      </c>
      <c r="AD11" s="113">
        <f t="shared" si="14"/>
        <v>7770</v>
      </c>
      <c r="AE11" s="114" t="s">
        <v>37</v>
      </c>
    </row>
    <row r="12" spans="1:31" ht="11.5" customHeight="1" x14ac:dyDescent="0.3">
      <c r="A12" s="49">
        <v>43999</v>
      </c>
      <c r="B12" s="159">
        <f t="shared" si="17"/>
        <v>6</v>
      </c>
      <c r="C12" s="159">
        <f t="shared" si="15"/>
        <v>2020</v>
      </c>
      <c r="D12" s="127" t="s">
        <v>76</v>
      </c>
      <c r="E12" s="49" t="s">
        <v>68</v>
      </c>
      <c r="F12" s="49" t="s">
        <v>66</v>
      </c>
      <c r="G12" s="76" t="s">
        <v>26</v>
      </c>
      <c r="H12" s="73">
        <v>15.5</v>
      </c>
      <c r="I12" s="51">
        <v>5</v>
      </c>
      <c r="J12" s="67" t="s">
        <v>14</v>
      </c>
      <c r="K12" s="53">
        <f t="shared" si="0"/>
        <v>77.5</v>
      </c>
      <c r="L12" s="54">
        <v>18.5</v>
      </c>
      <c r="M12" s="55">
        <f t="shared" si="1"/>
        <v>0.19354838709677419</v>
      </c>
      <c r="N12" s="56">
        <f t="shared" si="2"/>
        <v>3</v>
      </c>
      <c r="O12" s="57">
        <f t="shared" si="3"/>
        <v>15</v>
      </c>
      <c r="P12" s="58">
        <f t="shared" si="4"/>
        <v>0.15</v>
      </c>
      <c r="Q12" s="57">
        <f t="shared" si="5"/>
        <v>0.75</v>
      </c>
      <c r="R12" s="59">
        <f t="shared" si="6"/>
        <v>0.3</v>
      </c>
      <c r="S12" s="60">
        <f t="shared" si="7"/>
        <v>0.75</v>
      </c>
      <c r="T12" s="56">
        <f t="shared" si="8"/>
        <v>1.95</v>
      </c>
      <c r="U12" s="61">
        <f t="shared" si="9"/>
        <v>13.05</v>
      </c>
      <c r="V12" s="62">
        <f t="shared" si="10"/>
        <v>0.16838709677419356</v>
      </c>
      <c r="W12" s="68">
        <f t="shared" si="11"/>
        <v>155</v>
      </c>
      <c r="X12" s="69">
        <f t="shared" si="18"/>
        <v>6221.25</v>
      </c>
      <c r="Y12" s="70">
        <v>2</v>
      </c>
      <c r="Z12" s="71">
        <f t="shared" si="12"/>
        <v>30</v>
      </c>
      <c r="AA12" s="72">
        <f t="shared" si="19"/>
        <v>1733.7499999999998</v>
      </c>
      <c r="AB12" s="70">
        <f t="shared" si="13"/>
        <v>6</v>
      </c>
      <c r="AC12" s="139">
        <f t="shared" si="16"/>
        <v>185</v>
      </c>
      <c r="AD12" s="113">
        <f t="shared" si="14"/>
        <v>7955</v>
      </c>
      <c r="AE12" s="114"/>
    </row>
    <row r="13" spans="1:31" ht="11.5" customHeight="1" x14ac:dyDescent="0.3">
      <c r="A13" s="49">
        <v>44004</v>
      </c>
      <c r="B13" s="159">
        <f t="shared" si="17"/>
        <v>6</v>
      </c>
      <c r="C13" s="159">
        <f t="shared" si="15"/>
        <v>2020</v>
      </c>
      <c r="D13" s="127" t="s">
        <v>77</v>
      </c>
      <c r="E13" s="49" t="s">
        <v>78</v>
      </c>
      <c r="F13" s="49" t="s">
        <v>63</v>
      </c>
      <c r="G13" s="107" t="s">
        <v>16</v>
      </c>
      <c r="H13" s="73">
        <v>5.45</v>
      </c>
      <c r="I13" s="51">
        <v>225</v>
      </c>
      <c r="J13" s="67" t="s">
        <v>14</v>
      </c>
      <c r="K13" s="53">
        <f t="shared" si="0"/>
        <v>1226.25</v>
      </c>
      <c r="L13" s="54">
        <v>7.3</v>
      </c>
      <c r="M13" s="55">
        <f t="shared" si="1"/>
        <v>0.33944954128440358</v>
      </c>
      <c r="N13" s="56">
        <f t="shared" si="2"/>
        <v>1.8499999999999996</v>
      </c>
      <c r="O13" s="57">
        <f t="shared" si="3"/>
        <v>416.24999999999994</v>
      </c>
      <c r="P13" s="58">
        <f t="shared" si="4"/>
        <v>4.1624999999999996</v>
      </c>
      <c r="Q13" s="57">
        <f t="shared" si="5"/>
        <v>20.8125</v>
      </c>
      <c r="R13" s="59">
        <f t="shared" si="6"/>
        <v>8.3249999999999993</v>
      </c>
      <c r="S13" s="60">
        <f t="shared" si="7"/>
        <v>20.8125</v>
      </c>
      <c r="T13" s="56">
        <f t="shared" si="8"/>
        <v>54.112499999999997</v>
      </c>
      <c r="U13" s="61">
        <f t="shared" si="9"/>
        <v>362.13749999999993</v>
      </c>
      <c r="V13" s="62">
        <f t="shared" si="10"/>
        <v>0.29532110091743113</v>
      </c>
      <c r="W13" s="68">
        <f t="shared" si="11"/>
        <v>1226.25</v>
      </c>
      <c r="X13" s="69">
        <f t="shared" si="18"/>
        <v>7447.5</v>
      </c>
      <c r="Y13" s="70">
        <v>1</v>
      </c>
      <c r="Z13" s="71">
        <f t="shared" si="12"/>
        <v>416.24999999999994</v>
      </c>
      <c r="AA13" s="72">
        <f t="shared" si="19"/>
        <v>2149.9999999999995</v>
      </c>
      <c r="AB13" s="70">
        <f t="shared" si="13"/>
        <v>6</v>
      </c>
      <c r="AC13" s="139">
        <f t="shared" si="16"/>
        <v>1642.5</v>
      </c>
      <c r="AD13" s="113">
        <f t="shared" si="14"/>
        <v>9597.5</v>
      </c>
      <c r="AE13" s="114"/>
    </row>
    <row r="14" spans="1:31" ht="11.5" customHeight="1" x14ac:dyDescent="0.3">
      <c r="A14" s="49">
        <v>44004</v>
      </c>
      <c r="B14" s="159">
        <f t="shared" si="17"/>
        <v>6</v>
      </c>
      <c r="C14" s="159">
        <f t="shared" si="15"/>
        <v>2020</v>
      </c>
      <c r="D14" s="127" t="s">
        <v>77</v>
      </c>
      <c r="E14" s="49" t="s">
        <v>78</v>
      </c>
      <c r="F14" s="49" t="s">
        <v>63</v>
      </c>
      <c r="G14" s="76" t="s">
        <v>26</v>
      </c>
      <c r="H14" s="73">
        <v>15.5</v>
      </c>
      <c r="I14" s="51">
        <v>5</v>
      </c>
      <c r="J14" s="67" t="s">
        <v>14</v>
      </c>
      <c r="K14" s="53">
        <f t="shared" si="0"/>
        <v>77.5</v>
      </c>
      <c r="L14" s="54">
        <v>18.5</v>
      </c>
      <c r="M14" s="55">
        <f t="shared" si="1"/>
        <v>0.19354838709677419</v>
      </c>
      <c r="N14" s="56">
        <f t="shared" si="2"/>
        <v>3</v>
      </c>
      <c r="O14" s="57">
        <f t="shared" si="3"/>
        <v>15</v>
      </c>
      <c r="P14" s="58">
        <f t="shared" si="4"/>
        <v>0.15</v>
      </c>
      <c r="Q14" s="57">
        <f t="shared" si="5"/>
        <v>0.75</v>
      </c>
      <c r="R14" s="59">
        <f t="shared" si="6"/>
        <v>0.3</v>
      </c>
      <c r="S14" s="60">
        <f t="shared" si="7"/>
        <v>0.75</v>
      </c>
      <c r="T14" s="56">
        <f t="shared" si="8"/>
        <v>1.95</v>
      </c>
      <c r="U14" s="61">
        <f t="shared" si="9"/>
        <v>13.05</v>
      </c>
      <c r="V14" s="62">
        <f t="shared" si="10"/>
        <v>0.16838709677419356</v>
      </c>
      <c r="W14" s="68">
        <f t="shared" si="11"/>
        <v>155</v>
      </c>
      <c r="X14" s="69">
        <f t="shared" si="18"/>
        <v>7602.5</v>
      </c>
      <c r="Y14" s="70">
        <v>2</v>
      </c>
      <c r="Z14" s="71">
        <f t="shared" si="12"/>
        <v>30</v>
      </c>
      <c r="AA14" s="72">
        <f t="shared" si="19"/>
        <v>2179.9999999999995</v>
      </c>
      <c r="AB14" s="70">
        <f t="shared" si="13"/>
        <v>6</v>
      </c>
      <c r="AC14" s="139">
        <f t="shared" si="16"/>
        <v>185</v>
      </c>
      <c r="AD14" s="113">
        <f>X14+AA14</f>
        <v>9782.5</v>
      </c>
      <c r="AE14" s="114"/>
    </row>
    <row r="15" spans="1:31" ht="11.5" customHeight="1" x14ac:dyDescent="0.3">
      <c r="A15" s="49">
        <v>44013</v>
      </c>
      <c r="B15" s="159">
        <f>MONTH(A15)</f>
        <v>7</v>
      </c>
      <c r="C15" s="159">
        <f t="shared" si="15"/>
        <v>2020</v>
      </c>
      <c r="D15" s="127" t="s">
        <v>79</v>
      </c>
      <c r="E15" s="49" t="s">
        <v>80</v>
      </c>
      <c r="F15" s="49" t="s">
        <v>81</v>
      </c>
      <c r="G15" s="76" t="s">
        <v>18</v>
      </c>
      <c r="H15" s="73">
        <v>9</v>
      </c>
      <c r="I15" s="51">
        <v>20</v>
      </c>
      <c r="J15" s="67" t="s">
        <v>14</v>
      </c>
      <c r="K15" s="53">
        <f t="shared" ref="K15:K55" si="20">I15*H15</f>
        <v>180</v>
      </c>
      <c r="L15" s="54">
        <v>10.199999999999999</v>
      </c>
      <c r="M15" s="55">
        <f t="shared" ref="M15:M48" si="21">(L15-H15)/H15</f>
        <v>0.13333333333333325</v>
      </c>
      <c r="N15" s="56">
        <f t="shared" ref="N15:N48" si="22">L15-H15</f>
        <v>1.1999999999999993</v>
      </c>
      <c r="O15" s="57">
        <f t="shared" si="3"/>
        <v>23.999999999999986</v>
      </c>
      <c r="P15" s="58">
        <f t="shared" si="4"/>
        <v>0.23999999999999985</v>
      </c>
      <c r="Q15" s="57">
        <f t="shared" ref="Q15:Q48" si="23">O15*$Q$3</f>
        <v>1.1999999999999993</v>
      </c>
      <c r="R15" s="59">
        <f t="shared" ref="R15:R48" si="24">O15*$R$3</f>
        <v>0.4799999999999997</v>
      </c>
      <c r="S15" s="60">
        <f t="shared" ref="S15:S48" si="25">O15*$S$3</f>
        <v>1.1999999999999993</v>
      </c>
      <c r="T15" s="56">
        <f t="shared" ref="T15:T48" si="26">P15+Q15+R15+S15</f>
        <v>3.1199999999999983</v>
      </c>
      <c r="U15" s="61">
        <f t="shared" ref="U15:U48" si="27">O15-T15</f>
        <v>20.879999999999988</v>
      </c>
      <c r="V15" s="62">
        <f t="shared" si="10"/>
        <v>0.11599999999999994</v>
      </c>
      <c r="W15" s="68">
        <f t="shared" si="11"/>
        <v>1620</v>
      </c>
      <c r="X15" s="69">
        <f t="shared" si="18"/>
        <v>9222.5</v>
      </c>
      <c r="Y15" s="70">
        <v>9</v>
      </c>
      <c r="Z15" s="71">
        <f>O15*Y15</f>
        <v>215.99999999999989</v>
      </c>
      <c r="AA15" s="72">
        <f t="shared" ref="AA15:AA53" si="28">AA14+Z15</f>
        <v>2395.9999999999995</v>
      </c>
      <c r="AB15" s="70">
        <f t="shared" si="13"/>
        <v>7</v>
      </c>
      <c r="AC15" s="139">
        <f t="shared" si="16"/>
        <v>1836</v>
      </c>
      <c r="AD15" s="113">
        <f t="shared" ref="AD15:AD78" si="29">X15+AA15</f>
        <v>11618.5</v>
      </c>
      <c r="AE15" s="114"/>
    </row>
    <row r="16" spans="1:31" ht="11.5" customHeight="1" x14ac:dyDescent="0.3">
      <c r="A16" s="49">
        <v>44026</v>
      </c>
      <c r="B16" s="159">
        <f>MONTH(A16)</f>
        <v>7</v>
      </c>
      <c r="C16" s="159">
        <f t="shared" si="15"/>
        <v>2020</v>
      </c>
      <c r="D16" s="127" t="s">
        <v>82</v>
      </c>
      <c r="E16" s="49" t="s">
        <v>78</v>
      </c>
      <c r="F16" s="49" t="s">
        <v>63</v>
      </c>
      <c r="G16" s="76" t="s">
        <v>28</v>
      </c>
      <c r="H16" s="73">
        <v>33</v>
      </c>
      <c r="I16" s="51">
        <v>25</v>
      </c>
      <c r="J16" s="67" t="s">
        <v>14</v>
      </c>
      <c r="K16" s="53">
        <f t="shared" si="20"/>
        <v>825</v>
      </c>
      <c r="L16" s="54">
        <v>48</v>
      </c>
      <c r="M16" s="55">
        <f t="shared" si="21"/>
        <v>0.45454545454545453</v>
      </c>
      <c r="N16" s="56">
        <f t="shared" si="22"/>
        <v>15</v>
      </c>
      <c r="O16" s="57">
        <f t="shared" si="3"/>
        <v>375</v>
      </c>
      <c r="P16" s="58">
        <f t="shared" si="4"/>
        <v>3.75</v>
      </c>
      <c r="Q16" s="57">
        <f t="shared" si="23"/>
        <v>18.75</v>
      </c>
      <c r="R16" s="59">
        <f t="shared" si="24"/>
        <v>7.5</v>
      </c>
      <c r="S16" s="60">
        <f t="shared" si="25"/>
        <v>18.75</v>
      </c>
      <c r="T16" s="56">
        <f t="shared" si="26"/>
        <v>48.75</v>
      </c>
      <c r="U16" s="61">
        <f t="shared" si="27"/>
        <v>326.25</v>
      </c>
      <c r="V16" s="62">
        <f t="shared" si="10"/>
        <v>0.39545454545454545</v>
      </c>
      <c r="W16" s="68">
        <f t="shared" si="11"/>
        <v>825</v>
      </c>
      <c r="X16" s="69">
        <f t="shared" si="18"/>
        <v>10047.5</v>
      </c>
      <c r="Y16" s="70">
        <v>1</v>
      </c>
      <c r="Z16" s="71">
        <f t="shared" ref="Z16:Z53" si="30">O16*Y16</f>
        <v>375</v>
      </c>
      <c r="AA16" s="72">
        <f t="shared" si="28"/>
        <v>2770.9999999999995</v>
      </c>
      <c r="AB16" s="70">
        <f t="shared" si="13"/>
        <v>7</v>
      </c>
      <c r="AC16" s="139">
        <f t="shared" si="16"/>
        <v>1200</v>
      </c>
      <c r="AD16" s="113">
        <f t="shared" si="29"/>
        <v>12818.5</v>
      </c>
      <c r="AE16" s="114"/>
    </row>
    <row r="17" spans="1:31" ht="11.5" customHeight="1" x14ac:dyDescent="0.3">
      <c r="A17" s="49">
        <v>44027</v>
      </c>
      <c r="B17" s="159">
        <f t="shared" ref="B17:B80" si="31">MONTH(A17)</f>
        <v>7</v>
      </c>
      <c r="C17" s="159">
        <f t="shared" si="15"/>
        <v>2020</v>
      </c>
      <c r="D17" s="127" t="s">
        <v>83</v>
      </c>
      <c r="E17" s="49" t="s">
        <v>68</v>
      </c>
      <c r="F17" s="49" t="s">
        <v>66</v>
      </c>
      <c r="G17" s="76" t="s">
        <v>29</v>
      </c>
      <c r="H17" s="73">
        <v>5.25</v>
      </c>
      <c r="I17" s="51">
        <v>220</v>
      </c>
      <c r="J17" s="67" t="s">
        <v>14</v>
      </c>
      <c r="K17" s="53">
        <f t="shared" si="20"/>
        <v>1155</v>
      </c>
      <c r="L17" s="54">
        <v>6.8</v>
      </c>
      <c r="M17" s="55">
        <f t="shared" si="21"/>
        <v>0.29523809523809519</v>
      </c>
      <c r="N17" s="56">
        <f t="shared" si="22"/>
        <v>1.5499999999999998</v>
      </c>
      <c r="O17" s="57">
        <f t="shared" si="3"/>
        <v>340.99999999999994</v>
      </c>
      <c r="P17" s="58">
        <f t="shared" si="4"/>
        <v>3.4099999999999997</v>
      </c>
      <c r="Q17" s="57">
        <f t="shared" si="23"/>
        <v>17.049999999999997</v>
      </c>
      <c r="R17" s="59">
        <f t="shared" si="24"/>
        <v>6.8199999999999994</v>
      </c>
      <c r="S17" s="60">
        <f t="shared" si="25"/>
        <v>17.049999999999997</v>
      </c>
      <c r="T17" s="56">
        <f t="shared" si="26"/>
        <v>44.33</v>
      </c>
      <c r="U17" s="61">
        <f t="shared" si="27"/>
        <v>296.66999999999996</v>
      </c>
      <c r="V17" s="62">
        <f t="shared" si="10"/>
        <v>0.25685714285714284</v>
      </c>
      <c r="W17" s="68">
        <f t="shared" si="11"/>
        <v>1155</v>
      </c>
      <c r="X17" s="69">
        <f t="shared" si="18"/>
        <v>11202.5</v>
      </c>
      <c r="Y17" s="70">
        <v>1</v>
      </c>
      <c r="Z17" s="71">
        <f t="shared" si="30"/>
        <v>340.99999999999994</v>
      </c>
      <c r="AA17" s="72">
        <f t="shared" si="28"/>
        <v>3111.9999999999995</v>
      </c>
      <c r="AB17" s="70">
        <f t="shared" si="13"/>
        <v>7</v>
      </c>
      <c r="AC17" s="139">
        <f t="shared" si="16"/>
        <v>1496</v>
      </c>
      <c r="AD17" s="113">
        <f t="shared" si="29"/>
        <v>14314.5</v>
      </c>
      <c r="AE17" s="114"/>
    </row>
    <row r="18" spans="1:31" ht="11.5" customHeight="1" x14ac:dyDescent="0.3">
      <c r="A18" s="49">
        <v>44027</v>
      </c>
      <c r="B18" s="159">
        <f t="shared" si="31"/>
        <v>7</v>
      </c>
      <c r="C18" s="159">
        <f t="shared" si="15"/>
        <v>2020</v>
      </c>
      <c r="D18" s="127" t="s">
        <v>83</v>
      </c>
      <c r="E18" s="49" t="s">
        <v>68</v>
      </c>
      <c r="F18" s="49" t="s">
        <v>66</v>
      </c>
      <c r="G18" s="76" t="s">
        <v>26</v>
      </c>
      <c r="H18" s="73">
        <v>15.5</v>
      </c>
      <c r="I18" s="51">
        <v>5</v>
      </c>
      <c r="J18" s="67" t="s">
        <v>14</v>
      </c>
      <c r="K18" s="53">
        <f t="shared" si="20"/>
        <v>77.5</v>
      </c>
      <c r="L18" s="54">
        <v>18.5</v>
      </c>
      <c r="M18" s="55">
        <f t="shared" si="21"/>
        <v>0.19354838709677419</v>
      </c>
      <c r="N18" s="56">
        <f t="shared" si="22"/>
        <v>3</v>
      </c>
      <c r="O18" s="57">
        <f t="shared" si="3"/>
        <v>15</v>
      </c>
      <c r="P18" s="58">
        <f t="shared" si="4"/>
        <v>0.15</v>
      </c>
      <c r="Q18" s="57">
        <f t="shared" si="23"/>
        <v>0.75</v>
      </c>
      <c r="R18" s="59">
        <f t="shared" si="24"/>
        <v>0.3</v>
      </c>
      <c r="S18" s="60">
        <f t="shared" si="25"/>
        <v>0.75</v>
      </c>
      <c r="T18" s="56">
        <f t="shared" si="26"/>
        <v>1.95</v>
      </c>
      <c r="U18" s="61">
        <f t="shared" si="27"/>
        <v>13.05</v>
      </c>
      <c r="V18" s="62">
        <f t="shared" si="10"/>
        <v>0.16838709677419356</v>
      </c>
      <c r="W18" s="68">
        <f t="shared" si="11"/>
        <v>310</v>
      </c>
      <c r="X18" s="69">
        <f t="shared" si="18"/>
        <v>11512.5</v>
      </c>
      <c r="Y18" s="70">
        <v>4</v>
      </c>
      <c r="Z18" s="71">
        <f t="shared" si="30"/>
        <v>60</v>
      </c>
      <c r="AA18" s="72">
        <f t="shared" si="28"/>
        <v>3171.9999999999995</v>
      </c>
      <c r="AB18" s="70">
        <f t="shared" si="13"/>
        <v>7</v>
      </c>
      <c r="AC18" s="139">
        <f t="shared" si="16"/>
        <v>370</v>
      </c>
      <c r="AD18" s="113">
        <f t="shared" si="29"/>
        <v>14684.5</v>
      </c>
      <c r="AE18" s="114"/>
    </row>
    <row r="19" spans="1:31" ht="11.5" customHeight="1" x14ac:dyDescent="0.3">
      <c r="A19" s="49">
        <v>44027</v>
      </c>
      <c r="B19" s="159">
        <f t="shared" si="31"/>
        <v>7</v>
      </c>
      <c r="C19" s="159">
        <f t="shared" si="15"/>
        <v>2020</v>
      </c>
      <c r="D19" s="127" t="s">
        <v>83</v>
      </c>
      <c r="E19" s="49" t="s">
        <v>68</v>
      </c>
      <c r="F19" s="49" t="s">
        <v>66</v>
      </c>
      <c r="G19" s="74" t="s">
        <v>168</v>
      </c>
      <c r="H19" s="75">
        <v>4.5</v>
      </c>
      <c r="I19" s="51">
        <v>40</v>
      </c>
      <c r="J19" s="67" t="s">
        <v>14</v>
      </c>
      <c r="K19" s="53">
        <f t="shared" si="20"/>
        <v>180</v>
      </c>
      <c r="L19" s="54">
        <v>5.8</v>
      </c>
      <c r="M19" s="55">
        <f t="shared" si="21"/>
        <v>0.28888888888888886</v>
      </c>
      <c r="N19" s="56">
        <f t="shared" si="22"/>
        <v>1.2999999999999998</v>
      </c>
      <c r="O19" s="57">
        <f t="shared" si="3"/>
        <v>51.999999999999993</v>
      </c>
      <c r="P19" s="58">
        <f t="shared" si="4"/>
        <v>0.51999999999999991</v>
      </c>
      <c r="Q19" s="57">
        <f t="shared" si="23"/>
        <v>2.5999999999999996</v>
      </c>
      <c r="R19" s="59">
        <f t="shared" si="24"/>
        <v>1.0399999999999998</v>
      </c>
      <c r="S19" s="60">
        <f t="shared" si="25"/>
        <v>2.5999999999999996</v>
      </c>
      <c r="T19" s="56">
        <f t="shared" si="26"/>
        <v>6.7599999999999989</v>
      </c>
      <c r="U19" s="61">
        <f t="shared" si="27"/>
        <v>45.239999999999995</v>
      </c>
      <c r="V19" s="62">
        <f t="shared" si="10"/>
        <v>0.2513333333333333</v>
      </c>
      <c r="W19" s="68">
        <f t="shared" si="11"/>
        <v>180</v>
      </c>
      <c r="X19" s="69">
        <f t="shared" si="18"/>
        <v>11692.5</v>
      </c>
      <c r="Y19" s="70">
        <v>1</v>
      </c>
      <c r="Z19" s="71">
        <f t="shared" si="30"/>
        <v>51.999999999999993</v>
      </c>
      <c r="AA19" s="72">
        <f t="shared" si="28"/>
        <v>3223.9999999999995</v>
      </c>
      <c r="AB19" s="70">
        <f t="shared" si="13"/>
        <v>7</v>
      </c>
      <c r="AC19" s="139">
        <f t="shared" si="16"/>
        <v>232</v>
      </c>
      <c r="AD19" s="113">
        <f t="shared" si="29"/>
        <v>14916.5</v>
      </c>
      <c r="AE19" s="114"/>
    </row>
    <row r="20" spans="1:31" ht="11.5" customHeight="1" x14ac:dyDescent="0.3">
      <c r="A20" s="49">
        <v>44044</v>
      </c>
      <c r="B20" s="159">
        <f t="shared" si="31"/>
        <v>8</v>
      </c>
      <c r="C20" s="159">
        <f t="shared" si="15"/>
        <v>2020</v>
      </c>
      <c r="D20" s="127" t="s">
        <v>84</v>
      </c>
      <c r="E20" s="49" t="s">
        <v>80</v>
      </c>
      <c r="F20" s="49" t="s">
        <v>81</v>
      </c>
      <c r="G20" s="104" t="s">
        <v>29</v>
      </c>
      <c r="H20" s="75">
        <v>5.25</v>
      </c>
      <c r="I20" s="51">
        <v>220</v>
      </c>
      <c r="J20" s="67" t="s">
        <v>14</v>
      </c>
      <c r="K20" s="53">
        <f t="shared" si="20"/>
        <v>1155</v>
      </c>
      <c r="L20" s="54">
        <v>5.7</v>
      </c>
      <c r="M20" s="55">
        <f t="shared" si="21"/>
        <v>8.5714285714285743E-2</v>
      </c>
      <c r="N20" s="56">
        <f t="shared" si="22"/>
        <v>0.45000000000000018</v>
      </c>
      <c r="O20" s="57">
        <f t="shared" si="3"/>
        <v>99.000000000000043</v>
      </c>
      <c r="P20" s="58">
        <f t="shared" ref="P20:P26" si="32">O20*$P$3</f>
        <v>0.99000000000000044</v>
      </c>
      <c r="Q20" s="57">
        <f t="shared" ref="Q20:Q26" si="33">O20*$Q$3</f>
        <v>4.9500000000000028</v>
      </c>
      <c r="R20" s="59">
        <f t="shared" ref="R20:R26" si="34">O20*$R$3</f>
        <v>1.9800000000000009</v>
      </c>
      <c r="S20" s="60">
        <f t="shared" ref="S20:S26" si="35">O20*$S$3</f>
        <v>4.9500000000000028</v>
      </c>
      <c r="T20" s="56">
        <f t="shared" ref="T20:T26" si="36">P20+Q20+R20+S20</f>
        <v>12.870000000000006</v>
      </c>
      <c r="U20" s="61">
        <f t="shared" ref="U20:U26" si="37">O20-T20</f>
        <v>86.130000000000038</v>
      </c>
      <c r="V20" s="62">
        <f t="shared" si="10"/>
        <v>7.4571428571428608E-2</v>
      </c>
      <c r="W20" s="68">
        <f t="shared" si="11"/>
        <v>2310</v>
      </c>
      <c r="X20" s="69">
        <f t="shared" si="18"/>
        <v>14002.5</v>
      </c>
      <c r="Y20" s="70">
        <v>2</v>
      </c>
      <c r="Z20" s="71">
        <f t="shared" si="30"/>
        <v>198.00000000000009</v>
      </c>
      <c r="AA20" s="72">
        <f t="shared" si="28"/>
        <v>3421.9999999999995</v>
      </c>
      <c r="AB20" s="70">
        <f t="shared" si="13"/>
        <v>8</v>
      </c>
      <c r="AC20" s="139">
        <f t="shared" si="16"/>
        <v>2508</v>
      </c>
      <c r="AD20" s="113">
        <f t="shared" si="29"/>
        <v>17424.5</v>
      </c>
      <c r="AE20" s="114"/>
    </row>
    <row r="21" spans="1:31" ht="11.5" customHeight="1" x14ac:dyDescent="0.3">
      <c r="A21" s="49">
        <v>44050</v>
      </c>
      <c r="B21" s="159">
        <f t="shared" si="31"/>
        <v>8</v>
      </c>
      <c r="C21" s="159">
        <f t="shared" si="15"/>
        <v>2020</v>
      </c>
      <c r="D21" s="127" t="s">
        <v>85</v>
      </c>
      <c r="E21" s="49" t="s">
        <v>80</v>
      </c>
      <c r="F21" s="49" t="s">
        <v>81</v>
      </c>
      <c r="G21" s="104" t="s">
        <v>29</v>
      </c>
      <c r="H21" s="75">
        <v>5.25</v>
      </c>
      <c r="I21" s="51">
        <v>220</v>
      </c>
      <c r="J21" s="67" t="s">
        <v>14</v>
      </c>
      <c r="K21" s="53">
        <f t="shared" si="20"/>
        <v>1155</v>
      </c>
      <c r="L21" s="54">
        <v>5.7</v>
      </c>
      <c r="M21" s="55">
        <f t="shared" si="21"/>
        <v>8.5714285714285743E-2</v>
      </c>
      <c r="N21" s="56">
        <f t="shared" si="22"/>
        <v>0.45000000000000018</v>
      </c>
      <c r="O21" s="57">
        <f t="shared" si="3"/>
        <v>99.000000000000043</v>
      </c>
      <c r="P21" s="58">
        <f t="shared" si="32"/>
        <v>0.99000000000000044</v>
      </c>
      <c r="Q21" s="57">
        <f t="shared" si="33"/>
        <v>4.9500000000000028</v>
      </c>
      <c r="R21" s="59">
        <f t="shared" si="34"/>
        <v>1.9800000000000009</v>
      </c>
      <c r="S21" s="60">
        <f t="shared" si="35"/>
        <v>4.9500000000000028</v>
      </c>
      <c r="T21" s="56">
        <f t="shared" si="36"/>
        <v>12.870000000000006</v>
      </c>
      <c r="U21" s="61">
        <f t="shared" si="37"/>
        <v>86.130000000000038</v>
      </c>
      <c r="V21" s="62">
        <f t="shared" si="10"/>
        <v>7.4571428571428608E-2</v>
      </c>
      <c r="W21" s="68">
        <f t="shared" si="11"/>
        <v>2310</v>
      </c>
      <c r="X21" s="69">
        <f t="shared" si="18"/>
        <v>16312.5</v>
      </c>
      <c r="Y21" s="70">
        <v>2</v>
      </c>
      <c r="Z21" s="71">
        <f t="shared" si="30"/>
        <v>198.00000000000009</v>
      </c>
      <c r="AA21" s="72">
        <f t="shared" si="28"/>
        <v>3619.9999999999995</v>
      </c>
      <c r="AB21" s="70">
        <f t="shared" si="13"/>
        <v>8</v>
      </c>
      <c r="AC21" s="139">
        <f t="shared" si="16"/>
        <v>2508</v>
      </c>
      <c r="AD21" s="113">
        <f t="shared" si="29"/>
        <v>19932.5</v>
      </c>
      <c r="AE21" s="114"/>
    </row>
    <row r="22" spans="1:31" ht="11.5" customHeight="1" x14ac:dyDescent="0.3">
      <c r="A22" s="49">
        <v>44051</v>
      </c>
      <c r="B22" s="159">
        <f t="shared" si="31"/>
        <v>8</v>
      </c>
      <c r="C22" s="159">
        <f t="shared" si="15"/>
        <v>2020</v>
      </c>
      <c r="D22" s="127" t="s">
        <v>86</v>
      </c>
      <c r="E22" s="49" t="s">
        <v>80</v>
      </c>
      <c r="F22" s="49" t="s">
        <v>81</v>
      </c>
      <c r="G22" s="104" t="s">
        <v>43</v>
      </c>
      <c r="H22" s="75">
        <v>4.7</v>
      </c>
      <c r="I22" s="51">
        <v>30</v>
      </c>
      <c r="J22" s="67" t="s">
        <v>14</v>
      </c>
      <c r="K22" s="53">
        <f t="shared" si="20"/>
        <v>141</v>
      </c>
      <c r="L22" s="54">
        <v>5.4</v>
      </c>
      <c r="M22" s="55">
        <f>(L22-H22)/H22</f>
        <v>0.14893617021276598</v>
      </c>
      <c r="N22" s="56">
        <f t="shared" si="22"/>
        <v>0.70000000000000018</v>
      </c>
      <c r="O22" s="57">
        <f t="shared" si="3"/>
        <v>21.000000000000007</v>
      </c>
      <c r="P22" s="58">
        <f t="shared" si="32"/>
        <v>0.21000000000000008</v>
      </c>
      <c r="Q22" s="57">
        <f t="shared" si="33"/>
        <v>1.0500000000000005</v>
      </c>
      <c r="R22" s="59">
        <f t="shared" si="34"/>
        <v>0.42000000000000015</v>
      </c>
      <c r="S22" s="60">
        <f t="shared" si="35"/>
        <v>1.0500000000000005</v>
      </c>
      <c r="T22" s="56">
        <f t="shared" si="36"/>
        <v>2.7300000000000013</v>
      </c>
      <c r="U22" s="61">
        <f t="shared" si="37"/>
        <v>18.270000000000007</v>
      </c>
      <c r="V22" s="62">
        <f t="shared" si="10"/>
        <v>0.12957446808510642</v>
      </c>
      <c r="W22" s="68">
        <f t="shared" si="11"/>
        <v>282</v>
      </c>
      <c r="X22" s="69">
        <f t="shared" si="18"/>
        <v>16594.5</v>
      </c>
      <c r="Y22" s="70">
        <v>2</v>
      </c>
      <c r="Z22" s="71">
        <f t="shared" si="30"/>
        <v>42.000000000000014</v>
      </c>
      <c r="AA22" s="72">
        <f t="shared" si="28"/>
        <v>3661.9999999999995</v>
      </c>
      <c r="AB22" s="70">
        <f t="shared" si="13"/>
        <v>8</v>
      </c>
      <c r="AC22" s="139">
        <f t="shared" si="16"/>
        <v>324</v>
      </c>
      <c r="AD22" s="113">
        <f t="shared" si="29"/>
        <v>20256.5</v>
      </c>
      <c r="AE22" s="114"/>
    </row>
    <row r="23" spans="1:31" ht="11.5" customHeight="1" x14ac:dyDescent="0.3">
      <c r="A23" s="49">
        <v>44053</v>
      </c>
      <c r="B23" s="159">
        <f t="shared" si="31"/>
        <v>8</v>
      </c>
      <c r="C23" s="159">
        <f t="shared" si="15"/>
        <v>2020</v>
      </c>
      <c r="D23" s="127" t="s">
        <v>87</v>
      </c>
      <c r="E23" s="49" t="s">
        <v>88</v>
      </c>
      <c r="F23" s="49" t="s">
        <v>61</v>
      </c>
      <c r="G23" s="104" t="s">
        <v>29</v>
      </c>
      <c r="H23" s="75">
        <v>5.25</v>
      </c>
      <c r="I23" s="51">
        <v>220</v>
      </c>
      <c r="J23" s="67" t="s">
        <v>14</v>
      </c>
      <c r="K23" s="53">
        <f t="shared" si="20"/>
        <v>1155</v>
      </c>
      <c r="L23" s="54">
        <v>6.8</v>
      </c>
      <c r="M23" s="55">
        <f t="shared" ref="M23:M25" si="38">(L23-H23)/H23</f>
        <v>0.29523809523809519</v>
      </c>
      <c r="N23" s="56">
        <f t="shared" si="22"/>
        <v>1.5499999999999998</v>
      </c>
      <c r="O23" s="57">
        <f t="shared" si="3"/>
        <v>340.99999999999994</v>
      </c>
      <c r="P23" s="58">
        <f t="shared" si="32"/>
        <v>3.4099999999999997</v>
      </c>
      <c r="Q23" s="57">
        <f t="shared" si="33"/>
        <v>17.049999999999997</v>
      </c>
      <c r="R23" s="59">
        <f t="shared" si="34"/>
        <v>6.8199999999999994</v>
      </c>
      <c r="S23" s="60">
        <f t="shared" si="35"/>
        <v>17.049999999999997</v>
      </c>
      <c r="T23" s="56">
        <f t="shared" si="36"/>
        <v>44.33</v>
      </c>
      <c r="U23" s="61">
        <f t="shared" si="37"/>
        <v>296.66999999999996</v>
      </c>
      <c r="V23" s="62">
        <f t="shared" si="10"/>
        <v>0.25685714285714284</v>
      </c>
      <c r="W23" s="68">
        <f t="shared" si="11"/>
        <v>1155</v>
      </c>
      <c r="X23" s="69">
        <f t="shared" si="18"/>
        <v>17749.5</v>
      </c>
      <c r="Y23" s="70">
        <v>1</v>
      </c>
      <c r="Z23" s="71">
        <f t="shared" si="30"/>
        <v>340.99999999999994</v>
      </c>
      <c r="AA23" s="72">
        <f t="shared" si="28"/>
        <v>4002.9999999999995</v>
      </c>
      <c r="AB23" s="70">
        <f t="shared" si="13"/>
        <v>8</v>
      </c>
      <c r="AC23" s="139">
        <f t="shared" si="16"/>
        <v>1496</v>
      </c>
      <c r="AD23" s="113">
        <f t="shared" si="29"/>
        <v>21752.5</v>
      </c>
      <c r="AE23" s="114"/>
    </row>
    <row r="24" spans="1:31" ht="11.5" customHeight="1" x14ac:dyDescent="0.3">
      <c r="A24" s="49">
        <v>44053</v>
      </c>
      <c r="B24" s="159">
        <f t="shared" si="31"/>
        <v>8</v>
      </c>
      <c r="C24" s="159">
        <f t="shared" si="15"/>
        <v>2020</v>
      </c>
      <c r="D24" s="127" t="s">
        <v>87</v>
      </c>
      <c r="E24" s="49" t="s">
        <v>88</v>
      </c>
      <c r="F24" s="49" t="s">
        <v>61</v>
      </c>
      <c r="G24" s="104" t="s">
        <v>31</v>
      </c>
      <c r="H24" s="75">
        <v>15.5</v>
      </c>
      <c r="I24" s="51">
        <v>5</v>
      </c>
      <c r="J24" s="67" t="s">
        <v>14</v>
      </c>
      <c r="K24" s="53">
        <f t="shared" si="20"/>
        <v>77.5</v>
      </c>
      <c r="L24" s="54">
        <v>18</v>
      </c>
      <c r="M24" s="55">
        <f t="shared" si="38"/>
        <v>0.16129032258064516</v>
      </c>
      <c r="N24" s="56">
        <f t="shared" si="22"/>
        <v>2.5</v>
      </c>
      <c r="O24" s="57">
        <f t="shared" si="3"/>
        <v>12.5</v>
      </c>
      <c r="P24" s="58">
        <f t="shared" si="32"/>
        <v>0.125</v>
      </c>
      <c r="Q24" s="57">
        <f t="shared" si="33"/>
        <v>0.625</v>
      </c>
      <c r="R24" s="59">
        <f t="shared" si="34"/>
        <v>0.25</v>
      </c>
      <c r="S24" s="60">
        <f t="shared" si="35"/>
        <v>0.625</v>
      </c>
      <c r="T24" s="56">
        <f t="shared" si="36"/>
        <v>1.625</v>
      </c>
      <c r="U24" s="61">
        <f t="shared" si="37"/>
        <v>10.875</v>
      </c>
      <c r="V24" s="62">
        <f t="shared" si="10"/>
        <v>0.14032258064516129</v>
      </c>
      <c r="W24" s="68">
        <f t="shared" si="11"/>
        <v>77.5</v>
      </c>
      <c r="X24" s="69">
        <f>X23+W24</f>
        <v>17827</v>
      </c>
      <c r="Y24" s="70">
        <v>1</v>
      </c>
      <c r="Z24" s="71">
        <f t="shared" si="30"/>
        <v>12.5</v>
      </c>
      <c r="AA24" s="72">
        <f t="shared" si="28"/>
        <v>4015.4999999999995</v>
      </c>
      <c r="AB24" s="70">
        <f t="shared" si="13"/>
        <v>8</v>
      </c>
      <c r="AC24" s="139">
        <f t="shared" si="16"/>
        <v>90</v>
      </c>
      <c r="AD24" s="113">
        <f t="shared" si="29"/>
        <v>21842.5</v>
      </c>
      <c r="AE24" s="114"/>
    </row>
    <row r="25" spans="1:31" ht="11.5" customHeight="1" x14ac:dyDescent="0.3">
      <c r="A25" s="49">
        <v>44053</v>
      </c>
      <c r="B25" s="159">
        <f t="shared" si="31"/>
        <v>8</v>
      </c>
      <c r="C25" s="159">
        <f t="shared" si="15"/>
        <v>2020</v>
      </c>
      <c r="D25" s="127" t="s">
        <v>89</v>
      </c>
      <c r="E25" s="49" t="s">
        <v>78</v>
      </c>
      <c r="F25" s="49" t="s">
        <v>63</v>
      </c>
      <c r="G25" s="74" t="s">
        <v>29</v>
      </c>
      <c r="H25" s="75">
        <v>5.25</v>
      </c>
      <c r="I25" s="51">
        <v>220</v>
      </c>
      <c r="J25" s="67" t="s">
        <v>14</v>
      </c>
      <c r="K25" s="53">
        <f t="shared" si="20"/>
        <v>1155</v>
      </c>
      <c r="L25" s="54">
        <v>6.9</v>
      </c>
      <c r="M25" s="55">
        <f t="shared" si="38"/>
        <v>0.31428571428571433</v>
      </c>
      <c r="N25" s="56">
        <f t="shared" si="22"/>
        <v>1.6500000000000004</v>
      </c>
      <c r="O25" s="57">
        <f t="shared" si="3"/>
        <v>363.00000000000006</v>
      </c>
      <c r="P25" s="58">
        <f t="shared" si="32"/>
        <v>3.6300000000000008</v>
      </c>
      <c r="Q25" s="57">
        <f t="shared" si="33"/>
        <v>18.150000000000002</v>
      </c>
      <c r="R25" s="59">
        <f t="shared" si="34"/>
        <v>7.2600000000000016</v>
      </c>
      <c r="S25" s="60">
        <f t="shared" si="35"/>
        <v>18.150000000000002</v>
      </c>
      <c r="T25" s="56">
        <f t="shared" si="36"/>
        <v>47.190000000000005</v>
      </c>
      <c r="U25" s="61">
        <f t="shared" si="37"/>
        <v>315.81000000000006</v>
      </c>
      <c r="V25" s="62">
        <f t="shared" si="10"/>
        <v>0.27342857142857147</v>
      </c>
      <c r="W25" s="68">
        <f t="shared" si="11"/>
        <v>2310</v>
      </c>
      <c r="X25" s="69">
        <f t="shared" si="18"/>
        <v>20137</v>
      </c>
      <c r="Y25" s="70">
        <v>2</v>
      </c>
      <c r="Z25" s="71">
        <f t="shared" si="30"/>
        <v>726.00000000000011</v>
      </c>
      <c r="AA25" s="72">
        <f t="shared" si="28"/>
        <v>4741.5</v>
      </c>
      <c r="AB25" s="70">
        <f t="shared" si="13"/>
        <v>8</v>
      </c>
      <c r="AC25" s="139">
        <f t="shared" si="16"/>
        <v>3036</v>
      </c>
      <c r="AD25" s="113">
        <f t="shared" si="29"/>
        <v>24878.5</v>
      </c>
      <c r="AE25" s="114"/>
    </row>
    <row r="26" spans="1:31" ht="11.5" customHeight="1" x14ac:dyDescent="0.3">
      <c r="A26" s="49">
        <v>44053</v>
      </c>
      <c r="B26" s="159">
        <f t="shared" si="31"/>
        <v>8</v>
      </c>
      <c r="C26" s="159">
        <f t="shared" si="15"/>
        <v>2020</v>
      </c>
      <c r="D26" s="127" t="s">
        <v>89</v>
      </c>
      <c r="E26" s="49" t="s">
        <v>78</v>
      </c>
      <c r="F26" s="49" t="s">
        <v>63</v>
      </c>
      <c r="G26" s="74" t="s">
        <v>31</v>
      </c>
      <c r="H26" s="75">
        <v>15.5</v>
      </c>
      <c r="I26" s="51">
        <v>5</v>
      </c>
      <c r="J26" s="67" t="s">
        <v>14</v>
      </c>
      <c r="K26" s="53">
        <f t="shared" si="20"/>
        <v>77.5</v>
      </c>
      <c r="L26" s="54">
        <v>18.5</v>
      </c>
      <c r="M26" s="55">
        <f t="shared" si="21"/>
        <v>0.19354838709677419</v>
      </c>
      <c r="N26" s="56">
        <f t="shared" si="22"/>
        <v>3</v>
      </c>
      <c r="O26" s="57">
        <f t="shared" si="3"/>
        <v>15</v>
      </c>
      <c r="P26" s="58">
        <f t="shared" si="32"/>
        <v>0.15</v>
      </c>
      <c r="Q26" s="57">
        <f t="shared" si="33"/>
        <v>0.75</v>
      </c>
      <c r="R26" s="59">
        <f t="shared" si="34"/>
        <v>0.3</v>
      </c>
      <c r="S26" s="60">
        <f t="shared" si="35"/>
        <v>0.75</v>
      </c>
      <c r="T26" s="56">
        <f t="shared" si="36"/>
        <v>1.95</v>
      </c>
      <c r="U26" s="61">
        <f t="shared" si="37"/>
        <v>13.05</v>
      </c>
      <c r="V26" s="62">
        <f t="shared" si="10"/>
        <v>0.16838709677419356</v>
      </c>
      <c r="W26" s="68">
        <f t="shared" si="11"/>
        <v>310</v>
      </c>
      <c r="X26" s="69">
        <f t="shared" si="18"/>
        <v>20447</v>
      </c>
      <c r="Y26" s="70">
        <v>4</v>
      </c>
      <c r="Z26" s="71">
        <f t="shared" si="30"/>
        <v>60</v>
      </c>
      <c r="AA26" s="72">
        <f t="shared" si="28"/>
        <v>4801.5</v>
      </c>
      <c r="AB26" s="70">
        <f t="shared" si="13"/>
        <v>8</v>
      </c>
      <c r="AC26" s="139">
        <f t="shared" si="16"/>
        <v>370</v>
      </c>
      <c r="AD26" s="113">
        <f t="shared" si="29"/>
        <v>25248.5</v>
      </c>
      <c r="AE26" s="114"/>
    </row>
    <row r="27" spans="1:31" ht="11.5" customHeight="1" x14ac:dyDescent="0.3">
      <c r="A27" s="49">
        <v>44055</v>
      </c>
      <c r="B27" s="159">
        <f t="shared" si="31"/>
        <v>8</v>
      </c>
      <c r="C27" s="159">
        <f t="shared" si="15"/>
        <v>2020</v>
      </c>
      <c r="D27" s="127" t="s">
        <v>90</v>
      </c>
      <c r="E27" s="49" t="s">
        <v>68</v>
      </c>
      <c r="F27" s="49" t="s">
        <v>66</v>
      </c>
      <c r="G27" s="104" t="s">
        <v>29</v>
      </c>
      <c r="H27" s="75">
        <v>5.25</v>
      </c>
      <c r="I27" s="51">
        <v>220</v>
      </c>
      <c r="J27" s="67" t="s">
        <v>14</v>
      </c>
      <c r="K27" s="53">
        <f t="shared" si="20"/>
        <v>1155</v>
      </c>
      <c r="L27" s="54">
        <v>6.8</v>
      </c>
      <c r="M27" s="55">
        <f t="shared" si="21"/>
        <v>0.29523809523809519</v>
      </c>
      <c r="N27" s="56">
        <f t="shared" si="22"/>
        <v>1.5499999999999998</v>
      </c>
      <c r="O27" s="57">
        <f t="shared" si="3"/>
        <v>340.99999999999994</v>
      </c>
      <c r="P27" s="58">
        <f t="shared" ref="P27:P45" si="39">O27*$P$3</f>
        <v>3.4099999999999997</v>
      </c>
      <c r="Q27" s="57">
        <f t="shared" ref="Q27:Q45" si="40">O27*$Q$3</f>
        <v>17.049999999999997</v>
      </c>
      <c r="R27" s="59">
        <f t="shared" ref="R27:R45" si="41">O27*$R$3</f>
        <v>6.8199999999999994</v>
      </c>
      <c r="S27" s="60">
        <f t="shared" ref="S27:S45" si="42">O27*$S$3</f>
        <v>17.049999999999997</v>
      </c>
      <c r="T27" s="56">
        <f t="shared" ref="T27:T45" si="43">P27+Q27+R27+S27</f>
        <v>44.33</v>
      </c>
      <c r="U27" s="61">
        <f t="shared" ref="U27:U45" si="44">O27-T27</f>
        <v>296.66999999999996</v>
      </c>
      <c r="V27" s="62">
        <f t="shared" si="10"/>
        <v>0.25685714285714284</v>
      </c>
      <c r="W27" s="68">
        <f t="shared" si="11"/>
        <v>1155</v>
      </c>
      <c r="X27" s="69">
        <f t="shared" si="18"/>
        <v>21602</v>
      </c>
      <c r="Y27" s="70">
        <v>1</v>
      </c>
      <c r="Z27" s="71">
        <f>O27*Y27</f>
        <v>340.99999999999994</v>
      </c>
      <c r="AA27" s="72">
        <f t="shared" si="28"/>
        <v>5142.5</v>
      </c>
      <c r="AB27" s="70">
        <f t="shared" si="13"/>
        <v>8</v>
      </c>
      <c r="AC27" s="139">
        <f t="shared" si="16"/>
        <v>1496</v>
      </c>
      <c r="AD27" s="113">
        <f t="shared" si="29"/>
        <v>26744.5</v>
      </c>
      <c r="AE27" s="114"/>
    </row>
    <row r="28" spans="1:31" ht="11.5" customHeight="1" x14ac:dyDescent="0.3">
      <c r="A28" s="49">
        <v>44055</v>
      </c>
      <c r="B28" s="159">
        <f t="shared" si="31"/>
        <v>8</v>
      </c>
      <c r="C28" s="159">
        <f t="shared" si="15"/>
        <v>2020</v>
      </c>
      <c r="D28" s="127" t="s">
        <v>90</v>
      </c>
      <c r="E28" s="49" t="s">
        <v>68</v>
      </c>
      <c r="F28" s="49" t="s">
        <v>66</v>
      </c>
      <c r="G28" s="106" t="s">
        <v>17</v>
      </c>
      <c r="H28" s="75">
        <v>4.7</v>
      </c>
      <c r="I28" s="51">
        <v>37</v>
      </c>
      <c r="J28" s="67" t="s">
        <v>14</v>
      </c>
      <c r="K28" s="53">
        <f t="shared" si="20"/>
        <v>173.9</v>
      </c>
      <c r="L28" s="54">
        <v>6.5</v>
      </c>
      <c r="M28" s="55">
        <f t="shared" si="21"/>
        <v>0.38297872340425526</v>
      </c>
      <c r="N28" s="56">
        <f t="shared" si="22"/>
        <v>1.7999999999999998</v>
      </c>
      <c r="O28" s="57">
        <f t="shared" si="3"/>
        <v>66.599999999999994</v>
      </c>
      <c r="P28" s="58">
        <f t="shared" si="39"/>
        <v>0.66599999999999993</v>
      </c>
      <c r="Q28" s="57">
        <f t="shared" si="40"/>
        <v>3.33</v>
      </c>
      <c r="R28" s="59">
        <f t="shared" si="41"/>
        <v>1.3319999999999999</v>
      </c>
      <c r="S28" s="60">
        <f t="shared" si="42"/>
        <v>3.33</v>
      </c>
      <c r="T28" s="56">
        <f t="shared" si="43"/>
        <v>8.6579999999999995</v>
      </c>
      <c r="U28" s="61">
        <f t="shared" si="44"/>
        <v>57.941999999999993</v>
      </c>
      <c r="V28" s="62">
        <f t="shared" si="10"/>
        <v>0.33319148936170206</v>
      </c>
      <c r="W28" s="68">
        <f t="shared" si="11"/>
        <v>695.6</v>
      </c>
      <c r="X28" s="69">
        <f t="shared" si="18"/>
        <v>22297.599999999999</v>
      </c>
      <c r="Y28" s="70">
        <v>4</v>
      </c>
      <c r="Z28" s="71">
        <f t="shared" si="30"/>
        <v>266.39999999999998</v>
      </c>
      <c r="AA28" s="72">
        <f t="shared" si="28"/>
        <v>5408.9</v>
      </c>
      <c r="AB28" s="70">
        <f t="shared" si="13"/>
        <v>8</v>
      </c>
      <c r="AC28" s="139">
        <f t="shared" si="16"/>
        <v>962</v>
      </c>
      <c r="AD28" s="113">
        <f t="shared" si="29"/>
        <v>27706.5</v>
      </c>
      <c r="AE28" s="114"/>
    </row>
    <row r="29" spans="1:31" ht="11.5" customHeight="1" x14ac:dyDescent="0.3">
      <c r="A29" s="49">
        <v>44055</v>
      </c>
      <c r="B29" s="159">
        <f t="shared" si="31"/>
        <v>8</v>
      </c>
      <c r="C29" s="159">
        <f t="shared" si="15"/>
        <v>2020</v>
      </c>
      <c r="D29" s="127" t="s">
        <v>90</v>
      </c>
      <c r="E29" s="49" t="s">
        <v>68</v>
      </c>
      <c r="F29" s="49" t="s">
        <v>66</v>
      </c>
      <c r="G29" s="74" t="s">
        <v>168</v>
      </c>
      <c r="H29" s="75">
        <v>4.5</v>
      </c>
      <c r="I29" s="51">
        <v>40</v>
      </c>
      <c r="J29" s="67" t="s">
        <v>14</v>
      </c>
      <c r="K29" s="53">
        <f t="shared" si="20"/>
        <v>180</v>
      </c>
      <c r="L29" s="54">
        <v>5.8</v>
      </c>
      <c r="M29" s="55">
        <f t="shared" si="21"/>
        <v>0.28888888888888886</v>
      </c>
      <c r="N29" s="56">
        <f t="shared" si="22"/>
        <v>1.2999999999999998</v>
      </c>
      <c r="O29" s="57">
        <f t="shared" si="3"/>
        <v>51.999999999999993</v>
      </c>
      <c r="P29" s="58">
        <f t="shared" si="39"/>
        <v>0.51999999999999991</v>
      </c>
      <c r="Q29" s="57">
        <f t="shared" si="40"/>
        <v>2.5999999999999996</v>
      </c>
      <c r="R29" s="59">
        <f t="shared" si="41"/>
        <v>1.0399999999999998</v>
      </c>
      <c r="S29" s="60">
        <f t="shared" si="42"/>
        <v>2.5999999999999996</v>
      </c>
      <c r="T29" s="56">
        <f t="shared" si="43"/>
        <v>6.7599999999999989</v>
      </c>
      <c r="U29" s="61">
        <f t="shared" si="44"/>
        <v>45.239999999999995</v>
      </c>
      <c r="V29" s="62">
        <f t="shared" si="10"/>
        <v>0.2513333333333333</v>
      </c>
      <c r="W29" s="68">
        <f t="shared" si="11"/>
        <v>360</v>
      </c>
      <c r="X29" s="69">
        <f t="shared" si="18"/>
        <v>22657.599999999999</v>
      </c>
      <c r="Y29" s="70">
        <v>2</v>
      </c>
      <c r="Z29" s="71">
        <f t="shared" si="30"/>
        <v>103.99999999999999</v>
      </c>
      <c r="AA29" s="72">
        <f t="shared" si="28"/>
        <v>5512.9</v>
      </c>
      <c r="AB29" s="70">
        <f t="shared" si="13"/>
        <v>8</v>
      </c>
      <c r="AC29" s="139">
        <f t="shared" si="16"/>
        <v>464</v>
      </c>
      <c r="AD29" s="113">
        <f t="shared" si="29"/>
        <v>28170.5</v>
      </c>
      <c r="AE29" s="114"/>
    </row>
    <row r="30" spans="1:31" ht="11.5" customHeight="1" x14ac:dyDescent="0.3">
      <c r="A30" s="49">
        <v>44056</v>
      </c>
      <c r="B30" s="159">
        <f t="shared" si="31"/>
        <v>8</v>
      </c>
      <c r="C30" s="159">
        <f t="shared" si="15"/>
        <v>2020</v>
      </c>
      <c r="D30" s="127" t="s">
        <v>91</v>
      </c>
      <c r="E30" s="49" t="s">
        <v>68</v>
      </c>
      <c r="F30" s="49" t="s">
        <v>66</v>
      </c>
      <c r="G30" s="106" t="s">
        <v>72</v>
      </c>
      <c r="H30" s="75">
        <v>8.8000000000000007</v>
      </c>
      <c r="I30" s="51">
        <v>20</v>
      </c>
      <c r="J30" s="67" t="s">
        <v>14</v>
      </c>
      <c r="K30" s="53">
        <f t="shared" si="20"/>
        <v>176</v>
      </c>
      <c r="L30" s="54">
        <v>12</v>
      </c>
      <c r="M30" s="55">
        <f t="shared" si="21"/>
        <v>0.36363636363636354</v>
      </c>
      <c r="N30" s="56">
        <f t="shared" si="22"/>
        <v>3.1999999999999993</v>
      </c>
      <c r="O30" s="57">
        <f t="shared" si="3"/>
        <v>63.999999999999986</v>
      </c>
      <c r="P30" s="58">
        <f t="shared" si="39"/>
        <v>0.6399999999999999</v>
      </c>
      <c r="Q30" s="57">
        <f t="shared" si="40"/>
        <v>3.1999999999999993</v>
      </c>
      <c r="R30" s="59">
        <f t="shared" si="41"/>
        <v>1.2799999999999998</v>
      </c>
      <c r="S30" s="60">
        <f t="shared" si="42"/>
        <v>3.1999999999999993</v>
      </c>
      <c r="T30" s="56">
        <f t="shared" si="43"/>
        <v>8.3199999999999985</v>
      </c>
      <c r="U30" s="61">
        <f t="shared" si="44"/>
        <v>55.679999999999986</v>
      </c>
      <c r="V30" s="62">
        <f t="shared" si="10"/>
        <v>0.31636363636363629</v>
      </c>
      <c r="W30" s="68">
        <f t="shared" si="11"/>
        <v>704</v>
      </c>
      <c r="X30" s="69">
        <f>X29+W30</f>
        <v>23361.599999999999</v>
      </c>
      <c r="Y30" s="70">
        <v>4</v>
      </c>
      <c r="Z30" s="71">
        <f>O30*Y30</f>
        <v>255.99999999999994</v>
      </c>
      <c r="AA30" s="72">
        <f t="shared" si="28"/>
        <v>5768.9</v>
      </c>
      <c r="AB30" s="70">
        <f t="shared" si="13"/>
        <v>8</v>
      </c>
      <c r="AC30" s="139">
        <f t="shared" si="16"/>
        <v>960</v>
      </c>
      <c r="AD30" s="113">
        <f t="shared" si="29"/>
        <v>29130.5</v>
      </c>
      <c r="AE30" s="114"/>
    </row>
    <row r="31" spans="1:31" ht="11.5" customHeight="1" x14ac:dyDescent="0.3">
      <c r="A31" s="49">
        <v>44062</v>
      </c>
      <c r="B31" s="159">
        <f t="shared" si="31"/>
        <v>8</v>
      </c>
      <c r="C31" s="159">
        <f t="shared" si="15"/>
        <v>2020</v>
      </c>
      <c r="D31" s="127" t="s">
        <v>92</v>
      </c>
      <c r="E31" s="49" t="s">
        <v>78</v>
      </c>
      <c r="F31" s="49" t="s">
        <v>63</v>
      </c>
      <c r="G31" s="74" t="s">
        <v>39</v>
      </c>
      <c r="H31" s="75">
        <v>4.7</v>
      </c>
      <c r="I31" s="51">
        <v>54</v>
      </c>
      <c r="J31" s="67" t="s">
        <v>14</v>
      </c>
      <c r="K31" s="53">
        <f t="shared" si="20"/>
        <v>253.8</v>
      </c>
      <c r="L31" s="54">
        <v>6.8</v>
      </c>
      <c r="M31" s="55">
        <f t="shared" si="21"/>
        <v>0.4468085106382978</v>
      </c>
      <c r="N31" s="56">
        <f t="shared" si="22"/>
        <v>2.0999999999999996</v>
      </c>
      <c r="O31" s="57">
        <f t="shared" si="3"/>
        <v>113.39999999999998</v>
      </c>
      <c r="P31" s="58">
        <f t="shared" si="39"/>
        <v>1.1339999999999999</v>
      </c>
      <c r="Q31" s="57">
        <f t="shared" si="40"/>
        <v>5.669999999999999</v>
      </c>
      <c r="R31" s="59">
        <f t="shared" si="41"/>
        <v>2.2679999999999998</v>
      </c>
      <c r="S31" s="60">
        <f t="shared" si="42"/>
        <v>5.669999999999999</v>
      </c>
      <c r="T31" s="56">
        <f t="shared" si="43"/>
        <v>14.741999999999997</v>
      </c>
      <c r="U31" s="61">
        <f t="shared" si="44"/>
        <v>98.657999999999987</v>
      </c>
      <c r="V31" s="62">
        <f t="shared" si="10"/>
        <v>0.38872340425531909</v>
      </c>
      <c r="W31" s="68">
        <f t="shared" si="11"/>
        <v>253.8</v>
      </c>
      <c r="X31" s="69">
        <f t="shared" ref="X31:X48" si="45">X30+W31</f>
        <v>23615.399999999998</v>
      </c>
      <c r="Y31" s="70">
        <v>1</v>
      </c>
      <c r="Z31" s="71">
        <f>O31*Y31</f>
        <v>113.39999999999998</v>
      </c>
      <c r="AA31" s="72">
        <f t="shared" si="28"/>
        <v>5882.2999999999993</v>
      </c>
      <c r="AB31" s="70">
        <f t="shared" si="13"/>
        <v>8</v>
      </c>
      <c r="AC31" s="139">
        <f t="shared" si="16"/>
        <v>367.2</v>
      </c>
      <c r="AD31" s="113">
        <f t="shared" si="29"/>
        <v>29497.699999999997</v>
      </c>
      <c r="AE31" s="114"/>
    </row>
    <row r="32" spans="1:31" ht="11.5" customHeight="1" x14ac:dyDescent="0.3">
      <c r="A32" s="49">
        <v>44062</v>
      </c>
      <c r="B32" s="159">
        <f t="shared" si="31"/>
        <v>8</v>
      </c>
      <c r="C32" s="159">
        <f t="shared" si="15"/>
        <v>2020</v>
      </c>
      <c r="D32" s="127" t="s">
        <v>93</v>
      </c>
      <c r="E32" s="49" t="s">
        <v>94</v>
      </c>
      <c r="F32" s="49" t="s">
        <v>95</v>
      </c>
      <c r="G32" s="74" t="s">
        <v>29</v>
      </c>
      <c r="H32" s="75">
        <v>5.25</v>
      </c>
      <c r="I32" s="51">
        <v>220</v>
      </c>
      <c r="J32" s="67" t="s">
        <v>14</v>
      </c>
      <c r="K32" s="53">
        <f t="shared" si="20"/>
        <v>1155</v>
      </c>
      <c r="L32" s="54">
        <v>6.8</v>
      </c>
      <c r="M32" s="55">
        <f t="shared" si="21"/>
        <v>0.29523809523809519</v>
      </c>
      <c r="N32" s="56">
        <f t="shared" si="22"/>
        <v>1.5499999999999998</v>
      </c>
      <c r="O32" s="57">
        <f t="shared" si="3"/>
        <v>340.99999999999994</v>
      </c>
      <c r="P32" s="58">
        <f t="shared" si="39"/>
        <v>3.4099999999999997</v>
      </c>
      <c r="Q32" s="57">
        <f t="shared" si="40"/>
        <v>17.049999999999997</v>
      </c>
      <c r="R32" s="59">
        <f t="shared" si="41"/>
        <v>6.8199999999999994</v>
      </c>
      <c r="S32" s="60">
        <f t="shared" si="42"/>
        <v>17.049999999999997</v>
      </c>
      <c r="T32" s="56">
        <f t="shared" si="43"/>
        <v>44.33</v>
      </c>
      <c r="U32" s="61">
        <f t="shared" si="44"/>
        <v>296.66999999999996</v>
      </c>
      <c r="V32" s="62">
        <f t="shared" si="10"/>
        <v>0.25685714285714284</v>
      </c>
      <c r="W32" s="68">
        <f t="shared" si="11"/>
        <v>1155</v>
      </c>
      <c r="X32" s="69">
        <f t="shared" si="45"/>
        <v>24770.399999999998</v>
      </c>
      <c r="Y32" s="70">
        <v>1</v>
      </c>
      <c r="Z32" s="71">
        <f t="shared" si="30"/>
        <v>340.99999999999994</v>
      </c>
      <c r="AA32" s="72">
        <f t="shared" si="28"/>
        <v>6223.2999999999993</v>
      </c>
      <c r="AB32" s="70">
        <f t="shared" si="13"/>
        <v>8</v>
      </c>
      <c r="AC32" s="139">
        <f t="shared" si="16"/>
        <v>1496</v>
      </c>
      <c r="AD32" s="113">
        <f t="shared" si="29"/>
        <v>30993.699999999997</v>
      </c>
      <c r="AE32" s="114"/>
    </row>
    <row r="33" spans="1:31" ht="11.5" customHeight="1" x14ac:dyDescent="0.3">
      <c r="A33" s="49">
        <v>44062</v>
      </c>
      <c r="B33" s="159">
        <f t="shared" si="31"/>
        <v>8</v>
      </c>
      <c r="C33" s="159">
        <f t="shared" si="15"/>
        <v>2020</v>
      </c>
      <c r="D33" s="127" t="s">
        <v>93</v>
      </c>
      <c r="E33" s="49" t="s">
        <v>94</v>
      </c>
      <c r="F33" s="49" t="s">
        <v>95</v>
      </c>
      <c r="G33" s="76" t="s">
        <v>18</v>
      </c>
      <c r="H33" s="75">
        <v>8.6</v>
      </c>
      <c r="I33" s="51">
        <v>20</v>
      </c>
      <c r="J33" s="67" t="s">
        <v>14</v>
      </c>
      <c r="K33" s="53">
        <f t="shared" si="20"/>
        <v>172</v>
      </c>
      <c r="L33" s="54">
        <v>10.5</v>
      </c>
      <c r="M33" s="55">
        <f t="shared" si="21"/>
        <v>0.22093023255813959</v>
      </c>
      <c r="N33" s="56">
        <f t="shared" si="22"/>
        <v>1.9000000000000004</v>
      </c>
      <c r="O33" s="57">
        <f t="shared" si="3"/>
        <v>38.000000000000007</v>
      </c>
      <c r="P33" s="58">
        <f t="shared" si="39"/>
        <v>0.38000000000000006</v>
      </c>
      <c r="Q33" s="57">
        <f t="shared" si="40"/>
        <v>1.9000000000000004</v>
      </c>
      <c r="R33" s="59">
        <f t="shared" si="41"/>
        <v>0.76000000000000012</v>
      </c>
      <c r="S33" s="60">
        <f t="shared" si="42"/>
        <v>1.9000000000000004</v>
      </c>
      <c r="T33" s="56">
        <f t="shared" si="43"/>
        <v>4.9400000000000013</v>
      </c>
      <c r="U33" s="61">
        <f t="shared" si="44"/>
        <v>33.06</v>
      </c>
      <c r="V33" s="62">
        <f t="shared" si="10"/>
        <v>0.19220930232558142</v>
      </c>
      <c r="W33" s="68">
        <f t="shared" si="11"/>
        <v>172</v>
      </c>
      <c r="X33" s="69">
        <f t="shared" si="45"/>
        <v>24942.399999999998</v>
      </c>
      <c r="Y33" s="70">
        <v>1</v>
      </c>
      <c r="Z33" s="71">
        <f t="shared" si="30"/>
        <v>38.000000000000007</v>
      </c>
      <c r="AA33" s="72">
        <f t="shared" si="28"/>
        <v>6261.2999999999993</v>
      </c>
      <c r="AB33" s="70">
        <f t="shared" si="13"/>
        <v>8</v>
      </c>
      <c r="AC33" s="139">
        <f t="shared" si="16"/>
        <v>210</v>
      </c>
      <c r="AD33" s="113">
        <f t="shared" si="29"/>
        <v>31203.699999999997</v>
      </c>
      <c r="AE33" s="114"/>
    </row>
    <row r="34" spans="1:31" ht="11.5" customHeight="1" x14ac:dyDescent="0.3">
      <c r="A34" s="49">
        <v>44065</v>
      </c>
      <c r="B34" s="159">
        <f t="shared" si="31"/>
        <v>8</v>
      </c>
      <c r="C34" s="159">
        <f t="shared" si="15"/>
        <v>2020</v>
      </c>
      <c r="D34" s="127" t="s">
        <v>96</v>
      </c>
      <c r="E34" s="49" t="s">
        <v>97</v>
      </c>
      <c r="F34" s="49" t="s">
        <v>98</v>
      </c>
      <c r="G34" s="74" t="s">
        <v>39</v>
      </c>
      <c r="H34" s="75">
        <v>4.7</v>
      </c>
      <c r="I34" s="51">
        <v>54</v>
      </c>
      <c r="J34" s="67" t="s">
        <v>14</v>
      </c>
      <c r="K34" s="53">
        <f t="shared" si="20"/>
        <v>253.8</v>
      </c>
      <c r="L34" s="54">
        <v>6</v>
      </c>
      <c r="M34" s="55">
        <f t="shared" si="21"/>
        <v>0.27659574468085102</v>
      </c>
      <c r="N34" s="56">
        <f t="shared" si="22"/>
        <v>1.2999999999999998</v>
      </c>
      <c r="O34" s="57">
        <f t="shared" si="3"/>
        <v>70.199999999999989</v>
      </c>
      <c r="P34" s="58">
        <f t="shared" si="39"/>
        <v>0.70199999999999985</v>
      </c>
      <c r="Q34" s="57">
        <f t="shared" si="40"/>
        <v>3.51</v>
      </c>
      <c r="R34" s="59">
        <f t="shared" si="41"/>
        <v>1.4039999999999997</v>
      </c>
      <c r="S34" s="60">
        <f t="shared" si="42"/>
        <v>3.51</v>
      </c>
      <c r="T34" s="56">
        <f t="shared" si="43"/>
        <v>9.1259999999999994</v>
      </c>
      <c r="U34" s="61">
        <f t="shared" si="44"/>
        <v>61.073999999999991</v>
      </c>
      <c r="V34" s="62">
        <f t="shared" si="10"/>
        <v>0.24063829787234037</v>
      </c>
      <c r="W34" s="68">
        <f t="shared" si="11"/>
        <v>1015.2</v>
      </c>
      <c r="X34" s="69">
        <f t="shared" si="45"/>
        <v>25957.599999999999</v>
      </c>
      <c r="Y34" s="70">
        <v>4</v>
      </c>
      <c r="Z34" s="71">
        <f t="shared" si="30"/>
        <v>280.79999999999995</v>
      </c>
      <c r="AA34" s="72">
        <f t="shared" si="28"/>
        <v>6542.0999999999995</v>
      </c>
      <c r="AB34" s="70">
        <f t="shared" si="13"/>
        <v>8</v>
      </c>
      <c r="AC34" s="139">
        <f t="shared" si="16"/>
        <v>1296</v>
      </c>
      <c r="AD34" s="113">
        <f t="shared" si="29"/>
        <v>32499.699999999997</v>
      </c>
      <c r="AE34" s="114"/>
    </row>
    <row r="35" spans="1:31" ht="11.5" customHeight="1" x14ac:dyDescent="0.3">
      <c r="A35" s="49">
        <v>44065</v>
      </c>
      <c r="B35" s="159">
        <f t="shared" si="31"/>
        <v>8</v>
      </c>
      <c r="C35" s="159">
        <f t="shared" si="15"/>
        <v>2020</v>
      </c>
      <c r="D35" s="127" t="s">
        <v>96</v>
      </c>
      <c r="E35" s="49" t="s">
        <v>97</v>
      </c>
      <c r="F35" s="49" t="s">
        <v>98</v>
      </c>
      <c r="G35" s="74" t="s">
        <v>18</v>
      </c>
      <c r="H35" s="75">
        <v>8.6</v>
      </c>
      <c r="I35" s="51">
        <v>20</v>
      </c>
      <c r="J35" s="67" t="s">
        <v>14</v>
      </c>
      <c r="K35" s="53">
        <f t="shared" si="20"/>
        <v>172</v>
      </c>
      <c r="L35" s="54">
        <v>10.5</v>
      </c>
      <c r="M35" s="55">
        <f t="shared" si="21"/>
        <v>0.22093023255813959</v>
      </c>
      <c r="N35" s="56">
        <f t="shared" si="22"/>
        <v>1.9000000000000004</v>
      </c>
      <c r="O35" s="57">
        <f t="shared" si="3"/>
        <v>38.000000000000007</v>
      </c>
      <c r="P35" s="58">
        <f t="shared" si="39"/>
        <v>0.38000000000000006</v>
      </c>
      <c r="Q35" s="57">
        <f t="shared" si="40"/>
        <v>1.9000000000000004</v>
      </c>
      <c r="R35" s="59">
        <f t="shared" si="41"/>
        <v>0.76000000000000012</v>
      </c>
      <c r="S35" s="60">
        <f t="shared" si="42"/>
        <v>1.9000000000000004</v>
      </c>
      <c r="T35" s="56">
        <f t="shared" si="43"/>
        <v>4.9400000000000013</v>
      </c>
      <c r="U35" s="61">
        <f t="shared" si="44"/>
        <v>33.06</v>
      </c>
      <c r="V35" s="62">
        <f t="shared" si="10"/>
        <v>0.19220930232558142</v>
      </c>
      <c r="W35" s="68">
        <f t="shared" si="11"/>
        <v>688</v>
      </c>
      <c r="X35" s="69">
        <f t="shared" si="45"/>
        <v>26645.599999999999</v>
      </c>
      <c r="Y35" s="70">
        <v>4</v>
      </c>
      <c r="Z35" s="71">
        <f t="shared" si="30"/>
        <v>152.00000000000003</v>
      </c>
      <c r="AA35" s="72">
        <f t="shared" si="28"/>
        <v>6694.0999999999995</v>
      </c>
      <c r="AB35" s="70">
        <f t="shared" si="13"/>
        <v>8</v>
      </c>
      <c r="AC35" s="139">
        <f t="shared" si="16"/>
        <v>840</v>
      </c>
      <c r="AD35" s="113">
        <f t="shared" si="29"/>
        <v>33339.699999999997</v>
      </c>
      <c r="AE35" s="114"/>
    </row>
    <row r="36" spans="1:31" ht="11.5" customHeight="1" x14ac:dyDescent="0.3">
      <c r="A36" s="49">
        <v>44065</v>
      </c>
      <c r="B36" s="159">
        <f t="shared" si="31"/>
        <v>8</v>
      </c>
      <c r="C36" s="159">
        <f t="shared" si="15"/>
        <v>2020</v>
      </c>
      <c r="D36" s="127" t="s">
        <v>96</v>
      </c>
      <c r="E36" s="49" t="s">
        <v>97</v>
      </c>
      <c r="F36" s="49" t="s">
        <v>98</v>
      </c>
      <c r="G36" s="74" t="s">
        <v>33</v>
      </c>
      <c r="H36" s="75">
        <v>8.6</v>
      </c>
      <c r="I36" s="51">
        <v>20</v>
      </c>
      <c r="J36" s="67" t="s">
        <v>14</v>
      </c>
      <c r="K36" s="53">
        <f t="shared" si="20"/>
        <v>172</v>
      </c>
      <c r="L36" s="54">
        <v>11.5</v>
      </c>
      <c r="M36" s="55">
        <f t="shared" si="21"/>
        <v>0.33720930232558144</v>
      </c>
      <c r="N36" s="56">
        <f t="shared" si="22"/>
        <v>2.9000000000000004</v>
      </c>
      <c r="O36" s="57">
        <f t="shared" si="3"/>
        <v>58.000000000000007</v>
      </c>
      <c r="P36" s="58">
        <f t="shared" si="39"/>
        <v>0.58000000000000007</v>
      </c>
      <c r="Q36" s="57">
        <f t="shared" si="40"/>
        <v>2.9000000000000004</v>
      </c>
      <c r="R36" s="59">
        <f t="shared" si="41"/>
        <v>1.1600000000000001</v>
      </c>
      <c r="S36" s="60">
        <f t="shared" si="42"/>
        <v>2.9000000000000004</v>
      </c>
      <c r="T36" s="56">
        <f t="shared" si="43"/>
        <v>7.5400000000000009</v>
      </c>
      <c r="U36" s="61">
        <f t="shared" si="44"/>
        <v>50.460000000000008</v>
      </c>
      <c r="V36" s="62">
        <f t="shared" si="10"/>
        <v>0.29337209302325584</v>
      </c>
      <c r="W36" s="68">
        <f t="shared" si="11"/>
        <v>344</v>
      </c>
      <c r="X36" s="69">
        <f t="shared" si="45"/>
        <v>26989.599999999999</v>
      </c>
      <c r="Y36" s="70">
        <v>2</v>
      </c>
      <c r="Z36" s="71">
        <f t="shared" si="30"/>
        <v>116.00000000000001</v>
      </c>
      <c r="AA36" s="72">
        <f t="shared" si="28"/>
        <v>6810.0999999999995</v>
      </c>
      <c r="AB36" s="70">
        <f t="shared" si="13"/>
        <v>8</v>
      </c>
      <c r="AC36" s="139">
        <f t="shared" si="16"/>
        <v>460</v>
      </c>
      <c r="AD36" s="113">
        <f t="shared" si="29"/>
        <v>33799.699999999997</v>
      </c>
      <c r="AE36" s="114"/>
    </row>
    <row r="37" spans="1:31" ht="11.5" customHeight="1" x14ac:dyDescent="0.3">
      <c r="A37" s="49">
        <v>44065</v>
      </c>
      <c r="B37" s="159">
        <f t="shared" si="31"/>
        <v>8</v>
      </c>
      <c r="C37" s="159">
        <f t="shared" si="15"/>
        <v>2020</v>
      </c>
      <c r="D37" s="127" t="s">
        <v>96</v>
      </c>
      <c r="E37" s="49" t="s">
        <v>97</v>
      </c>
      <c r="F37" s="49" t="s">
        <v>98</v>
      </c>
      <c r="G37" s="74" t="s">
        <v>31</v>
      </c>
      <c r="H37" s="75">
        <v>15.5</v>
      </c>
      <c r="I37" s="51">
        <v>5</v>
      </c>
      <c r="J37" s="67" t="s">
        <v>14</v>
      </c>
      <c r="K37" s="53">
        <f t="shared" si="20"/>
        <v>77.5</v>
      </c>
      <c r="L37" s="54">
        <v>18</v>
      </c>
      <c r="M37" s="55">
        <f t="shared" si="21"/>
        <v>0.16129032258064516</v>
      </c>
      <c r="N37" s="56">
        <f t="shared" si="22"/>
        <v>2.5</v>
      </c>
      <c r="O37" s="57">
        <f t="shared" ref="O37:O68" si="46">N37*I37</f>
        <v>12.5</v>
      </c>
      <c r="P37" s="58">
        <f t="shared" si="39"/>
        <v>0.125</v>
      </c>
      <c r="Q37" s="57">
        <f t="shared" si="40"/>
        <v>0.625</v>
      </c>
      <c r="R37" s="59">
        <f t="shared" si="41"/>
        <v>0.25</v>
      </c>
      <c r="S37" s="60">
        <f t="shared" si="42"/>
        <v>0.625</v>
      </c>
      <c r="T37" s="56">
        <f t="shared" si="43"/>
        <v>1.625</v>
      </c>
      <c r="U37" s="61">
        <f t="shared" si="44"/>
        <v>10.875</v>
      </c>
      <c r="V37" s="62">
        <f t="shared" ref="V37:V68" si="47">U37/K37</f>
        <v>0.14032258064516129</v>
      </c>
      <c r="W37" s="68">
        <f t="shared" ref="W37:W68" si="48">K37*Y37</f>
        <v>310</v>
      </c>
      <c r="X37" s="69">
        <f t="shared" si="45"/>
        <v>27299.599999999999</v>
      </c>
      <c r="Y37" s="70">
        <v>4</v>
      </c>
      <c r="Z37" s="71">
        <f t="shared" si="30"/>
        <v>50</v>
      </c>
      <c r="AA37" s="72">
        <f t="shared" si="28"/>
        <v>6860.0999999999995</v>
      </c>
      <c r="AB37" s="70">
        <f t="shared" ref="AB37:AB68" si="49">MONTH(A37)</f>
        <v>8</v>
      </c>
      <c r="AC37" s="139">
        <f t="shared" si="16"/>
        <v>360</v>
      </c>
      <c r="AD37" s="113">
        <f t="shared" si="29"/>
        <v>34159.699999999997</v>
      </c>
      <c r="AE37" s="114"/>
    </row>
    <row r="38" spans="1:31" ht="11.5" customHeight="1" x14ac:dyDescent="0.3">
      <c r="A38" s="49">
        <v>44065</v>
      </c>
      <c r="B38" s="159">
        <f t="shared" si="31"/>
        <v>8</v>
      </c>
      <c r="C38" s="159">
        <f t="shared" si="15"/>
        <v>2020</v>
      </c>
      <c r="D38" s="127" t="s">
        <v>99</v>
      </c>
      <c r="E38" s="49" t="s">
        <v>100</v>
      </c>
      <c r="F38" s="49" t="s">
        <v>101</v>
      </c>
      <c r="G38" s="74" t="s">
        <v>29</v>
      </c>
      <c r="H38" s="75">
        <v>5.25</v>
      </c>
      <c r="I38" s="51">
        <v>220</v>
      </c>
      <c r="J38" s="67" t="s">
        <v>14</v>
      </c>
      <c r="K38" s="53">
        <f t="shared" si="20"/>
        <v>1155</v>
      </c>
      <c r="L38" s="54">
        <v>6.6</v>
      </c>
      <c r="M38" s="55">
        <f t="shared" si="21"/>
        <v>0.25714285714285706</v>
      </c>
      <c r="N38" s="56">
        <f t="shared" si="22"/>
        <v>1.3499999999999996</v>
      </c>
      <c r="O38" s="57">
        <f t="shared" si="46"/>
        <v>296.99999999999994</v>
      </c>
      <c r="P38" s="58">
        <f t="shared" si="39"/>
        <v>2.9699999999999993</v>
      </c>
      <c r="Q38" s="57">
        <f t="shared" si="40"/>
        <v>14.849999999999998</v>
      </c>
      <c r="R38" s="59">
        <f t="shared" si="41"/>
        <v>5.9399999999999986</v>
      </c>
      <c r="S38" s="60">
        <f t="shared" si="42"/>
        <v>14.849999999999998</v>
      </c>
      <c r="T38" s="56">
        <f t="shared" si="43"/>
        <v>38.609999999999992</v>
      </c>
      <c r="U38" s="61">
        <f t="shared" si="44"/>
        <v>258.38999999999993</v>
      </c>
      <c r="V38" s="62">
        <f t="shared" si="47"/>
        <v>0.22371428571428564</v>
      </c>
      <c r="W38" s="68">
        <f t="shared" si="48"/>
        <v>1155</v>
      </c>
      <c r="X38" s="69">
        <f t="shared" si="45"/>
        <v>28454.6</v>
      </c>
      <c r="Y38" s="70">
        <v>1</v>
      </c>
      <c r="Z38" s="71">
        <f t="shared" si="30"/>
        <v>296.99999999999994</v>
      </c>
      <c r="AA38" s="72">
        <f t="shared" si="28"/>
        <v>7157.0999999999995</v>
      </c>
      <c r="AB38" s="70">
        <f t="shared" si="49"/>
        <v>8</v>
      </c>
      <c r="AC38" s="139">
        <f t="shared" si="16"/>
        <v>1452</v>
      </c>
      <c r="AD38" s="113">
        <f t="shared" si="29"/>
        <v>35611.699999999997</v>
      </c>
      <c r="AE38" s="114"/>
    </row>
    <row r="39" spans="1:31" ht="11.5" customHeight="1" x14ac:dyDescent="0.3">
      <c r="A39" s="49">
        <v>44067</v>
      </c>
      <c r="B39" s="159">
        <f t="shared" si="31"/>
        <v>8</v>
      </c>
      <c r="C39" s="159">
        <f t="shared" si="15"/>
        <v>2020</v>
      </c>
      <c r="D39" s="127" t="s">
        <v>102</v>
      </c>
      <c r="E39" s="49" t="s">
        <v>78</v>
      </c>
      <c r="F39" s="49" t="s">
        <v>63</v>
      </c>
      <c r="G39" s="74" t="s">
        <v>29</v>
      </c>
      <c r="H39" s="75">
        <v>5.25</v>
      </c>
      <c r="I39" s="51">
        <v>220</v>
      </c>
      <c r="J39" s="67" t="s">
        <v>14</v>
      </c>
      <c r="K39" s="53">
        <f t="shared" si="20"/>
        <v>1155</v>
      </c>
      <c r="L39" s="54">
        <v>6.9</v>
      </c>
      <c r="M39" s="55">
        <f t="shared" si="21"/>
        <v>0.31428571428571433</v>
      </c>
      <c r="N39" s="56">
        <f t="shared" si="22"/>
        <v>1.6500000000000004</v>
      </c>
      <c r="O39" s="57">
        <f t="shared" si="46"/>
        <v>363.00000000000006</v>
      </c>
      <c r="P39" s="58">
        <f t="shared" si="39"/>
        <v>3.6300000000000008</v>
      </c>
      <c r="Q39" s="57">
        <f t="shared" si="40"/>
        <v>18.150000000000002</v>
      </c>
      <c r="R39" s="59">
        <f t="shared" si="41"/>
        <v>7.2600000000000016</v>
      </c>
      <c r="S39" s="60">
        <f t="shared" si="42"/>
        <v>18.150000000000002</v>
      </c>
      <c r="T39" s="56">
        <f t="shared" si="43"/>
        <v>47.190000000000005</v>
      </c>
      <c r="U39" s="61">
        <f t="shared" si="44"/>
        <v>315.81000000000006</v>
      </c>
      <c r="V39" s="62">
        <f t="shared" si="47"/>
        <v>0.27342857142857147</v>
      </c>
      <c r="W39" s="68">
        <f t="shared" si="48"/>
        <v>1155</v>
      </c>
      <c r="X39" s="69">
        <f t="shared" si="45"/>
        <v>29609.599999999999</v>
      </c>
      <c r="Y39" s="70">
        <v>1</v>
      </c>
      <c r="Z39" s="71">
        <f t="shared" si="30"/>
        <v>363.00000000000006</v>
      </c>
      <c r="AA39" s="72">
        <f t="shared" si="28"/>
        <v>7520.0999999999995</v>
      </c>
      <c r="AB39" s="70">
        <f t="shared" si="49"/>
        <v>8</v>
      </c>
      <c r="AC39" s="139">
        <f t="shared" si="16"/>
        <v>1518</v>
      </c>
      <c r="AD39" s="113">
        <f t="shared" si="29"/>
        <v>37129.699999999997</v>
      </c>
      <c r="AE39" s="114"/>
    </row>
    <row r="40" spans="1:31" ht="11.5" customHeight="1" x14ac:dyDescent="0.3">
      <c r="A40" s="49">
        <v>44067</v>
      </c>
      <c r="B40" s="159">
        <f t="shared" si="31"/>
        <v>8</v>
      </c>
      <c r="C40" s="159">
        <f t="shared" si="15"/>
        <v>2020</v>
      </c>
      <c r="D40" s="127" t="s">
        <v>102</v>
      </c>
      <c r="E40" s="49" t="s">
        <v>78</v>
      </c>
      <c r="F40" s="49" t="s">
        <v>63</v>
      </c>
      <c r="G40" s="74" t="s">
        <v>34</v>
      </c>
      <c r="H40" s="75">
        <v>0.7</v>
      </c>
      <c r="I40" s="51">
        <v>25</v>
      </c>
      <c r="J40" s="67" t="s">
        <v>14</v>
      </c>
      <c r="K40" s="53">
        <f t="shared" si="20"/>
        <v>17.5</v>
      </c>
      <c r="L40" s="54">
        <v>2</v>
      </c>
      <c r="M40" s="55">
        <f t="shared" si="21"/>
        <v>1.8571428571428574</v>
      </c>
      <c r="N40" s="56">
        <f t="shared" si="22"/>
        <v>1.3</v>
      </c>
      <c r="O40" s="57">
        <f t="shared" si="46"/>
        <v>32.5</v>
      </c>
      <c r="P40" s="58">
        <f t="shared" si="39"/>
        <v>0.32500000000000001</v>
      </c>
      <c r="Q40" s="57">
        <f t="shared" si="40"/>
        <v>1.625</v>
      </c>
      <c r="R40" s="59">
        <f t="shared" si="41"/>
        <v>0.65</v>
      </c>
      <c r="S40" s="60">
        <f t="shared" si="42"/>
        <v>1.625</v>
      </c>
      <c r="T40" s="56">
        <f t="shared" si="43"/>
        <v>4.2249999999999996</v>
      </c>
      <c r="U40" s="61">
        <f t="shared" si="44"/>
        <v>28.274999999999999</v>
      </c>
      <c r="V40" s="62">
        <f t="shared" si="47"/>
        <v>1.6157142857142857</v>
      </c>
      <c r="W40" s="68">
        <f t="shared" si="48"/>
        <v>70</v>
      </c>
      <c r="X40" s="69">
        <f t="shared" si="45"/>
        <v>29679.599999999999</v>
      </c>
      <c r="Y40" s="70">
        <v>4</v>
      </c>
      <c r="Z40" s="71">
        <f t="shared" si="30"/>
        <v>130</v>
      </c>
      <c r="AA40" s="72">
        <f t="shared" si="28"/>
        <v>7650.0999999999995</v>
      </c>
      <c r="AB40" s="70">
        <f t="shared" si="49"/>
        <v>8</v>
      </c>
      <c r="AC40" s="139">
        <f t="shared" si="16"/>
        <v>200</v>
      </c>
      <c r="AD40" s="113">
        <f t="shared" si="29"/>
        <v>37329.699999999997</v>
      </c>
      <c r="AE40" s="114"/>
    </row>
    <row r="41" spans="1:31" ht="11.5" customHeight="1" x14ac:dyDescent="0.3">
      <c r="A41" s="49">
        <v>44067</v>
      </c>
      <c r="B41" s="159">
        <f t="shared" si="31"/>
        <v>8</v>
      </c>
      <c r="C41" s="159">
        <f t="shared" si="15"/>
        <v>2020</v>
      </c>
      <c r="D41" s="127" t="s">
        <v>102</v>
      </c>
      <c r="E41" s="49" t="s">
        <v>78</v>
      </c>
      <c r="F41" s="49" t="s">
        <v>63</v>
      </c>
      <c r="G41" s="104" t="s">
        <v>31</v>
      </c>
      <c r="H41" s="75">
        <v>15.5</v>
      </c>
      <c r="I41" s="51">
        <v>5</v>
      </c>
      <c r="J41" s="67" t="s">
        <v>14</v>
      </c>
      <c r="K41" s="53">
        <f t="shared" si="20"/>
        <v>77.5</v>
      </c>
      <c r="L41" s="54">
        <v>18.5</v>
      </c>
      <c r="M41" s="55">
        <f t="shared" si="21"/>
        <v>0.19354838709677419</v>
      </c>
      <c r="N41" s="56">
        <f t="shared" si="22"/>
        <v>3</v>
      </c>
      <c r="O41" s="57">
        <f t="shared" si="46"/>
        <v>15</v>
      </c>
      <c r="P41" s="58">
        <f t="shared" si="39"/>
        <v>0.15</v>
      </c>
      <c r="Q41" s="57">
        <f t="shared" si="40"/>
        <v>0.75</v>
      </c>
      <c r="R41" s="59">
        <f t="shared" si="41"/>
        <v>0.3</v>
      </c>
      <c r="S41" s="60">
        <f t="shared" si="42"/>
        <v>0.75</v>
      </c>
      <c r="T41" s="56">
        <f t="shared" si="43"/>
        <v>1.95</v>
      </c>
      <c r="U41" s="61">
        <f t="shared" si="44"/>
        <v>13.05</v>
      </c>
      <c r="V41" s="62">
        <f t="shared" si="47"/>
        <v>0.16838709677419356</v>
      </c>
      <c r="W41" s="68">
        <f t="shared" si="48"/>
        <v>155</v>
      </c>
      <c r="X41" s="69">
        <f t="shared" si="45"/>
        <v>29834.6</v>
      </c>
      <c r="Y41" s="70">
        <v>2</v>
      </c>
      <c r="Z41" s="71">
        <f t="shared" si="30"/>
        <v>30</v>
      </c>
      <c r="AA41" s="72">
        <f t="shared" si="28"/>
        <v>7680.0999999999995</v>
      </c>
      <c r="AB41" s="70">
        <f t="shared" si="49"/>
        <v>8</v>
      </c>
      <c r="AC41" s="139">
        <f t="shared" si="16"/>
        <v>185</v>
      </c>
      <c r="AD41" s="113">
        <f t="shared" si="29"/>
        <v>37514.699999999997</v>
      </c>
      <c r="AE41" s="114"/>
    </row>
    <row r="42" spans="1:31" ht="11.5" customHeight="1" x14ac:dyDescent="0.3">
      <c r="A42" s="49">
        <v>44068</v>
      </c>
      <c r="B42" s="159">
        <f t="shared" si="31"/>
        <v>8</v>
      </c>
      <c r="C42" s="159">
        <f t="shared" si="15"/>
        <v>2020</v>
      </c>
      <c r="D42" s="127" t="s">
        <v>103</v>
      </c>
      <c r="E42" s="49" t="s">
        <v>104</v>
      </c>
      <c r="F42" s="49" t="s">
        <v>105</v>
      </c>
      <c r="G42" s="76" t="s">
        <v>29</v>
      </c>
      <c r="H42" s="75">
        <v>5.25</v>
      </c>
      <c r="I42" s="51">
        <v>220</v>
      </c>
      <c r="J42" s="67" t="s">
        <v>14</v>
      </c>
      <c r="K42" s="53">
        <f t="shared" si="20"/>
        <v>1155</v>
      </c>
      <c r="L42" s="54">
        <v>5.8</v>
      </c>
      <c r="M42" s="55">
        <f t="shared" si="21"/>
        <v>0.10476190476190472</v>
      </c>
      <c r="N42" s="56">
        <f t="shared" si="22"/>
        <v>0.54999999999999982</v>
      </c>
      <c r="O42" s="57">
        <f t="shared" si="46"/>
        <v>120.99999999999996</v>
      </c>
      <c r="P42" s="58">
        <f t="shared" si="39"/>
        <v>1.2099999999999995</v>
      </c>
      <c r="Q42" s="57">
        <f t="shared" si="40"/>
        <v>6.049999999999998</v>
      </c>
      <c r="R42" s="59">
        <f t="shared" si="41"/>
        <v>2.419999999999999</v>
      </c>
      <c r="S42" s="60">
        <f t="shared" si="42"/>
        <v>6.049999999999998</v>
      </c>
      <c r="T42" s="56">
        <f t="shared" si="43"/>
        <v>15.729999999999993</v>
      </c>
      <c r="U42" s="61">
        <f t="shared" si="44"/>
        <v>105.26999999999997</v>
      </c>
      <c r="V42" s="62">
        <f t="shared" si="47"/>
        <v>9.1142857142857109E-2</v>
      </c>
      <c r="W42" s="68">
        <f t="shared" si="48"/>
        <v>1155</v>
      </c>
      <c r="X42" s="69">
        <f t="shared" si="45"/>
        <v>30989.599999999999</v>
      </c>
      <c r="Y42" s="70">
        <v>1</v>
      </c>
      <c r="Z42" s="71">
        <f t="shared" si="30"/>
        <v>120.99999999999996</v>
      </c>
      <c r="AA42" s="72">
        <f t="shared" si="28"/>
        <v>7801.0999999999995</v>
      </c>
      <c r="AB42" s="70">
        <f t="shared" si="49"/>
        <v>8</v>
      </c>
      <c r="AC42" s="139">
        <f t="shared" si="16"/>
        <v>1276</v>
      </c>
      <c r="AD42" s="113">
        <f t="shared" si="29"/>
        <v>38790.699999999997</v>
      </c>
      <c r="AE42" s="114"/>
    </row>
    <row r="43" spans="1:31" ht="11.5" customHeight="1" x14ac:dyDescent="0.3">
      <c r="A43" s="49">
        <v>44068</v>
      </c>
      <c r="B43" s="159">
        <f t="shared" si="31"/>
        <v>8</v>
      </c>
      <c r="C43" s="159">
        <f t="shared" si="15"/>
        <v>2020</v>
      </c>
      <c r="D43" s="127" t="s">
        <v>103</v>
      </c>
      <c r="E43" s="49" t="s">
        <v>104</v>
      </c>
      <c r="F43" s="49" t="s">
        <v>105</v>
      </c>
      <c r="G43" s="76" t="s">
        <v>38</v>
      </c>
      <c r="H43" s="75">
        <v>5.25</v>
      </c>
      <c r="I43" s="51">
        <v>220</v>
      </c>
      <c r="J43" s="67" t="s">
        <v>14</v>
      </c>
      <c r="K43" s="53">
        <f t="shared" si="20"/>
        <v>1155</v>
      </c>
      <c r="L43" s="54">
        <v>5.8</v>
      </c>
      <c r="M43" s="55">
        <f t="shared" si="21"/>
        <v>0.10476190476190472</v>
      </c>
      <c r="N43" s="56">
        <f t="shared" si="22"/>
        <v>0.54999999999999982</v>
      </c>
      <c r="O43" s="57">
        <f t="shared" si="46"/>
        <v>120.99999999999996</v>
      </c>
      <c r="P43" s="58">
        <f t="shared" si="39"/>
        <v>1.2099999999999995</v>
      </c>
      <c r="Q43" s="57">
        <f t="shared" si="40"/>
        <v>6.049999999999998</v>
      </c>
      <c r="R43" s="59">
        <f t="shared" si="41"/>
        <v>2.419999999999999</v>
      </c>
      <c r="S43" s="60">
        <f t="shared" si="42"/>
        <v>6.049999999999998</v>
      </c>
      <c r="T43" s="56">
        <f t="shared" si="43"/>
        <v>15.729999999999993</v>
      </c>
      <c r="U43" s="61">
        <f t="shared" si="44"/>
        <v>105.26999999999997</v>
      </c>
      <c r="V43" s="62">
        <f t="shared" si="47"/>
        <v>9.1142857142857109E-2</v>
      </c>
      <c r="W43" s="68">
        <f t="shared" si="48"/>
        <v>1155</v>
      </c>
      <c r="X43" s="69">
        <f t="shared" si="45"/>
        <v>32144.6</v>
      </c>
      <c r="Y43" s="70">
        <v>1</v>
      </c>
      <c r="Z43" s="71">
        <f t="shared" si="30"/>
        <v>120.99999999999996</v>
      </c>
      <c r="AA43" s="72">
        <f t="shared" si="28"/>
        <v>7922.0999999999995</v>
      </c>
      <c r="AB43" s="70">
        <f t="shared" si="49"/>
        <v>8</v>
      </c>
      <c r="AC43" s="139">
        <f t="shared" si="16"/>
        <v>1276</v>
      </c>
      <c r="AD43" s="113">
        <f t="shared" si="29"/>
        <v>40066.699999999997</v>
      </c>
      <c r="AE43" s="114"/>
    </row>
    <row r="44" spans="1:31" ht="11.5" customHeight="1" x14ac:dyDescent="0.3">
      <c r="A44" s="49">
        <v>44068</v>
      </c>
      <c r="B44" s="159">
        <f t="shared" si="31"/>
        <v>8</v>
      </c>
      <c r="C44" s="159">
        <f t="shared" si="15"/>
        <v>2020</v>
      </c>
      <c r="D44" s="127" t="s">
        <v>106</v>
      </c>
      <c r="E44" s="49" t="s">
        <v>68</v>
      </c>
      <c r="F44" s="49" t="s">
        <v>66</v>
      </c>
      <c r="G44" s="76" t="s">
        <v>29</v>
      </c>
      <c r="H44" s="75">
        <v>5.25</v>
      </c>
      <c r="I44" s="51">
        <v>220</v>
      </c>
      <c r="J44" s="67" t="s">
        <v>14</v>
      </c>
      <c r="K44" s="53">
        <f t="shared" si="20"/>
        <v>1155</v>
      </c>
      <c r="L44" s="54">
        <v>6.8</v>
      </c>
      <c r="M44" s="55">
        <f t="shared" si="21"/>
        <v>0.29523809523809519</v>
      </c>
      <c r="N44" s="56">
        <f t="shared" si="22"/>
        <v>1.5499999999999998</v>
      </c>
      <c r="O44" s="57">
        <f t="shared" si="46"/>
        <v>340.99999999999994</v>
      </c>
      <c r="P44" s="58">
        <f t="shared" si="39"/>
        <v>3.4099999999999997</v>
      </c>
      <c r="Q44" s="57">
        <f t="shared" si="40"/>
        <v>17.049999999999997</v>
      </c>
      <c r="R44" s="59">
        <f t="shared" si="41"/>
        <v>6.8199999999999994</v>
      </c>
      <c r="S44" s="60">
        <f t="shared" si="42"/>
        <v>17.049999999999997</v>
      </c>
      <c r="T44" s="56">
        <f t="shared" si="43"/>
        <v>44.33</v>
      </c>
      <c r="U44" s="61">
        <f t="shared" si="44"/>
        <v>296.66999999999996</v>
      </c>
      <c r="V44" s="62">
        <f t="shared" si="47"/>
        <v>0.25685714285714284</v>
      </c>
      <c r="W44" s="68">
        <f t="shared" si="48"/>
        <v>1155</v>
      </c>
      <c r="X44" s="69">
        <f t="shared" si="45"/>
        <v>33299.599999999999</v>
      </c>
      <c r="Y44" s="70">
        <v>1</v>
      </c>
      <c r="Z44" s="71">
        <f t="shared" si="30"/>
        <v>340.99999999999994</v>
      </c>
      <c r="AA44" s="72">
        <f t="shared" si="28"/>
        <v>8263.0999999999985</v>
      </c>
      <c r="AB44" s="70">
        <f t="shared" si="49"/>
        <v>8</v>
      </c>
      <c r="AC44" s="139">
        <f t="shared" si="16"/>
        <v>1496</v>
      </c>
      <c r="AD44" s="113">
        <f t="shared" si="29"/>
        <v>41562.699999999997</v>
      </c>
      <c r="AE44" s="114"/>
    </row>
    <row r="45" spans="1:31" ht="11.5" customHeight="1" x14ac:dyDescent="0.3">
      <c r="A45" s="49">
        <v>44070</v>
      </c>
      <c r="B45" s="159">
        <f t="shared" si="31"/>
        <v>8</v>
      </c>
      <c r="C45" s="159">
        <f t="shared" si="15"/>
        <v>2020</v>
      </c>
      <c r="D45" s="127" t="s">
        <v>107</v>
      </c>
      <c r="E45" s="49" t="s">
        <v>108</v>
      </c>
      <c r="F45" s="49" t="s">
        <v>109</v>
      </c>
      <c r="G45" s="76" t="s">
        <v>29</v>
      </c>
      <c r="H45" s="75">
        <v>5.25</v>
      </c>
      <c r="I45" s="51">
        <v>220</v>
      </c>
      <c r="J45" s="67" t="s">
        <v>14</v>
      </c>
      <c r="K45" s="53">
        <f t="shared" si="20"/>
        <v>1155</v>
      </c>
      <c r="L45" s="54">
        <v>6</v>
      </c>
      <c r="M45" s="55">
        <f t="shared" si="21"/>
        <v>0.14285714285714285</v>
      </c>
      <c r="N45" s="56">
        <f t="shared" si="22"/>
        <v>0.75</v>
      </c>
      <c r="O45" s="57">
        <f t="shared" si="46"/>
        <v>165</v>
      </c>
      <c r="P45" s="58">
        <f t="shared" si="39"/>
        <v>1.6500000000000001</v>
      </c>
      <c r="Q45" s="57">
        <f t="shared" si="40"/>
        <v>8.25</v>
      </c>
      <c r="R45" s="59">
        <f t="shared" si="41"/>
        <v>3.3000000000000003</v>
      </c>
      <c r="S45" s="60">
        <f t="shared" si="42"/>
        <v>8.25</v>
      </c>
      <c r="T45" s="56">
        <f t="shared" si="43"/>
        <v>21.450000000000003</v>
      </c>
      <c r="U45" s="61">
        <f t="shared" si="44"/>
        <v>143.55000000000001</v>
      </c>
      <c r="V45" s="62">
        <f t="shared" si="47"/>
        <v>0.12428571428571429</v>
      </c>
      <c r="W45" s="68">
        <f t="shared" si="48"/>
        <v>4620</v>
      </c>
      <c r="X45" s="69">
        <f t="shared" si="45"/>
        <v>37919.599999999999</v>
      </c>
      <c r="Y45" s="70">
        <v>4</v>
      </c>
      <c r="Z45" s="71">
        <f t="shared" si="30"/>
        <v>660</v>
      </c>
      <c r="AA45" s="72">
        <f t="shared" si="28"/>
        <v>8923.0999999999985</v>
      </c>
      <c r="AB45" s="70">
        <f t="shared" si="49"/>
        <v>8</v>
      </c>
      <c r="AC45" s="139">
        <f t="shared" si="16"/>
        <v>5280</v>
      </c>
      <c r="AD45" s="113">
        <f t="shared" si="29"/>
        <v>46842.7</v>
      </c>
      <c r="AE45" s="114"/>
    </row>
    <row r="46" spans="1:31" ht="11.5" customHeight="1" x14ac:dyDescent="0.3">
      <c r="A46" s="49">
        <v>44070</v>
      </c>
      <c r="B46" s="159">
        <f t="shared" si="31"/>
        <v>8</v>
      </c>
      <c r="C46" s="159">
        <f t="shared" si="15"/>
        <v>2020</v>
      </c>
      <c r="D46" s="127" t="s">
        <v>107</v>
      </c>
      <c r="E46" s="49" t="s">
        <v>108</v>
      </c>
      <c r="F46" s="49" t="s">
        <v>109</v>
      </c>
      <c r="G46" s="106" t="s">
        <v>17</v>
      </c>
      <c r="H46" s="75">
        <v>4.7</v>
      </c>
      <c r="I46" s="51">
        <v>37</v>
      </c>
      <c r="J46" s="67" t="s">
        <v>14</v>
      </c>
      <c r="K46" s="53">
        <f t="shared" si="20"/>
        <v>173.9</v>
      </c>
      <c r="L46" s="54">
        <v>6</v>
      </c>
      <c r="M46" s="55">
        <f t="shared" si="21"/>
        <v>0.27659574468085102</v>
      </c>
      <c r="N46" s="56">
        <f t="shared" si="22"/>
        <v>1.2999999999999998</v>
      </c>
      <c r="O46" s="57">
        <f t="shared" si="46"/>
        <v>48.099999999999994</v>
      </c>
      <c r="P46" s="58">
        <f t="shared" si="4"/>
        <v>0.48099999999999993</v>
      </c>
      <c r="Q46" s="57">
        <f t="shared" si="23"/>
        <v>2.4049999999999998</v>
      </c>
      <c r="R46" s="59">
        <f t="shared" si="24"/>
        <v>0.96199999999999986</v>
      </c>
      <c r="S46" s="60">
        <f t="shared" si="25"/>
        <v>2.4049999999999998</v>
      </c>
      <c r="T46" s="56">
        <f t="shared" si="26"/>
        <v>6.2529999999999992</v>
      </c>
      <c r="U46" s="61">
        <f t="shared" si="27"/>
        <v>41.846999999999994</v>
      </c>
      <c r="V46" s="62">
        <f t="shared" si="47"/>
        <v>0.2406382978723404</v>
      </c>
      <c r="W46" s="68">
        <f t="shared" si="48"/>
        <v>347.8</v>
      </c>
      <c r="X46" s="69">
        <f t="shared" si="45"/>
        <v>38267.4</v>
      </c>
      <c r="Y46" s="70">
        <v>2</v>
      </c>
      <c r="Z46" s="71">
        <f t="shared" si="30"/>
        <v>96.199999999999989</v>
      </c>
      <c r="AA46" s="72">
        <f t="shared" si="28"/>
        <v>9019.2999999999993</v>
      </c>
      <c r="AB46" s="70">
        <f t="shared" si="49"/>
        <v>8</v>
      </c>
      <c r="AC46" s="139">
        <f t="shared" si="16"/>
        <v>444</v>
      </c>
      <c r="AD46" s="113">
        <f t="shared" si="29"/>
        <v>47286.7</v>
      </c>
      <c r="AE46" s="114"/>
    </row>
    <row r="47" spans="1:31" ht="11.5" customHeight="1" x14ac:dyDescent="0.3">
      <c r="A47" s="49">
        <v>44070</v>
      </c>
      <c r="B47" s="159">
        <f t="shared" si="31"/>
        <v>8</v>
      </c>
      <c r="C47" s="159">
        <f t="shared" si="15"/>
        <v>2020</v>
      </c>
      <c r="D47" s="127" t="s">
        <v>107</v>
      </c>
      <c r="E47" s="49" t="s">
        <v>108</v>
      </c>
      <c r="F47" s="49" t="s">
        <v>109</v>
      </c>
      <c r="G47" s="74" t="s">
        <v>34</v>
      </c>
      <c r="H47" s="75">
        <v>0.7</v>
      </c>
      <c r="I47" s="51">
        <v>25</v>
      </c>
      <c r="J47" s="67" t="s">
        <v>14</v>
      </c>
      <c r="K47" s="53">
        <f>I47*H47</f>
        <v>17.5</v>
      </c>
      <c r="L47" s="54">
        <v>2.2000000000000002</v>
      </c>
      <c r="M47" s="55">
        <f t="shared" si="21"/>
        <v>2.1428571428571432</v>
      </c>
      <c r="N47" s="56">
        <f t="shared" si="22"/>
        <v>1.5000000000000002</v>
      </c>
      <c r="O47" s="57">
        <f t="shared" si="46"/>
        <v>37.500000000000007</v>
      </c>
      <c r="P47" s="58">
        <f t="shared" si="4"/>
        <v>0.37500000000000006</v>
      </c>
      <c r="Q47" s="57">
        <f t="shared" si="23"/>
        <v>1.8750000000000004</v>
      </c>
      <c r="R47" s="59">
        <f t="shared" si="24"/>
        <v>0.75000000000000011</v>
      </c>
      <c r="S47" s="60">
        <f t="shared" si="25"/>
        <v>1.8750000000000004</v>
      </c>
      <c r="T47" s="56">
        <f t="shared" si="26"/>
        <v>4.8750000000000009</v>
      </c>
      <c r="U47" s="61">
        <f t="shared" si="27"/>
        <v>32.625000000000007</v>
      </c>
      <c r="V47" s="62">
        <f t="shared" si="47"/>
        <v>1.8642857142857148</v>
      </c>
      <c r="W47" s="68">
        <f t="shared" si="48"/>
        <v>87.5</v>
      </c>
      <c r="X47" s="69">
        <f t="shared" si="45"/>
        <v>38354.9</v>
      </c>
      <c r="Y47" s="70">
        <v>5</v>
      </c>
      <c r="Z47" s="71">
        <f t="shared" si="30"/>
        <v>187.50000000000003</v>
      </c>
      <c r="AA47" s="72">
        <f t="shared" si="28"/>
        <v>9206.7999999999993</v>
      </c>
      <c r="AB47" s="70">
        <f t="shared" si="49"/>
        <v>8</v>
      </c>
      <c r="AC47" s="139">
        <f t="shared" si="16"/>
        <v>275</v>
      </c>
      <c r="AD47" s="113">
        <f t="shared" si="29"/>
        <v>47561.7</v>
      </c>
      <c r="AE47" s="114"/>
    </row>
    <row r="48" spans="1:31" ht="11.5" customHeight="1" x14ac:dyDescent="0.3">
      <c r="A48" s="49">
        <v>44070</v>
      </c>
      <c r="B48" s="159">
        <f t="shared" si="31"/>
        <v>8</v>
      </c>
      <c r="C48" s="159">
        <f t="shared" si="15"/>
        <v>2020</v>
      </c>
      <c r="D48" s="127" t="s">
        <v>107</v>
      </c>
      <c r="E48" s="49" t="s">
        <v>108</v>
      </c>
      <c r="F48" s="49" t="s">
        <v>109</v>
      </c>
      <c r="G48" s="74" t="s">
        <v>31</v>
      </c>
      <c r="H48" s="75">
        <v>15.5</v>
      </c>
      <c r="I48" s="51">
        <v>5</v>
      </c>
      <c r="J48" s="67" t="s">
        <v>14</v>
      </c>
      <c r="K48" s="53">
        <f t="shared" si="20"/>
        <v>77.5</v>
      </c>
      <c r="L48" s="54">
        <v>18</v>
      </c>
      <c r="M48" s="55">
        <f t="shared" si="21"/>
        <v>0.16129032258064516</v>
      </c>
      <c r="N48" s="56">
        <f t="shared" si="22"/>
        <v>2.5</v>
      </c>
      <c r="O48" s="57">
        <f t="shared" si="46"/>
        <v>12.5</v>
      </c>
      <c r="P48" s="58">
        <f t="shared" si="4"/>
        <v>0.125</v>
      </c>
      <c r="Q48" s="57">
        <f t="shared" si="23"/>
        <v>0.625</v>
      </c>
      <c r="R48" s="59">
        <f t="shared" si="24"/>
        <v>0.25</v>
      </c>
      <c r="S48" s="60">
        <f t="shared" si="25"/>
        <v>0.625</v>
      </c>
      <c r="T48" s="56">
        <f t="shared" si="26"/>
        <v>1.625</v>
      </c>
      <c r="U48" s="61">
        <f t="shared" si="27"/>
        <v>10.875</v>
      </c>
      <c r="V48" s="62">
        <f t="shared" si="47"/>
        <v>0.14032258064516129</v>
      </c>
      <c r="W48" s="68">
        <f t="shared" si="48"/>
        <v>310</v>
      </c>
      <c r="X48" s="69">
        <f t="shared" si="45"/>
        <v>38664.9</v>
      </c>
      <c r="Y48" s="70">
        <v>4</v>
      </c>
      <c r="Z48" s="71">
        <f t="shared" si="30"/>
        <v>50</v>
      </c>
      <c r="AA48" s="72">
        <f t="shared" si="28"/>
        <v>9256.7999999999993</v>
      </c>
      <c r="AB48" s="70">
        <f t="shared" si="49"/>
        <v>8</v>
      </c>
      <c r="AC48" s="139">
        <f t="shared" si="16"/>
        <v>360</v>
      </c>
      <c r="AD48" s="113">
        <f t="shared" si="29"/>
        <v>47921.7</v>
      </c>
      <c r="AE48" s="114"/>
    </row>
    <row r="49" spans="1:31" ht="11.5" customHeight="1" x14ac:dyDescent="0.3">
      <c r="A49" s="49">
        <v>44070</v>
      </c>
      <c r="B49" s="159">
        <f t="shared" si="31"/>
        <v>8</v>
      </c>
      <c r="C49" s="159">
        <f t="shared" si="15"/>
        <v>2020</v>
      </c>
      <c r="D49" s="127" t="s">
        <v>107</v>
      </c>
      <c r="E49" s="49" t="s">
        <v>108</v>
      </c>
      <c r="F49" s="49" t="s">
        <v>109</v>
      </c>
      <c r="G49" s="107" t="s">
        <v>35</v>
      </c>
      <c r="H49" s="75">
        <v>23</v>
      </c>
      <c r="I49" s="51">
        <v>15</v>
      </c>
      <c r="J49" s="67" t="s">
        <v>14</v>
      </c>
      <c r="K49" s="53">
        <f t="shared" si="20"/>
        <v>345</v>
      </c>
      <c r="L49" s="54">
        <v>25</v>
      </c>
      <c r="M49" s="55">
        <f t="shared" ref="M49:M53" si="50">(L49-H49)/H49</f>
        <v>8.6956521739130432E-2</v>
      </c>
      <c r="N49" s="56">
        <f t="shared" ref="N49:N53" si="51">L49-H49</f>
        <v>2</v>
      </c>
      <c r="O49" s="57">
        <f t="shared" si="46"/>
        <v>30</v>
      </c>
      <c r="P49" s="58">
        <f t="shared" ref="P49:P53" si="52">O49*$P$3</f>
        <v>0.3</v>
      </c>
      <c r="Q49" s="57">
        <f t="shared" ref="Q49:Q53" si="53">O49*$Q$3</f>
        <v>1.5</v>
      </c>
      <c r="R49" s="59">
        <f t="shared" ref="R49:R53" si="54">O49*$R$3</f>
        <v>0.6</v>
      </c>
      <c r="S49" s="60">
        <f t="shared" ref="S49:S53" si="55">O49*$S$3</f>
        <v>1.5</v>
      </c>
      <c r="T49" s="56">
        <f t="shared" ref="T49:T53" si="56">P49+Q49+R49+S49</f>
        <v>3.9</v>
      </c>
      <c r="U49" s="61">
        <f t="shared" ref="U49:U53" si="57">O49-T49</f>
        <v>26.1</v>
      </c>
      <c r="V49" s="62">
        <f t="shared" si="47"/>
        <v>7.5652173913043477E-2</v>
      </c>
      <c r="W49" s="68">
        <f t="shared" si="48"/>
        <v>345</v>
      </c>
      <c r="X49" s="69">
        <f t="shared" ref="X49:X53" si="58">X48+W49</f>
        <v>39009.9</v>
      </c>
      <c r="Y49" s="70">
        <v>1</v>
      </c>
      <c r="Z49" s="71">
        <f t="shared" si="30"/>
        <v>30</v>
      </c>
      <c r="AA49" s="72">
        <f t="shared" si="28"/>
        <v>9286.7999999999993</v>
      </c>
      <c r="AB49" s="70">
        <f t="shared" si="49"/>
        <v>8</v>
      </c>
      <c r="AC49" s="139">
        <f t="shared" si="16"/>
        <v>375</v>
      </c>
      <c r="AD49" s="113">
        <f t="shared" si="29"/>
        <v>48296.7</v>
      </c>
      <c r="AE49" s="114"/>
    </row>
    <row r="50" spans="1:31" ht="11.5" customHeight="1" x14ac:dyDescent="0.3">
      <c r="A50" s="49">
        <v>44075</v>
      </c>
      <c r="B50" s="159">
        <f t="shared" si="31"/>
        <v>9</v>
      </c>
      <c r="C50" s="159">
        <f t="shared" si="15"/>
        <v>2020</v>
      </c>
      <c r="D50" s="127" t="s">
        <v>110</v>
      </c>
      <c r="E50" s="49" t="s">
        <v>100</v>
      </c>
      <c r="F50" s="49" t="s">
        <v>101</v>
      </c>
      <c r="G50" s="74" t="s">
        <v>36</v>
      </c>
      <c r="H50" s="75">
        <v>5.25</v>
      </c>
      <c r="I50" s="51">
        <v>220</v>
      </c>
      <c r="J50" s="67" t="s">
        <v>14</v>
      </c>
      <c r="K50" s="53">
        <f t="shared" si="20"/>
        <v>1155</v>
      </c>
      <c r="L50" s="54">
        <v>6.7</v>
      </c>
      <c r="M50" s="55">
        <f t="shared" si="50"/>
        <v>0.27619047619047621</v>
      </c>
      <c r="N50" s="56">
        <f t="shared" si="51"/>
        <v>1.4500000000000002</v>
      </c>
      <c r="O50" s="57">
        <f t="shared" si="46"/>
        <v>319.00000000000006</v>
      </c>
      <c r="P50" s="58">
        <f t="shared" si="52"/>
        <v>3.1900000000000008</v>
      </c>
      <c r="Q50" s="57">
        <f t="shared" si="53"/>
        <v>15.950000000000003</v>
      </c>
      <c r="R50" s="59">
        <f t="shared" si="54"/>
        <v>6.3800000000000017</v>
      </c>
      <c r="S50" s="60">
        <f t="shared" si="55"/>
        <v>15.950000000000003</v>
      </c>
      <c r="T50" s="56">
        <f t="shared" si="56"/>
        <v>41.470000000000013</v>
      </c>
      <c r="U50" s="61">
        <f t="shared" si="57"/>
        <v>277.53000000000003</v>
      </c>
      <c r="V50" s="62">
        <f t="shared" si="47"/>
        <v>0.24028571428571432</v>
      </c>
      <c r="W50" s="68">
        <f t="shared" si="48"/>
        <v>2310</v>
      </c>
      <c r="X50" s="69">
        <f t="shared" si="58"/>
        <v>41319.9</v>
      </c>
      <c r="Y50" s="70">
        <v>2</v>
      </c>
      <c r="Z50" s="71">
        <f t="shared" si="30"/>
        <v>638.00000000000011</v>
      </c>
      <c r="AA50" s="72">
        <f t="shared" si="28"/>
        <v>9924.7999999999993</v>
      </c>
      <c r="AB50" s="70">
        <f t="shared" si="49"/>
        <v>9</v>
      </c>
      <c r="AC50" s="139">
        <f t="shared" si="16"/>
        <v>2948</v>
      </c>
      <c r="AD50" s="113">
        <f t="shared" si="29"/>
        <v>51244.7</v>
      </c>
      <c r="AE50" s="114"/>
    </row>
    <row r="51" spans="1:31" ht="11.5" customHeight="1" x14ac:dyDescent="0.3">
      <c r="A51" s="49">
        <v>44075</v>
      </c>
      <c r="B51" s="159">
        <f t="shared" si="31"/>
        <v>9</v>
      </c>
      <c r="C51" s="159">
        <f t="shared" si="15"/>
        <v>2020</v>
      </c>
      <c r="D51" s="127" t="s">
        <v>110</v>
      </c>
      <c r="E51" s="49" t="s">
        <v>100</v>
      </c>
      <c r="F51" s="49" t="s">
        <v>101</v>
      </c>
      <c r="G51" s="74" t="s">
        <v>18</v>
      </c>
      <c r="H51" s="75">
        <v>8.6</v>
      </c>
      <c r="I51" s="51">
        <v>20</v>
      </c>
      <c r="J51" s="67" t="s">
        <v>14</v>
      </c>
      <c r="K51" s="53">
        <f t="shared" si="20"/>
        <v>172</v>
      </c>
      <c r="L51" s="54">
        <v>10.5</v>
      </c>
      <c r="M51" s="55">
        <f t="shared" si="50"/>
        <v>0.22093023255813959</v>
      </c>
      <c r="N51" s="56">
        <f t="shared" si="51"/>
        <v>1.9000000000000004</v>
      </c>
      <c r="O51" s="57">
        <f t="shared" si="46"/>
        <v>38.000000000000007</v>
      </c>
      <c r="P51" s="58">
        <f t="shared" si="52"/>
        <v>0.38000000000000006</v>
      </c>
      <c r="Q51" s="57">
        <f t="shared" si="53"/>
        <v>1.9000000000000004</v>
      </c>
      <c r="R51" s="59">
        <f t="shared" si="54"/>
        <v>0.76000000000000012</v>
      </c>
      <c r="S51" s="60">
        <f t="shared" si="55"/>
        <v>1.9000000000000004</v>
      </c>
      <c r="T51" s="56">
        <f t="shared" si="56"/>
        <v>4.9400000000000013</v>
      </c>
      <c r="U51" s="61">
        <f t="shared" si="57"/>
        <v>33.06</v>
      </c>
      <c r="V51" s="62">
        <f t="shared" si="47"/>
        <v>0.19220930232558142</v>
      </c>
      <c r="W51" s="68">
        <f t="shared" si="48"/>
        <v>688</v>
      </c>
      <c r="X51" s="69">
        <f t="shared" si="58"/>
        <v>42007.9</v>
      </c>
      <c r="Y51" s="70">
        <v>4</v>
      </c>
      <c r="Z51" s="71">
        <f t="shared" si="30"/>
        <v>152.00000000000003</v>
      </c>
      <c r="AA51" s="72">
        <f t="shared" si="28"/>
        <v>10076.799999999999</v>
      </c>
      <c r="AB51" s="70">
        <f t="shared" si="49"/>
        <v>9</v>
      </c>
      <c r="AC51" s="139">
        <f t="shared" si="16"/>
        <v>840</v>
      </c>
      <c r="AD51" s="113">
        <f t="shared" si="29"/>
        <v>52084.7</v>
      </c>
      <c r="AE51" s="114"/>
    </row>
    <row r="52" spans="1:31" ht="11.5" customHeight="1" x14ac:dyDescent="0.3">
      <c r="A52" s="49">
        <v>44075</v>
      </c>
      <c r="B52" s="159">
        <f t="shared" si="31"/>
        <v>9</v>
      </c>
      <c r="C52" s="159">
        <f t="shared" si="15"/>
        <v>2020</v>
      </c>
      <c r="D52" s="127" t="s">
        <v>110</v>
      </c>
      <c r="E52" s="49" t="s">
        <v>100</v>
      </c>
      <c r="F52" s="49" t="s">
        <v>101</v>
      </c>
      <c r="G52" s="74" t="s">
        <v>31</v>
      </c>
      <c r="H52" s="75">
        <v>15.5</v>
      </c>
      <c r="I52" s="51">
        <v>5</v>
      </c>
      <c r="J52" s="67" t="s">
        <v>14</v>
      </c>
      <c r="K52" s="53">
        <f t="shared" si="20"/>
        <v>77.5</v>
      </c>
      <c r="L52" s="54">
        <v>18</v>
      </c>
      <c r="M52" s="55">
        <f t="shared" si="50"/>
        <v>0.16129032258064516</v>
      </c>
      <c r="N52" s="56">
        <f t="shared" si="51"/>
        <v>2.5</v>
      </c>
      <c r="O52" s="57">
        <f t="shared" si="46"/>
        <v>12.5</v>
      </c>
      <c r="P52" s="58">
        <f t="shared" si="52"/>
        <v>0.125</v>
      </c>
      <c r="Q52" s="57">
        <f t="shared" si="53"/>
        <v>0.625</v>
      </c>
      <c r="R52" s="59">
        <f t="shared" si="54"/>
        <v>0.25</v>
      </c>
      <c r="S52" s="60">
        <f t="shared" si="55"/>
        <v>0.625</v>
      </c>
      <c r="T52" s="56">
        <f t="shared" si="56"/>
        <v>1.625</v>
      </c>
      <c r="U52" s="61">
        <f t="shared" si="57"/>
        <v>10.875</v>
      </c>
      <c r="V52" s="62">
        <f t="shared" si="47"/>
        <v>0.14032258064516129</v>
      </c>
      <c r="W52" s="68">
        <f t="shared" si="48"/>
        <v>155</v>
      </c>
      <c r="X52" s="69">
        <f t="shared" si="58"/>
        <v>42162.9</v>
      </c>
      <c r="Y52" s="70">
        <v>2</v>
      </c>
      <c r="Z52" s="71">
        <f t="shared" si="30"/>
        <v>25</v>
      </c>
      <c r="AA52" s="72">
        <f t="shared" si="28"/>
        <v>10101.799999999999</v>
      </c>
      <c r="AB52" s="70">
        <f t="shared" si="49"/>
        <v>9</v>
      </c>
      <c r="AC52" s="139">
        <f t="shared" si="16"/>
        <v>180</v>
      </c>
      <c r="AD52" s="113">
        <f t="shared" si="29"/>
        <v>52264.7</v>
      </c>
      <c r="AE52" s="114"/>
    </row>
    <row r="53" spans="1:31" ht="11.5" customHeight="1" x14ac:dyDescent="0.3">
      <c r="A53" s="49">
        <v>44076</v>
      </c>
      <c r="B53" s="159">
        <f t="shared" si="31"/>
        <v>9</v>
      </c>
      <c r="C53" s="159">
        <f t="shared" si="15"/>
        <v>2020</v>
      </c>
      <c r="D53" s="127" t="s">
        <v>111</v>
      </c>
      <c r="E53" s="49" t="s">
        <v>68</v>
      </c>
      <c r="F53" s="49" t="s">
        <v>66</v>
      </c>
      <c r="G53" s="74" t="s">
        <v>28</v>
      </c>
      <c r="H53" s="75">
        <v>36</v>
      </c>
      <c r="I53" s="51">
        <v>25</v>
      </c>
      <c r="J53" s="67" t="s">
        <v>14</v>
      </c>
      <c r="K53" s="53">
        <f t="shared" si="20"/>
        <v>900</v>
      </c>
      <c r="L53" s="54">
        <v>50</v>
      </c>
      <c r="M53" s="55">
        <f t="shared" si="50"/>
        <v>0.3888888888888889</v>
      </c>
      <c r="N53" s="56">
        <f t="shared" si="51"/>
        <v>14</v>
      </c>
      <c r="O53" s="57">
        <f t="shared" si="46"/>
        <v>350</v>
      </c>
      <c r="P53" s="58">
        <f t="shared" si="52"/>
        <v>3.5</v>
      </c>
      <c r="Q53" s="57">
        <f t="shared" si="53"/>
        <v>17.5</v>
      </c>
      <c r="R53" s="59">
        <f t="shared" si="54"/>
        <v>7</v>
      </c>
      <c r="S53" s="60">
        <f t="shared" si="55"/>
        <v>17.5</v>
      </c>
      <c r="T53" s="56">
        <f t="shared" si="56"/>
        <v>45.5</v>
      </c>
      <c r="U53" s="61">
        <f t="shared" si="57"/>
        <v>304.5</v>
      </c>
      <c r="V53" s="62">
        <f t="shared" si="47"/>
        <v>0.33833333333333332</v>
      </c>
      <c r="W53" s="68">
        <f t="shared" si="48"/>
        <v>900</v>
      </c>
      <c r="X53" s="69">
        <f t="shared" si="58"/>
        <v>43062.9</v>
      </c>
      <c r="Y53" s="70">
        <v>1</v>
      </c>
      <c r="Z53" s="71">
        <f t="shared" si="30"/>
        <v>350</v>
      </c>
      <c r="AA53" s="72">
        <f t="shared" si="28"/>
        <v>10451.799999999999</v>
      </c>
      <c r="AB53" s="70">
        <f t="shared" si="49"/>
        <v>9</v>
      </c>
      <c r="AC53" s="139">
        <f t="shared" si="16"/>
        <v>1250</v>
      </c>
      <c r="AD53" s="113">
        <f t="shared" si="29"/>
        <v>53514.7</v>
      </c>
      <c r="AE53" s="114"/>
    </row>
    <row r="54" spans="1:31" ht="11.5" customHeight="1" x14ac:dyDescent="0.3">
      <c r="A54" s="49">
        <v>44079</v>
      </c>
      <c r="B54" s="159">
        <f t="shared" si="31"/>
        <v>9</v>
      </c>
      <c r="C54" s="159">
        <f t="shared" si="15"/>
        <v>2020</v>
      </c>
      <c r="D54" s="127" t="s">
        <v>112</v>
      </c>
      <c r="E54" s="49" t="s">
        <v>68</v>
      </c>
      <c r="F54" s="49" t="s">
        <v>66</v>
      </c>
      <c r="G54" s="74" t="s">
        <v>36</v>
      </c>
      <c r="H54" s="75">
        <v>5.25</v>
      </c>
      <c r="I54" s="51">
        <v>220</v>
      </c>
      <c r="J54" s="67" t="s">
        <v>14</v>
      </c>
      <c r="K54" s="53">
        <f t="shared" si="20"/>
        <v>1155</v>
      </c>
      <c r="L54" s="54">
        <v>6.8</v>
      </c>
      <c r="M54" s="55">
        <f t="shared" ref="M54:M55" si="59">(L54-H54)/H54</f>
        <v>0.29523809523809519</v>
      </c>
      <c r="N54" s="56">
        <f t="shared" ref="N54:N55" si="60">L54-H54</f>
        <v>1.5499999999999998</v>
      </c>
      <c r="O54" s="57">
        <f t="shared" si="46"/>
        <v>340.99999999999994</v>
      </c>
      <c r="P54" s="58">
        <f t="shared" ref="P54:P55" si="61">O54*$P$3</f>
        <v>3.4099999999999997</v>
      </c>
      <c r="Q54" s="57">
        <f t="shared" ref="Q54:Q55" si="62">O54*$Q$3</f>
        <v>17.049999999999997</v>
      </c>
      <c r="R54" s="59">
        <f t="shared" ref="R54:R55" si="63">O54*$R$3</f>
        <v>6.8199999999999994</v>
      </c>
      <c r="S54" s="60">
        <f t="shared" ref="S54:S55" si="64">O54*$S$3</f>
        <v>17.049999999999997</v>
      </c>
      <c r="T54" s="56">
        <f t="shared" ref="T54:T55" si="65">P54+Q54+R54+S54</f>
        <v>44.33</v>
      </c>
      <c r="U54" s="61">
        <f t="shared" ref="U54:U55" si="66">O54-T54</f>
        <v>296.66999999999996</v>
      </c>
      <c r="V54" s="62">
        <f t="shared" si="47"/>
        <v>0.25685714285714284</v>
      </c>
      <c r="W54" s="68">
        <f t="shared" si="48"/>
        <v>1155</v>
      </c>
      <c r="X54" s="69">
        <f t="shared" ref="X54:X55" si="67">X53+W54</f>
        <v>44217.9</v>
      </c>
      <c r="Y54" s="70">
        <v>1</v>
      </c>
      <c r="Z54" s="71">
        <f t="shared" ref="Z54:Z55" si="68">O54*Y54</f>
        <v>340.99999999999994</v>
      </c>
      <c r="AA54" s="72">
        <f t="shared" ref="AA54:AA55" si="69">AA53+Z54</f>
        <v>10792.8</v>
      </c>
      <c r="AB54" s="70">
        <f t="shared" si="49"/>
        <v>9</v>
      </c>
      <c r="AC54" s="139">
        <f t="shared" si="16"/>
        <v>1496</v>
      </c>
      <c r="AD54" s="113">
        <f t="shared" si="29"/>
        <v>55010.7</v>
      </c>
      <c r="AE54" s="114"/>
    </row>
    <row r="55" spans="1:31" ht="11.5" customHeight="1" x14ac:dyDescent="0.3">
      <c r="A55" s="49">
        <v>44079</v>
      </c>
      <c r="B55" s="159">
        <f t="shared" si="31"/>
        <v>9</v>
      </c>
      <c r="C55" s="159">
        <f t="shared" si="15"/>
        <v>2020</v>
      </c>
      <c r="D55" s="127" t="s">
        <v>112</v>
      </c>
      <c r="E55" s="49" t="s">
        <v>68</v>
      </c>
      <c r="F55" s="49" t="s">
        <v>66</v>
      </c>
      <c r="G55" s="108" t="s">
        <v>17</v>
      </c>
      <c r="H55" s="75">
        <v>4.7</v>
      </c>
      <c r="I55" s="51">
        <v>37</v>
      </c>
      <c r="J55" s="67" t="s">
        <v>14</v>
      </c>
      <c r="K55" s="53">
        <f t="shared" si="20"/>
        <v>173.9</v>
      </c>
      <c r="L55" s="54">
        <v>6.5</v>
      </c>
      <c r="M55" s="55">
        <f t="shared" si="59"/>
        <v>0.38297872340425526</v>
      </c>
      <c r="N55" s="56">
        <f t="shared" si="60"/>
        <v>1.7999999999999998</v>
      </c>
      <c r="O55" s="57">
        <f t="shared" si="46"/>
        <v>66.599999999999994</v>
      </c>
      <c r="P55" s="58">
        <f t="shared" si="61"/>
        <v>0.66599999999999993</v>
      </c>
      <c r="Q55" s="57">
        <f t="shared" si="62"/>
        <v>3.33</v>
      </c>
      <c r="R55" s="59">
        <f t="shared" si="63"/>
        <v>1.3319999999999999</v>
      </c>
      <c r="S55" s="60">
        <f t="shared" si="64"/>
        <v>3.33</v>
      </c>
      <c r="T55" s="56">
        <f t="shared" si="65"/>
        <v>8.6579999999999995</v>
      </c>
      <c r="U55" s="61">
        <f t="shared" si="66"/>
        <v>57.941999999999993</v>
      </c>
      <c r="V55" s="62">
        <f t="shared" si="47"/>
        <v>0.33319148936170206</v>
      </c>
      <c r="W55" s="68">
        <f t="shared" si="48"/>
        <v>695.6</v>
      </c>
      <c r="X55" s="69">
        <f t="shared" si="67"/>
        <v>44913.5</v>
      </c>
      <c r="Y55" s="70">
        <v>4</v>
      </c>
      <c r="Z55" s="71">
        <f t="shared" si="68"/>
        <v>266.39999999999998</v>
      </c>
      <c r="AA55" s="72">
        <f t="shared" si="69"/>
        <v>11059.199999999999</v>
      </c>
      <c r="AB55" s="70">
        <f t="shared" si="49"/>
        <v>9</v>
      </c>
      <c r="AC55" s="139">
        <f t="shared" si="16"/>
        <v>962</v>
      </c>
      <c r="AD55" s="113">
        <f t="shared" si="29"/>
        <v>55972.7</v>
      </c>
      <c r="AE55" s="114"/>
    </row>
    <row r="56" spans="1:31" ht="11.5" customHeight="1" x14ac:dyDescent="0.3">
      <c r="A56" s="49">
        <v>44091</v>
      </c>
      <c r="B56" s="159">
        <f t="shared" si="31"/>
        <v>9</v>
      </c>
      <c r="C56" s="159">
        <f t="shared" si="15"/>
        <v>2020</v>
      </c>
      <c r="D56" s="127" t="s">
        <v>113</v>
      </c>
      <c r="E56" s="49" t="s">
        <v>80</v>
      </c>
      <c r="F56" s="49" t="s">
        <v>81</v>
      </c>
      <c r="G56" s="74" t="s">
        <v>29</v>
      </c>
      <c r="H56" s="75">
        <v>5.25</v>
      </c>
      <c r="I56" s="51">
        <v>220</v>
      </c>
      <c r="J56" s="67" t="s">
        <v>14</v>
      </c>
      <c r="K56" s="53">
        <f t="shared" ref="K56:K59" si="70">I56*H56</f>
        <v>1155</v>
      </c>
      <c r="L56" s="54">
        <v>5.7</v>
      </c>
      <c r="M56" s="55">
        <f t="shared" ref="M56:M59" si="71">(L56-H56)/H56</f>
        <v>8.5714285714285743E-2</v>
      </c>
      <c r="N56" s="56">
        <f t="shared" ref="N56:N59" si="72">L56-H56</f>
        <v>0.45000000000000018</v>
      </c>
      <c r="O56" s="57">
        <f t="shared" si="46"/>
        <v>99.000000000000043</v>
      </c>
      <c r="P56" s="58">
        <f t="shared" ref="P56:P59" si="73">O56*$P$3</f>
        <v>0.99000000000000044</v>
      </c>
      <c r="Q56" s="57">
        <f t="shared" ref="Q56:Q59" si="74">O56*$Q$3</f>
        <v>4.9500000000000028</v>
      </c>
      <c r="R56" s="59">
        <f t="shared" ref="R56:R59" si="75">O56*$R$3</f>
        <v>1.9800000000000009</v>
      </c>
      <c r="S56" s="60">
        <f t="shared" ref="S56:S59" si="76">O56*$S$3</f>
        <v>4.9500000000000028</v>
      </c>
      <c r="T56" s="56">
        <f t="shared" ref="T56:T59" si="77">P56+Q56+R56+S56</f>
        <v>12.870000000000006</v>
      </c>
      <c r="U56" s="61">
        <f t="shared" ref="U56:U59" si="78">O56-T56</f>
        <v>86.130000000000038</v>
      </c>
      <c r="V56" s="62">
        <f t="shared" si="47"/>
        <v>7.4571428571428608E-2</v>
      </c>
      <c r="W56" s="68">
        <f t="shared" si="48"/>
        <v>4620</v>
      </c>
      <c r="X56" s="69">
        <f t="shared" ref="X56:X59" si="79">X55+W56</f>
        <v>49533.5</v>
      </c>
      <c r="Y56" s="70">
        <v>4</v>
      </c>
      <c r="Z56" s="71">
        <f t="shared" ref="Z56:Z59" si="80">O56*Y56</f>
        <v>396.00000000000017</v>
      </c>
      <c r="AA56" s="72">
        <f t="shared" ref="AA56:AA59" si="81">AA55+Z56</f>
        <v>11455.199999999999</v>
      </c>
      <c r="AB56" s="70">
        <f t="shared" si="49"/>
        <v>9</v>
      </c>
      <c r="AC56" s="139">
        <f t="shared" si="16"/>
        <v>5016</v>
      </c>
      <c r="AD56" s="113">
        <f t="shared" si="29"/>
        <v>60988.7</v>
      </c>
      <c r="AE56" s="114"/>
    </row>
    <row r="57" spans="1:31" ht="11.5" customHeight="1" x14ac:dyDescent="0.3">
      <c r="A57" s="49">
        <v>44091</v>
      </c>
      <c r="B57" s="159">
        <f t="shared" si="31"/>
        <v>9</v>
      </c>
      <c r="C57" s="159">
        <f t="shared" si="15"/>
        <v>2020</v>
      </c>
      <c r="D57" s="127" t="s">
        <v>113</v>
      </c>
      <c r="E57" s="49" t="s">
        <v>80</v>
      </c>
      <c r="F57" s="49" t="s">
        <v>81</v>
      </c>
      <c r="G57" s="74" t="s">
        <v>29</v>
      </c>
      <c r="H57" s="75">
        <v>5.0999999999999996</v>
      </c>
      <c r="I57" s="51">
        <v>220</v>
      </c>
      <c r="J57" s="67" t="s">
        <v>14</v>
      </c>
      <c r="K57" s="53">
        <f t="shared" si="70"/>
        <v>1122</v>
      </c>
      <c r="L57" s="54">
        <v>5.7</v>
      </c>
      <c r="M57" s="55">
        <f t="shared" si="71"/>
        <v>0.11764705882352952</v>
      </c>
      <c r="N57" s="56">
        <f t="shared" si="72"/>
        <v>0.60000000000000053</v>
      </c>
      <c r="O57" s="57">
        <f t="shared" si="46"/>
        <v>132.00000000000011</v>
      </c>
      <c r="P57" s="58">
        <f t="shared" si="73"/>
        <v>1.3200000000000012</v>
      </c>
      <c r="Q57" s="57">
        <f t="shared" si="74"/>
        <v>6.6000000000000059</v>
      </c>
      <c r="R57" s="59">
        <f t="shared" si="75"/>
        <v>2.6400000000000023</v>
      </c>
      <c r="S57" s="60">
        <f t="shared" si="76"/>
        <v>6.6000000000000059</v>
      </c>
      <c r="T57" s="56">
        <f t="shared" si="77"/>
        <v>17.160000000000014</v>
      </c>
      <c r="U57" s="61">
        <f t="shared" si="78"/>
        <v>114.8400000000001</v>
      </c>
      <c r="V57" s="62">
        <f t="shared" si="47"/>
        <v>0.10235294117647067</v>
      </c>
      <c r="W57" s="68">
        <f t="shared" si="48"/>
        <v>1122</v>
      </c>
      <c r="X57" s="69">
        <f t="shared" si="79"/>
        <v>50655.5</v>
      </c>
      <c r="Y57" s="70">
        <v>1</v>
      </c>
      <c r="Z57" s="71">
        <f t="shared" si="80"/>
        <v>132.00000000000011</v>
      </c>
      <c r="AA57" s="72">
        <f t="shared" si="81"/>
        <v>11587.199999999999</v>
      </c>
      <c r="AB57" s="70">
        <f t="shared" si="49"/>
        <v>9</v>
      </c>
      <c r="AC57" s="139">
        <f t="shared" si="16"/>
        <v>1254</v>
      </c>
      <c r="AD57" s="113">
        <f t="shared" si="29"/>
        <v>62242.7</v>
      </c>
      <c r="AE57" s="114"/>
    </row>
    <row r="58" spans="1:31" ht="11.5" customHeight="1" x14ac:dyDescent="0.3">
      <c r="A58" s="49">
        <v>44091</v>
      </c>
      <c r="B58" s="159">
        <f t="shared" si="31"/>
        <v>9</v>
      </c>
      <c r="C58" s="159">
        <f t="shared" si="15"/>
        <v>2020</v>
      </c>
      <c r="D58" s="127" t="s">
        <v>113</v>
      </c>
      <c r="E58" s="49" t="s">
        <v>80</v>
      </c>
      <c r="F58" s="49" t="s">
        <v>81</v>
      </c>
      <c r="G58" s="74" t="s">
        <v>38</v>
      </c>
      <c r="H58" s="75">
        <v>5.25</v>
      </c>
      <c r="I58" s="51">
        <v>220</v>
      </c>
      <c r="J58" s="67" t="s">
        <v>14</v>
      </c>
      <c r="K58" s="53">
        <f t="shared" si="70"/>
        <v>1155</v>
      </c>
      <c r="L58" s="54">
        <v>5.7</v>
      </c>
      <c r="M58" s="55">
        <f t="shared" si="71"/>
        <v>8.5714285714285743E-2</v>
      </c>
      <c r="N58" s="56">
        <f t="shared" si="72"/>
        <v>0.45000000000000018</v>
      </c>
      <c r="O58" s="57">
        <f t="shared" si="46"/>
        <v>99.000000000000043</v>
      </c>
      <c r="P58" s="58">
        <f t="shared" si="73"/>
        <v>0.99000000000000044</v>
      </c>
      <c r="Q58" s="57">
        <f t="shared" si="74"/>
        <v>4.9500000000000028</v>
      </c>
      <c r="R58" s="59">
        <f t="shared" si="75"/>
        <v>1.9800000000000009</v>
      </c>
      <c r="S58" s="60">
        <f t="shared" si="76"/>
        <v>4.9500000000000028</v>
      </c>
      <c r="T58" s="56">
        <f t="shared" si="77"/>
        <v>12.870000000000006</v>
      </c>
      <c r="U58" s="61">
        <f t="shared" si="78"/>
        <v>86.130000000000038</v>
      </c>
      <c r="V58" s="62">
        <f t="shared" si="47"/>
        <v>7.4571428571428608E-2</v>
      </c>
      <c r="W58" s="68">
        <f t="shared" si="48"/>
        <v>1155</v>
      </c>
      <c r="X58" s="69">
        <f t="shared" si="79"/>
        <v>51810.5</v>
      </c>
      <c r="Y58" s="70">
        <v>1</v>
      </c>
      <c r="Z58" s="71">
        <f t="shared" si="80"/>
        <v>99.000000000000043</v>
      </c>
      <c r="AA58" s="72">
        <f t="shared" si="81"/>
        <v>11686.199999999999</v>
      </c>
      <c r="AB58" s="70">
        <f t="shared" si="49"/>
        <v>9</v>
      </c>
      <c r="AC58" s="139">
        <f t="shared" si="16"/>
        <v>1254</v>
      </c>
      <c r="AD58" s="113">
        <f t="shared" si="29"/>
        <v>63496.7</v>
      </c>
      <c r="AE58" s="114"/>
    </row>
    <row r="59" spans="1:31" ht="11.5" customHeight="1" x14ac:dyDescent="0.3">
      <c r="A59" s="49">
        <v>44091</v>
      </c>
      <c r="B59" s="159">
        <f t="shared" si="31"/>
        <v>9</v>
      </c>
      <c r="C59" s="159">
        <f t="shared" si="15"/>
        <v>2020</v>
      </c>
      <c r="D59" s="127" t="s">
        <v>113</v>
      </c>
      <c r="E59" s="49" t="s">
        <v>80</v>
      </c>
      <c r="F59" s="49" t="s">
        <v>81</v>
      </c>
      <c r="G59" s="74" t="s">
        <v>39</v>
      </c>
      <c r="H59" s="75">
        <v>4.7</v>
      </c>
      <c r="I59" s="51">
        <v>54</v>
      </c>
      <c r="J59" s="67" t="s">
        <v>14</v>
      </c>
      <c r="K59" s="53">
        <f t="shared" si="70"/>
        <v>253.8</v>
      </c>
      <c r="L59" s="54">
        <v>5.4</v>
      </c>
      <c r="M59" s="55">
        <f t="shared" si="71"/>
        <v>0.14893617021276598</v>
      </c>
      <c r="N59" s="56">
        <f t="shared" si="72"/>
        <v>0.70000000000000018</v>
      </c>
      <c r="O59" s="57">
        <f t="shared" si="46"/>
        <v>37.800000000000011</v>
      </c>
      <c r="P59" s="58">
        <f t="shared" si="73"/>
        <v>0.37800000000000011</v>
      </c>
      <c r="Q59" s="57">
        <f t="shared" si="74"/>
        <v>1.8900000000000006</v>
      </c>
      <c r="R59" s="59">
        <f t="shared" si="75"/>
        <v>0.75600000000000023</v>
      </c>
      <c r="S59" s="60">
        <f t="shared" si="76"/>
        <v>1.8900000000000006</v>
      </c>
      <c r="T59" s="56">
        <f t="shared" si="77"/>
        <v>4.9140000000000015</v>
      </c>
      <c r="U59" s="61">
        <f t="shared" si="78"/>
        <v>32.88600000000001</v>
      </c>
      <c r="V59" s="62">
        <f t="shared" si="47"/>
        <v>0.12957446808510642</v>
      </c>
      <c r="W59" s="68">
        <f t="shared" si="48"/>
        <v>761.40000000000009</v>
      </c>
      <c r="X59" s="69">
        <f t="shared" si="79"/>
        <v>52571.9</v>
      </c>
      <c r="Y59" s="70">
        <v>3</v>
      </c>
      <c r="Z59" s="71">
        <f t="shared" si="80"/>
        <v>113.40000000000003</v>
      </c>
      <c r="AA59" s="72">
        <f t="shared" si="81"/>
        <v>11799.599999999999</v>
      </c>
      <c r="AB59" s="70">
        <f t="shared" si="49"/>
        <v>9</v>
      </c>
      <c r="AC59" s="139">
        <f t="shared" si="16"/>
        <v>874.80000000000018</v>
      </c>
      <c r="AD59" s="113">
        <f t="shared" si="29"/>
        <v>64371.5</v>
      </c>
      <c r="AE59" s="114"/>
    </row>
    <row r="60" spans="1:31" ht="11.5" customHeight="1" x14ac:dyDescent="0.3">
      <c r="A60" s="49">
        <v>44091</v>
      </c>
      <c r="B60" s="159">
        <f t="shared" si="31"/>
        <v>9</v>
      </c>
      <c r="C60" s="159">
        <f t="shared" si="15"/>
        <v>2020</v>
      </c>
      <c r="D60" s="127" t="s">
        <v>113</v>
      </c>
      <c r="E60" s="49" t="s">
        <v>80</v>
      </c>
      <c r="F60" s="49" t="s">
        <v>81</v>
      </c>
      <c r="G60" s="74" t="s">
        <v>40</v>
      </c>
      <c r="H60" s="75">
        <v>4.7</v>
      </c>
      <c r="I60" s="51">
        <v>54</v>
      </c>
      <c r="J60" s="67" t="s">
        <v>14</v>
      </c>
      <c r="K60" s="53">
        <f t="shared" ref="K60:K83" si="82">I60*H60</f>
        <v>253.8</v>
      </c>
      <c r="L60" s="54">
        <v>5.4</v>
      </c>
      <c r="M60" s="55">
        <f t="shared" ref="M60:M84" si="83">(L60-H60)/H60</f>
        <v>0.14893617021276598</v>
      </c>
      <c r="N60" s="56">
        <f t="shared" ref="N60:N84" si="84">L60-H60</f>
        <v>0.70000000000000018</v>
      </c>
      <c r="O60" s="57">
        <f t="shared" si="46"/>
        <v>37.800000000000011</v>
      </c>
      <c r="P60" s="58">
        <f t="shared" ref="P60:P84" si="85">O60*$P$3</f>
        <v>0.37800000000000011</v>
      </c>
      <c r="Q60" s="57">
        <f t="shared" ref="Q60:Q84" si="86">O60*$Q$3</f>
        <v>1.8900000000000006</v>
      </c>
      <c r="R60" s="59">
        <f t="shared" ref="R60:R84" si="87">O60*$R$3</f>
        <v>0.75600000000000023</v>
      </c>
      <c r="S60" s="60">
        <f t="shared" ref="S60:S84" si="88">O60*$S$3</f>
        <v>1.8900000000000006</v>
      </c>
      <c r="T60" s="56">
        <f t="shared" ref="T60:T84" si="89">P60+Q60+R60+S60</f>
        <v>4.9140000000000015</v>
      </c>
      <c r="U60" s="61">
        <f t="shared" ref="U60:U84" si="90">O60-T60</f>
        <v>32.88600000000001</v>
      </c>
      <c r="V60" s="62">
        <f t="shared" si="47"/>
        <v>0.12957446808510642</v>
      </c>
      <c r="W60" s="68">
        <f t="shared" si="48"/>
        <v>761.40000000000009</v>
      </c>
      <c r="X60" s="69">
        <f t="shared" ref="X60:X106" si="91">X59+W60</f>
        <v>53333.3</v>
      </c>
      <c r="Y60" s="70">
        <v>3</v>
      </c>
      <c r="Z60" s="71">
        <f t="shared" ref="Z60:Z108" si="92">O60*Y60</f>
        <v>113.40000000000003</v>
      </c>
      <c r="AA60" s="72">
        <f t="shared" ref="AA60:AA108" si="93">AA59+Z60</f>
        <v>11912.999999999998</v>
      </c>
      <c r="AB60" s="70">
        <f t="shared" si="49"/>
        <v>9</v>
      </c>
      <c r="AC60" s="139">
        <f t="shared" si="16"/>
        <v>874.80000000000018</v>
      </c>
      <c r="AD60" s="113">
        <f t="shared" si="29"/>
        <v>65246.3</v>
      </c>
      <c r="AE60" s="114"/>
    </row>
    <row r="61" spans="1:31" ht="11.5" customHeight="1" x14ac:dyDescent="0.3">
      <c r="A61" s="49">
        <v>44091</v>
      </c>
      <c r="B61" s="159">
        <f t="shared" si="31"/>
        <v>9</v>
      </c>
      <c r="C61" s="159">
        <f t="shared" si="15"/>
        <v>2020</v>
      </c>
      <c r="D61" s="127" t="s">
        <v>113</v>
      </c>
      <c r="E61" s="49" t="s">
        <v>80</v>
      </c>
      <c r="F61" s="49" t="s">
        <v>81</v>
      </c>
      <c r="G61" s="103" t="s">
        <v>18</v>
      </c>
      <c r="H61" s="75">
        <v>8.6</v>
      </c>
      <c r="I61" s="51">
        <v>20</v>
      </c>
      <c r="J61" s="67" t="s">
        <v>14</v>
      </c>
      <c r="K61" s="53">
        <f t="shared" si="82"/>
        <v>172</v>
      </c>
      <c r="L61" s="54">
        <v>10.199999999999999</v>
      </c>
      <c r="M61" s="55">
        <f t="shared" si="83"/>
        <v>0.18604651162790695</v>
      </c>
      <c r="N61" s="56">
        <f t="shared" si="84"/>
        <v>1.5999999999999996</v>
      </c>
      <c r="O61" s="57">
        <f t="shared" si="46"/>
        <v>31.999999999999993</v>
      </c>
      <c r="P61" s="58">
        <f t="shared" si="85"/>
        <v>0.31999999999999995</v>
      </c>
      <c r="Q61" s="57">
        <f t="shared" si="86"/>
        <v>1.5999999999999996</v>
      </c>
      <c r="R61" s="59">
        <f t="shared" si="87"/>
        <v>0.6399999999999999</v>
      </c>
      <c r="S61" s="60">
        <f t="shared" si="88"/>
        <v>1.5999999999999996</v>
      </c>
      <c r="T61" s="56">
        <f t="shared" si="89"/>
        <v>4.1599999999999993</v>
      </c>
      <c r="U61" s="61">
        <f t="shared" si="90"/>
        <v>27.839999999999993</v>
      </c>
      <c r="V61" s="62">
        <f t="shared" si="47"/>
        <v>0.16186046511627902</v>
      </c>
      <c r="W61" s="68">
        <f t="shared" si="48"/>
        <v>172</v>
      </c>
      <c r="X61" s="69">
        <f t="shared" si="91"/>
        <v>53505.3</v>
      </c>
      <c r="Y61" s="70">
        <v>1</v>
      </c>
      <c r="Z61" s="71">
        <f t="shared" si="92"/>
        <v>31.999999999999993</v>
      </c>
      <c r="AA61" s="72">
        <f t="shared" si="93"/>
        <v>11944.999999999998</v>
      </c>
      <c r="AB61" s="70">
        <f t="shared" si="49"/>
        <v>9</v>
      </c>
      <c r="AC61" s="139">
        <f t="shared" si="16"/>
        <v>204</v>
      </c>
      <c r="AD61" s="113">
        <f t="shared" si="29"/>
        <v>65450.3</v>
      </c>
      <c r="AE61" s="114"/>
    </row>
    <row r="62" spans="1:31" ht="11.5" customHeight="1" x14ac:dyDescent="0.3">
      <c r="A62" s="49">
        <v>44091</v>
      </c>
      <c r="B62" s="159">
        <f t="shared" si="31"/>
        <v>9</v>
      </c>
      <c r="C62" s="159">
        <f t="shared" si="15"/>
        <v>2020</v>
      </c>
      <c r="D62" s="127" t="s">
        <v>113</v>
      </c>
      <c r="E62" s="49" t="s">
        <v>80</v>
      </c>
      <c r="F62" s="49" t="s">
        <v>81</v>
      </c>
      <c r="G62" s="103" t="s">
        <v>18</v>
      </c>
      <c r="H62" s="75">
        <v>8.4</v>
      </c>
      <c r="I62" s="51">
        <v>20</v>
      </c>
      <c r="J62" s="67" t="s">
        <v>14</v>
      </c>
      <c r="K62" s="53">
        <f t="shared" si="82"/>
        <v>168</v>
      </c>
      <c r="L62" s="54">
        <v>10.199999999999999</v>
      </c>
      <c r="M62" s="55">
        <f t="shared" si="83"/>
        <v>0.21428571428571416</v>
      </c>
      <c r="N62" s="56">
        <f t="shared" si="84"/>
        <v>1.7999999999999989</v>
      </c>
      <c r="O62" s="57">
        <f t="shared" si="46"/>
        <v>35.999999999999979</v>
      </c>
      <c r="P62" s="58">
        <f t="shared" si="85"/>
        <v>0.35999999999999982</v>
      </c>
      <c r="Q62" s="57">
        <f t="shared" si="86"/>
        <v>1.7999999999999989</v>
      </c>
      <c r="R62" s="59">
        <f t="shared" si="87"/>
        <v>0.71999999999999964</v>
      </c>
      <c r="S62" s="60">
        <f t="shared" si="88"/>
        <v>1.7999999999999989</v>
      </c>
      <c r="T62" s="56">
        <f t="shared" si="89"/>
        <v>4.6799999999999979</v>
      </c>
      <c r="U62" s="61">
        <f t="shared" si="90"/>
        <v>31.319999999999979</v>
      </c>
      <c r="V62" s="62">
        <f t="shared" si="47"/>
        <v>0.1864285714285713</v>
      </c>
      <c r="W62" s="68">
        <f t="shared" si="48"/>
        <v>840</v>
      </c>
      <c r="X62" s="69">
        <f t="shared" si="91"/>
        <v>54345.3</v>
      </c>
      <c r="Y62" s="70">
        <v>5</v>
      </c>
      <c r="Z62" s="71">
        <f t="shared" si="92"/>
        <v>179.99999999999989</v>
      </c>
      <c r="AA62" s="72">
        <f t="shared" si="93"/>
        <v>12124.999999999998</v>
      </c>
      <c r="AB62" s="70">
        <f t="shared" si="49"/>
        <v>9</v>
      </c>
      <c r="AC62" s="139">
        <f t="shared" si="16"/>
        <v>1019.9999999999999</v>
      </c>
      <c r="AD62" s="113">
        <f t="shared" si="29"/>
        <v>66470.3</v>
      </c>
      <c r="AE62" s="114"/>
    </row>
    <row r="63" spans="1:31" ht="11.5" customHeight="1" x14ac:dyDescent="0.3">
      <c r="A63" s="49">
        <v>44091</v>
      </c>
      <c r="B63" s="159">
        <f t="shared" si="31"/>
        <v>9</v>
      </c>
      <c r="C63" s="159">
        <f t="shared" si="15"/>
        <v>2020</v>
      </c>
      <c r="D63" s="127" t="s">
        <v>113</v>
      </c>
      <c r="E63" s="49" t="s">
        <v>80</v>
      </c>
      <c r="F63" s="49" t="s">
        <v>81</v>
      </c>
      <c r="G63" s="103" t="s">
        <v>26</v>
      </c>
      <c r="H63" s="75">
        <v>15.5</v>
      </c>
      <c r="I63" s="51">
        <v>5</v>
      </c>
      <c r="J63" s="67" t="s">
        <v>14</v>
      </c>
      <c r="K63" s="53">
        <f t="shared" si="82"/>
        <v>77.5</v>
      </c>
      <c r="L63" s="54">
        <v>18</v>
      </c>
      <c r="M63" s="55">
        <f t="shared" si="83"/>
        <v>0.16129032258064516</v>
      </c>
      <c r="N63" s="56">
        <f t="shared" si="84"/>
        <v>2.5</v>
      </c>
      <c r="O63" s="57">
        <f t="shared" si="46"/>
        <v>12.5</v>
      </c>
      <c r="P63" s="58">
        <f t="shared" si="85"/>
        <v>0.125</v>
      </c>
      <c r="Q63" s="57">
        <f t="shared" si="86"/>
        <v>0.625</v>
      </c>
      <c r="R63" s="59">
        <f t="shared" si="87"/>
        <v>0.25</v>
      </c>
      <c r="S63" s="60">
        <f t="shared" si="88"/>
        <v>0.625</v>
      </c>
      <c r="T63" s="56">
        <f t="shared" si="89"/>
        <v>1.625</v>
      </c>
      <c r="U63" s="61">
        <f t="shared" si="90"/>
        <v>10.875</v>
      </c>
      <c r="V63" s="62">
        <f t="shared" si="47"/>
        <v>0.14032258064516129</v>
      </c>
      <c r="W63" s="68">
        <f t="shared" si="48"/>
        <v>310</v>
      </c>
      <c r="X63" s="69">
        <f t="shared" si="91"/>
        <v>54655.3</v>
      </c>
      <c r="Y63" s="70">
        <v>4</v>
      </c>
      <c r="Z63" s="71">
        <f t="shared" si="92"/>
        <v>50</v>
      </c>
      <c r="AA63" s="72">
        <f t="shared" si="93"/>
        <v>12174.999999999998</v>
      </c>
      <c r="AB63" s="70">
        <f t="shared" si="49"/>
        <v>9</v>
      </c>
      <c r="AC63" s="139">
        <f t="shared" si="16"/>
        <v>360</v>
      </c>
      <c r="AD63" s="113">
        <f t="shared" si="29"/>
        <v>66830.3</v>
      </c>
      <c r="AE63" s="114"/>
    </row>
    <row r="64" spans="1:31" ht="11.5" customHeight="1" x14ac:dyDescent="0.3">
      <c r="A64" s="49">
        <v>44091</v>
      </c>
      <c r="B64" s="159">
        <f t="shared" si="31"/>
        <v>9</v>
      </c>
      <c r="C64" s="159">
        <f t="shared" si="15"/>
        <v>2020</v>
      </c>
      <c r="D64" s="127" t="s">
        <v>113</v>
      </c>
      <c r="E64" s="49" t="s">
        <v>80</v>
      </c>
      <c r="F64" s="49" t="s">
        <v>81</v>
      </c>
      <c r="G64" s="103" t="s">
        <v>41</v>
      </c>
      <c r="H64" s="75">
        <v>60</v>
      </c>
      <c r="I64" s="51">
        <v>5</v>
      </c>
      <c r="J64" s="67" t="s">
        <v>14</v>
      </c>
      <c r="K64" s="53">
        <f t="shared" si="82"/>
        <v>300</v>
      </c>
      <c r="L64" s="54">
        <v>78</v>
      </c>
      <c r="M64" s="55">
        <f t="shared" si="83"/>
        <v>0.3</v>
      </c>
      <c r="N64" s="56">
        <f t="shared" si="84"/>
        <v>18</v>
      </c>
      <c r="O64" s="57">
        <f t="shared" si="46"/>
        <v>90</v>
      </c>
      <c r="P64" s="58">
        <f t="shared" si="85"/>
        <v>0.9</v>
      </c>
      <c r="Q64" s="57">
        <f t="shared" si="86"/>
        <v>4.5</v>
      </c>
      <c r="R64" s="59">
        <f t="shared" si="87"/>
        <v>1.8</v>
      </c>
      <c r="S64" s="60">
        <f t="shared" si="88"/>
        <v>4.5</v>
      </c>
      <c r="T64" s="56">
        <f t="shared" si="89"/>
        <v>11.7</v>
      </c>
      <c r="U64" s="61">
        <f t="shared" si="90"/>
        <v>78.3</v>
      </c>
      <c r="V64" s="62">
        <f t="shared" si="47"/>
        <v>0.26100000000000001</v>
      </c>
      <c r="W64" s="68">
        <f t="shared" si="48"/>
        <v>300</v>
      </c>
      <c r="X64" s="69">
        <f t="shared" si="91"/>
        <v>54955.3</v>
      </c>
      <c r="Y64" s="70">
        <v>1</v>
      </c>
      <c r="Z64" s="71">
        <f t="shared" si="92"/>
        <v>90</v>
      </c>
      <c r="AA64" s="72">
        <f t="shared" si="93"/>
        <v>12264.999999999998</v>
      </c>
      <c r="AB64" s="70">
        <f t="shared" si="49"/>
        <v>9</v>
      </c>
      <c r="AC64" s="139">
        <f t="shared" si="16"/>
        <v>390</v>
      </c>
      <c r="AD64" s="113">
        <f t="shared" si="29"/>
        <v>67220.3</v>
      </c>
      <c r="AE64" s="114"/>
    </row>
    <row r="65" spans="1:31" ht="11.5" customHeight="1" x14ac:dyDescent="0.3">
      <c r="A65" s="49">
        <v>44091</v>
      </c>
      <c r="B65" s="159">
        <f t="shared" si="31"/>
        <v>9</v>
      </c>
      <c r="C65" s="159">
        <f t="shared" si="15"/>
        <v>2020</v>
      </c>
      <c r="D65" s="127" t="s">
        <v>114</v>
      </c>
      <c r="E65" s="49" t="s">
        <v>68</v>
      </c>
      <c r="F65" s="49" t="s">
        <v>66</v>
      </c>
      <c r="G65" s="74" t="s">
        <v>36</v>
      </c>
      <c r="H65" s="75">
        <v>5.25</v>
      </c>
      <c r="I65" s="51">
        <v>220</v>
      </c>
      <c r="J65" s="67" t="s">
        <v>14</v>
      </c>
      <c r="K65" s="53">
        <f t="shared" si="82"/>
        <v>1155</v>
      </c>
      <c r="L65" s="54">
        <v>6.8</v>
      </c>
      <c r="M65" s="55">
        <f t="shared" si="83"/>
        <v>0.29523809523809519</v>
      </c>
      <c r="N65" s="56">
        <f t="shared" si="84"/>
        <v>1.5499999999999998</v>
      </c>
      <c r="O65" s="57">
        <f t="shared" si="46"/>
        <v>340.99999999999994</v>
      </c>
      <c r="P65" s="58">
        <f t="shared" si="85"/>
        <v>3.4099999999999997</v>
      </c>
      <c r="Q65" s="57">
        <f t="shared" si="86"/>
        <v>17.049999999999997</v>
      </c>
      <c r="R65" s="59">
        <f t="shared" si="87"/>
        <v>6.8199999999999994</v>
      </c>
      <c r="S65" s="60">
        <f t="shared" si="88"/>
        <v>17.049999999999997</v>
      </c>
      <c r="T65" s="56">
        <f t="shared" si="89"/>
        <v>44.33</v>
      </c>
      <c r="U65" s="61">
        <f t="shared" si="90"/>
        <v>296.66999999999996</v>
      </c>
      <c r="V65" s="62">
        <f t="shared" si="47"/>
        <v>0.25685714285714284</v>
      </c>
      <c r="W65" s="68">
        <f t="shared" si="48"/>
        <v>1155</v>
      </c>
      <c r="X65" s="69">
        <f t="shared" si="91"/>
        <v>56110.3</v>
      </c>
      <c r="Y65" s="70">
        <v>1</v>
      </c>
      <c r="Z65" s="71">
        <f t="shared" si="92"/>
        <v>340.99999999999994</v>
      </c>
      <c r="AA65" s="72">
        <f t="shared" si="93"/>
        <v>12605.999999999998</v>
      </c>
      <c r="AB65" s="70">
        <f t="shared" si="49"/>
        <v>9</v>
      </c>
      <c r="AC65" s="139">
        <f t="shared" si="16"/>
        <v>1496</v>
      </c>
      <c r="AD65" s="113">
        <f t="shared" si="29"/>
        <v>68716.3</v>
      </c>
      <c r="AE65" s="114"/>
    </row>
    <row r="66" spans="1:31" ht="11.5" customHeight="1" x14ac:dyDescent="0.3">
      <c r="A66" s="49">
        <v>44091</v>
      </c>
      <c r="B66" s="159">
        <f t="shared" si="31"/>
        <v>9</v>
      </c>
      <c r="C66" s="159">
        <f t="shared" si="15"/>
        <v>2020</v>
      </c>
      <c r="D66" s="127" t="s">
        <v>114</v>
      </c>
      <c r="E66" s="49" t="s">
        <v>68</v>
      </c>
      <c r="F66" s="49" t="s">
        <v>66</v>
      </c>
      <c r="G66" s="108" t="s">
        <v>17</v>
      </c>
      <c r="H66" s="75">
        <v>4.7</v>
      </c>
      <c r="I66" s="51">
        <v>37</v>
      </c>
      <c r="J66" s="67" t="s">
        <v>14</v>
      </c>
      <c r="K66" s="53">
        <f t="shared" si="82"/>
        <v>173.9</v>
      </c>
      <c r="L66" s="54">
        <v>6.5</v>
      </c>
      <c r="M66" s="55">
        <f t="shared" si="83"/>
        <v>0.38297872340425526</v>
      </c>
      <c r="N66" s="56">
        <f t="shared" si="84"/>
        <v>1.7999999999999998</v>
      </c>
      <c r="O66" s="57">
        <f t="shared" si="46"/>
        <v>66.599999999999994</v>
      </c>
      <c r="P66" s="58">
        <f t="shared" si="85"/>
        <v>0.66599999999999993</v>
      </c>
      <c r="Q66" s="57">
        <f t="shared" si="86"/>
        <v>3.33</v>
      </c>
      <c r="R66" s="59">
        <f t="shared" si="87"/>
        <v>1.3319999999999999</v>
      </c>
      <c r="S66" s="60">
        <f t="shared" si="88"/>
        <v>3.33</v>
      </c>
      <c r="T66" s="56">
        <f t="shared" si="89"/>
        <v>8.6579999999999995</v>
      </c>
      <c r="U66" s="61">
        <f t="shared" si="90"/>
        <v>57.941999999999993</v>
      </c>
      <c r="V66" s="62">
        <f t="shared" si="47"/>
        <v>0.33319148936170206</v>
      </c>
      <c r="W66" s="68">
        <f t="shared" si="48"/>
        <v>347.8</v>
      </c>
      <c r="X66" s="69">
        <f t="shared" si="91"/>
        <v>56458.100000000006</v>
      </c>
      <c r="Y66" s="70">
        <v>2</v>
      </c>
      <c r="Z66" s="71">
        <f t="shared" si="92"/>
        <v>133.19999999999999</v>
      </c>
      <c r="AA66" s="72">
        <f t="shared" si="93"/>
        <v>12739.199999999999</v>
      </c>
      <c r="AB66" s="70">
        <f t="shared" si="49"/>
        <v>9</v>
      </c>
      <c r="AC66" s="139">
        <f t="shared" si="16"/>
        <v>481</v>
      </c>
      <c r="AD66" s="113">
        <f t="shared" si="29"/>
        <v>69197.3</v>
      </c>
      <c r="AE66" s="114"/>
    </row>
    <row r="67" spans="1:31" ht="11.5" customHeight="1" x14ac:dyDescent="0.3">
      <c r="A67" s="49">
        <v>44096</v>
      </c>
      <c r="B67" s="159">
        <f t="shared" si="31"/>
        <v>9</v>
      </c>
      <c r="C67" s="159">
        <f t="shared" si="15"/>
        <v>2020</v>
      </c>
      <c r="D67" s="127" t="s">
        <v>115</v>
      </c>
      <c r="E67" s="49" t="s">
        <v>80</v>
      </c>
      <c r="F67" s="49" t="s">
        <v>81</v>
      </c>
      <c r="G67" s="108" t="s">
        <v>29</v>
      </c>
      <c r="H67" s="75">
        <v>5.0999999999999996</v>
      </c>
      <c r="I67" s="51">
        <v>220</v>
      </c>
      <c r="J67" s="67" t="s">
        <v>14</v>
      </c>
      <c r="K67" s="53">
        <f t="shared" si="82"/>
        <v>1122</v>
      </c>
      <c r="L67" s="54">
        <v>5.7</v>
      </c>
      <c r="M67" s="55">
        <f t="shared" si="83"/>
        <v>0.11764705882352952</v>
      </c>
      <c r="N67" s="56">
        <f t="shared" si="84"/>
        <v>0.60000000000000053</v>
      </c>
      <c r="O67" s="57">
        <f t="shared" si="46"/>
        <v>132.00000000000011</v>
      </c>
      <c r="P67" s="58">
        <f t="shared" si="85"/>
        <v>1.3200000000000012</v>
      </c>
      <c r="Q67" s="57">
        <f t="shared" si="86"/>
        <v>6.6000000000000059</v>
      </c>
      <c r="R67" s="59">
        <f t="shared" si="87"/>
        <v>2.6400000000000023</v>
      </c>
      <c r="S67" s="60">
        <f t="shared" si="88"/>
        <v>6.6000000000000059</v>
      </c>
      <c r="T67" s="56">
        <f t="shared" si="89"/>
        <v>17.160000000000014</v>
      </c>
      <c r="U67" s="61">
        <f t="shared" si="90"/>
        <v>114.8400000000001</v>
      </c>
      <c r="V67" s="62">
        <f t="shared" si="47"/>
        <v>0.10235294117647067</v>
      </c>
      <c r="W67" s="68">
        <f t="shared" si="48"/>
        <v>4488</v>
      </c>
      <c r="X67" s="69">
        <f t="shared" si="91"/>
        <v>60946.100000000006</v>
      </c>
      <c r="Y67" s="70">
        <v>4</v>
      </c>
      <c r="Z67" s="71">
        <f t="shared" si="92"/>
        <v>528.00000000000045</v>
      </c>
      <c r="AA67" s="72">
        <f t="shared" si="93"/>
        <v>13267.199999999999</v>
      </c>
      <c r="AB67" s="70">
        <f t="shared" si="49"/>
        <v>9</v>
      </c>
      <c r="AC67" s="139">
        <f t="shared" si="16"/>
        <v>5016</v>
      </c>
      <c r="AD67" s="113">
        <f t="shared" si="29"/>
        <v>74213.3</v>
      </c>
      <c r="AE67" s="114"/>
    </row>
    <row r="68" spans="1:31" ht="11.5" customHeight="1" x14ac:dyDescent="0.3">
      <c r="A68" s="49">
        <v>44096</v>
      </c>
      <c r="B68" s="159">
        <f t="shared" si="31"/>
        <v>9</v>
      </c>
      <c r="C68" s="159">
        <f t="shared" si="15"/>
        <v>2020</v>
      </c>
      <c r="D68" s="127" t="s">
        <v>115</v>
      </c>
      <c r="E68" s="49" t="s">
        <v>80</v>
      </c>
      <c r="F68" s="49" t="s">
        <v>81</v>
      </c>
      <c r="G68" s="108" t="s">
        <v>29</v>
      </c>
      <c r="H68" s="75">
        <v>5.05</v>
      </c>
      <c r="I68" s="51">
        <v>220</v>
      </c>
      <c r="J68" s="67" t="s">
        <v>14</v>
      </c>
      <c r="K68" s="53">
        <f t="shared" si="82"/>
        <v>1111</v>
      </c>
      <c r="L68" s="54">
        <v>5.7</v>
      </c>
      <c r="M68" s="55">
        <f t="shared" si="83"/>
        <v>0.1287128712871288</v>
      </c>
      <c r="N68" s="56">
        <f t="shared" si="84"/>
        <v>0.65000000000000036</v>
      </c>
      <c r="O68" s="57">
        <f t="shared" si="46"/>
        <v>143.00000000000009</v>
      </c>
      <c r="P68" s="58">
        <f t="shared" si="85"/>
        <v>1.4300000000000008</v>
      </c>
      <c r="Q68" s="57">
        <f t="shared" si="86"/>
        <v>7.1500000000000048</v>
      </c>
      <c r="R68" s="59">
        <f t="shared" si="87"/>
        <v>2.8600000000000017</v>
      </c>
      <c r="S68" s="60">
        <f t="shared" si="88"/>
        <v>7.1500000000000048</v>
      </c>
      <c r="T68" s="56">
        <f t="shared" si="89"/>
        <v>18.590000000000011</v>
      </c>
      <c r="U68" s="61">
        <f t="shared" si="90"/>
        <v>124.41000000000008</v>
      </c>
      <c r="V68" s="62">
        <f t="shared" si="47"/>
        <v>0.11198019801980205</v>
      </c>
      <c r="W68" s="68">
        <f t="shared" si="48"/>
        <v>1111</v>
      </c>
      <c r="X68" s="69">
        <f t="shared" si="91"/>
        <v>62057.100000000006</v>
      </c>
      <c r="Y68" s="70">
        <v>1</v>
      </c>
      <c r="Z68" s="71">
        <f t="shared" si="92"/>
        <v>143.00000000000009</v>
      </c>
      <c r="AA68" s="72">
        <f t="shared" si="93"/>
        <v>13410.199999999999</v>
      </c>
      <c r="AB68" s="70">
        <f t="shared" si="49"/>
        <v>9</v>
      </c>
      <c r="AC68" s="139">
        <f t="shared" si="16"/>
        <v>1254</v>
      </c>
      <c r="AD68" s="113">
        <f t="shared" si="29"/>
        <v>75467.3</v>
      </c>
      <c r="AE68" s="114"/>
    </row>
    <row r="69" spans="1:31" ht="11.5" customHeight="1" x14ac:dyDescent="0.3">
      <c r="A69" s="49">
        <v>44096</v>
      </c>
      <c r="B69" s="159">
        <f t="shared" si="31"/>
        <v>9</v>
      </c>
      <c r="C69" s="159">
        <f t="shared" si="15"/>
        <v>2020</v>
      </c>
      <c r="D69" s="127" t="s">
        <v>115</v>
      </c>
      <c r="E69" s="49" t="s">
        <v>80</v>
      </c>
      <c r="F69" s="49" t="s">
        <v>81</v>
      </c>
      <c r="G69" s="108" t="s">
        <v>38</v>
      </c>
      <c r="H69" s="75">
        <v>5.05</v>
      </c>
      <c r="I69" s="51">
        <v>220</v>
      </c>
      <c r="J69" s="67" t="s">
        <v>14</v>
      </c>
      <c r="K69" s="53">
        <f t="shared" si="82"/>
        <v>1111</v>
      </c>
      <c r="L69" s="54">
        <v>5.7</v>
      </c>
      <c r="M69" s="55">
        <f t="shared" si="83"/>
        <v>0.1287128712871288</v>
      </c>
      <c r="N69" s="56">
        <f t="shared" si="84"/>
        <v>0.65000000000000036</v>
      </c>
      <c r="O69" s="57">
        <f t="shared" ref="O69:O84" si="94">N69*I69</f>
        <v>143.00000000000009</v>
      </c>
      <c r="P69" s="58">
        <f t="shared" si="85"/>
        <v>1.4300000000000008</v>
      </c>
      <c r="Q69" s="57">
        <f t="shared" si="86"/>
        <v>7.1500000000000048</v>
      </c>
      <c r="R69" s="59">
        <f t="shared" si="87"/>
        <v>2.8600000000000017</v>
      </c>
      <c r="S69" s="60">
        <f t="shared" si="88"/>
        <v>7.1500000000000048</v>
      </c>
      <c r="T69" s="56">
        <f t="shared" si="89"/>
        <v>18.590000000000011</v>
      </c>
      <c r="U69" s="61">
        <f t="shared" si="90"/>
        <v>124.41000000000008</v>
      </c>
      <c r="V69" s="62">
        <f t="shared" ref="V69:V83" si="95">U69/K69</f>
        <v>0.11198019801980205</v>
      </c>
      <c r="W69" s="68">
        <f t="shared" ref="W69:W78" si="96">K69*Y69</f>
        <v>1111</v>
      </c>
      <c r="X69" s="69">
        <f t="shared" si="91"/>
        <v>63168.100000000006</v>
      </c>
      <c r="Y69" s="70">
        <v>1</v>
      </c>
      <c r="Z69" s="71">
        <f t="shared" si="92"/>
        <v>143.00000000000009</v>
      </c>
      <c r="AA69" s="72">
        <f t="shared" si="93"/>
        <v>13553.199999999999</v>
      </c>
      <c r="AB69" s="70">
        <f t="shared" ref="AB69:AB100" si="97">MONTH(A69)</f>
        <v>9</v>
      </c>
      <c r="AC69" s="139">
        <f t="shared" si="16"/>
        <v>1254</v>
      </c>
      <c r="AD69" s="113">
        <f t="shared" si="29"/>
        <v>76721.3</v>
      </c>
      <c r="AE69" s="114"/>
    </row>
    <row r="70" spans="1:31" ht="11.5" customHeight="1" x14ac:dyDescent="0.3">
      <c r="A70" s="49">
        <v>44096</v>
      </c>
      <c r="B70" s="159">
        <f t="shared" si="31"/>
        <v>9</v>
      </c>
      <c r="C70" s="159">
        <f t="shared" ref="C70:C133" si="98">YEAR(A70)</f>
        <v>2020</v>
      </c>
      <c r="D70" s="127" t="s">
        <v>115</v>
      </c>
      <c r="E70" s="49" t="s">
        <v>80</v>
      </c>
      <c r="F70" s="49" t="s">
        <v>81</v>
      </c>
      <c r="G70" s="108" t="s">
        <v>39</v>
      </c>
      <c r="H70" s="75">
        <v>4.7</v>
      </c>
      <c r="I70" s="51">
        <v>54</v>
      </c>
      <c r="J70" s="67" t="s">
        <v>14</v>
      </c>
      <c r="K70" s="53">
        <f t="shared" si="82"/>
        <v>253.8</v>
      </c>
      <c r="L70" s="54">
        <v>5.4</v>
      </c>
      <c r="M70" s="55">
        <f t="shared" si="83"/>
        <v>0.14893617021276598</v>
      </c>
      <c r="N70" s="56">
        <f t="shared" si="84"/>
        <v>0.70000000000000018</v>
      </c>
      <c r="O70" s="57">
        <f t="shared" si="94"/>
        <v>37.800000000000011</v>
      </c>
      <c r="P70" s="58">
        <f t="shared" si="85"/>
        <v>0.37800000000000011</v>
      </c>
      <c r="Q70" s="57">
        <f t="shared" si="86"/>
        <v>1.8900000000000006</v>
      </c>
      <c r="R70" s="59">
        <f t="shared" si="87"/>
        <v>0.75600000000000023</v>
      </c>
      <c r="S70" s="60">
        <f t="shared" si="88"/>
        <v>1.8900000000000006</v>
      </c>
      <c r="T70" s="56">
        <f t="shared" si="89"/>
        <v>4.9140000000000015</v>
      </c>
      <c r="U70" s="61">
        <f t="shared" si="90"/>
        <v>32.88600000000001</v>
      </c>
      <c r="V70" s="62">
        <f t="shared" si="95"/>
        <v>0.12957446808510642</v>
      </c>
      <c r="W70" s="68">
        <f t="shared" si="96"/>
        <v>1269</v>
      </c>
      <c r="X70" s="69">
        <f t="shared" si="91"/>
        <v>64437.100000000006</v>
      </c>
      <c r="Y70" s="70">
        <v>5</v>
      </c>
      <c r="Z70" s="71">
        <f t="shared" si="92"/>
        <v>189.00000000000006</v>
      </c>
      <c r="AA70" s="72">
        <f t="shared" si="93"/>
        <v>13742.199999999999</v>
      </c>
      <c r="AB70" s="70">
        <f t="shared" si="97"/>
        <v>9</v>
      </c>
      <c r="AC70" s="139">
        <f t="shared" ref="AC70:AC133" si="99">W70+Z70</f>
        <v>1458</v>
      </c>
      <c r="AD70" s="113">
        <f t="shared" si="29"/>
        <v>78179.3</v>
      </c>
      <c r="AE70" s="114"/>
    </row>
    <row r="71" spans="1:31" ht="11.5" customHeight="1" x14ac:dyDescent="0.3">
      <c r="A71" s="49">
        <v>44096</v>
      </c>
      <c r="B71" s="159">
        <f t="shared" si="31"/>
        <v>9</v>
      </c>
      <c r="C71" s="159">
        <f t="shared" si="98"/>
        <v>2020</v>
      </c>
      <c r="D71" s="127" t="s">
        <v>115</v>
      </c>
      <c r="E71" s="49" t="s">
        <v>80</v>
      </c>
      <c r="F71" s="49" t="s">
        <v>81</v>
      </c>
      <c r="G71" s="108" t="s">
        <v>40</v>
      </c>
      <c r="H71" s="75">
        <v>4.7</v>
      </c>
      <c r="I71" s="51">
        <v>54</v>
      </c>
      <c r="J71" s="67" t="s">
        <v>14</v>
      </c>
      <c r="K71" s="53">
        <f t="shared" si="82"/>
        <v>253.8</v>
      </c>
      <c r="L71" s="54">
        <v>5.4</v>
      </c>
      <c r="M71" s="55">
        <f t="shared" si="83"/>
        <v>0.14893617021276598</v>
      </c>
      <c r="N71" s="56">
        <f t="shared" si="84"/>
        <v>0.70000000000000018</v>
      </c>
      <c r="O71" s="57">
        <f t="shared" si="94"/>
        <v>37.800000000000011</v>
      </c>
      <c r="P71" s="58">
        <f t="shared" si="85"/>
        <v>0.37800000000000011</v>
      </c>
      <c r="Q71" s="57">
        <f t="shared" si="86"/>
        <v>1.8900000000000006</v>
      </c>
      <c r="R71" s="59">
        <f t="shared" si="87"/>
        <v>0.75600000000000023</v>
      </c>
      <c r="S71" s="60">
        <f t="shared" si="88"/>
        <v>1.8900000000000006</v>
      </c>
      <c r="T71" s="56">
        <f t="shared" si="89"/>
        <v>4.9140000000000015</v>
      </c>
      <c r="U71" s="61">
        <f t="shared" si="90"/>
        <v>32.88600000000001</v>
      </c>
      <c r="V71" s="62">
        <f t="shared" si="95"/>
        <v>0.12957446808510642</v>
      </c>
      <c r="W71" s="68">
        <f t="shared" si="96"/>
        <v>507.6</v>
      </c>
      <c r="X71" s="69">
        <f t="shared" si="91"/>
        <v>64944.700000000004</v>
      </c>
      <c r="Y71" s="70">
        <v>2</v>
      </c>
      <c r="Z71" s="71">
        <f t="shared" si="92"/>
        <v>75.600000000000023</v>
      </c>
      <c r="AA71" s="72">
        <f t="shared" si="93"/>
        <v>13817.8</v>
      </c>
      <c r="AB71" s="70">
        <f t="shared" si="97"/>
        <v>9</v>
      </c>
      <c r="AC71" s="139">
        <f t="shared" si="99"/>
        <v>583.20000000000005</v>
      </c>
      <c r="AD71" s="113">
        <f t="shared" si="29"/>
        <v>78762.5</v>
      </c>
      <c r="AE71" s="114"/>
    </row>
    <row r="72" spans="1:31" ht="11.5" customHeight="1" x14ac:dyDescent="0.3">
      <c r="A72" s="49">
        <v>44096</v>
      </c>
      <c r="B72" s="159">
        <f t="shared" si="31"/>
        <v>9</v>
      </c>
      <c r="C72" s="159">
        <f t="shared" si="98"/>
        <v>2020</v>
      </c>
      <c r="D72" s="127" t="s">
        <v>115</v>
      </c>
      <c r="E72" s="49" t="s">
        <v>80</v>
      </c>
      <c r="F72" s="49" t="s">
        <v>81</v>
      </c>
      <c r="G72" s="108" t="s">
        <v>18</v>
      </c>
      <c r="H72" s="75">
        <v>8.4</v>
      </c>
      <c r="I72" s="51">
        <v>20</v>
      </c>
      <c r="J72" s="67" t="s">
        <v>14</v>
      </c>
      <c r="K72" s="53">
        <f t="shared" si="82"/>
        <v>168</v>
      </c>
      <c r="L72" s="54">
        <v>10.199999999999999</v>
      </c>
      <c r="M72" s="55">
        <f t="shared" si="83"/>
        <v>0.21428571428571416</v>
      </c>
      <c r="N72" s="56">
        <f t="shared" si="84"/>
        <v>1.7999999999999989</v>
      </c>
      <c r="O72" s="57">
        <f t="shared" si="94"/>
        <v>35.999999999999979</v>
      </c>
      <c r="P72" s="58">
        <f t="shared" si="85"/>
        <v>0.35999999999999982</v>
      </c>
      <c r="Q72" s="57">
        <f t="shared" si="86"/>
        <v>1.7999999999999989</v>
      </c>
      <c r="R72" s="59">
        <f t="shared" si="87"/>
        <v>0.71999999999999964</v>
      </c>
      <c r="S72" s="60">
        <f t="shared" si="88"/>
        <v>1.7999999999999989</v>
      </c>
      <c r="T72" s="56">
        <f t="shared" si="89"/>
        <v>4.6799999999999979</v>
      </c>
      <c r="U72" s="61">
        <f t="shared" si="90"/>
        <v>31.319999999999979</v>
      </c>
      <c r="V72" s="62">
        <f t="shared" si="95"/>
        <v>0.1864285714285713</v>
      </c>
      <c r="W72" s="68">
        <f t="shared" si="96"/>
        <v>1680</v>
      </c>
      <c r="X72" s="69">
        <f t="shared" si="91"/>
        <v>66624.700000000012</v>
      </c>
      <c r="Y72" s="70">
        <v>10</v>
      </c>
      <c r="Z72" s="71">
        <f t="shared" si="92"/>
        <v>359.99999999999977</v>
      </c>
      <c r="AA72" s="72">
        <f t="shared" si="93"/>
        <v>14177.8</v>
      </c>
      <c r="AB72" s="70">
        <f t="shared" si="97"/>
        <v>9</v>
      </c>
      <c r="AC72" s="139">
        <f t="shared" si="99"/>
        <v>2039.9999999999998</v>
      </c>
      <c r="AD72" s="113">
        <f t="shared" si="29"/>
        <v>80802.500000000015</v>
      </c>
      <c r="AE72" s="114"/>
    </row>
    <row r="73" spans="1:31" ht="11.5" customHeight="1" x14ac:dyDescent="0.3">
      <c r="A73" s="49">
        <v>44097</v>
      </c>
      <c r="B73" s="159">
        <f t="shared" si="31"/>
        <v>9</v>
      </c>
      <c r="C73" s="159">
        <f t="shared" si="98"/>
        <v>2020</v>
      </c>
      <c r="D73" s="127" t="s">
        <v>116</v>
      </c>
      <c r="E73" s="49" t="s">
        <v>108</v>
      </c>
      <c r="F73" s="49" t="s">
        <v>109</v>
      </c>
      <c r="G73" s="108" t="s">
        <v>29</v>
      </c>
      <c r="H73" s="75">
        <v>5.05</v>
      </c>
      <c r="I73" s="51">
        <v>220</v>
      </c>
      <c r="J73" s="67" t="s">
        <v>14</v>
      </c>
      <c r="K73" s="53">
        <f t="shared" si="82"/>
        <v>1111</v>
      </c>
      <c r="L73" s="54">
        <v>6</v>
      </c>
      <c r="M73" s="55">
        <f t="shared" si="83"/>
        <v>0.18811881188118815</v>
      </c>
      <c r="N73" s="56">
        <f t="shared" si="84"/>
        <v>0.95000000000000018</v>
      </c>
      <c r="O73" s="57">
        <f t="shared" si="94"/>
        <v>209.00000000000003</v>
      </c>
      <c r="P73" s="58">
        <f t="shared" si="85"/>
        <v>2.0900000000000003</v>
      </c>
      <c r="Q73" s="57">
        <f t="shared" si="86"/>
        <v>10.450000000000003</v>
      </c>
      <c r="R73" s="59">
        <f t="shared" si="87"/>
        <v>4.1800000000000006</v>
      </c>
      <c r="S73" s="60">
        <f t="shared" si="88"/>
        <v>10.450000000000003</v>
      </c>
      <c r="T73" s="56">
        <f t="shared" si="89"/>
        <v>27.170000000000005</v>
      </c>
      <c r="U73" s="61">
        <f t="shared" si="90"/>
        <v>181.83</v>
      </c>
      <c r="V73" s="62">
        <f t="shared" si="95"/>
        <v>0.16366336633663367</v>
      </c>
      <c r="W73" s="68">
        <f t="shared" si="96"/>
        <v>5555</v>
      </c>
      <c r="X73" s="69">
        <f t="shared" si="91"/>
        <v>72179.700000000012</v>
      </c>
      <c r="Y73" s="70">
        <v>5</v>
      </c>
      <c r="Z73" s="71">
        <f t="shared" si="92"/>
        <v>1045.0000000000002</v>
      </c>
      <c r="AA73" s="72">
        <f t="shared" si="93"/>
        <v>15222.8</v>
      </c>
      <c r="AB73" s="70">
        <f t="shared" si="97"/>
        <v>9</v>
      </c>
      <c r="AC73" s="139">
        <f t="shared" si="99"/>
        <v>6600</v>
      </c>
      <c r="AD73" s="113">
        <f t="shared" si="29"/>
        <v>87402.500000000015</v>
      </c>
      <c r="AE73" s="114"/>
    </row>
    <row r="74" spans="1:31" ht="11.5" customHeight="1" x14ac:dyDescent="0.3">
      <c r="A74" s="49">
        <v>44097</v>
      </c>
      <c r="B74" s="159">
        <f t="shared" si="31"/>
        <v>9</v>
      </c>
      <c r="C74" s="159">
        <f t="shared" si="98"/>
        <v>2020</v>
      </c>
      <c r="D74" s="127" t="s">
        <v>116</v>
      </c>
      <c r="E74" s="49" t="s">
        <v>108</v>
      </c>
      <c r="F74" s="49" t="s">
        <v>109</v>
      </c>
      <c r="G74" s="108" t="s">
        <v>17</v>
      </c>
      <c r="H74" s="75">
        <v>4.7</v>
      </c>
      <c r="I74" s="51">
        <v>37</v>
      </c>
      <c r="J74" s="67" t="s">
        <v>14</v>
      </c>
      <c r="K74" s="53">
        <f t="shared" si="82"/>
        <v>173.9</v>
      </c>
      <c r="L74" s="54">
        <v>6</v>
      </c>
      <c r="M74" s="55">
        <f t="shared" si="83"/>
        <v>0.27659574468085102</v>
      </c>
      <c r="N74" s="56">
        <f t="shared" si="84"/>
        <v>1.2999999999999998</v>
      </c>
      <c r="O74" s="57">
        <f t="shared" si="94"/>
        <v>48.099999999999994</v>
      </c>
      <c r="P74" s="58">
        <f t="shared" si="85"/>
        <v>0.48099999999999993</v>
      </c>
      <c r="Q74" s="57">
        <f t="shared" si="86"/>
        <v>2.4049999999999998</v>
      </c>
      <c r="R74" s="59">
        <f t="shared" si="87"/>
        <v>0.96199999999999986</v>
      </c>
      <c r="S74" s="60">
        <f t="shared" si="88"/>
        <v>2.4049999999999998</v>
      </c>
      <c r="T74" s="56">
        <f t="shared" si="89"/>
        <v>6.2529999999999992</v>
      </c>
      <c r="U74" s="61">
        <f t="shared" si="90"/>
        <v>41.846999999999994</v>
      </c>
      <c r="V74" s="62">
        <f t="shared" si="95"/>
        <v>0.2406382978723404</v>
      </c>
      <c r="W74" s="68">
        <f t="shared" si="96"/>
        <v>695.6</v>
      </c>
      <c r="X74" s="69">
        <f t="shared" si="91"/>
        <v>72875.300000000017</v>
      </c>
      <c r="Y74" s="70">
        <v>4</v>
      </c>
      <c r="Z74" s="71">
        <f t="shared" si="92"/>
        <v>192.39999999999998</v>
      </c>
      <c r="AA74" s="72">
        <f t="shared" si="93"/>
        <v>15415.199999999999</v>
      </c>
      <c r="AB74" s="70">
        <f t="shared" si="97"/>
        <v>9</v>
      </c>
      <c r="AC74" s="139">
        <f t="shared" si="99"/>
        <v>888</v>
      </c>
      <c r="AD74" s="113">
        <f t="shared" si="29"/>
        <v>88290.500000000015</v>
      </c>
      <c r="AE74" s="114"/>
    </row>
    <row r="75" spans="1:31" ht="11.5" customHeight="1" x14ac:dyDescent="0.3">
      <c r="A75" s="49">
        <v>44097</v>
      </c>
      <c r="B75" s="159">
        <f t="shared" si="31"/>
        <v>9</v>
      </c>
      <c r="C75" s="159">
        <f t="shared" si="98"/>
        <v>2020</v>
      </c>
      <c r="D75" s="127" t="s">
        <v>116</v>
      </c>
      <c r="E75" s="49" t="s">
        <v>108</v>
      </c>
      <c r="F75" s="49" t="s">
        <v>109</v>
      </c>
      <c r="G75" s="108" t="s">
        <v>34</v>
      </c>
      <c r="H75" s="75">
        <v>0.7</v>
      </c>
      <c r="I75" s="51">
        <v>25</v>
      </c>
      <c r="J75" s="67" t="s">
        <v>14</v>
      </c>
      <c r="K75" s="53">
        <f t="shared" si="82"/>
        <v>17.5</v>
      </c>
      <c r="L75" s="54">
        <v>2.2000000000000002</v>
      </c>
      <c r="M75" s="55">
        <f t="shared" si="83"/>
        <v>2.1428571428571432</v>
      </c>
      <c r="N75" s="56">
        <f t="shared" si="84"/>
        <v>1.5000000000000002</v>
      </c>
      <c r="O75" s="57">
        <f t="shared" si="94"/>
        <v>37.500000000000007</v>
      </c>
      <c r="P75" s="58">
        <f t="shared" si="85"/>
        <v>0.37500000000000006</v>
      </c>
      <c r="Q75" s="57">
        <f t="shared" si="86"/>
        <v>1.8750000000000004</v>
      </c>
      <c r="R75" s="59">
        <f t="shared" si="87"/>
        <v>0.75000000000000011</v>
      </c>
      <c r="S75" s="60">
        <f t="shared" si="88"/>
        <v>1.8750000000000004</v>
      </c>
      <c r="T75" s="56">
        <f t="shared" si="89"/>
        <v>4.8750000000000009</v>
      </c>
      <c r="U75" s="61">
        <f t="shared" si="90"/>
        <v>32.625000000000007</v>
      </c>
      <c r="V75" s="62">
        <f t="shared" si="95"/>
        <v>1.8642857142857148</v>
      </c>
      <c r="W75" s="68">
        <f t="shared" si="96"/>
        <v>87.5</v>
      </c>
      <c r="X75" s="69">
        <f t="shared" si="91"/>
        <v>72962.800000000017</v>
      </c>
      <c r="Y75" s="70">
        <v>5</v>
      </c>
      <c r="Z75" s="71">
        <f t="shared" si="92"/>
        <v>187.50000000000003</v>
      </c>
      <c r="AA75" s="72">
        <f t="shared" si="93"/>
        <v>15602.699999999999</v>
      </c>
      <c r="AB75" s="70">
        <f t="shared" si="97"/>
        <v>9</v>
      </c>
      <c r="AC75" s="139">
        <f t="shared" si="99"/>
        <v>275</v>
      </c>
      <c r="AD75" s="113">
        <f t="shared" si="29"/>
        <v>88565.500000000015</v>
      </c>
      <c r="AE75" s="114"/>
    </row>
    <row r="76" spans="1:31" ht="11.5" customHeight="1" x14ac:dyDescent="0.3">
      <c r="A76" s="49">
        <v>44097</v>
      </c>
      <c r="B76" s="159">
        <f t="shared" si="31"/>
        <v>9</v>
      </c>
      <c r="C76" s="159">
        <f t="shared" si="98"/>
        <v>2020</v>
      </c>
      <c r="D76" s="127" t="s">
        <v>116</v>
      </c>
      <c r="E76" s="49" t="s">
        <v>108</v>
      </c>
      <c r="F76" s="49" t="s">
        <v>109</v>
      </c>
      <c r="G76" s="108" t="s">
        <v>26</v>
      </c>
      <c r="H76" s="75">
        <v>15.5</v>
      </c>
      <c r="I76" s="51">
        <v>5</v>
      </c>
      <c r="J76" s="67" t="s">
        <v>14</v>
      </c>
      <c r="K76" s="53">
        <f t="shared" si="82"/>
        <v>77.5</v>
      </c>
      <c r="L76" s="54">
        <v>18</v>
      </c>
      <c r="M76" s="55">
        <f t="shared" si="83"/>
        <v>0.16129032258064516</v>
      </c>
      <c r="N76" s="56">
        <f t="shared" si="84"/>
        <v>2.5</v>
      </c>
      <c r="O76" s="57">
        <f t="shared" si="94"/>
        <v>12.5</v>
      </c>
      <c r="P76" s="58">
        <f t="shared" si="85"/>
        <v>0.125</v>
      </c>
      <c r="Q76" s="57">
        <f t="shared" si="86"/>
        <v>0.625</v>
      </c>
      <c r="R76" s="59">
        <f t="shared" si="87"/>
        <v>0.25</v>
      </c>
      <c r="S76" s="60">
        <f t="shared" si="88"/>
        <v>0.625</v>
      </c>
      <c r="T76" s="56">
        <f t="shared" si="89"/>
        <v>1.625</v>
      </c>
      <c r="U76" s="61">
        <f t="shared" si="90"/>
        <v>10.875</v>
      </c>
      <c r="V76" s="62">
        <f t="shared" si="95"/>
        <v>0.14032258064516129</v>
      </c>
      <c r="W76" s="68">
        <f t="shared" si="96"/>
        <v>310</v>
      </c>
      <c r="X76" s="69">
        <f t="shared" si="91"/>
        <v>73272.800000000017</v>
      </c>
      <c r="Y76" s="70">
        <v>4</v>
      </c>
      <c r="Z76" s="71">
        <f t="shared" si="92"/>
        <v>50</v>
      </c>
      <c r="AA76" s="72">
        <f t="shared" si="93"/>
        <v>15652.699999999999</v>
      </c>
      <c r="AB76" s="70">
        <f t="shared" si="97"/>
        <v>9</v>
      </c>
      <c r="AC76" s="139">
        <f t="shared" si="99"/>
        <v>360</v>
      </c>
      <c r="AD76" s="113">
        <f t="shared" si="29"/>
        <v>88925.500000000015</v>
      </c>
      <c r="AE76" s="114"/>
    </row>
    <row r="77" spans="1:31" ht="11.5" customHeight="1" x14ac:dyDescent="0.3">
      <c r="A77" s="49">
        <v>44097</v>
      </c>
      <c r="B77" s="159">
        <f t="shared" si="31"/>
        <v>9</v>
      </c>
      <c r="C77" s="159">
        <f t="shared" si="98"/>
        <v>2020</v>
      </c>
      <c r="D77" s="127" t="s">
        <v>117</v>
      </c>
      <c r="E77" s="49" t="s">
        <v>68</v>
      </c>
      <c r="F77" s="49" t="s">
        <v>66</v>
      </c>
      <c r="G77" s="108" t="s">
        <v>168</v>
      </c>
      <c r="H77" s="75">
        <v>4.8</v>
      </c>
      <c r="I77" s="51">
        <v>40</v>
      </c>
      <c r="J77" s="67" t="s">
        <v>14</v>
      </c>
      <c r="K77" s="53">
        <f t="shared" si="82"/>
        <v>192</v>
      </c>
      <c r="L77" s="54">
        <v>5.8</v>
      </c>
      <c r="M77" s="55">
        <f t="shared" si="83"/>
        <v>0.20833333333333334</v>
      </c>
      <c r="N77" s="56">
        <f t="shared" si="84"/>
        <v>1</v>
      </c>
      <c r="O77" s="57">
        <f t="shared" si="94"/>
        <v>40</v>
      </c>
      <c r="P77" s="58">
        <f t="shared" si="85"/>
        <v>0.4</v>
      </c>
      <c r="Q77" s="57">
        <f t="shared" si="86"/>
        <v>2</v>
      </c>
      <c r="R77" s="59">
        <f t="shared" si="87"/>
        <v>0.8</v>
      </c>
      <c r="S77" s="60">
        <f t="shared" si="88"/>
        <v>2</v>
      </c>
      <c r="T77" s="56">
        <f t="shared" si="89"/>
        <v>5.2</v>
      </c>
      <c r="U77" s="61">
        <f t="shared" si="90"/>
        <v>34.799999999999997</v>
      </c>
      <c r="V77" s="62">
        <f t="shared" si="95"/>
        <v>0.18124999999999999</v>
      </c>
      <c r="W77" s="68">
        <f t="shared" si="96"/>
        <v>1152</v>
      </c>
      <c r="X77" s="69">
        <f t="shared" si="91"/>
        <v>74424.800000000017</v>
      </c>
      <c r="Y77" s="70">
        <v>6</v>
      </c>
      <c r="Z77" s="71">
        <f t="shared" si="92"/>
        <v>240</v>
      </c>
      <c r="AA77" s="72">
        <f t="shared" si="93"/>
        <v>15892.699999999999</v>
      </c>
      <c r="AB77" s="70">
        <f t="shared" si="97"/>
        <v>9</v>
      </c>
      <c r="AC77" s="139">
        <f t="shared" si="99"/>
        <v>1392</v>
      </c>
      <c r="AD77" s="113">
        <f t="shared" si="29"/>
        <v>90317.500000000015</v>
      </c>
      <c r="AE77" s="114"/>
    </row>
    <row r="78" spans="1:31" ht="11.5" customHeight="1" x14ac:dyDescent="0.3">
      <c r="A78" s="49">
        <v>44100</v>
      </c>
      <c r="B78" s="159">
        <f t="shared" si="31"/>
        <v>9</v>
      </c>
      <c r="C78" s="159">
        <f t="shared" si="98"/>
        <v>2020</v>
      </c>
      <c r="D78" s="127" t="s">
        <v>118</v>
      </c>
      <c r="E78" s="49" t="s">
        <v>68</v>
      </c>
      <c r="F78" s="49" t="s">
        <v>66</v>
      </c>
      <c r="G78" s="107" t="s">
        <v>29</v>
      </c>
      <c r="H78" s="75">
        <v>5.05</v>
      </c>
      <c r="I78" s="51">
        <v>220</v>
      </c>
      <c r="J78" s="67" t="s">
        <v>14</v>
      </c>
      <c r="K78" s="53">
        <f t="shared" si="82"/>
        <v>1111</v>
      </c>
      <c r="L78" s="54">
        <v>6.8</v>
      </c>
      <c r="M78" s="55">
        <f t="shared" si="83"/>
        <v>0.34653465346534656</v>
      </c>
      <c r="N78" s="56">
        <f t="shared" si="84"/>
        <v>1.75</v>
      </c>
      <c r="O78" s="57">
        <f t="shared" si="94"/>
        <v>385</v>
      </c>
      <c r="P78" s="58">
        <f t="shared" si="85"/>
        <v>3.85</v>
      </c>
      <c r="Q78" s="57">
        <f t="shared" si="86"/>
        <v>19.25</v>
      </c>
      <c r="R78" s="59">
        <f t="shared" si="87"/>
        <v>7.7</v>
      </c>
      <c r="S78" s="60">
        <f t="shared" si="88"/>
        <v>19.25</v>
      </c>
      <c r="T78" s="56">
        <f t="shared" si="89"/>
        <v>50.05</v>
      </c>
      <c r="U78" s="61">
        <f t="shared" si="90"/>
        <v>334.95</v>
      </c>
      <c r="V78" s="62">
        <f t="shared" si="95"/>
        <v>0.30148514851485148</v>
      </c>
      <c r="W78" s="68">
        <f t="shared" si="96"/>
        <v>1111</v>
      </c>
      <c r="X78" s="69">
        <f t="shared" si="91"/>
        <v>75535.800000000017</v>
      </c>
      <c r="Y78" s="70">
        <v>1</v>
      </c>
      <c r="Z78" s="71">
        <f t="shared" si="92"/>
        <v>385</v>
      </c>
      <c r="AA78" s="72">
        <f t="shared" si="93"/>
        <v>16277.699999999999</v>
      </c>
      <c r="AB78" s="70">
        <f t="shared" si="97"/>
        <v>9</v>
      </c>
      <c r="AC78" s="139">
        <f t="shared" si="99"/>
        <v>1496</v>
      </c>
      <c r="AD78" s="113">
        <f t="shared" si="29"/>
        <v>91813.500000000015</v>
      </c>
      <c r="AE78" s="114"/>
    </row>
    <row r="79" spans="1:31" ht="11.5" customHeight="1" x14ac:dyDescent="0.3">
      <c r="A79" s="49">
        <v>44104</v>
      </c>
      <c r="B79" s="159">
        <f t="shared" si="31"/>
        <v>9</v>
      </c>
      <c r="C79" s="159">
        <f t="shared" si="98"/>
        <v>2020</v>
      </c>
      <c r="D79" s="127" t="s">
        <v>119</v>
      </c>
      <c r="E79" s="49" t="s">
        <v>88</v>
      </c>
      <c r="F79" s="49" t="s">
        <v>61</v>
      </c>
      <c r="G79" s="76" t="s">
        <v>36</v>
      </c>
      <c r="H79" s="75">
        <v>5.25</v>
      </c>
      <c r="I79" s="51">
        <v>220</v>
      </c>
      <c r="J79" s="67" t="s">
        <v>14</v>
      </c>
      <c r="K79" s="53">
        <f t="shared" si="82"/>
        <v>1155</v>
      </c>
      <c r="L79" s="54">
        <v>6.8</v>
      </c>
      <c r="M79" s="55">
        <f t="shared" si="83"/>
        <v>0.29523809523809519</v>
      </c>
      <c r="N79" s="56">
        <f t="shared" si="84"/>
        <v>1.5499999999999998</v>
      </c>
      <c r="O79" s="57">
        <f t="shared" si="94"/>
        <v>340.99999999999994</v>
      </c>
      <c r="P79" s="58">
        <f t="shared" si="85"/>
        <v>3.4099999999999997</v>
      </c>
      <c r="Q79" s="57">
        <f t="shared" si="86"/>
        <v>17.049999999999997</v>
      </c>
      <c r="R79" s="59">
        <f t="shared" si="87"/>
        <v>6.8199999999999994</v>
      </c>
      <c r="S79" s="60">
        <f t="shared" si="88"/>
        <v>17.049999999999997</v>
      </c>
      <c r="T79" s="56">
        <f t="shared" si="89"/>
        <v>44.33</v>
      </c>
      <c r="U79" s="61">
        <f t="shared" si="90"/>
        <v>296.66999999999996</v>
      </c>
      <c r="V79" s="62">
        <f t="shared" si="95"/>
        <v>0.25685714285714284</v>
      </c>
      <c r="W79" s="68">
        <f>K79*Y79</f>
        <v>1155</v>
      </c>
      <c r="X79" s="69">
        <f t="shared" si="91"/>
        <v>76690.800000000017</v>
      </c>
      <c r="Y79" s="70">
        <v>1</v>
      </c>
      <c r="Z79" s="71">
        <f t="shared" si="92"/>
        <v>340.99999999999994</v>
      </c>
      <c r="AA79" s="72">
        <f t="shared" si="93"/>
        <v>16618.699999999997</v>
      </c>
      <c r="AB79" s="70">
        <f t="shared" si="97"/>
        <v>9</v>
      </c>
      <c r="AC79" s="139">
        <f t="shared" si="99"/>
        <v>1496</v>
      </c>
      <c r="AD79" s="113">
        <f t="shared" ref="AD79:AD108" si="100">X79+AA79</f>
        <v>93309.500000000015</v>
      </c>
      <c r="AE79" s="114"/>
    </row>
    <row r="80" spans="1:31" ht="11.5" customHeight="1" x14ac:dyDescent="0.3">
      <c r="A80" s="112">
        <v>44109</v>
      </c>
      <c r="B80" s="159">
        <f t="shared" si="31"/>
        <v>10</v>
      </c>
      <c r="C80" s="159">
        <f t="shared" si="98"/>
        <v>2020</v>
      </c>
      <c r="D80" s="127" t="s">
        <v>120</v>
      </c>
      <c r="E80" s="49" t="s">
        <v>78</v>
      </c>
      <c r="F80" s="112" t="s">
        <v>63</v>
      </c>
      <c r="G80" s="76" t="s">
        <v>36</v>
      </c>
      <c r="H80" s="75">
        <v>5.25</v>
      </c>
      <c r="I80" s="51">
        <v>220</v>
      </c>
      <c r="J80" s="67" t="s">
        <v>14</v>
      </c>
      <c r="K80" s="53">
        <f t="shared" si="82"/>
        <v>1155</v>
      </c>
      <c r="L80" s="54">
        <v>6.9</v>
      </c>
      <c r="M80" s="55">
        <f t="shared" si="83"/>
        <v>0.31428571428571433</v>
      </c>
      <c r="N80" s="56">
        <f t="shared" si="84"/>
        <v>1.6500000000000004</v>
      </c>
      <c r="O80" s="57">
        <f t="shared" si="94"/>
        <v>363.00000000000006</v>
      </c>
      <c r="P80" s="58">
        <f t="shared" si="85"/>
        <v>3.6300000000000008</v>
      </c>
      <c r="Q80" s="57">
        <f t="shared" si="86"/>
        <v>18.150000000000002</v>
      </c>
      <c r="R80" s="59">
        <f t="shared" si="87"/>
        <v>7.2600000000000016</v>
      </c>
      <c r="S80" s="60">
        <f t="shared" si="88"/>
        <v>18.150000000000002</v>
      </c>
      <c r="T80" s="56">
        <f t="shared" si="89"/>
        <v>47.190000000000005</v>
      </c>
      <c r="U80" s="61">
        <f t="shared" si="90"/>
        <v>315.81000000000006</v>
      </c>
      <c r="V80" s="62">
        <f t="shared" si="95"/>
        <v>0.27342857142857147</v>
      </c>
      <c r="W80" s="68">
        <f t="shared" ref="W80:W90" si="101">K80*Y80</f>
        <v>3465</v>
      </c>
      <c r="X80" s="69">
        <f t="shared" si="91"/>
        <v>80155.800000000017</v>
      </c>
      <c r="Y80" s="70">
        <v>3</v>
      </c>
      <c r="Z80" s="71">
        <f t="shared" si="92"/>
        <v>1089.0000000000002</v>
      </c>
      <c r="AA80" s="72">
        <f t="shared" si="93"/>
        <v>17707.699999999997</v>
      </c>
      <c r="AB80" s="70">
        <f t="shared" si="97"/>
        <v>10</v>
      </c>
      <c r="AC80" s="139">
        <f t="shared" si="99"/>
        <v>4554</v>
      </c>
      <c r="AD80" s="113">
        <f t="shared" si="100"/>
        <v>97863.500000000015</v>
      </c>
      <c r="AE80" s="114"/>
    </row>
    <row r="81" spans="1:31" ht="11.5" customHeight="1" x14ac:dyDescent="0.3">
      <c r="A81" s="112">
        <v>44109</v>
      </c>
      <c r="B81" s="159">
        <f t="shared" ref="B81:B144" si="102">MONTH(A81)</f>
        <v>10</v>
      </c>
      <c r="C81" s="159">
        <f t="shared" si="98"/>
        <v>2020</v>
      </c>
      <c r="D81" s="128" t="s">
        <v>120</v>
      </c>
      <c r="E81" s="112" t="s">
        <v>78</v>
      </c>
      <c r="F81" s="112" t="s">
        <v>63</v>
      </c>
      <c r="G81" s="1" t="s">
        <v>42</v>
      </c>
      <c r="H81" s="75">
        <v>0.7</v>
      </c>
      <c r="I81" s="51">
        <v>25</v>
      </c>
      <c r="J81" s="67" t="s">
        <v>14</v>
      </c>
      <c r="K81" s="53">
        <f t="shared" si="82"/>
        <v>17.5</v>
      </c>
      <c r="L81" s="54">
        <v>2</v>
      </c>
      <c r="M81" s="55">
        <f t="shared" si="83"/>
        <v>1.8571428571428574</v>
      </c>
      <c r="N81" s="56">
        <f t="shared" si="84"/>
        <v>1.3</v>
      </c>
      <c r="O81" s="57">
        <f t="shared" si="94"/>
        <v>32.5</v>
      </c>
      <c r="P81" s="58">
        <f t="shared" si="85"/>
        <v>0.32500000000000001</v>
      </c>
      <c r="Q81" s="57">
        <f t="shared" si="86"/>
        <v>1.625</v>
      </c>
      <c r="R81" s="59">
        <f t="shared" si="87"/>
        <v>0.65</v>
      </c>
      <c r="S81" s="60">
        <f t="shared" si="88"/>
        <v>1.625</v>
      </c>
      <c r="T81" s="56">
        <f t="shared" si="89"/>
        <v>4.2249999999999996</v>
      </c>
      <c r="U81" s="61">
        <f t="shared" si="90"/>
        <v>28.274999999999999</v>
      </c>
      <c r="V81" s="62">
        <f t="shared" si="95"/>
        <v>1.6157142857142857</v>
      </c>
      <c r="W81" s="68">
        <f t="shared" si="101"/>
        <v>140</v>
      </c>
      <c r="X81" s="69">
        <f t="shared" si="91"/>
        <v>80295.800000000017</v>
      </c>
      <c r="Y81" s="70">
        <v>8</v>
      </c>
      <c r="Z81" s="71">
        <f t="shared" si="92"/>
        <v>260</v>
      </c>
      <c r="AA81" s="72">
        <f t="shared" si="93"/>
        <v>17967.699999999997</v>
      </c>
      <c r="AB81" s="70">
        <f t="shared" si="97"/>
        <v>10</v>
      </c>
      <c r="AC81" s="139">
        <f t="shared" si="99"/>
        <v>400</v>
      </c>
      <c r="AD81" s="113">
        <f t="shared" si="100"/>
        <v>98263.500000000015</v>
      </c>
      <c r="AE81" s="114"/>
    </row>
    <row r="82" spans="1:31" ht="11.5" customHeight="1" x14ac:dyDescent="0.3">
      <c r="A82" s="112">
        <v>44109</v>
      </c>
      <c r="B82" s="159">
        <f t="shared" si="102"/>
        <v>10</v>
      </c>
      <c r="C82" s="159">
        <f t="shared" si="98"/>
        <v>2020</v>
      </c>
      <c r="D82" s="128" t="s">
        <v>120</v>
      </c>
      <c r="E82" s="112" t="s">
        <v>78</v>
      </c>
      <c r="F82" s="112" t="s">
        <v>63</v>
      </c>
      <c r="G82" s="76" t="s">
        <v>26</v>
      </c>
      <c r="H82" s="75">
        <v>15.5</v>
      </c>
      <c r="I82" s="51">
        <v>5</v>
      </c>
      <c r="J82" s="67" t="s">
        <v>14</v>
      </c>
      <c r="K82" s="53">
        <f t="shared" si="82"/>
        <v>77.5</v>
      </c>
      <c r="L82" s="54">
        <v>18.5</v>
      </c>
      <c r="M82" s="55">
        <f t="shared" si="83"/>
        <v>0.19354838709677419</v>
      </c>
      <c r="N82" s="56">
        <f t="shared" si="84"/>
        <v>3</v>
      </c>
      <c r="O82" s="57">
        <f t="shared" si="94"/>
        <v>15</v>
      </c>
      <c r="P82" s="58">
        <f t="shared" si="85"/>
        <v>0.15</v>
      </c>
      <c r="Q82" s="57">
        <f t="shared" si="86"/>
        <v>0.75</v>
      </c>
      <c r="R82" s="59">
        <f t="shared" si="87"/>
        <v>0.3</v>
      </c>
      <c r="S82" s="60">
        <f t="shared" si="88"/>
        <v>0.75</v>
      </c>
      <c r="T82" s="56">
        <f t="shared" si="89"/>
        <v>1.95</v>
      </c>
      <c r="U82" s="61">
        <f t="shared" si="90"/>
        <v>13.05</v>
      </c>
      <c r="V82" s="62">
        <f t="shared" si="95"/>
        <v>0.16838709677419356</v>
      </c>
      <c r="W82" s="68">
        <f t="shared" si="101"/>
        <v>465</v>
      </c>
      <c r="X82" s="69">
        <f t="shared" si="91"/>
        <v>80760.800000000017</v>
      </c>
      <c r="Y82" s="70">
        <v>6</v>
      </c>
      <c r="Z82" s="71">
        <f t="shared" si="92"/>
        <v>90</v>
      </c>
      <c r="AA82" s="72">
        <f t="shared" si="93"/>
        <v>18057.699999999997</v>
      </c>
      <c r="AB82" s="70">
        <f t="shared" si="97"/>
        <v>10</v>
      </c>
      <c r="AC82" s="139">
        <f t="shared" si="99"/>
        <v>555</v>
      </c>
      <c r="AD82" s="113">
        <f t="shared" si="100"/>
        <v>98818.500000000015</v>
      </c>
      <c r="AE82" s="114"/>
    </row>
    <row r="83" spans="1:31" ht="11.5" customHeight="1" x14ac:dyDescent="0.3">
      <c r="A83" s="112">
        <v>44109</v>
      </c>
      <c r="B83" s="159">
        <f t="shared" si="102"/>
        <v>10</v>
      </c>
      <c r="C83" s="159">
        <f t="shared" si="98"/>
        <v>2020</v>
      </c>
      <c r="D83" s="128" t="s">
        <v>120</v>
      </c>
      <c r="E83" s="112" t="s">
        <v>78</v>
      </c>
      <c r="F83" s="112" t="s">
        <v>63</v>
      </c>
      <c r="G83" s="1" t="s">
        <v>43</v>
      </c>
      <c r="H83" s="75">
        <v>4.7</v>
      </c>
      <c r="I83" s="51">
        <v>30</v>
      </c>
      <c r="J83" s="67" t="s">
        <v>14</v>
      </c>
      <c r="K83" s="53">
        <f t="shared" si="82"/>
        <v>141</v>
      </c>
      <c r="L83" s="54">
        <v>6.8</v>
      </c>
      <c r="M83" s="55">
        <f t="shared" si="83"/>
        <v>0.4468085106382978</v>
      </c>
      <c r="N83" s="56">
        <f t="shared" si="84"/>
        <v>2.0999999999999996</v>
      </c>
      <c r="O83" s="57">
        <f t="shared" si="94"/>
        <v>62.999999999999986</v>
      </c>
      <c r="P83" s="58">
        <f t="shared" si="85"/>
        <v>0.62999999999999989</v>
      </c>
      <c r="Q83" s="57">
        <f t="shared" si="86"/>
        <v>3.1499999999999995</v>
      </c>
      <c r="R83" s="59">
        <f t="shared" si="87"/>
        <v>1.2599999999999998</v>
      </c>
      <c r="S83" s="60">
        <f t="shared" si="88"/>
        <v>3.1499999999999995</v>
      </c>
      <c r="T83" s="56">
        <f t="shared" si="89"/>
        <v>8.1899999999999977</v>
      </c>
      <c r="U83" s="61">
        <f t="shared" si="90"/>
        <v>54.809999999999988</v>
      </c>
      <c r="V83" s="62">
        <f t="shared" si="95"/>
        <v>0.38872340425531904</v>
      </c>
      <c r="W83" s="68">
        <f t="shared" si="101"/>
        <v>141</v>
      </c>
      <c r="X83" s="69">
        <f t="shared" si="91"/>
        <v>80901.800000000017</v>
      </c>
      <c r="Y83" s="70">
        <v>1</v>
      </c>
      <c r="Z83" s="71">
        <f t="shared" si="92"/>
        <v>62.999999999999986</v>
      </c>
      <c r="AA83" s="72">
        <f t="shared" si="93"/>
        <v>18120.699999999997</v>
      </c>
      <c r="AB83" s="70">
        <f t="shared" si="97"/>
        <v>10</v>
      </c>
      <c r="AC83" s="139">
        <f t="shared" si="99"/>
        <v>204</v>
      </c>
      <c r="AD83" s="113">
        <f t="shared" si="100"/>
        <v>99022.500000000015</v>
      </c>
      <c r="AE83" s="114"/>
    </row>
    <row r="84" spans="1:31" ht="11.5" customHeight="1" x14ac:dyDescent="0.3">
      <c r="A84" s="112">
        <v>44112</v>
      </c>
      <c r="B84" s="159">
        <f t="shared" si="102"/>
        <v>10</v>
      </c>
      <c r="C84" s="159">
        <f t="shared" si="98"/>
        <v>2020</v>
      </c>
      <c r="D84" s="128" t="s">
        <v>121</v>
      </c>
      <c r="E84" s="112" t="s">
        <v>80</v>
      </c>
      <c r="F84" s="112" t="s">
        <v>81</v>
      </c>
      <c r="G84" s="1" t="s">
        <v>29</v>
      </c>
      <c r="H84" s="75">
        <v>5.05</v>
      </c>
      <c r="I84" s="51">
        <v>220</v>
      </c>
      <c r="J84" s="67" t="s">
        <v>14</v>
      </c>
      <c r="K84" s="53">
        <f>I84*H84</f>
        <v>1111</v>
      </c>
      <c r="L84" s="54">
        <v>5.7</v>
      </c>
      <c r="M84" s="55">
        <f t="shared" si="83"/>
        <v>0.1287128712871288</v>
      </c>
      <c r="N84" s="56">
        <f t="shared" si="84"/>
        <v>0.65000000000000036</v>
      </c>
      <c r="O84" s="57">
        <f t="shared" si="94"/>
        <v>143.00000000000009</v>
      </c>
      <c r="P84" s="58">
        <f t="shared" si="85"/>
        <v>1.4300000000000008</v>
      </c>
      <c r="Q84" s="57">
        <f t="shared" si="86"/>
        <v>7.1500000000000048</v>
      </c>
      <c r="R84" s="59">
        <f t="shared" si="87"/>
        <v>2.8600000000000017</v>
      </c>
      <c r="S84" s="60">
        <f t="shared" si="88"/>
        <v>7.1500000000000048</v>
      </c>
      <c r="T84" s="56">
        <f t="shared" si="89"/>
        <v>18.590000000000011</v>
      </c>
      <c r="U84" s="61">
        <f t="shared" si="90"/>
        <v>124.41000000000008</v>
      </c>
      <c r="V84" s="62">
        <f>U84/K84</f>
        <v>0.11198019801980205</v>
      </c>
      <c r="W84" s="68">
        <f t="shared" si="101"/>
        <v>5555</v>
      </c>
      <c r="X84" s="69">
        <f t="shared" si="91"/>
        <v>86456.800000000017</v>
      </c>
      <c r="Y84" s="70">
        <v>5</v>
      </c>
      <c r="Z84" s="71">
        <f t="shared" si="92"/>
        <v>715.00000000000045</v>
      </c>
      <c r="AA84" s="72">
        <f t="shared" si="93"/>
        <v>18835.699999999997</v>
      </c>
      <c r="AB84" s="70">
        <f t="shared" si="97"/>
        <v>10</v>
      </c>
      <c r="AC84" s="139">
        <f t="shared" si="99"/>
        <v>6270</v>
      </c>
      <c r="AD84" s="113">
        <f t="shared" si="100"/>
        <v>105292.50000000001</v>
      </c>
      <c r="AE84" s="114"/>
    </row>
    <row r="85" spans="1:31" ht="11.5" customHeight="1" x14ac:dyDescent="0.3">
      <c r="A85" s="112">
        <v>44112</v>
      </c>
      <c r="B85" s="159">
        <f t="shared" si="102"/>
        <v>10</v>
      </c>
      <c r="C85" s="159">
        <f t="shared" si="98"/>
        <v>2020</v>
      </c>
      <c r="D85" s="128" t="s">
        <v>121</v>
      </c>
      <c r="E85" s="112" t="s">
        <v>80</v>
      </c>
      <c r="F85" s="112" t="s">
        <v>81</v>
      </c>
      <c r="G85" s="1" t="s">
        <v>38</v>
      </c>
      <c r="H85" s="75">
        <v>5.05</v>
      </c>
      <c r="I85" s="51">
        <v>220</v>
      </c>
      <c r="J85" s="67" t="s">
        <v>14</v>
      </c>
      <c r="K85" s="53">
        <f t="shared" ref="K85:K108" si="103">I85*H85</f>
        <v>1111</v>
      </c>
      <c r="L85" s="54">
        <v>5.7</v>
      </c>
      <c r="M85" s="55">
        <f t="shared" ref="M85:M90" si="104">(L85-H85)/H85</f>
        <v>0.1287128712871288</v>
      </c>
      <c r="N85" s="56">
        <f t="shared" ref="N85:N90" si="105">L85-H85</f>
        <v>0.65000000000000036</v>
      </c>
      <c r="O85" s="57">
        <f t="shared" ref="O85:O90" si="106">N85*I85</f>
        <v>143.00000000000009</v>
      </c>
      <c r="P85" s="58">
        <f t="shared" ref="P85:P90" si="107">O85*$P$3</f>
        <v>1.4300000000000008</v>
      </c>
      <c r="Q85" s="57">
        <f t="shared" ref="Q85:Q90" si="108">O85*$Q$3</f>
        <v>7.1500000000000048</v>
      </c>
      <c r="R85" s="59">
        <f t="shared" ref="R85:R90" si="109">O85*$R$3</f>
        <v>2.8600000000000017</v>
      </c>
      <c r="S85" s="60">
        <f t="shared" ref="S85:S90" si="110">O85*$S$3</f>
        <v>7.1500000000000048</v>
      </c>
      <c r="T85" s="56">
        <f t="shared" ref="T85:T90" si="111">P85+Q85+R85+S85</f>
        <v>18.590000000000011</v>
      </c>
      <c r="U85" s="61">
        <f t="shared" ref="U85:U90" si="112">O85-T85</f>
        <v>124.41000000000008</v>
      </c>
      <c r="V85" s="62">
        <f t="shared" ref="V85:V90" si="113">U85/K85</f>
        <v>0.11198019801980205</v>
      </c>
      <c r="W85" s="68">
        <f t="shared" si="101"/>
        <v>1111</v>
      </c>
      <c r="X85" s="69">
        <f t="shared" si="91"/>
        <v>87567.800000000017</v>
      </c>
      <c r="Y85" s="70">
        <v>1</v>
      </c>
      <c r="Z85" s="71">
        <f t="shared" si="92"/>
        <v>143.00000000000009</v>
      </c>
      <c r="AA85" s="72">
        <f t="shared" si="93"/>
        <v>18978.699999999997</v>
      </c>
      <c r="AB85" s="70">
        <f t="shared" si="97"/>
        <v>10</v>
      </c>
      <c r="AC85" s="139">
        <f t="shared" si="99"/>
        <v>1254</v>
      </c>
      <c r="AD85" s="113">
        <f t="shared" si="100"/>
        <v>106546.50000000001</v>
      </c>
      <c r="AE85" s="114"/>
    </row>
    <row r="86" spans="1:31" ht="11.5" customHeight="1" x14ac:dyDescent="0.3">
      <c r="A86" s="112">
        <v>44112</v>
      </c>
      <c r="B86" s="159">
        <f t="shared" si="102"/>
        <v>10</v>
      </c>
      <c r="C86" s="159">
        <f t="shared" si="98"/>
        <v>2020</v>
      </c>
      <c r="D86" s="128" t="s">
        <v>121</v>
      </c>
      <c r="E86" s="112" t="s">
        <v>80</v>
      </c>
      <c r="F86" s="112" t="s">
        <v>81</v>
      </c>
      <c r="G86" s="1" t="s">
        <v>40</v>
      </c>
      <c r="H86" s="75">
        <v>4.7</v>
      </c>
      <c r="I86" s="51">
        <v>54</v>
      </c>
      <c r="J86" s="67" t="s">
        <v>14</v>
      </c>
      <c r="K86" s="53">
        <f t="shared" si="103"/>
        <v>253.8</v>
      </c>
      <c r="L86" s="54">
        <v>5.4</v>
      </c>
      <c r="M86" s="55">
        <f t="shared" si="104"/>
        <v>0.14893617021276598</v>
      </c>
      <c r="N86" s="56">
        <f t="shared" si="105"/>
        <v>0.70000000000000018</v>
      </c>
      <c r="O86" s="57">
        <f t="shared" si="106"/>
        <v>37.800000000000011</v>
      </c>
      <c r="P86" s="58">
        <f t="shared" si="107"/>
        <v>0.37800000000000011</v>
      </c>
      <c r="Q86" s="57">
        <f t="shared" si="108"/>
        <v>1.8900000000000006</v>
      </c>
      <c r="R86" s="59">
        <f t="shared" si="109"/>
        <v>0.75600000000000023</v>
      </c>
      <c r="S86" s="60">
        <f t="shared" si="110"/>
        <v>1.8900000000000006</v>
      </c>
      <c r="T86" s="56">
        <f t="shared" si="111"/>
        <v>4.9140000000000015</v>
      </c>
      <c r="U86" s="61">
        <f t="shared" si="112"/>
        <v>32.88600000000001</v>
      </c>
      <c r="V86" s="62">
        <f t="shared" si="113"/>
        <v>0.12957446808510642</v>
      </c>
      <c r="W86" s="68">
        <f t="shared" si="101"/>
        <v>761.40000000000009</v>
      </c>
      <c r="X86" s="69">
        <f t="shared" si="91"/>
        <v>88329.200000000012</v>
      </c>
      <c r="Y86" s="70">
        <v>3</v>
      </c>
      <c r="Z86" s="71">
        <f t="shared" si="92"/>
        <v>113.40000000000003</v>
      </c>
      <c r="AA86" s="72">
        <f t="shared" si="93"/>
        <v>19092.099999999999</v>
      </c>
      <c r="AB86" s="70">
        <f t="shared" si="97"/>
        <v>10</v>
      </c>
      <c r="AC86" s="139">
        <f t="shared" si="99"/>
        <v>874.80000000000018</v>
      </c>
      <c r="AD86" s="113">
        <f t="shared" si="100"/>
        <v>107421.30000000002</v>
      </c>
      <c r="AE86" s="114"/>
    </row>
    <row r="87" spans="1:31" ht="11.5" customHeight="1" x14ac:dyDescent="0.3">
      <c r="A87" s="112">
        <v>44112</v>
      </c>
      <c r="B87" s="159">
        <f t="shared" si="102"/>
        <v>10</v>
      </c>
      <c r="C87" s="159">
        <f t="shared" si="98"/>
        <v>2020</v>
      </c>
      <c r="D87" s="128" t="s">
        <v>121</v>
      </c>
      <c r="E87" s="112" t="s">
        <v>80</v>
      </c>
      <c r="F87" s="112" t="s">
        <v>81</v>
      </c>
      <c r="G87" s="1" t="s">
        <v>18</v>
      </c>
      <c r="H87" s="75">
        <v>8.4</v>
      </c>
      <c r="I87" s="51">
        <v>20</v>
      </c>
      <c r="J87" s="67" t="s">
        <v>14</v>
      </c>
      <c r="K87" s="53">
        <f t="shared" si="103"/>
        <v>168</v>
      </c>
      <c r="L87" s="54">
        <v>10.199999999999999</v>
      </c>
      <c r="M87" s="55">
        <f t="shared" si="104"/>
        <v>0.21428571428571416</v>
      </c>
      <c r="N87" s="56">
        <f t="shared" si="105"/>
        <v>1.7999999999999989</v>
      </c>
      <c r="O87" s="57">
        <f t="shared" si="106"/>
        <v>35.999999999999979</v>
      </c>
      <c r="P87" s="58">
        <f t="shared" si="107"/>
        <v>0.35999999999999982</v>
      </c>
      <c r="Q87" s="57">
        <f t="shared" si="108"/>
        <v>1.7999999999999989</v>
      </c>
      <c r="R87" s="59">
        <f t="shared" si="109"/>
        <v>0.71999999999999964</v>
      </c>
      <c r="S87" s="60">
        <f t="shared" si="110"/>
        <v>1.7999999999999989</v>
      </c>
      <c r="T87" s="56">
        <f t="shared" si="111"/>
        <v>4.6799999999999979</v>
      </c>
      <c r="U87" s="61">
        <f t="shared" si="112"/>
        <v>31.319999999999979</v>
      </c>
      <c r="V87" s="62">
        <f t="shared" si="113"/>
        <v>0.1864285714285713</v>
      </c>
      <c r="W87" s="68">
        <f t="shared" si="101"/>
        <v>1680</v>
      </c>
      <c r="X87" s="69">
        <f t="shared" si="91"/>
        <v>90009.200000000012</v>
      </c>
      <c r="Y87" s="70">
        <v>10</v>
      </c>
      <c r="Z87" s="71">
        <f t="shared" si="92"/>
        <v>359.99999999999977</v>
      </c>
      <c r="AA87" s="72">
        <f t="shared" si="93"/>
        <v>19452.099999999999</v>
      </c>
      <c r="AB87" s="70">
        <f t="shared" si="97"/>
        <v>10</v>
      </c>
      <c r="AC87" s="139">
        <f t="shared" si="99"/>
        <v>2039.9999999999998</v>
      </c>
      <c r="AD87" s="113">
        <f t="shared" si="100"/>
        <v>109461.30000000002</v>
      </c>
      <c r="AE87" s="114"/>
    </row>
    <row r="88" spans="1:31" ht="11.5" customHeight="1" x14ac:dyDescent="0.3">
      <c r="A88" s="112">
        <v>44112</v>
      </c>
      <c r="B88" s="159">
        <f t="shared" si="102"/>
        <v>10</v>
      </c>
      <c r="C88" s="159">
        <f t="shared" si="98"/>
        <v>2020</v>
      </c>
      <c r="D88" s="128" t="s">
        <v>121</v>
      </c>
      <c r="E88" s="112" t="s">
        <v>80</v>
      </c>
      <c r="F88" s="112" t="s">
        <v>81</v>
      </c>
      <c r="G88" s="1" t="s">
        <v>26</v>
      </c>
      <c r="H88" s="75">
        <v>15.5</v>
      </c>
      <c r="I88" s="51">
        <v>5</v>
      </c>
      <c r="J88" s="67" t="s">
        <v>14</v>
      </c>
      <c r="K88" s="53">
        <f t="shared" si="103"/>
        <v>77.5</v>
      </c>
      <c r="L88" s="54">
        <v>18</v>
      </c>
      <c r="M88" s="55">
        <f t="shared" si="104"/>
        <v>0.16129032258064516</v>
      </c>
      <c r="N88" s="56">
        <f t="shared" si="105"/>
        <v>2.5</v>
      </c>
      <c r="O88" s="57">
        <f t="shared" si="106"/>
        <v>12.5</v>
      </c>
      <c r="P88" s="58">
        <f t="shared" si="107"/>
        <v>0.125</v>
      </c>
      <c r="Q88" s="57">
        <f t="shared" si="108"/>
        <v>0.625</v>
      </c>
      <c r="R88" s="59">
        <f t="shared" si="109"/>
        <v>0.25</v>
      </c>
      <c r="S88" s="60">
        <f t="shared" si="110"/>
        <v>0.625</v>
      </c>
      <c r="T88" s="56">
        <f t="shared" si="111"/>
        <v>1.625</v>
      </c>
      <c r="U88" s="61">
        <f t="shared" si="112"/>
        <v>10.875</v>
      </c>
      <c r="V88" s="62">
        <f t="shared" si="113"/>
        <v>0.14032258064516129</v>
      </c>
      <c r="W88" s="68">
        <f t="shared" si="101"/>
        <v>155</v>
      </c>
      <c r="X88" s="69">
        <f t="shared" si="91"/>
        <v>90164.200000000012</v>
      </c>
      <c r="Y88" s="70">
        <v>2</v>
      </c>
      <c r="Z88" s="71">
        <f t="shared" si="92"/>
        <v>25</v>
      </c>
      <c r="AA88" s="72">
        <f t="shared" si="93"/>
        <v>19477.099999999999</v>
      </c>
      <c r="AB88" s="70">
        <f t="shared" si="97"/>
        <v>10</v>
      </c>
      <c r="AC88" s="139">
        <f t="shared" si="99"/>
        <v>180</v>
      </c>
      <c r="AD88" s="113">
        <f t="shared" si="100"/>
        <v>109641.30000000002</v>
      </c>
      <c r="AE88" s="114"/>
    </row>
    <row r="89" spans="1:31" ht="11.5" customHeight="1" x14ac:dyDescent="0.3">
      <c r="A89" s="112">
        <v>44116</v>
      </c>
      <c r="B89" s="159">
        <f t="shared" si="102"/>
        <v>10</v>
      </c>
      <c r="C89" s="159">
        <f t="shared" si="98"/>
        <v>2020</v>
      </c>
      <c r="D89" s="128" t="s">
        <v>122</v>
      </c>
      <c r="E89" s="112" t="s">
        <v>80</v>
      </c>
      <c r="F89" s="112" t="s">
        <v>81</v>
      </c>
      <c r="G89" s="1" t="s">
        <v>29</v>
      </c>
      <c r="H89" s="75">
        <v>5.05</v>
      </c>
      <c r="I89" s="51">
        <v>220</v>
      </c>
      <c r="J89" s="67" t="s">
        <v>14</v>
      </c>
      <c r="K89" s="53">
        <f t="shared" si="103"/>
        <v>1111</v>
      </c>
      <c r="L89" s="54">
        <v>5.7</v>
      </c>
      <c r="M89" s="55">
        <f t="shared" si="104"/>
        <v>0.1287128712871288</v>
      </c>
      <c r="N89" s="56">
        <f t="shared" si="105"/>
        <v>0.65000000000000036</v>
      </c>
      <c r="O89" s="57">
        <f t="shared" si="106"/>
        <v>143.00000000000009</v>
      </c>
      <c r="P89" s="58">
        <f t="shared" si="107"/>
        <v>1.4300000000000008</v>
      </c>
      <c r="Q89" s="57">
        <f t="shared" si="108"/>
        <v>7.1500000000000048</v>
      </c>
      <c r="R89" s="59">
        <f t="shared" si="109"/>
        <v>2.8600000000000017</v>
      </c>
      <c r="S89" s="60">
        <f t="shared" si="110"/>
        <v>7.1500000000000048</v>
      </c>
      <c r="T89" s="56">
        <f t="shared" si="111"/>
        <v>18.590000000000011</v>
      </c>
      <c r="U89" s="61">
        <f t="shared" si="112"/>
        <v>124.41000000000008</v>
      </c>
      <c r="V89" s="62">
        <f t="shared" si="113"/>
        <v>0.11198019801980205</v>
      </c>
      <c r="W89" s="68">
        <f t="shared" si="101"/>
        <v>6666</v>
      </c>
      <c r="X89" s="69">
        <f t="shared" si="91"/>
        <v>96830.200000000012</v>
      </c>
      <c r="Y89" s="70">
        <v>6</v>
      </c>
      <c r="Z89" s="71">
        <f t="shared" si="92"/>
        <v>858.00000000000045</v>
      </c>
      <c r="AA89" s="72">
        <f t="shared" si="93"/>
        <v>20335.099999999999</v>
      </c>
      <c r="AB89" s="70">
        <f t="shared" si="97"/>
        <v>10</v>
      </c>
      <c r="AC89" s="139">
        <f t="shared" si="99"/>
        <v>7524</v>
      </c>
      <c r="AD89" s="113">
        <f t="shared" si="100"/>
        <v>117165.30000000002</v>
      </c>
      <c r="AE89" s="114"/>
    </row>
    <row r="90" spans="1:31" ht="11.5" customHeight="1" x14ac:dyDescent="0.3">
      <c r="A90" s="112">
        <v>44116</v>
      </c>
      <c r="B90" s="159">
        <f t="shared" si="102"/>
        <v>10</v>
      </c>
      <c r="C90" s="159">
        <f t="shared" si="98"/>
        <v>2020</v>
      </c>
      <c r="D90" s="128" t="s">
        <v>122</v>
      </c>
      <c r="E90" s="112" t="s">
        <v>80</v>
      </c>
      <c r="F90" s="112" t="s">
        <v>81</v>
      </c>
      <c r="G90" s="1" t="s">
        <v>38</v>
      </c>
      <c r="H90" s="75">
        <v>5.05</v>
      </c>
      <c r="I90" s="51">
        <v>220</v>
      </c>
      <c r="J90" s="67" t="s">
        <v>14</v>
      </c>
      <c r="K90" s="53">
        <f t="shared" si="103"/>
        <v>1111</v>
      </c>
      <c r="L90" s="54">
        <v>5.7</v>
      </c>
      <c r="M90" s="55">
        <f t="shared" si="104"/>
        <v>0.1287128712871288</v>
      </c>
      <c r="N90" s="56">
        <f t="shared" si="105"/>
        <v>0.65000000000000036</v>
      </c>
      <c r="O90" s="57">
        <f t="shared" si="106"/>
        <v>143.00000000000009</v>
      </c>
      <c r="P90" s="58">
        <f t="shared" si="107"/>
        <v>1.4300000000000008</v>
      </c>
      <c r="Q90" s="57">
        <f t="shared" si="108"/>
        <v>7.1500000000000048</v>
      </c>
      <c r="R90" s="59">
        <f t="shared" si="109"/>
        <v>2.8600000000000017</v>
      </c>
      <c r="S90" s="60">
        <f t="shared" si="110"/>
        <v>7.1500000000000048</v>
      </c>
      <c r="T90" s="56">
        <f t="shared" si="111"/>
        <v>18.590000000000011</v>
      </c>
      <c r="U90" s="61">
        <f t="shared" si="112"/>
        <v>124.41000000000008</v>
      </c>
      <c r="V90" s="62">
        <f t="shared" si="113"/>
        <v>0.11198019801980205</v>
      </c>
      <c r="W90" s="68">
        <f t="shared" si="101"/>
        <v>1111</v>
      </c>
      <c r="X90" s="69">
        <f t="shared" si="91"/>
        <v>97941.200000000012</v>
      </c>
      <c r="Y90" s="70">
        <v>1</v>
      </c>
      <c r="Z90" s="71">
        <f t="shared" si="92"/>
        <v>143.00000000000009</v>
      </c>
      <c r="AA90" s="72">
        <f t="shared" si="93"/>
        <v>20478.099999999999</v>
      </c>
      <c r="AB90" s="70">
        <f t="shared" si="97"/>
        <v>10</v>
      </c>
      <c r="AC90" s="139">
        <f t="shared" si="99"/>
        <v>1254</v>
      </c>
      <c r="AD90" s="113">
        <f t="shared" si="100"/>
        <v>118419.30000000002</v>
      </c>
      <c r="AE90" s="114"/>
    </row>
    <row r="91" spans="1:31" ht="11.5" customHeight="1" x14ac:dyDescent="0.3">
      <c r="A91" s="112">
        <v>44116</v>
      </c>
      <c r="B91" s="159">
        <f t="shared" si="102"/>
        <v>10</v>
      </c>
      <c r="C91" s="159">
        <f t="shared" si="98"/>
        <v>2020</v>
      </c>
      <c r="D91" s="128" t="s">
        <v>123</v>
      </c>
      <c r="E91" s="112" t="s">
        <v>68</v>
      </c>
      <c r="F91" s="112" t="s">
        <v>66</v>
      </c>
      <c r="G91" s="74" t="s">
        <v>36</v>
      </c>
      <c r="H91" s="75">
        <v>5.25</v>
      </c>
      <c r="I91" s="51">
        <v>220</v>
      </c>
      <c r="J91" s="67" t="s">
        <v>14</v>
      </c>
      <c r="K91" s="53">
        <f t="shared" si="103"/>
        <v>1155</v>
      </c>
      <c r="L91" s="54">
        <v>6.8</v>
      </c>
      <c r="M91" s="55">
        <f t="shared" ref="M91:M94" si="114">(L91-H91)/H91</f>
        <v>0.29523809523809519</v>
      </c>
      <c r="N91" s="56">
        <f t="shared" ref="N91:N94" si="115">L91-H91</f>
        <v>1.5499999999999998</v>
      </c>
      <c r="O91" s="57">
        <f t="shared" ref="O91:O94" si="116">N91*I91</f>
        <v>340.99999999999994</v>
      </c>
      <c r="P91" s="58">
        <f t="shared" ref="P91:P94" si="117">O91*$P$3</f>
        <v>3.4099999999999997</v>
      </c>
      <c r="Q91" s="57">
        <f t="shared" ref="Q91:Q94" si="118">O91*$Q$3</f>
        <v>17.049999999999997</v>
      </c>
      <c r="R91" s="59">
        <f t="shared" ref="R91:R94" si="119">O91*$R$3</f>
        <v>6.8199999999999994</v>
      </c>
      <c r="S91" s="60">
        <f t="shared" ref="S91:S94" si="120">O91*$S$3</f>
        <v>17.049999999999997</v>
      </c>
      <c r="T91" s="56">
        <f t="shared" ref="T91:T94" si="121">P91+Q91+R91+S91</f>
        <v>44.33</v>
      </c>
      <c r="U91" s="61">
        <f t="shared" ref="U91:U94" si="122">O91-T91</f>
        <v>296.66999999999996</v>
      </c>
      <c r="V91" s="62">
        <f t="shared" ref="V91:V94" si="123">U91/K91</f>
        <v>0.25685714285714284</v>
      </c>
      <c r="W91" s="68">
        <f t="shared" ref="W91:W106" si="124">K91*Y91</f>
        <v>1155</v>
      </c>
      <c r="X91" s="69">
        <f t="shared" si="91"/>
        <v>99096.200000000012</v>
      </c>
      <c r="Y91" s="70">
        <v>1</v>
      </c>
      <c r="Z91" s="71">
        <f t="shared" si="92"/>
        <v>340.99999999999994</v>
      </c>
      <c r="AA91" s="72">
        <f t="shared" si="93"/>
        <v>20819.099999999999</v>
      </c>
      <c r="AB91" s="70">
        <f t="shared" si="97"/>
        <v>10</v>
      </c>
      <c r="AC91" s="139">
        <f t="shared" si="99"/>
        <v>1496</v>
      </c>
      <c r="AD91" s="113">
        <f t="shared" si="100"/>
        <v>119915.30000000002</v>
      </c>
      <c r="AE91" s="114"/>
    </row>
    <row r="92" spans="1:31" ht="11.5" customHeight="1" x14ac:dyDescent="0.3">
      <c r="A92" s="112">
        <v>44116</v>
      </c>
      <c r="B92" s="159">
        <f t="shared" si="102"/>
        <v>10</v>
      </c>
      <c r="C92" s="159">
        <f t="shared" si="98"/>
        <v>2020</v>
      </c>
      <c r="D92" s="128" t="s">
        <v>123</v>
      </c>
      <c r="E92" s="112" t="s">
        <v>68</v>
      </c>
      <c r="F92" s="112" t="s">
        <v>66</v>
      </c>
      <c r="G92" s="108" t="s">
        <v>17</v>
      </c>
      <c r="H92" s="75">
        <v>4.7</v>
      </c>
      <c r="I92" s="51">
        <v>37</v>
      </c>
      <c r="J92" s="67" t="s">
        <v>14</v>
      </c>
      <c r="K92" s="53">
        <f t="shared" si="103"/>
        <v>173.9</v>
      </c>
      <c r="L92" s="54">
        <v>6.5</v>
      </c>
      <c r="M92" s="55">
        <f t="shared" si="114"/>
        <v>0.38297872340425526</v>
      </c>
      <c r="N92" s="56">
        <f t="shared" si="115"/>
        <v>1.7999999999999998</v>
      </c>
      <c r="O92" s="57">
        <f t="shared" si="116"/>
        <v>66.599999999999994</v>
      </c>
      <c r="P92" s="58">
        <f t="shared" si="117"/>
        <v>0.66599999999999993</v>
      </c>
      <c r="Q92" s="57">
        <f t="shared" si="118"/>
        <v>3.33</v>
      </c>
      <c r="R92" s="59">
        <f t="shared" si="119"/>
        <v>1.3319999999999999</v>
      </c>
      <c r="S92" s="60">
        <f t="shared" si="120"/>
        <v>3.33</v>
      </c>
      <c r="T92" s="56">
        <f t="shared" si="121"/>
        <v>8.6579999999999995</v>
      </c>
      <c r="U92" s="61">
        <f t="shared" si="122"/>
        <v>57.941999999999993</v>
      </c>
      <c r="V92" s="62">
        <f t="shared" si="123"/>
        <v>0.33319148936170206</v>
      </c>
      <c r="W92" s="68">
        <f t="shared" si="124"/>
        <v>695.6</v>
      </c>
      <c r="X92" s="69">
        <f t="shared" si="91"/>
        <v>99791.800000000017</v>
      </c>
      <c r="Y92" s="70">
        <v>4</v>
      </c>
      <c r="Z92" s="71">
        <f t="shared" si="92"/>
        <v>266.39999999999998</v>
      </c>
      <c r="AA92" s="72">
        <f t="shared" si="93"/>
        <v>21085.5</v>
      </c>
      <c r="AB92" s="70">
        <f t="shared" si="97"/>
        <v>10</v>
      </c>
      <c r="AC92" s="139">
        <f t="shared" si="99"/>
        <v>962</v>
      </c>
      <c r="AD92" s="113">
        <f t="shared" si="100"/>
        <v>120877.30000000002</v>
      </c>
      <c r="AE92" s="114"/>
    </row>
    <row r="93" spans="1:31" ht="11.5" customHeight="1" x14ac:dyDescent="0.3">
      <c r="A93" s="112">
        <v>44118</v>
      </c>
      <c r="B93" s="159">
        <f t="shared" si="102"/>
        <v>10</v>
      </c>
      <c r="C93" s="159">
        <f t="shared" si="98"/>
        <v>2020</v>
      </c>
      <c r="D93" s="128" t="s">
        <v>124</v>
      </c>
      <c r="E93" s="112" t="s">
        <v>97</v>
      </c>
      <c r="F93" s="112" t="s">
        <v>98</v>
      </c>
      <c r="G93" s="103" t="s">
        <v>18</v>
      </c>
      <c r="H93" s="75">
        <v>8.4</v>
      </c>
      <c r="I93" s="51">
        <v>20</v>
      </c>
      <c r="J93" s="67" t="s">
        <v>14</v>
      </c>
      <c r="K93" s="53">
        <f t="shared" si="103"/>
        <v>168</v>
      </c>
      <c r="L93" s="54">
        <v>10.5</v>
      </c>
      <c r="M93" s="55">
        <f t="shared" si="114"/>
        <v>0.24999999999999994</v>
      </c>
      <c r="N93" s="56">
        <f t="shared" si="115"/>
        <v>2.0999999999999996</v>
      </c>
      <c r="O93" s="57">
        <f t="shared" si="116"/>
        <v>41.999999999999993</v>
      </c>
      <c r="P93" s="58">
        <f t="shared" si="117"/>
        <v>0.41999999999999993</v>
      </c>
      <c r="Q93" s="57">
        <f t="shared" si="118"/>
        <v>2.0999999999999996</v>
      </c>
      <c r="R93" s="59">
        <f t="shared" si="119"/>
        <v>0.83999999999999986</v>
      </c>
      <c r="S93" s="60">
        <f t="shared" si="120"/>
        <v>2.0999999999999996</v>
      </c>
      <c r="T93" s="56">
        <f t="shared" si="121"/>
        <v>5.4599999999999991</v>
      </c>
      <c r="U93" s="61">
        <f t="shared" si="122"/>
        <v>36.539999999999992</v>
      </c>
      <c r="V93" s="62">
        <f t="shared" si="123"/>
        <v>0.21749999999999994</v>
      </c>
      <c r="W93" s="68">
        <f t="shared" si="124"/>
        <v>1176</v>
      </c>
      <c r="X93" s="69">
        <f t="shared" si="91"/>
        <v>100967.80000000002</v>
      </c>
      <c r="Y93" s="70">
        <v>7</v>
      </c>
      <c r="Z93" s="71">
        <f t="shared" si="92"/>
        <v>293.99999999999994</v>
      </c>
      <c r="AA93" s="72">
        <f t="shared" si="93"/>
        <v>21379.5</v>
      </c>
      <c r="AB93" s="70">
        <f t="shared" si="97"/>
        <v>10</v>
      </c>
      <c r="AC93" s="139">
        <f t="shared" si="99"/>
        <v>1470</v>
      </c>
      <c r="AD93" s="113">
        <f t="shared" si="100"/>
        <v>122347.30000000002</v>
      </c>
      <c r="AE93" s="114"/>
    </row>
    <row r="94" spans="1:31" ht="11.5" customHeight="1" x14ac:dyDescent="0.3">
      <c r="A94" s="112">
        <v>44118</v>
      </c>
      <c r="B94" s="159">
        <f t="shared" si="102"/>
        <v>10</v>
      </c>
      <c r="C94" s="159">
        <f t="shared" si="98"/>
        <v>2020</v>
      </c>
      <c r="D94" s="128" t="s">
        <v>124</v>
      </c>
      <c r="E94" s="112" t="s">
        <v>97</v>
      </c>
      <c r="F94" s="112" t="s">
        <v>98</v>
      </c>
      <c r="G94" s="103" t="s">
        <v>26</v>
      </c>
      <c r="H94" s="75">
        <v>15.5</v>
      </c>
      <c r="I94" s="51">
        <v>5</v>
      </c>
      <c r="J94" s="67" t="s">
        <v>14</v>
      </c>
      <c r="K94" s="53">
        <f t="shared" si="103"/>
        <v>77.5</v>
      </c>
      <c r="L94" s="54">
        <v>18</v>
      </c>
      <c r="M94" s="55">
        <f t="shared" si="114"/>
        <v>0.16129032258064516</v>
      </c>
      <c r="N94" s="56">
        <f t="shared" si="115"/>
        <v>2.5</v>
      </c>
      <c r="O94" s="57">
        <f t="shared" si="116"/>
        <v>12.5</v>
      </c>
      <c r="P94" s="58">
        <f t="shared" si="117"/>
        <v>0.125</v>
      </c>
      <c r="Q94" s="57">
        <f t="shared" si="118"/>
        <v>0.625</v>
      </c>
      <c r="R94" s="59">
        <f t="shared" si="119"/>
        <v>0.25</v>
      </c>
      <c r="S94" s="60">
        <f t="shared" si="120"/>
        <v>0.625</v>
      </c>
      <c r="T94" s="56">
        <f t="shared" si="121"/>
        <v>1.625</v>
      </c>
      <c r="U94" s="61">
        <f t="shared" si="122"/>
        <v>10.875</v>
      </c>
      <c r="V94" s="62">
        <f t="shared" si="123"/>
        <v>0.14032258064516129</v>
      </c>
      <c r="W94" s="68">
        <f t="shared" si="124"/>
        <v>620</v>
      </c>
      <c r="X94" s="69">
        <f t="shared" si="91"/>
        <v>101587.80000000002</v>
      </c>
      <c r="Y94" s="70">
        <v>8</v>
      </c>
      <c r="Z94" s="71">
        <f t="shared" si="92"/>
        <v>100</v>
      </c>
      <c r="AA94" s="72">
        <f t="shared" si="93"/>
        <v>21479.5</v>
      </c>
      <c r="AB94" s="70">
        <f t="shared" si="97"/>
        <v>10</v>
      </c>
      <c r="AC94" s="139">
        <f t="shared" si="99"/>
        <v>720</v>
      </c>
      <c r="AD94" s="113">
        <f t="shared" si="100"/>
        <v>123067.30000000002</v>
      </c>
      <c r="AE94" s="114"/>
    </row>
    <row r="95" spans="1:31" ht="11.5" customHeight="1" x14ac:dyDescent="0.3">
      <c r="A95" s="112">
        <v>44123</v>
      </c>
      <c r="B95" s="159">
        <f t="shared" si="102"/>
        <v>10</v>
      </c>
      <c r="C95" s="159">
        <f t="shared" si="98"/>
        <v>2020</v>
      </c>
      <c r="D95" s="128" t="s">
        <v>124</v>
      </c>
      <c r="E95" s="112" t="s">
        <v>97</v>
      </c>
      <c r="F95" s="112" t="s">
        <v>98</v>
      </c>
      <c r="G95" s="103" t="s">
        <v>33</v>
      </c>
      <c r="H95" s="75">
        <v>8.4</v>
      </c>
      <c r="I95" s="51">
        <v>20</v>
      </c>
      <c r="J95" s="67" t="s">
        <v>14</v>
      </c>
      <c r="K95" s="53">
        <f t="shared" si="103"/>
        <v>168</v>
      </c>
      <c r="L95" s="54">
        <v>11.5</v>
      </c>
      <c r="M95" s="55">
        <f t="shared" ref="M95:M96" si="125">(L95-H95)/H95</f>
        <v>0.36904761904761901</v>
      </c>
      <c r="N95" s="56">
        <f t="shared" ref="N95:N96" si="126">L95-H95</f>
        <v>3.0999999999999996</v>
      </c>
      <c r="O95" s="57">
        <f t="shared" ref="O95:O96" si="127">N95*I95</f>
        <v>61.999999999999993</v>
      </c>
      <c r="P95" s="58">
        <f t="shared" ref="P95:P96" si="128">O95*$P$3</f>
        <v>0.62</v>
      </c>
      <c r="Q95" s="57">
        <f t="shared" ref="Q95:Q96" si="129">O95*$Q$3</f>
        <v>3.0999999999999996</v>
      </c>
      <c r="R95" s="59">
        <f t="shared" ref="R95:R96" si="130">O95*$R$3</f>
        <v>1.24</v>
      </c>
      <c r="S95" s="60">
        <f t="shared" ref="S95:S96" si="131">O95*$S$3</f>
        <v>3.0999999999999996</v>
      </c>
      <c r="T95" s="56">
        <f t="shared" ref="T95:T96" si="132">P95+Q95+R95+S95</f>
        <v>8.0599999999999987</v>
      </c>
      <c r="U95" s="61">
        <f t="shared" ref="U95:U96" si="133">O95-T95</f>
        <v>53.94</v>
      </c>
      <c r="V95" s="62">
        <f t="shared" ref="V95:V96" si="134">U95/K95</f>
        <v>0.32107142857142856</v>
      </c>
      <c r="W95" s="68">
        <f t="shared" si="124"/>
        <v>336</v>
      </c>
      <c r="X95" s="69">
        <f t="shared" si="91"/>
        <v>101923.80000000002</v>
      </c>
      <c r="Y95" s="70">
        <v>2</v>
      </c>
      <c r="Z95" s="71">
        <f t="shared" si="92"/>
        <v>123.99999999999999</v>
      </c>
      <c r="AA95" s="72">
        <f t="shared" si="93"/>
        <v>21603.5</v>
      </c>
      <c r="AB95" s="70">
        <f t="shared" si="97"/>
        <v>10</v>
      </c>
      <c r="AC95" s="139">
        <f t="shared" si="99"/>
        <v>460</v>
      </c>
      <c r="AD95" s="113">
        <f t="shared" si="100"/>
        <v>123527.30000000002</v>
      </c>
      <c r="AE95" s="114"/>
    </row>
    <row r="96" spans="1:31" ht="11.5" customHeight="1" x14ac:dyDescent="0.3">
      <c r="A96" s="112">
        <v>44121</v>
      </c>
      <c r="B96" s="159">
        <f t="shared" si="102"/>
        <v>10</v>
      </c>
      <c r="C96" s="159">
        <f t="shared" si="98"/>
        <v>2020</v>
      </c>
      <c r="D96" s="128" t="s">
        <v>125</v>
      </c>
      <c r="E96" s="112" t="s">
        <v>78</v>
      </c>
      <c r="F96" s="112" t="s">
        <v>63</v>
      </c>
      <c r="G96" s="103" t="s">
        <v>46</v>
      </c>
      <c r="H96" s="75">
        <v>35</v>
      </c>
      <c r="I96" s="51">
        <v>1</v>
      </c>
      <c r="J96" s="67"/>
      <c r="K96" s="53">
        <f t="shared" si="103"/>
        <v>35</v>
      </c>
      <c r="L96" s="54">
        <v>45</v>
      </c>
      <c r="M96" s="55">
        <f t="shared" si="125"/>
        <v>0.2857142857142857</v>
      </c>
      <c r="N96" s="56">
        <f t="shared" si="126"/>
        <v>10</v>
      </c>
      <c r="O96" s="57">
        <f t="shared" si="127"/>
        <v>10</v>
      </c>
      <c r="P96" s="58">
        <f t="shared" si="128"/>
        <v>0.1</v>
      </c>
      <c r="Q96" s="57">
        <f t="shared" si="129"/>
        <v>0.5</v>
      </c>
      <c r="R96" s="59">
        <f t="shared" si="130"/>
        <v>0.2</v>
      </c>
      <c r="S96" s="60">
        <f t="shared" si="131"/>
        <v>0.5</v>
      </c>
      <c r="T96" s="56">
        <f t="shared" si="132"/>
        <v>1.3</v>
      </c>
      <c r="U96" s="61">
        <f t="shared" si="133"/>
        <v>8.6999999999999993</v>
      </c>
      <c r="V96" s="62">
        <f t="shared" si="134"/>
        <v>0.24857142857142855</v>
      </c>
      <c r="W96" s="68">
        <f t="shared" si="124"/>
        <v>140</v>
      </c>
      <c r="X96" s="69">
        <f t="shared" si="91"/>
        <v>102063.80000000002</v>
      </c>
      <c r="Y96" s="70">
        <v>4</v>
      </c>
      <c r="Z96" s="71">
        <f t="shared" si="92"/>
        <v>40</v>
      </c>
      <c r="AA96" s="72">
        <f t="shared" si="93"/>
        <v>21643.5</v>
      </c>
      <c r="AB96" s="70">
        <f t="shared" si="97"/>
        <v>10</v>
      </c>
      <c r="AC96" s="139">
        <f t="shared" si="99"/>
        <v>180</v>
      </c>
      <c r="AD96" s="113">
        <f t="shared" si="100"/>
        <v>123707.30000000002</v>
      </c>
      <c r="AE96" s="114"/>
    </row>
    <row r="97" spans="1:31" ht="11.5" customHeight="1" x14ac:dyDescent="0.3">
      <c r="A97" s="112">
        <v>44121</v>
      </c>
      <c r="B97" s="159">
        <f t="shared" si="102"/>
        <v>10</v>
      </c>
      <c r="C97" s="159">
        <f t="shared" si="98"/>
        <v>2020</v>
      </c>
      <c r="D97" s="128" t="s">
        <v>126</v>
      </c>
      <c r="E97" s="112" t="s">
        <v>78</v>
      </c>
      <c r="F97" s="112" t="s">
        <v>63</v>
      </c>
      <c r="G97" s="116" t="s">
        <v>43</v>
      </c>
      <c r="H97" s="75">
        <v>4.7</v>
      </c>
      <c r="I97" s="51">
        <v>30</v>
      </c>
      <c r="J97" s="67" t="s">
        <v>14</v>
      </c>
      <c r="K97" s="53">
        <f t="shared" si="103"/>
        <v>141</v>
      </c>
      <c r="L97" s="54">
        <v>6.8</v>
      </c>
      <c r="M97" s="55">
        <f t="shared" ref="M97:M108" si="135">(L97-H97)/H97</f>
        <v>0.4468085106382978</v>
      </c>
      <c r="N97" s="56">
        <f t="shared" ref="N97:N108" si="136">L97-H97</f>
        <v>2.0999999999999996</v>
      </c>
      <c r="O97" s="57">
        <f t="shared" ref="O97:O108" si="137">N97*I97</f>
        <v>62.999999999999986</v>
      </c>
      <c r="P97" s="58">
        <f t="shared" ref="P97:P108" si="138">O97*$P$3</f>
        <v>0.62999999999999989</v>
      </c>
      <c r="Q97" s="57">
        <f t="shared" ref="Q97:Q108" si="139">O97*$Q$3</f>
        <v>3.1499999999999995</v>
      </c>
      <c r="R97" s="59">
        <f t="shared" ref="R97:R108" si="140">O97*$R$3</f>
        <v>1.2599999999999998</v>
      </c>
      <c r="S97" s="60">
        <f t="shared" ref="S97:S108" si="141">O97*$S$3</f>
        <v>3.1499999999999995</v>
      </c>
      <c r="T97" s="56">
        <f t="shared" ref="T97:T108" si="142">P97+Q97+R97+S97</f>
        <v>8.1899999999999977</v>
      </c>
      <c r="U97" s="61">
        <f t="shared" ref="U97:U108" si="143">O97-T97</f>
        <v>54.809999999999988</v>
      </c>
      <c r="V97" s="62">
        <f t="shared" ref="V97:V108" si="144">U97/K97</f>
        <v>0.38872340425531904</v>
      </c>
      <c r="W97" s="68">
        <f t="shared" si="124"/>
        <v>141</v>
      </c>
      <c r="X97" s="69">
        <f t="shared" si="91"/>
        <v>102204.80000000002</v>
      </c>
      <c r="Y97" s="70">
        <v>1</v>
      </c>
      <c r="Z97" s="71">
        <f t="shared" si="92"/>
        <v>62.999999999999986</v>
      </c>
      <c r="AA97" s="72">
        <f t="shared" si="93"/>
        <v>21706.5</v>
      </c>
      <c r="AB97" s="70">
        <f t="shared" si="97"/>
        <v>10</v>
      </c>
      <c r="AC97" s="139">
        <f t="shared" si="99"/>
        <v>204</v>
      </c>
      <c r="AD97" s="113">
        <f t="shared" si="100"/>
        <v>123911.30000000002</v>
      </c>
      <c r="AE97" s="114"/>
    </row>
    <row r="98" spans="1:31" ht="11.5" customHeight="1" x14ac:dyDescent="0.3">
      <c r="A98" s="112">
        <v>44123</v>
      </c>
      <c r="B98" s="159">
        <f t="shared" si="102"/>
        <v>10</v>
      </c>
      <c r="C98" s="159">
        <f t="shared" si="98"/>
        <v>2020</v>
      </c>
      <c r="D98" s="128" t="s">
        <v>127</v>
      </c>
      <c r="E98" s="112" t="s">
        <v>68</v>
      </c>
      <c r="F98" s="112" t="s">
        <v>66</v>
      </c>
      <c r="G98" s="117" t="s">
        <v>72</v>
      </c>
      <c r="H98" s="75">
        <v>8.8000000000000007</v>
      </c>
      <c r="I98" s="51">
        <v>20</v>
      </c>
      <c r="J98" s="67" t="s">
        <v>14</v>
      </c>
      <c r="K98" s="53">
        <f t="shared" si="103"/>
        <v>176</v>
      </c>
      <c r="L98" s="54">
        <v>12</v>
      </c>
      <c r="M98" s="55">
        <f t="shared" si="135"/>
        <v>0.36363636363636354</v>
      </c>
      <c r="N98" s="56">
        <f t="shared" si="136"/>
        <v>3.1999999999999993</v>
      </c>
      <c r="O98" s="57">
        <f t="shared" si="137"/>
        <v>63.999999999999986</v>
      </c>
      <c r="P98" s="58">
        <f t="shared" si="138"/>
        <v>0.6399999999999999</v>
      </c>
      <c r="Q98" s="57">
        <f t="shared" si="139"/>
        <v>3.1999999999999993</v>
      </c>
      <c r="R98" s="59">
        <f t="shared" si="140"/>
        <v>1.2799999999999998</v>
      </c>
      <c r="S98" s="60">
        <f t="shared" si="141"/>
        <v>3.1999999999999993</v>
      </c>
      <c r="T98" s="56">
        <f t="shared" si="142"/>
        <v>8.3199999999999985</v>
      </c>
      <c r="U98" s="61">
        <f t="shared" si="143"/>
        <v>55.679999999999986</v>
      </c>
      <c r="V98" s="62">
        <f t="shared" si="144"/>
        <v>0.31636363636363629</v>
      </c>
      <c r="W98" s="68">
        <f t="shared" si="124"/>
        <v>704</v>
      </c>
      <c r="X98" s="69">
        <f t="shared" si="91"/>
        <v>102908.80000000002</v>
      </c>
      <c r="Y98" s="70">
        <v>4</v>
      </c>
      <c r="Z98" s="71">
        <f t="shared" si="92"/>
        <v>255.99999999999994</v>
      </c>
      <c r="AA98" s="72">
        <f t="shared" si="93"/>
        <v>21962.5</v>
      </c>
      <c r="AB98" s="70">
        <f t="shared" si="97"/>
        <v>10</v>
      </c>
      <c r="AC98" s="139">
        <f t="shared" si="99"/>
        <v>960</v>
      </c>
      <c r="AD98" s="113">
        <f t="shared" si="100"/>
        <v>124871.30000000002</v>
      </c>
      <c r="AE98" s="114"/>
    </row>
    <row r="99" spans="1:31" ht="11.5" customHeight="1" x14ac:dyDescent="0.3">
      <c r="A99" s="112">
        <v>44123</v>
      </c>
      <c r="B99" s="159">
        <f t="shared" si="102"/>
        <v>10</v>
      </c>
      <c r="C99" s="159">
        <f t="shared" si="98"/>
        <v>2020</v>
      </c>
      <c r="D99" s="128" t="s">
        <v>127</v>
      </c>
      <c r="E99" s="112" t="s">
        <v>68</v>
      </c>
      <c r="F99" s="112" t="s">
        <v>66</v>
      </c>
      <c r="G99" s="117" t="s">
        <v>47</v>
      </c>
      <c r="H99" s="75">
        <v>18</v>
      </c>
      <c r="I99" s="51">
        <v>25</v>
      </c>
      <c r="J99" s="67" t="s">
        <v>14</v>
      </c>
      <c r="K99" s="53">
        <f t="shared" si="103"/>
        <v>450</v>
      </c>
      <c r="L99" s="54">
        <v>25</v>
      </c>
      <c r="M99" s="55">
        <f t="shared" si="135"/>
        <v>0.3888888888888889</v>
      </c>
      <c r="N99" s="56">
        <f t="shared" si="136"/>
        <v>7</v>
      </c>
      <c r="O99" s="57">
        <f t="shared" si="137"/>
        <v>175</v>
      </c>
      <c r="P99" s="58">
        <f t="shared" si="138"/>
        <v>1.75</v>
      </c>
      <c r="Q99" s="57">
        <f t="shared" si="139"/>
        <v>8.75</v>
      </c>
      <c r="R99" s="59">
        <f t="shared" si="140"/>
        <v>3.5</v>
      </c>
      <c r="S99" s="60">
        <f t="shared" si="141"/>
        <v>8.75</v>
      </c>
      <c r="T99" s="56">
        <f t="shared" si="142"/>
        <v>22.75</v>
      </c>
      <c r="U99" s="61">
        <f t="shared" si="143"/>
        <v>152.25</v>
      </c>
      <c r="V99" s="62">
        <f t="shared" si="144"/>
        <v>0.33833333333333332</v>
      </c>
      <c r="W99" s="68">
        <f t="shared" si="124"/>
        <v>450</v>
      </c>
      <c r="X99" s="69">
        <f t="shared" si="91"/>
        <v>103358.80000000002</v>
      </c>
      <c r="Y99" s="70">
        <v>1</v>
      </c>
      <c r="Z99" s="71">
        <f t="shared" si="92"/>
        <v>175</v>
      </c>
      <c r="AA99" s="72">
        <f t="shared" si="93"/>
        <v>22137.5</v>
      </c>
      <c r="AB99" s="70">
        <f t="shared" si="97"/>
        <v>10</v>
      </c>
      <c r="AC99" s="139">
        <f t="shared" si="99"/>
        <v>625</v>
      </c>
      <c r="AD99" s="113">
        <f t="shared" si="100"/>
        <v>125496.30000000002</v>
      </c>
      <c r="AE99" s="114"/>
    </row>
    <row r="100" spans="1:31" ht="11.5" customHeight="1" x14ac:dyDescent="0.3">
      <c r="A100" s="112">
        <v>44123</v>
      </c>
      <c r="B100" s="159">
        <f t="shared" si="102"/>
        <v>10</v>
      </c>
      <c r="C100" s="159">
        <f t="shared" si="98"/>
        <v>2020</v>
      </c>
      <c r="D100" s="128" t="s">
        <v>127</v>
      </c>
      <c r="E100" s="112" t="s">
        <v>68</v>
      </c>
      <c r="F100" s="112" t="s">
        <v>66</v>
      </c>
      <c r="G100" s="117" t="s">
        <v>48</v>
      </c>
      <c r="H100" s="75">
        <v>4.5</v>
      </c>
      <c r="I100" s="51">
        <v>12</v>
      </c>
      <c r="J100" s="67" t="s">
        <v>14</v>
      </c>
      <c r="K100" s="53">
        <f>I100*H100</f>
        <v>54</v>
      </c>
      <c r="L100" s="54">
        <v>5</v>
      </c>
      <c r="M100" s="55">
        <f t="shared" si="135"/>
        <v>0.1111111111111111</v>
      </c>
      <c r="N100" s="56">
        <f t="shared" si="136"/>
        <v>0.5</v>
      </c>
      <c r="O100" s="57">
        <f t="shared" si="137"/>
        <v>6</v>
      </c>
      <c r="P100" s="58">
        <f t="shared" si="138"/>
        <v>0.06</v>
      </c>
      <c r="Q100" s="57">
        <f t="shared" si="139"/>
        <v>0.30000000000000004</v>
      </c>
      <c r="R100" s="59">
        <f t="shared" si="140"/>
        <v>0.12</v>
      </c>
      <c r="S100" s="60">
        <f t="shared" si="141"/>
        <v>0.30000000000000004</v>
      </c>
      <c r="T100" s="56">
        <f t="shared" si="142"/>
        <v>0.78</v>
      </c>
      <c r="U100" s="61">
        <f t="shared" si="143"/>
        <v>5.22</v>
      </c>
      <c r="V100" s="62">
        <f t="shared" si="144"/>
        <v>9.6666666666666665E-2</v>
      </c>
      <c r="W100" s="68">
        <f>K100*Y100</f>
        <v>54</v>
      </c>
      <c r="X100" s="69">
        <f t="shared" si="91"/>
        <v>103412.80000000002</v>
      </c>
      <c r="Y100" s="70">
        <v>1</v>
      </c>
      <c r="Z100" s="71">
        <f t="shared" si="92"/>
        <v>6</v>
      </c>
      <c r="AA100" s="72">
        <f t="shared" si="93"/>
        <v>22143.5</v>
      </c>
      <c r="AB100" s="70">
        <f t="shared" si="97"/>
        <v>10</v>
      </c>
      <c r="AC100" s="139">
        <f t="shared" si="99"/>
        <v>60</v>
      </c>
      <c r="AD100" s="113">
        <f t="shared" si="100"/>
        <v>125556.30000000002</v>
      </c>
      <c r="AE100" s="114"/>
    </row>
    <row r="101" spans="1:31" ht="11.5" customHeight="1" x14ac:dyDescent="0.3">
      <c r="A101" s="112">
        <v>44123</v>
      </c>
      <c r="B101" s="159">
        <f t="shared" si="102"/>
        <v>10</v>
      </c>
      <c r="C101" s="159">
        <f t="shared" si="98"/>
        <v>2020</v>
      </c>
      <c r="D101" s="128" t="s">
        <v>128</v>
      </c>
      <c r="E101" s="112" t="s">
        <v>88</v>
      </c>
      <c r="F101" s="112" t="s">
        <v>61</v>
      </c>
      <c r="G101" s="116" t="s">
        <v>26</v>
      </c>
      <c r="H101" s="75">
        <v>15.5</v>
      </c>
      <c r="I101" s="51">
        <v>5</v>
      </c>
      <c r="J101" s="67" t="s">
        <v>14</v>
      </c>
      <c r="K101" s="53">
        <f t="shared" si="103"/>
        <v>77.5</v>
      </c>
      <c r="L101" s="54">
        <v>18</v>
      </c>
      <c r="M101" s="55">
        <f t="shared" si="135"/>
        <v>0.16129032258064516</v>
      </c>
      <c r="N101" s="56">
        <f t="shared" si="136"/>
        <v>2.5</v>
      </c>
      <c r="O101" s="57">
        <f t="shared" si="137"/>
        <v>12.5</v>
      </c>
      <c r="P101" s="58">
        <f t="shared" si="138"/>
        <v>0.125</v>
      </c>
      <c r="Q101" s="57">
        <f t="shared" si="139"/>
        <v>0.625</v>
      </c>
      <c r="R101" s="59">
        <f t="shared" si="140"/>
        <v>0.25</v>
      </c>
      <c r="S101" s="60">
        <f t="shared" si="141"/>
        <v>0.625</v>
      </c>
      <c r="T101" s="56">
        <f t="shared" si="142"/>
        <v>1.625</v>
      </c>
      <c r="U101" s="61">
        <f t="shared" si="143"/>
        <v>10.875</v>
      </c>
      <c r="V101" s="62">
        <f t="shared" si="144"/>
        <v>0.14032258064516129</v>
      </c>
      <c r="W101" s="68">
        <f t="shared" si="124"/>
        <v>77.5</v>
      </c>
      <c r="X101" s="69">
        <f t="shared" si="91"/>
        <v>103490.30000000002</v>
      </c>
      <c r="Y101" s="70">
        <v>1</v>
      </c>
      <c r="Z101" s="71">
        <f t="shared" si="92"/>
        <v>12.5</v>
      </c>
      <c r="AA101" s="72">
        <f t="shared" si="93"/>
        <v>22156</v>
      </c>
      <c r="AB101" s="70">
        <f t="shared" ref="AB101:AB160" si="145">MONTH(A101)</f>
        <v>10</v>
      </c>
      <c r="AC101" s="139">
        <f t="shared" si="99"/>
        <v>90</v>
      </c>
      <c r="AD101" s="113">
        <f t="shared" si="100"/>
        <v>125646.30000000002</v>
      </c>
      <c r="AE101" s="114"/>
    </row>
    <row r="102" spans="1:31" ht="11.5" customHeight="1" x14ac:dyDescent="0.3">
      <c r="A102" s="112">
        <v>44125</v>
      </c>
      <c r="B102" s="159">
        <f t="shared" si="102"/>
        <v>10</v>
      </c>
      <c r="C102" s="159">
        <f t="shared" si="98"/>
        <v>2020</v>
      </c>
      <c r="D102" s="128" t="s">
        <v>129</v>
      </c>
      <c r="E102" s="112" t="s">
        <v>88</v>
      </c>
      <c r="F102" s="112" t="s">
        <v>61</v>
      </c>
      <c r="G102" s="103" t="s">
        <v>36</v>
      </c>
      <c r="H102" s="75">
        <v>5.0199999999999996</v>
      </c>
      <c r="I102" s="51">
        <v>220</v>
      </c>
      <c r="J102" s="67" t="s">
        <v>14</v>
      </c>
      <c r="K102" s="53">
        <f t="shared" si="103"/>
        <v>1104.3999999999999</v>
      </c>
      <c r="L102" s="54">
        <v>6.8</v>
      </c>
      <c r="M102" s="55">
        <f t="shared" si="135"/>
        <v>0.35458167330677298</v>
      </c>
      <c r="N102" s="56">
        <f t="shared" si="136"/>
        <v>1.7800000000000002</v>
      </c>
      <c r="O102" s="57">
        <f t="shared" si="137"/>
        <v>391.60000000000008</v>
      </c>
      <c r="P102" s="58">
        <f t="shared" si="138"/>
        <v>3.9160000000000008</v>
      </c>
      <c r="Q102" s="57">
        <f t="shared" si="139"/>
        <v>19.580000000000005</v>
      </c>
      <c r="R102" s="59">
        <f t="shared" si="140"/>
        <v>7.8320000000000016</v>
      </c>
      <c r="S102" s="60">
        <f t="shared" si="141"/>
        <v>19.580000000000005</v>
      </c>
      <c r="T102" s="56">
        <f t="shared" si="142"/>
        <v>50.908000000000015</v>
      </c>
      <c r="U102" s="61">
        <f t="shared" si="143"/>
        <v>340.69200000000006</v>
      </c>
      <c r="V102" s="62">
        <f t="shared" si="144"/>
        <v>0.30848605577689253</v>
      </c>
      <c r="W102" s="68">
        <f t="shared" si="124"/>
        <v>1104.3999999999999</v>
      </c>
      <c r="X102" s="69">
        <f t="shared" si="91"/>
        <v>104594.70000000001</v>
      </c>
      <c r="Y102" s="70">
        <v>1</v>
      </c>
      <c r="Z102" s="71">
        <f t="shared" si="92"/>
        <v>391.60000000000008</v>
      </c>
      <c r="AA102" s="72">
        <f t="shared" si="93"/>
        <v>22547.599999999999</v>
      </c>
      <c r="AB102" s="70">
        <f t="shared" si="145"/>
        <v>10</v>
      </c>
      <c r="AC102" s="139">
        <f t="shared" si="99"/>
        <v>1496</v>
      </c>
      <c r="AD102" s="113">
        <f t="shared" si="100"/>
        <v>127142.30000000002</v>
      </c>
      <c r="AE102" s="114"/>
    </row>
    <row r="103" spans="1:31" s="125" customFormat="1" ht="11.5" customHeight="1" x14ac:dyDescent="0.3">
      <c r="A103" s="122">
        <v>44125</v>
      </c>
      <c r="B103" s="159">
        <f t="shared" si="102"/>
        <v>10</v>
      </c>
      <c r="C103" s="159">
        <f t="shared" si="98"/>
        <v>2020</v>
      </c>
      <c r="D103" s="128" t="s">
        <v>130</v>
      </c>
      <c r="E103" s="112" t="s">
        <v>108</v>
      </c>
      <c r="F103" s="122" t="s">
        <v>109</v>
      </c>
      <c r="G103" s="109" t="s">
        <v>29</v>
      </c>
      <c r="H103" s="75">
        <v>5.05</v>
      </c>
      <c r="I103" s="51">
        <v>220</v>
      </c>
      <c r="J103" s="67" t="s">
        <v>14</v>
      </c>
      <c r="K103" s="53">
        <f t="shared" si="103"/>
        <v>1111</v>
      </c>
      <c r="L103" s="54">
        <v>6</v>
      </c>
      <c r="M103" s="55">
        <f t="shared" si="135"/>
        <v>0.18811881188118815</v>
      </c>
      <c r="N103" s="56">
        <f t="shared" si="136"/>
        <v>0.95000000000000018</v>
      </c>
      <c r="O103" s="57">
        <f t="shared" si="137"/>
        <v>209.00000000000003</v>
      </c>
      <c r="P103" s="58">
        <f t="shared" si="138"/>
        <v>2.0900000000000003</v>
      </c>
      <c r="Q103" s="57">
        <f t="shared" si="139"/>
        <v>10.450000000000003</v>
      </c>
      <c r="R103" s="59">
        <f t="shared" si="140"/>
        <v>4.1800000000000006</v>
      </c>
      <c r="S103" s="60">
        <f t="shared" si="141"/>
        <v>10.450000000000003</v>
      </c>
      <c r="T103" s="56">
        <f t="shared" si="142"/>
        <v>27.170000000000005</v>
      </c>
      <c r="U103" s="61">
        <f t="shared" si="143"/>
        <v>181.83</v>
      </c>
      <c r="V103" s="62">
        <f t="shared" si="144"/>
        <v>0.16366336633663367</v>
      </c>
      <c r="W103" s="68">
        <f t="shared" si="124"/>
        <v>5555</v>
      </c>
      <c r="X103" s="69">
        <f t="shared" si="91"/>
        <v>110149.70000000001</v>
      </c>
      <c r="Y103" s="67">
        <v>5</v>
      </c>
      <c r="Z103" s="68">
        <f t="shared" si="92"/>
        <v>1045.0000000000002</v>
      </c>
      <c r="AA103" s="72">
        <f t="shared" si="93"/>
        <v>23592.6</v>
      </c>
      <c r="AB103" s="70">
        <f t="shared" si="145"/>
        <v>10</v>
      </c>
      <c r="AC103" s="139">
        <f t="shared" si="99"/>
        <v>6600</v>
      </c>
      <c r="AD103" s="123">
        <f t="shared" si="100"/>
        <v>133742.30000000002</v>
      </c>
      <c r="AE103" s="124"/>
    </row>
    <row r="104" spans="1:31" ht="11.5" customHeight="1" x14ac:dyDescent="0.3">
      <c r="A104" s="112">
        <v>44125</v>
      </c>
      <c r="B104" s="159">
        <f t="shared" si="102"/>
        <v>10</v>
      </c>
      <c r="C104" s="159">
        <f t="shared" si="98"/>
        <v>2020</v>
      </c>
      <c r="D104" s="128" t="s">
        <v>130</v>
      </c>
      <c r="E104" s="112" t="s">
        <v>108</v>
      </c>
      <c r="F104" s="112" t="s">
        <v>109</v>
      </c>
      <c r="G104" s="103" t="s">
        <v>17</v>
      </c>
      <c r="H104" s="75">
        <v>4.7</v>
      </c>
      <c r="I104" s="51">
        <v>37</v>
      </c>
      <c r="J104" s="67" t="s">
        <v>14</v>
      </c>
      <c r="K104" s="53">
        <f t="shared" si="103"/>
        <v>173.9</v>
      </c>
      <c r="L104" s="54">
        <v>6</v>
      </c>
      <c r="M104" s="55">
        <f t="shared" si="135"/>
        <v>0.27659574468085102</v>
      </c>
      <c r="N104" s="56">
        <f t="shared" si="136"/>
        <v>1.2999999999999998</v>
      </c>
      <c r="O104" s="57">
        <f t="shared" si="137"/>
        <v>48.099999999999994</v>
      </c>
      <c r="P104" s="58">
        <f t="shared" si="138"/>
        <v>0.48099999999999993</v>
      </c>
      <c r="Q104" s="57">
        <f t="shared" si="139"/>
        <v>2.4049999999999998</v>
      </c>
      <c r="R104" s="59">
        <f t="shared" si="140"/>
        <v>0.96199999999999986</v>
      </c>
      <c r="S104" s="60">
        <f t="shared" si="141"/>
        <v>2.4049999999999998</v>
      </c>
      <c r="T104" s="56">
        <f t="shared" si="142"/>
        <v>6.2529999999999992</v>
      </c>
      <c r="U104" s="61">
        <f t="shared" si="143"/>
        <v>41.846999999999994</v>
      </c>
      <c r="V104" s="62">
        <f t="shared" si="144"/>
        <v>0.2406382978723404</v>
      </c>
      <c r="W104" s="68">
        <f t="shared" si="124"/>
        <v>695.6</v>
      </c>
      <c r="X104" s="69">
        <f t="shared" si="91"/>
        <v>110845.30000000002</v>
      </c>
      <c r="Y104" s="70">
        <v>4</v>
      </c>
      <c r="Z104" s="71">
        <f t="shared" si="92"/>
        <v>192.39999999999998</v>
      </c>
      <c r="AA104" s="72">
        <f t="shared" si="93"/>
        <v>23785</v>
      </c>
      <c r="AB104" s="70">
        <f t="shared" si="145"/>
        <v>10</v>
      </c>
      <c r="AC104" s="139">
        <f t="shared" si="99"/>
        <v>888</v>
      </c>
      <c r="AD104" s="113">
        <f t="shared" si="100"/>
        <v>134630.30000000002</v>
      </c>
      <c r="AE104" s="114"/>
    </row>
    <row r="105" spans="1:31" ht="11.5" customHeight="1" x14ac:dyDescent="0.3">
      <c r="A105" s="112">
        <v>44125</v>
      </c>
      <c r="B105" s="159">
        <f t="shared" si="102"/>
        <v>10</v>
      </c>
      <c r="C105" s="159">
        <f t="shared" si="98"/>
        <v>2020</v>
      </c>
      <c r="D105" s="128" t="s">
        <v>130</v>
      </c>
      <c r="E105" s="112" t="s">
        <v>108</v>
      </c>
      <c r="F105" s="112" t="s">
        <v>109</v>
      </c>
      <c r="G105" s="103" t="s">
        <v>34</v>
      </c>
      <c r="H105" s="75">
        <v>0.7</v>
      </c>
      <c r="I105" s="51">
        <v>25</v>
      </c>
      <c r="J105" s="67" t="s">
        <v>14</v>
      </c>
      <c r="K105" s="53">
        <f t="shared" si="103"/>
        <v>17.5</v>
      </c>
      <c r="L105" s="54">
        <v>2.2000000000000002</v>
      </c>
      <c r="M105" s="55">
        <f t="shared" si="135"/>
        <v>2.1428571428571432</v>
      </c>
      <c r="N105" s="56">
        <f t="shared" si="136"/>
        <v>1.5000000000000002</v>
      </c>
      <c r="O105" s="57">
        <f t="shared" si="137"/>
        <v>37.500000000000007</v>
      </c>
      <c r="P105" s="58">
        <f t="shared" si="138"/>
        <v>0.37500000000000006</v>
      </c>
      <c r="Q105" s="57">
        <f t="shared" si="139"/>
        <v>1.8750000000000004</v>
      </c>
      <c r="R105" s="59">
        <f t="shared" si="140"/>
        <v>0.75000000000000011</v>
      </c>
      <c r="S105" s="60">
        <f t="shared" si="141"/>
        <v>1.8750000000000004</v>
      </c>
      <c r="T105" s="56">
        <f t="shared" si="142"/>
        <v>4.8750000000000009</v>
      </c>
      <c r="U105" s="61">
        <f t="shared" si="143"/>
        <v>32.625000000000007</v>
      </c>
      <c r="V105" s="62">
        <f t="shared" si="144"/>
        <v>1.8642857142857148</v>
      </c>
      <c r="W105" s="68">
        <f t="shared" si="124"/>
        <v>87.5</v>
      </c>
      <c r="X105" s="69">
        <f t="shared" si="91"/>
        <v>110932.80000000002</v>
      </c>
      <c r="Y105" s="70">
        <v>5</v>
      </c>
      <c r="Z105" s="71">
        <f t="shared" si="92"/>
        <v>187.50000000000003</v>
      </c>
      <c r="AA105" s="72">
        <f t="shared" si="93"/>
        <v>23972.5</v>
      </c>
      <c r="AB105" s="70">
        <f t="shared" si="145"/>
        <v>10</v>
      </c>
      <c r="AC105" s="139">
        <f t="shared" si="99"/>
        <v>275</v>
      </c>
      <c r="AD105" s="113">
        <f t="shared" si="100"/>
        <v>134905.30000000002</v>
      </c>
      <c r="AE105" s="114"/>
    </row>
    <row r="106" spans="1:31" ht="11.5" customHeight="1" x14ac:dyDescent="0.3">
      <c r="A106" s="112">
        <v>44125</v>
      </c>
      <c r="B106" s="159">
        <f t="shared" si="102"/>
        <v>10</v>
      </c>
      <c r="C106" s="159">
        <f t="shared" si="98"/>
        <v>2020</v>
      </c>
      <c r="D106" s="128" t="s">
        <v>130</v>
      </c>
      <c r="E106" s="112" t="s">
        <v>108</v>
      </c>
      <c r="F106" s="112" t="s">
        <v>109</v>
      </c>
      <c r="G106" s="103" t="s">
        <v>26</v>
      </c>
      <c r="H106" s="75">
        <v>15.5</v>
      </c>
      <c r="I106" s="51">
        <v>5</v>
      </c>
      <c r="J106" s="67" t="s">
        <v>14</v>
      </c>
      <c r="K106" s="53">
        <f t="shared" si="103"/>
        <v>77.5</v>
      </c>
      <c r="L106" s="54">
        <v>18</v>
      </c>
      <c r="M106" s="55">
        <f t="shared" si="135"/>
        <v>0.16129032258064516</v>
      </c>
      <c r="N106" s="56">
        <f t="shared" si="136"/>
        <v>2.5</v>
      </c>
      <c r="O106" s="57">
        <f t="shared" si="137"/>
        <v>12.5</v>
      </c>
      <c r="P106" s="58">
        <f t="shared" si="138"/>
        <v>0.125</v>
      </c>
      <c r="Q106" s="57">
        <f t="shared" si="139"/>
        <v>0.625</v>
      </c>
      <c r="R106" s="59">
        <f t="shared" si="140"/>
        <v>0.25</v>
      </c>
      <c r="S106" s="60">
        <f t="shared" si="141"/>
        <v>0.625</v>
      </c>
      <c r="T106" s="56">
        <f t="shared" si="142"/>
        <v>1.625</v>
      </c>
      <c r="U106" s="61">
        <f t="shared" si="143"/>
        <v>10.875</v>
      </c>
      <c r="V106" s="62">
        <f t="shared" si="144"/>
        <v>0.14032258064516129</v>
      </c>
      <c r="W106" s="68">
        <f t="shared" si="124"/>
        <v>310</v>
      </c>
      <c r="X106" s="69">
        <f t="shared" si="91"/>
        <v>111242.80000000002</v>
      </c>
      <c r="Y106" s="70">
        <v>4</v>
      </c>
      <c r="Z106" s="71">
        <f t="shared" si="92"/>
        <v>50</v>
      </c>
      <c r="AA106" s="72">
        <f t="shared" si="93"/>
        <v>24022.5</v>
      </c>
      <c r="AB106" s="70">
        <f t="shared" si="145"/>
        <v>10</v>
      </c>
      <c r="AC106" s="139">
        <f t="shared" si="99"/>
        <v>360</v>
      </c>
      <c r="AD106" s="113">
        <f t="shared" si="100"/>
        <v>135265.30000000002</v>
      </c>
      <c r="AE106" s="114"/>
    </row>
    <row r="107" spans="1:31" ht="11.5" customHeight="1" x14ac:dyDescent="0.3">
      <c r="A107" s="112">
        <v>44130</v>
      </c>
      <c r="B107" s="159">
        <f t="shared" si="102"/>
        <v>10</v>
      </c>
      <c r="C107" s="159">
        <f t="shared" si="98"/>
        <v>2020</v>
      </c>
      <c r="D107" s="128" t="s">
        <v>131</v>
      </c>
      <c r="E107" s="112" t="s">
        <v>78</v>
      </c>
      <c r="F107" s="112" t="s">
        <v>63</v>
      </c>
      <c r="G107" s="103" t="s">
        <v>36</v>
      </c>
      <c r="H107" s="75">
        <v>5.05</v>
      </c>
      <c r="I107" s="51">
        <v>220</v>
      </c>
      <c r="J107" s="67" t="s">
        <v>14</v>
      </c>
      <c r="K107" s="53">
        <f t="shared" si="103"/>
        <v>1111</v>
      </c>
      <c r="L107" s="54">
        <v>6.9</v>
      </c>
      <c r="M107" s="55">
        <f t="shared" si="135"/>
        <v>0.36633663366336644</v>
      </c>
      <c r="N107" s="56">
        <f t="shared" si="136"/>
        <v>1.8500000000000005</v>
      </c>
      <c r="O107" s="57">
        <f t="shared" si="137"/>
        <v>407.00000000000011</v>
      </c>
      <c r="P107" s="58">
        <f t="shared" si="138"/>
        <v>4.0700000000000012</v>
      </c>
      <c r="Q107" s="57">
        <f t="shared" si="139"/>
        <v>20.350000000000009</v>
      </c>
      <c r="R107" s="59">
        <f t="shared" si="140"/>
        <v>8.1400000000000023</v>
      </c>
      <c r="S107" s="60">
        <f t="shared" si="141"/>
        <v>20.350000000000009</v>
      </c>
      <c r="T107" s="56">
        <f t="shared" si="142"/>
        <v>52.910000000000018</v>
      </c>
      <c r="U107" s="61">
        <f t="shared" si="143"/>
        <v>354.09000000000009</v>
      </c>
      <c r="V107" s="62">
        <f t="shared" si="144"/>
        <v>0.31871287128712877</v>
      </c>
      <c r="W107" s="68">
        <f t="shared" ref="W107:W108" si="146">K107*Y107</f>
        <v>3333</v>
      </c>
      <c r="X107" s="69">
        <f t="shared" ref="X107:X108" si="147">X106+W107</f>
        <v>114575.80000000002</v>
      </c>
      <c r="Y107" s="70">
        <v>3</v>
      </c>
      <c r="Z107" s="71">
        <f t="shared" si="92"/>
        <v>1221.0000000000005</v>
      </c>
      <c r="AA107" s="72">
        <f t="shared" si="93"/>
        <v>25243.5</v>
      </c>
      <c r="AB107" s="70">
        <f t="shared" si="145"/>
        <v>10</v>
      </c>
      <c r="AC107" s="139">
        <f t="shared" si="99"/>
        <v>4554</v>
      </c>
      <c r="AD107" s="113">
        <f t="shared" si="100"/>
        <v>139819.30000000002</v>
      </c>
      <c r="AE107" s="114"/>
    </row>
    <row r="108" spans="1:31" ht="11.5" customHeight="1" x14ac:dyDescent="0.3">
      <c r="A108" s="112">
        <v>44130</v>
      </c>
      <c r="B108" s="159">
        <f t="shared" si="102"/>
        <v>10</v>
      </c>
      <c r="C108" s="159">
        <f t="shared" si="98"/>
        <v>2020</v>
      </c>
      <c r="D108" s="128" t="s">
        <v>131</v>
      </c>
      <c r="E108" s="112" t="s">
        <v>78</v>
      </c>
      <c r="F108" s="112" t="s">
        <v>63</v>
      </c>
      <c r="G108" s="103" t="s">
        <v>26</v>
      </c>
      <c r="H108" s="75">
        <v>15.5</v>
      </c>
      <c r="I108" s="51">
        <v>5</v>
      </c>
      <c r="J108" s="67" t="s">
        <v>14</v>
      </c>
      <c r="K108" s="53">
        <f t="shared" si="103"/>
        <v>77.5</v>
      </c>
      <c r="L108" s="54">
        <v>18.5</v>
      </c>
      <c r="M108" s="55">
        <f t="shared" si="135"/>
        <v>0.19354838709677419</v>
      </c>
      <c r="N108" s="56">
        <f t="shared" si="136"/>
        <v>3</v>
      </c>
      <c r="O108" s="57">
        <f t="shared" si="137"/>
        <v>15</v>
      </c>
      <c r="P108" s="58">
        <f t="shared" si="138"/>
        <v>0.15</v>
      </c>
      <c r="Q108" s="57">
        <f t="shared" si="139"/>
        <v>0.75</v>
      </c>
      <c r="R108" s="59">
        <f t="shared" si="140"/>
        <v>0.3</v>
      </c>
      <c r="S108" s="60">
        <f t="shared" si="141"/>
        <v>0.75</v>
      </c>
      <c r="T108" s="56">
        <f t="shared" si="142"/>
        <v>1.95</v>
      </c>
      <c r="U108" s="61">
        <f t="shared" si="143"/>
        <v>13.05</v>
      </c>
      <c r="V108" s="62">
        <f t="shared" si="144"/>
        <v>0.16838709677419356</v>
      </c>
      <c r="W108" s="68">
        <f t="shared" si="146"/>
        <v>465</v>
      </c>
      <c r="X108" s="69">
        <f t="shared" si="147"/>
        <v>115040.80000000002</v>
      </c>
      <c r="Y108" s="70">
        <v>6</v>
      </c>
      <c r="Z108" s="71">
        <f t="shared" si="92"/>
        <v>90</v>
      </c>
      <c r="AA108" s="72">
        <f t="shared" si="93"/>
        <v>25333.5</v>
      </c>
      <c r="AB108" s="70">
        <f t="shared" si="145"/>
        <v>10</v>
      </c>
      <c r="AC108" s="139">
        <f t="shared" si="99"/>
        <v>555</v>
      </c>
      <c r="AD108" s="123">
        <f t="shared" si="100"/>
        <v>140374.30000000002</v>
      </c>
      <c r="AE108" s="114"/>
    </row>
    <row r="109" spans="1:31" ht="11.5" customHeight="1" x14ac:dyDescent="0.3">
      <c r="A109" s="112">
        <v>44135</v>
      </c>
      <c r="B109" s="159">
        <f t="shared" si="102"/>
        <v>10</v>
      </c>
      <c r="C109" s="159">
        <f t="shared" si="98"/>
        <v>2020</v>
      </c>
      <c r="D109" s="128" t="s">
        <v>132</v>
      </c>
      <c r="E109" s="112" t="s">
        <v>68</v>
      </c>
      <c r="F109" s="112" t="s">
        <v>66</v>
      </c>
      <c r="G109" s="74" t="s">
        <v>36</v>
      </c>
      <c r="H109" s="75">
        <v>5.05</v>
      </c>
      <c r="I109" s="51">
        <v>220</v>
      </c>
      <c r="J109" s="67" t="s">
        <v>14</v>
      </c>
      <c r="K109" s="53">
        <f t="shared" ref="K109:K172" si="148">I109*H109</f>
        <v>1111</v>
      </c>
      <c r="L109" s="54">
        <v>6.8</v>
      </c>
      <c r="M109" s="55">
        <f t="shared" ref="M109:M136" si="149">(L109-H109)/H109</f>
        <v>0.34653465346534656</v>
      </c>
      <c r="N109" s="56">
        <f t="shared" ref="N109:N136" si="150">L109-H109</f>
        <v>1.75</v>
      </c>
      <c r="O109" s="57">
        <f t="shared" ref="O109:O136" si="151">N109*I109</f>
        <v>385</v>
      </c>
      <c r="P109" s="58">
        <f t="shared" ref="P109:P136" si="152">O109*$P$3</f>
        <v>3.85</v>
      </c>
      <c r="Q109" s="57">
        <f t="shared" ref="Q109:Q136" si="153">O109*$Q$3</f>
        <v>19.25</v>
      </c>
      <c r="R109" s="59">
        <f t="shared" ref="R109:R136" si="154">O109*$R$3</f>
        <v>7.7</v>
      </c>
      <c r="S109" s="60">
        <f t="shared" ref="S109:S136" si="155">O109*$S$3</f>
        <v>19.25</v>
      </c>
      <c r="T109" s="56">
        <f t="shared" ref="T109:T136" si="156">P109+Q109+R109+S109</f>
        <v>50.05</v>
      </c>
      <c r="U109" s="61">
        <f t="shared" ref="U109:U110" si="157">O109-T109</f>
        <v>334.95</v>
      </c>
      <c r="V109" s="62">
        <f t="shared" ref="V109:V110" si="158">U109/K109</f>
        <v>0.30148514851485148</v>
      </c>
      <c r="W109" s="68">
        <f t="shared" ref="W109:W110" si="159">K109*Y109</f>
        <v>1111</v>
      </c>
      <c r="X109" s="69">
        <f t="shared" ref="X109:X110" si="160">X108+W109</f>
        <v>116151.80000000002</v>
      </c>
      <c r="Y109" s="70">
        <v>1</v>
      </c>
      <c r="Z109" s="71">
        <f t="shared" ref="Z109:Z110" si="161">O109*Y109</f>
        <v>385</v>
      </c>
      <c r="AA109" s="72">
        <f t="shared" ref="AA109:AA110" si="162">AA108+Z109</f>
        <v>25718.5</v>
      </c>
      <c r="AB109" s="70">
        <f t="shared" si="145"/>
        <v>10</v>
      </c>
      <c r="AC109" s="139">
        <f t="shared" si="99"/>
        <v>1496</v>
      </c>
      <c r="AD109" s="113">
        <f t="shared" ref="AD109:AD110" si="163">X109+AA109</f>
        <v>141870.30000000002</v>
      </c>
      <c r="AE109" s="114"/>
    </row>
    <row r="110" spans="1:31" ht="11.5" customHeight="1" x14ac:dyDescent="0.3">
      <c r="A110" s="112">
        <v>44135</v>
      </c>
      <c r="B110" s="159">
        <f t="shared" si="102"/>
        <v>10</v>
      </c>
      <c r="C110" s="159">
        <f t="shared" si="98"/>
        <v>2020</v>
      </c>
      <c r="D110" s="128" t="s">
        <v>132</v>
      </c>
      <c r="E110" s="112" t="s">
        <v>68</v>
      </c>
      <c r="F110" s="112" t="s">
        <v>66</v>
      </c>
      <c r="G110" s="108" t="s">
        <v>17</v>
      </c>
      <c r="H110" s="75">
        <v>4.7</v>
      </c>
      <c r="I110" s="51">
        <v>37</v>
      </c>
      <c r="J110" s="67" t="s">
        <v>14</v>
      </c>
      <c r="K110" s="53">
        <f t="shared" si="148"/>
        <v>173.9</v>
      </c>
      <c r="L110" s="54">
        <v>6.5</v>
      </c>
      <c r="M110" s="55">
        <f t="shared" si="149"/>
        <v>0.38297872340425526</v>
      </c>
      <c r="N110" s="56">
        <f t="shared" si="150"/>
        <v>1.7999999999999998</v>
      </c>
      <c r="O110" s="57">
        <f t="shared" si="151"/>
        <v>66.599999999999994</v>
      </c>
      <c r="P110" s="58">
        <f t="shared" si="152"/>
        <v>0.66599999999999993</v>
      </c>
      <c r="Q110" s="57">
        <f t="shared" si="153"/>
        <v>3.33</v>
      </c>
      <c r="R110" s="59">
        <f t="shared" si="154"/>
        <v>1.3319999999999999</v>
      </c>
      <c r="S110" s="60">
        <f t="shared" si="155"/>
        <v>3.33</v>
      </c>
      <c r="T110" s="56">
        <f t="shared" si="156"/>
        <v>8.6579999999999995</v>
      </c>
      <c r="U110" s="61">
        <f t="shared" si="157"/>
        <v>57.941999999999993</v>
      </c>
      <c r="V110" s="62">
        <f t="shared" si="158"/>
        <v>0.33319148936170206</v>
      </c>
      <c r="W110" s="68">
        <f t="shared" si="159"/>
        <v>695.6</v>
      </c>
      <c r="X110" s="69">
        <f t="shared" si="160"/>
        <v>116847.40000000002</v>
      </c>
      <c r="Y110" s="70">
        <v>4</v>
      </c>
      <c r="Z110" s="71">
        <f t="shared" si="161"/>
        <v>266.39999999999998</v>
      </c>
      <c r="AA110" s="72">
        <f t="shared" si="162"/>
        <v>25984.9</v>
      </c>
      <c r="AB110" s="70">
        <f t="shared" si="145"/>
        <v>10</v>
      </c>
      <c r="AC110" s="139">
        <f t="shared" si="99"/>
        <v>962</v>
      </c>
      <c r="AD110" s="113">
        <f t="shared" si="163"/>
        <v>142832.30000000002</v>
      </c>
      <c r="AE110" s="114"/>
    </row>
    <row r="111" spans="1:31" ht="11.5" customHeight="1" x14ac:dyDescent="0.3">
      <c r="A111" s="112">
        <v>44135</v>
      </c>
      <c r="B111" s="159">
        <f t="shared" si="102"/>
        <v>10</v>
      </c>
      <c r="C111" s="159">
        <f t="shared" si="98"/>
        <v>2020</v>
      </c>
      <c r="D111" s="128" t="s">
        <v>133</v>
      </c>
      <c r="E111" s="112" t="s">
        <v>88</v>
      </c>
      <c r="F111" s="112" t="s">
        <v>61</v>
      </c>
      <c r="G111" s="74" t="s">
        <v>36</v>
      </c>
      <c r="H111" s="75">
        <v>5.05</v>
      </c>
      <c r="I111" s="51">
        <v>220</v>
      </c>
      <c r="J111" s="67" t="s">
        <v>14</v>
      </c>
      <c r="K111" s="53">
        <f t="shared" si="148"/>
        <v>1111</v>
      </c>
      <c r="L111" s="54">
        <v>6.8</v>
      </c>
      <c r="M111" s="55">
        <f t="shared" si="149"/>
        <v>0.34653465346534656</v>
      </c>
      <c r="N111" s="56">
        <f t="shared" si="150"/>
        <v>1.75</v>
      </c>
      <c r="O111" s="57">
        <f t="shared" si="151"/>
        <v>385</v>
      </c>
      <c r="P111" s="58">
        <f t="shared" si="152"/>
        <v>3.85</v>
      </c>
      <c r="Q111" s="57">
        <f t="shared" si="153"/>
        <v>19.25</v>
      </c>
      <c r="R111" s="59">
        <f t="shared" si="154"/>
        <v>7.7</v>
      </c>
      <c r="S111" s="60">
        <f t="shared" si="155"/>
        <v>19.25</v>
      </c>
      <c r="T111" s="56">
        <f t="shared" si="156"/>
        <v>50.05</v>
      </c>
      <c r="U111" s="61">
        <f t="shared" ref="U111:U136" si="164">O111-T111</f>
        <v>334.95</v>
      </c>
      <c r="V111" s="62">
        <f t="shared" ref="V111:V115" si="165">U111/K111</f>
        <v>0.30148514851485148</v>
      </c>
      <c r="W111" s="68">
        <f t="shared" ref="W111:W115" si="166">K111*Y111</f>
        <v>1111</v>
      </c>
      <c r="X111" s="69">
        <f t="shared" ref="X111" si="167">X110+W111</f>
        <v>117958.40000000002</v>
      </c>
      <c r="Y111" s="70">
        <v>1</v>
      </c>
      <c r="Z111" s="71">
        <f t="shared" ref="Z111" si="168">O111*Y111</f>
        <v>385</v>
      </c>
      <c r="AA111" s="72">
        <f t="shared" ref="AA111" si="169">AA110+Z111</f>
        <v>26369.9</v>
      </c>
      <c r="AB111" s="70">
        <f t="shared" si="145"/>
        <v>10</v>
      </c>
      <c r="AC111" s="139">
        <f t="shared" si="99"/>
        <v>1496</v>
      </c>
      <c r="AD111" s="113">
        <f t="shared" ref="AD111" si="170">X111+AA111</f>
        <v>144328.30000000002</v>
      </c>
      <c r="AE111" s="114"/>
    </row>
    <row r="112" spans="1:31" ht="11.5" customHeight="1" x14ac:dyDescent="0.3">
      <c r="A112" s="112">
        <v>44144</v>
      </c>
      <c r="B112" s="159">
        <f t="shared" si="102"/>
        <v>11</v>
      </c>
      <c r="C112" s="159">
        <f t="shared" si="98"/>
        <v>2020</v>
      </c>
      <c r="D112" s="128" t="s">
        <v>134</v>
      </c>
      <c r="E112" s="112" t="s">
        <v>94</v>
      </c>
      <c r="F112" s="112" t="s">
        <v>95</v>
      </c>
      <c r="G112" s="74" t="s">
        <v>29</v>
      </c>
      <c r="H112" s="75">
        <v>5.05</v>
      </c>
      <c r="I112" s="51">
        <v>220</v>
      </c>
      <c r="J112" s="67" t="s">
        <v>14</v>
      </c>
      <c r="K112" s="53">
        <f t="shared" si="148"/>
        <v>1111</v>
      </c>
      <c r="L112" s="54">
        <v>7.2</v>
      </c>
      <c r="M112" s="55">
        <f t="shared" si="149"/>
        <v>0.42574257425742584</v>
      </c>
      <c r="N112" s="56">
        <f t="shared" si="150"/>
        <v>2.1500000000000004</v>
      </c>
      <c r="O112" s="57">
        <f t="shared" si="151"/>
        <v>473.00000000000006</v>
      </c>
      <c r="P112" s="58">
        <f t="shared" si="152"/>
        <v>4.7300000000000004</v>
      </c>
      <c r="Q112" s="57">
        <f t="shared" si="153"/>
        <v>23.650000000000006</v>
      </c>
      <c r="R112" s="59">
        <f t="shared" si="154"/>
        <v>9.4600000000000009</v>
      </c>
      <c r="S112" s="60">
        <f t="shared" si="155"/>
        <v>23.650000000000006</v>
      </c>
      <c r="T112" s="56">
        <f t="shared" si="156"/>
        <v>61.490000000000009</v>
      </c>
      <c r="U112" s="61">
        <f t="shared" si="164"/>
        <v>411.51000000000005</v>
      </c>
      <c r="V112" s="62">
        <f t="shared" si="165"/>
        <v>0.37039603960396045</v>
      </c>
      <c r="W112" s="68">
        <f t="shared" si="166"/>
        <v>1111</v>
      </c>
      <c r="X112" s="69">
        <f t="shared" ref="X112:X115" si="171">X111+W112</f>
        <v>119069.40000000002</v>
      </c>
      <c r="Y112" s="70">
        <v>1</v>
      </c>
      <c r="Z112" s="71">
        <f t="shared" ref="Z112:Z115" si="172">O112*Y112</f>
        <v>473.00000000000006</v>
      </c>
      <c r="AA112" s="72">
        <f t="shared" ref="AA112:AA115" si="173">AA111+Z112</f>
        <v>26842.9</v>
      </c>
      <c r="AB112" s="70">
        <f t="shared" si="145"/>
        <v>11</v>
      </c>
      <c r="AC112" s="139">
        <f t="shared" si="99"/>
        <v>1584</v>
      </c>
      <c r="AD112" s="113">
        <f t="shared" ref="AD112:AD115" si="174">X112+AA112</f>
        <v>145912.30000000002</v>
      </c>
      <c r="AE112" s="114"/>
    </row>
    <row r="113" spans="1:31" ht="11.5" customHeight="1" x14ac:dyDescent="0.3">
      <c r="A113" s="112">
        <v>44144</v>
      </c>
      <c r="B113" s="159">
        <f t="shared" si="102"/>
        <v>11</v>
      </c>
      <c r="C113" s="159">
        <f t="shared" si="98"/>
        <v>2020</v>
      </c>
      <c r="D113" s="128" t="s">
        <v>134</v>
      </c>
      <c r="E113" s="112" t="s">
        <v>94</v>
      </c>
      <c r="F113" s="112" t="s">
        <v>95</v>
      </c>
      <c r="G113" s="74" t="s">
        <v>18</v>
      </c>
      <c r="H113" s="75">
        <v>8.4</v>
      </c>
      <c r="I113" s="51">
        <v>20</v>
      </c>
      <c r="J113" s="67" t="s">
        <v>14</v>
      </c>
      <c r="K113" s="53">
        <f t="shared" si="148"/>
        <v>168</v>
      </c>
      <c r="L113" s="54">
        <v>10.5</v>
      </c>
      <c r="M113" s="55">
        <f t="shared" si="149"/>
        <v>0.24999999999999994</v>
      </c>
      <c r="N113" s="56">
        <f t="shared" si="150"/>
        <v>2.0999999999999996</v>
      </c>
      <c r="O113" s="57">
        <f t="shared" si="151"/>
        <v>41.999999999999993</v>
      </c>
      <c r="P113" s="58">
        <f t="shared" si="152"/>
        <v>0.41999999999999993</v>
      </c>
      <c r="Q113" s="57">
        <f t="shared" si="153"/>
        <v>2.0999999999999996</v>
      </c>
      <c r="R113" s="59">
        <f t="shared" si="154"/>
        <v>0.83999999999999986</v>
      </c>
      <c r="S113" s="60">
        <f t="shared" si="155"/>
        <v>2.0999999999999996</v>
      </c>
      <c r="T113" s="56">
        <f t="shared" si="156"/>
        <v>5.4599999999999991</v>
      </c>
      <c r="U113" s="61">
        <f t="shared" si="164"/>
        <v>36.539999999999992</v>
      </c>
      <c r="V113" s="62">
        <f t="shared" si="165"/>
        <v>0.21749999999999994</v>
      </c>
      <c r="W113" s="68">
        <f t="shared" si="166"/>
        <v>168</v>
      </c>
      <c r="X113" s="69">
        <f t="shared" si="171"/>
        <v>119237.40000000002</v>
      </c>
      <c r="Y113" s="70">
        <v>1</v>
      </c>
      <c r="Z113" s="71">
        <f t="shared" si="172"/>
        <v>41.999999999999993</v>
      </c>
      <c r="AA113" s="72">
        <f t="shared" si="173"/>
        <v>26884.9</v>
      </c>
      <c r="AB113" s="70">
        <f t="shared" si="145"/>
        <v>11</v>
      </c>
      <c r="AC113" s="139">
        <f t="shared" si="99"/>
        <v>210</v>
      </c>
      <c r="AD113" s="113">
        <f t="shared" si="174"/>
        <v>146122.30000000002</v>
      </c>
      <c r="AE113" s="114"/>
    </row>
    <row r="114" spans="1:31" ht="11.5" customHeight="1" x14ac:dyDescent="0.3">
      <c r="A114" s="112">
        <v>44144</v>
      </c>
      <c r="B114" s="159">
        <f t="shared" si="102"/>
        <v>11</v>
      </c>
      <c r="C114" s="159">
        <f t="shared" si="98"/>
        <v>2020</v>
      </c>
      <c r="D114" s="128" t="s">
        <v>134</v>
      </c>
      <c r="E114" s="112" t="s">
        <v>94</v>
      </c>
      <c r="F114" s="112" t="s">
        <v>95</v>
      </c>
      <c r="G114" s="74" t="s">
        <v>40</v>
      </c>
      <c r="H114" s="75">
        <v>4.7</v>
      </c>
      <c r="I114" s="51">
        <v>54</v>
      </c>
      <c r="J114" s="67" t="s">
        <v>14</v>
      </c>
      <c r="K114" s="53">
        <f t="shared" si="148"/>
        <v>253.8</v>
      </c>
      <c r="L114" s="54">
        <v>7</v>
      </c>
      <c r="M114" s="55">
        <f t="shared" si="149"/>
        <v>0.4893617021276595</v>
      </c>
      <c r="N114" s="56">
        <f t="shared" si="150"/>
        <v>2.2999999999999998</v>
      </c>
      <c r="O114" s="57">
        <f t="shared" si="151"/>
        <v>124.19999999999999</v>
      </c>
      <c r="P114" s="58">
        <f t="shared" si="152"/>
        <v>1.242</v>
      </c>
      <c r="Q114" s="57">
        <f t="shared" si="153"/>
        <v>6.21</v>
      </c>
      <c r="R114" s="59">
        <f t="shared" si="154"/>
        <v>2.484</v>
      </c>
      <c r="S114" s="60">
        <f t="shared" si="155"/>
        <v>6.21</v>
      </c>
      <c r="T114" s="56">
        <f t="shared" si="156"/>
        <v>16.146000000000001</v>
      </c>
      <c r="U114" s="61">
        <f t="shared" si="164"/>
        <v>108.05399999999999</v>
      </c>
      <c r="V114" s="62">
        <f t="shared" si="165"/>
        <v>0.42574468085106376</v>
      </c>
      <c r="W114" s="68">
        <f t="shared" si="166"/>
        <v>253.8</v>
      </c>
      <c r="X114" s="69">
        <f t="shared" si="171"/>
        <v>119491.20000000003</v>
      </c>
      <c r="Y114" s="70">
        <v>1</v>
      </c>
      <c r="Z114" s="71">
        <f t="shared" si="172"/>
        <v>124.19999999999999</v>
      </c>
      <c r="AA114" s="72">
        <f t="shared" si="173"/>
        <v>27009.100000000002</v>
      </c>
      <c r="AB114" s="70">
        <f t="shared" si="145"/>
        <v>11</v>
      </c>
      <c r="AC114" s="139">
        <f t="shared" si="99"/>
        <v>378</v>
      </c>
      <c r="AD114" s="113">
        <f t="shared" si="174"/>
        <v>146500.30000000002</v>
      </c>
      <c r="AE114" s="114"/>
    </row>
    <row r="115" spans="1:31" ht="11.5" customHeight="1" x14ac:dyDescent="0.3">
      <c r="A115" s="112">
        <v>44144</v>
      </c>
      <c r="B115" s="159">
        <f t="shared" si="102"/>
        <v>11</v>
      </c>
      <c r="C115" s="159">
        <f t="shared" si="98"/>
        <v>2020</v>
      </c>
      <c r="D115" s="128" t="s">
        <v>134</v>
      </c>
      <c r="E115" s="112" t="s">
        <v>94</v>
      </c>
      <c r="F115" s="112" t="s">
        <v>95</v>
      </c>
      <c r="G115" s="74" t="s">
        <v>55</v>
      </c>
      <c r="H115" s="75">
        <v>18</v>
      </c>
      <c r="I115" s="51">
        <v>5</v>
      </c>
      <c r="J115" s="67" t="s">
        <v>14</v>
      </c>
      <c r="K115" s="53">
        <f t="shared" si="148"/>
        <v>90</v>
      </c>
      <c r="L115" s="54">
        <v>26</v>
      </c>
      <c r="M115" s="55">
        <f t="shared" si="149"/>
        <v>0.44444444444444442</v>
      </c>
      <c r="N115" s="56">
        <f t="shared" si="150"/>
        <v>8</v>
      </c>
      <c r="O115" s="57">
        <f t="shared" si="151"/>
        <v>40</v>
      </c>
      <c r="P115" s="58">
        <f t="shared" si="152"/>
        <v>0.4</v>
      </c>
      <c r="Q115" s="57">
        <f t="shared" si="153"/>
        <v>2</v>
      </c>
      <c r="R115" s="59">
        <f t="shared" si="154"/>
        <v>0.8</v>
      </c>
      <c r="S115" s="60">
        <f t="shared" si="155"/>
        <v>2</v>
      </c>
      <c r="T115" s="56">
        <f t="shared" si="156"/>
        <v>5.2</v>
      </c>
      <c r="U115" s="61">
        <f t="shared" si="164"/>
        <v>34.799999999999997</v>
      </c>
      <c r="V115" s="62">
        <f t="shared" si="165"/>
        <v>0.38666666666666666</v>
      </c>
      <c r="W115" s="68">
        <f t="shared" si="166"/>
        <v>90</v>
      </c>
      <c r="X115" s="69">
        <f t="shared" si="171"/>
        <v>119581.20000000003</v>
      </c>
      <c r="Y115" s="70">
        <v>1</v>
      </c>
      <c r="Z115" s="71">
        <f t="shared" si="172"/>
        <v>40</v>
      </c>
      <c r="AA115" s="72">
        <f t="shared" si="173"/>
        <v>27049.100000000002</v>
      </c>
      <c r="AB115" s="70">
        <f t="shared" si="145"/>
        <v>11</v>
      </c>
      <c r="AC115" s="139">
        <f t="shared" si="99"/>
        <v>130</v>
      </c>
      <c r="AD115" s="113">
        <f t="shared" si="174"/>
        <v>146630.30000000002</v>
      </c>
      <c r="AE115" s="114"/>
    </row>
    <row r="116" spans="1:31" ht="11.5" customHeight="1" x14ac:dyDescent="0.3">
      <c r="A116" s="112">
        <v>44145</v>
      </c>
      <c r="B116" s="159">
        <f t="shared" si="102"/>
        <v>11</v>
      </c>
      <c r="C116" s="159">
        <f t="shared" si="98"/>
        <v>2020</v>
      </c>
      <c r="D116" s="128" t="s">
        <v>135</v>
      </c>
      <c r="E116" s="112" t="s">
        <v>68</v>
      </c>
      <c r="F116" s="112" t="s">
        <v>66</v>
      </c>
      <c r="G116" s="74" t="s">
        <v>36</v>
      </c>
      <c r="H116" s="75">
        <v>5.05</v>
      </c>
      <c r="I116" s="51">
        <v>220</v>
      </c>
      <c r="J116" s="67" t="s">
        <v>14</v>
      </c>
      <c r="K116" s="53">
        <f t="shared" si="148"/>
        <v>1111</v>
      </c>
      <c r="L116" s="54">
        <v>7.2</v>
      </c>
      <c r="M116" s="55">
        <f t="shared" si="149"/>
        <v>0.42574257425742584</v>
      </c>
      <c r="N116" s="56">
        <f t="shared" si="150"/>
        <v>2.1500000000000004</v>
      </c>
      <c r="O116" s="57">
        <f t="shared" si="151"/>
        <v>473.00000000000006</v>
      </c>
      <c r="P116" s="58">
        <f t="shared" si="152"/>
        <v>4.7300000000000004</v>
      </c>
      <c r="Q116" s="57">
        <f t="shared" si="153"/>
        <v>23.650000000000006</v>
      </c>
      <c r="R116" s="59">
        <f t="shared" si="154"/>
        <v>9.4600000000000009</v>
      </c>
      <c r="S116" s="60">
        <f t="shared" si="155"/>
        <v>23.650000000000006</v>
      </c>
      <c r="T116" s="56">
        <f t="shared" si="156"/>
        <v>61.490000000000009</v>
      </c>
      <c r="U116" s="61">
        <f t="shared" si="164"/>
        <v>411.51000000000005</v>
      </c>
      <c r="V116" s="62"/>
      <c r="W116" s="68">
        <f t="shared" ref="W116:W123" si="175">K116*Y116</f>
        <v>1111</v>
      </c>
      <c r="X116" s="69">
        <f t="shared" ref="X116:X123" si="176">X115+W116</f>
        <v>120692.20000000003</v>
      </c>
      <c r="Y116" s="70">
        <v>1</v>
      </c>
      <c r="Z116" s="71">
        <f t="shared" ref="Z116:Z118" si="177">O116*Y116</f>
        <v>473.00000000000006</v>
      </c>
      <c r="AA116" s="72">
        <f t="shared" ref="AA116:AA118" si="178">AA115+Z116</f>
        <v>27522.100000000002</v>
      </c>
      <c r="AB116" s="70">
        <f t="shared" si="145"/>
        <v>11</v>
      </c>
      <c r="AC116" s="139">
        <f t="shared" si="99"/>
        <v>1584</v>
      </c>
      <c r="AD116" s="113">
        <f t="shared" ref="AD116:AD118" si="179">X116+AA116</f>
        <v>148214.30000000002</v>
      </c>
      <c r="AE116" s="114"/>
    </row>
    <row r="117" spans="1:31" ht="11.5" customHeight="1" x14ac:dyDescent="0.3">
      <c r="A117" s="112">
        <v>44145</v>
      </c>
      <c r="B117" s="159">
        <f t="shared" si="102"/>
        <v>11</v>
      </c>
      <c r="C117" s="159">
        <f t="shared" si="98"/>
        <v>2020</v>
      </c>
      <c r="D117" s="128" t="s">
        <v>135</v>
      </c>
      <c r="E117" s="112" t="s">
        <v>68</v>
      </c>
      <c r="F117" s="112" t="s">
        <v>66</v>
      </c>
      <c r="G117" s="103" t="s">
        <v>26</v>
      </c>
      <c r="H117" s="75">
        <v>15.5</v>
      </c>
      <c r="I117" s="51">
        <v>5</v>
      </c>
      <c r="J117" s="67" t="s">
        <v>14</v>
      </c>
      <c r="K117" s="53">
        <f t="shared" si="148"/>
        <v>77.5</v>
      </c>
      <c r="L117" s="54">
        <v>18.5</v>
      </c>
      <c r="M117" s="55">
        <f t="shared" si="149"/>
        <v>0.19354838709677419</v>
      </c>
      <c r="N117" s="56">
        <f t="shared" si="150"/>
        <v>3</v>
      </c>
      <c r="O117" s="57">
        <f t="shared" si="151"/>
        <v>15</v>
      </c>
      <c r="P117" s="58">
        <f t="shared" si="152"/>
        <v>0.15</v>
      </c>
      <c r="Q117" s="57">
        <f t="shared" si="153"/>
        <v>0.75</v>
      </c>
      <c r="R117" s="59">
        <f t="shared" si="154"/>
        <v>0.3</v>
      </c>
      <c r="S117" s="60">
        <f t="shared" si="155"/>
        <v>0.75</v>
      </c>
      <c r="T117" s="56">
        <f t="shared" si="156"/>
        <v>1.95</v>
      </c>
      <c r="U117" s="61">
        <f t="shared" si="164"/>
        <v>13.05</v>
      </c>
      <c r="V117" s="62"/>
      <c r="W117" s="68">
        <f t="shared" si="175"/>
        <v>310</v>
      </c>
      <c r="X117" s="69">
        <f t="shared" si="176"/>
        <v>121002.20000000003</v>
      </c>
      <c r="Y117" s="70">
        <v>4</v>
      </c>
      <c r="Z117" s="71">
        <f t="shared" si="177"/>
        <v>60</v>
      </c>
      <c r="AA117" s="72">
        <f t="shared" si="178"/>
        <v>27582.100000000002</v>
      </c>
      <c r="AB117" s="70">
        <f t="shared" si="145"/>
        <v>11</v>
      </c>
      <c r="AC117" s="139">
        <f t="shared" si="99"/>
        <v>370</v>
      </c>
      <c r="AD117" s="113">
        <f t="shared" si="179"/>
        <v>148584.30000000002</v>
      </c>
      <c r="AE117" s="114"/>
    </row>
    <row r="118" spans="1:31" ht="11.5" customHeight="1" x14ac:dyDescent="0.3">
      <c r="A118" s="112">
        <v>44145</v>
      </c>
      <c r="B118" s="159">
        <f t="shared" si="102"/>
        <v>11</v>
      </c>
      <c r="C118" s="159">
        <f t="shared" si="98"/>
        <v>2020</v>
      </c>
      <c r="D118" s="128" t="s">
        <v>136</v>
      </c>
      <c r="E118" s="112" t="s">
        <v>88</v>
      </c>
      <c r="F118" s="112" t="s">
        <v>61</v>
      </c>
      <c r="G118" s="103" t="s">
        <v>36</v>
      </c>
      <c r="H118" s="75">
        <v>5.05</v>
      </c>
      <c r="I118" s="51">
        <v>220</v>
      </c>
      <c r="J118" s="67" t="s">
        <v>14</v>
      </c>
      <c r="K118" s="53">
        <f t="shared" si="148"/>
        <v>1111</v>
      </c>
      <c r="L118" s="54">
        <v>7</v>
      </c>
      <c r="M118" s="55">
        <f t="shared" si="149"/>
        <v>0.3861386138613862</v>
      </c>
      <c r="N118" s="56">
        <f t="shared" si="150"/>
        <v>1.9500000000000002</v>
      </c>
      <c r="O118" s="57">
        <f t="shared" si="151"/>
        <v>429.00000000000006</v>
      </c>
      <c r="P118" s="58">
        <f t="shared" si="152"/>
        <v>4.2900000000000009</v>
      </c>
      <c r="Q118" s="57">
        <f t="shared" si="153"/>
        <v>21.450000000000003</v>
      </c>
      <c r="R118" s="59">
        <f t="shared" si="154"/>
        <v>8.5800000000000018</v>
      </c>
      <c r="S118" s="60">
        <f t="shared" si="155"/>
        <v>21.450000000000003</v>
      </c>
      <c r="T118" s="56">
        <f t="shared" si="156"/>
        <v>55.77000000000001</v>
      </c>
      <c r="U118" s="61">
        <f t="shared" si="164"/>
        <v>373.23</v>
      </c>
      <c r="V118" s="62"/>
      <c r="W118" s="68">
        <f t="shared" si="175"/>
        <v>1111</v>
      </c>
      <c r="X118" s="69">
        <f t="shared" si="176"/>
        <v>122113.20000000003</v>
      </c>
      <c r="Y118" s="70">
        <v>1</v>
      </c>
      <c r="Z118" s="71">
        <f t="shared" si="177"/>
        <v>429.00000000000006</v>
      </c>
      <c r="AA118" s="72">
        <f t="shared" si="178"/>
        <v>28011.100000000002</v>
      </c>
      <c r="AB118" s="70">
        <f t="shared" si="145"/>
        <v>11</v>
      </c>
      <c r="AC118" s="139">
        <f t="shared" si="99"/>
        <v>1540</v>
      </c>
      <c r="AD118" s="113">
        <f t="shared" si="179"/>
        <v>150124.30000000002</v>
      </c>
      <c r="AE118" s="114"/>
    </row>
    <row r="119" spans="1:31" ht="11.5" customHeight="1" x14ac:dyDescent="0.3">
      <c r="A119" s="112">
        <v>44145</v>
      </c>
      <c r="B119" s="159">
        <f t="shared" si="102"/>
        <v>11</v>
      </c>
      <c r="C119" s="159">
        <f t="shared" si="98"/>
        <v>2020</v>
      </c>
      <c r="D119" s="128" t="s">
        <v>136</v>
      </c>
      <c r="E119" s="112" t="s">
        <v>88</v>
      </c>
      <c r="F119" s="112" t="s">
        <v>61</v>
      </c>
      <c r="G119" s="103" t="s">
        <v>26</v>
      </c>
      <c r="H119" s="75">
        <v>15.5</v>
      </c>
      <c r="I119" s="51">
        <v>5</v>
      </c>
      <c r="J119" s="67" t="s">
        <v>14</v>
      </c>
      <c r="K119" s="53">
        <f t="shared" si="148"/>
        <v>77.5</v>
      </c>
      <c r="L119" s="54">
        <v>18</v>
      </c>
      <c r="M119" s="55">
        <f t="shared" si="149"/>
        <v>0.16129032258064516</v>
      </c>
      <c r="N119" s="56">
        <f t="shared" si="150"/>
        <v>2.5</v>
      </c>
      <c r="O119" s="57">
        <f t="shared" si="151"/>
        <v>12.5</v>
      </c>
      <c r="P119" s="58">
        <f t="shared" si="152"/>
        <v>0.125</v>
      </c>
      <c r="Q119" s="57">
        <f t="shared" si="153"/>
        <v>0.625</v>
      </c>
      <c r="R119" s="59">
        <f t="shared" si="154"/>
        <v>0.25</v>
      </c>
      <c r="S119" s="60">
        <f t="shared" si="155"/>
        <v>0.625</v>
      </c>
      <c r="T119" s="56">
        <f t="shared" si="156"/>
        <v>1.625</v>
      </c>
      <c r="U119" s="61">
        <f t="shared" si="164"/>
        <v>10.875</v>
      </c>
      <c r="V119" s="62"/>
      <c r="W119" s="68">
        <f>K119*Y119</f>
        <v>77.5</v>
      </c>
      <c r="X119" s="69">
        <f t="shared" si="176"/>
        <v>122190.70000000003</v>
      </c>
      <c r="Y119" s="70">
        <v>1</v>
      </c>
      <c r="Z119" s="71">
        <f>O119*Y119</f>
        <v>12.5</v>
      </c>
      <c r="AA119" s="72">
        <f>AA118+Z119</f>
        <v>28023.600000000002</v>
      </c>
      <c r="AB119" s="70">
        <f t="shared" si="145"/>
        <v>11</v>
      </c>
      <c r="AC119" s="139">
        <f t="shared" si="99"/>
        <v>90</v>
      </c>
      <c r="AD119" s="113">
        <f>X119+AA119</f>
        <v>150214.30000000002</v>
      </c>
      <c r="AE119" s="114"/>
    </row>
    <row r="120" spans="1:31" ht="11.5" customHeight="1" x14ac:dyDescent="0.3">
      <c r="A120" s="112">
        <v>44146</v>
      </c>
      <c r="B120" s="159">
        <f t="shared" si="102"/>
        <v>11</v>
      </c>
      <c r="C120" s="159">
        <f t="shared" si="98"/>
        <v>2020</v>
      </c>
      <c r="D120" s="128" t="s">
        <v>137</v>
      </c>
      <c r="E120" s="112" t="s">
        <v>104</v>
      </c>
      <c r="F120" s="112" t="s">
        <v>105</v>
      </c>
      <c r="G120" s="103" t="s">
        <v>39</v>
      </c>
      <c r="H120" s="75">
        <v>4.7</v>
      </c>
      <c r="I120" s="51">
        <v>54</v>
      </c>
      <c r="J120" s="67" t="s">
        <v>14</v>
      </c>
      <c r="K120" s="53">
        <f t="shared" si="148"/>
        <v>253.8</v>
      </c>
      <c r="L120" s="54">
        <v>5.7</v>
      </c>
      <c r="M120" s="55">
        <f t="shared" si="149"/>
        <v>0.21276595744680851</v>
      </c>
      <c r="N120" s="56">
        <f t="shared" si="150"/>
        <v>1</v>
      </c>
      <c r="O120" s="57">
        <f t="shared" si="151"/>
        <v>54</v>
      </c>
      <c r="P120" s="58">
        <f t="shared" si="152"/>
        <v>0.54</v>
      </c>
      <c r="Q120" s="57">
        <f t="shared" si="153"/>
        <v>2.7</v>
      </c>
      <c r="R120" s="59">
        <f t="shared" si="154"/>
        <v>1.08</v>
      </c>
      <c r="S120" s="60">
        <f t="shared" si="155"/>
        <v>2.7</v>
      </c>
      <c r="T120" s="56">
        <f t="shared" si="156"/>
        <v>7.0200000000000005</v>
      </c>
      <c r="U120" s="61">
        <f t="shared" si="164"/>
        <v>46.98</v>
      </c>
      <c r="V120" s="62"/>
      <c r="W120" s="68">
        <f t="shared" ref="W120:W122" si="180">K120*Y120</f>
        <v>761.40000000000009</v>
      </c>
      <c r="X120" s="69">
        <f t="shared" si="176"/>
        <v>122952.10000000002</v>
      </c>
      <c r="Y120" s="70">
        <v>3</v>
      </c>
      <c r="Z120" s="71">
        <f t="shared" ref="Z120:Z160" si="181">O120*Y120</f>
        <v>162</v>
      </c>
      <c r="AA120" s="72">
        <f t="shared" ref="AA120:AA123" si="182">AA119+Z120</f>
        <v>28185.600000000002</v>
      </c>
      <c r="AB120" s="70">
        <f t="shared" si="145"/>
        <v>11</v>
      </c>
      <c r="AC120" s="139">
        <f t="shared" si="99"/>
        <v>923.40000000000009</v>
      </c>
      <c r="AD120" s="113">
        <f t="shared" ref="AD120:AD123" si="183">X120+AA120</f>
        <v>151137.70000000001</v>
      </c>
      <c r="AE120" s="114"/>
    </row>
    <row r="121" spans="1:31" ht="11.5" customHeight="1" x14ac:dyDescent="0.3">
      <c r="A121" s="112">
        <v>44146</v>
      </c>
      <c r="B121" s="159">
        <f t="shared" si="102"/>
        <v>11</v>
      </c>
      <c r="C121" s="159">
        <f t="shared" si="98"/>
        <v>2020</v>
      </c>
      <c r="D121" s="128" t="s">
        <v>137</v>
      </c>
      <c r="E121" s="112" t="s">
        <v>104</v>
      </c>
      <c r="F121" s="112" t="s">
        <v>105</v>
      </c>
      <c r="G121" s="103" t="s">
        <v>40</v>
      </c>
      <c r="H121" s="75">
        <v>4.7</v>
      </c>
      <c r="I121" s="51">
        <v>54</v>
      </c>
      <c r="J121" s="67" t="s">
        <v>14</v>
      </c>
      <c r="K121" s="53">
        <f t="shared" si="148"/>
        <v>253.8</v>
      </c>
      <c r="L121" s="54">
        <v>5.7</v>
      </c>
      <c r="M121" s="55">
        <f t="shared" si="149"/>
        <v>0.21276595744680851</v>
      </c>
      <c r="N121" s="56">
        <f t="shared" si="150"/>
        <v>1</v>
      </c>
      <c r="O121" s="57">
        <f t="shared" si="151"/>
        <v>54</v>
      </c>
      <c r="P121" s="58">
        <f t="shared" si="152"/>
        <v>0.54</v>
      </c>
      <c r="Q121" s="57">
        <f t="shared" si="153"/>
        <v>2.7</v>
      </c>
      <c r="R121" s="59">
        <f t="shared" si="154"/>
        <v>1.08</v>
      </c>
      <c r="S121" s="60">
        <f t="shared" si="155"/>
        <v>2.7</v>
      </c>
      <c r="T121" s="56">
        <f t="shared" si="156"/>
        <v>7.0200000000000005</v>
      </c>
      <c r="U121" s="61">
        <f t="shared" si="164"/>
        <v>46.98</v>
      </c>
      <c r="V121" s="62"/>
      <c r="W121" s="68">
        <f t="shared" si="180"/>
        <v>253.8</v>
      </c>
      <c r="X121" s="69">
        <f t="shared" si="176"/>
        <v>123205.90000000002</v>
      </c>
      <c r="Y121" s="70">
        <v>1</v>
      </c>
      <c r="Z121" s="71">
        <f t="shared" si="181"/>
        <v>54</v>
      </c>
      <c r="AA121" s="72">
        <f t="shared" si="182"/>
        <v>28239.600000000002</v>
      </c>
      <c r="AB121" s="70">
        <f t="shared" si="145"/>
        <v>11</v>
      </c>
      <c r="AC121" s="139">
        <f t="shared" si="99"/>
        <v>307.8</v>
      </c>
      <c r="AD121" s="113">
        <f t="shared" si="183"/>
        <v>151445.50000000003</v>
      </c>
      <c r="AE121" s="114"/>
    </row>
    <row r="122" spans="1:31" ht="11.5" customHeight="1" x14ac:dyDescent="0.3">
      <c r="A122" s="112">
        <v>44153</v>
      </c>
      <c r="B122" s="159">
        <f t="shared" si="102"/>
        <v>11</v>
      </c>
      <c r="C122" s="159">
        <f t="shared" si="98"/>
        <v>2020</v>
      </c>
      <c r="D122" s="128" t="s">
        <v>138</v>
      </c>
      <c r="E122" s="112" t="s">
        <v>68</v>
      </c>
      <c r="F122" s="112" t="s">
        <v>66</v>
      </c>
      <c r="G122" s="74" t="s">
        <v>36</v>
      </c>
      <c r="H122" s="75">
        <v>5.05</v>
      </c>
      <c r="I122" s="51">
        <v>220</v>
      </c>
      <c r="J122" s="67" t="s">
        <v>14</v>
      </c>
      <c r="K122" s="53">
        <f t="shared" ref="K122" si="184">I122*H122</f>
        <v>1111</v>
      </c>
      <c r="L122" s="54">
        <v>7.2</v>
      </c>
      <c r="M122" s="55">
        <f t="shared" si="149"/>
        <v>0.42574257425742584</v>
      </c>
      <c r="N122" s="56">
        <f t="shared" si="150"/>
        <v>2.1500000000000004</v>
      </c>
      <c r="O122" s="57">
        <f t="shared" si="151"/>
        <v>473.00000000000006</v>
      </c>
      <c r="P122" s="58">
        <f t="shared" si="152"/>
        <v>4.7300000000000004</v>
      </c>
      <c r="Q122" s="57">
        <f t="shared" si="153"/>
        <v>23.650000000000006</v>
      </c>
      <c r="R122" s="59">
        <f t="shared" si="154"/>
        <v>9.4600000000000009</v>
      </c>
      <c r="S122" s="60">
        <f t="shared" si="155"/>
        <v>23.650000000000006</v>
      </c>
      <c r="T122" s="56">
        <f t="shared" si="156"/>
        <v>61.490000000000009</v>
      </c>
      <c r="U122" s="61">
        <f t="shared" si="164"/>
        <v>411.51000000000005</v>
      </c>
      <c r="V122" s="62"/>
      <c r="W122" s="68">
        <f t="shared" si="180"/>
        <v>1111</v>
      </c>
      <c r="X122" s="69">
        <f t="shared" si="176"/>
        <v>124316.90000000002</v>
      </c>
      <c r="Y122" s="70">
        <v>1</v>
      </c>
      <c r="Z122" s="71">
        <f t="shared" si="181"/>
        <v>473.00000000000006</v>
      </c>
      <c r="AA122" s="72">
        <f t="shared" si="182"/>
        <v>28712.600000000002</v>
      </c>
      <c r="AB122" s="70">
        <f t="shared" si="145"/>
        <v>11</v>
      </c>
      <c r="AC122" s="139">
        <f t="shared" si="99"/>
        <v>1584</v>
      </c>
      <c r="AD122" s="113">
        <f t="shared" si="183"/>
        <v>153029.50000000003</v>
      </c>
      <c r="AE122" s="114"/>
    </row>
    <row r="123" spans="1:31" ht="11.5" customHeight="1" x14ac:dyDescent="0.3">
      <c r="A123" s="112">
        <v>44154</v>
      </c>
      <c r="B123" s="159">
        <f t="shared" si="102"/>
        <v>11</v>
      </c>
      <c r="C123" s="159">
        <f t="shared" si="98"/>
        <v>2020</v>
      </c>
      <c r="D123" s="128" t="s">
        <v>139</v>
      </c>
      <c r="E123" s="112" t="s">
        <v>68</v>
      </c>
      <c r="F123" s="112" t="s">
        <v>66</v>
      </c>
      <c r="G123" s="103" t="s">
        <v>168</v>
      </c>
      <c r="H123" s="75">
        <v>5.3</v>
      </c>
      <c r="I123" s="51">
        <v>40</v>
      </c>
      <c r="J123" s="67" t="s">
        <v>14</v>
      </c>
      <c r="K123" s="53">
        <f t="shared" si="148"/>
        <v>212</v>
      </c>
      <c r="L123" s="54">
        <v>6.5</v>
      </c>
      <c r="M123" s="55">
        <f t="shared" si="149"/>
        <v>0.22641509433962267</v>
      </c>
      <c r="N123" s="56">
        <f t="shared" si="150"/>
        <v>1.2000000000000002</v>
      </c>
      <c r="O123" s="57">
        <f t="shared" si="151"/>
        <v>48.000000000000007</v>
      </c>
      <c r="P123" s="58">
        <f t="shared" si="152"/>
        <v>0.48000000000000009</v>
      </c>
      <c r="Q123" s="57">
        <f t="shared" si="153"/>
        <v>2.4000000000000004</v>
      </c>
      <c r="R123" s="59">
        <f t="shared" si="154"/>
        <v>0.96000000000000019</v>
      </c>
      <c r="S123" s="60">
        <f t="shared" si="155"/>
        <v>2.4000000000000004</v>
      </c>
      <c r="T123" s="56">
        <f t="shared" si="156"/>
        <v>6.2400000000000011</v>
      </c>
      <c r="U123" s="61">
        <f t="shared" si="164"/>
        <v>41.760000000000005</v>
      </c>
      <c r="V123" s="62"/>
      <c r="W123" s="68">
        <f t="shared" si="175"/>
        <v>424</v>
      </c>
      <c r="X123" s="69">
        <f t="shared" si="176"/>
        <v>124740.90000000002</v>
      </c>
      <c r="Y123" s="70">
        <v>2</v>
      </c>
      <c r="Z123" s="71">
        <f t="shared" si="181"/>
        <v>96.000000000000014</v>
      </c>
      <c r="AA123" s="72">
        <f t="shared" si="182"/>
        <v>28808.600000000002</v>
      </c>
      <c r="AB123" s="70">
        <f t="shared" si="145"/>
        <v>11</v>
      </c>
      <c r="AC123" s="139">
        <f t="shared" si="99"/>
        <v>520</v>
      </c>
      <c r="AD123" s="113">
        <f t="shared" si="183"/>
        <v>153549.50000000003</v>
      </c>
      <c r="AE123" s="114"/>
    </row>
    <row r="124" spans="1:31" ht="11.5" customHeight="1" x14ac:dyDescent="0.3">
      <c r="A124" s="112">
        <v>44155</v>
      </c>
      <c r="B124" s="159">
        <f t="shared" si="102"/>
        <v>11</v>
      </c>
      <c r="C124" s="159">
        <f t="shared" si="98"/>
        <v>2020</v>
      </c>
      <c r="D124" s="128" t="s">
        <v>140</v>
      </c>
      <c r="E124" s="112" t="s">
        <v>108</v>
      </c>
      <c r="F124" s="112" t="s">
        <v>109</v>
      </c>
      <c r="G124" s="103" t="s">
        <v>56</v>
      </c>
      <c r="H124" s="75">
        <v>5.45</v>
      </c>
      <c r="I124" s="51">
        <v>225</v>
      </c>
      <c r="J124" s="67" t="s">
        <v>14</v>
      </c>
      <c r="K124" s="53">
        <f t="shared" si="148"/>
        <v>1226.25</v>
      </c>
      <c r="L124" s="54">
        <v>6</v>
      </c>
      <c r="M124" s="55">
        <f t="shared" si="149"/>
        <v>0.10091743119266051</v>
      </c>
      <c r="N124" s="56">
        <f t="shared" si="150"/>
        <v>0.54999999999999982</v>
      </c>
      <c r="O124" s="57">
        <f t="shared" si="151"/>
        <v>123.74999999999996</v>
      </c>
      <c r="P124" s="58">
        <f t="shared" si="152"/>
        <v>1.2374999999999996</v>
      </c>
      <c r="Q124" s="57">
        <f t="shared" si="153"/>
        <v>6.1874999999999982</v>
      </c>
      <c r="R124" s="59">
        <f t="shared" si="154"/>
        <v>2.4749999999999992</v>
      </c>
      <c r="S124" s="60">
        <f t="shared" si="155"/>
        <v>6.1874999999999982</v>
      </c>
      <c r="T124" s="56">
        <f t="shared" si="156"/>
        <v>16.087499999999995</v>
      </c>
      <c r="U124" s="61">
        <f t="shared" si="164"/>
        <v>107.66249999999997</v>
      </c>
      <c r="V124" s="62"/>
      <c r="W124" s="68">
        <f t="shared" ref="W124:W136" si="185">K124*Y124</f>
        <v>3678.75</v>
      </c>
      <c r="X124" s="69">
        <f t="shared" ref="X124:X140" si="186">X123+W124</f>
        <v>128419.65000000002</v>
      </c>
      <c r="Y124" s="70">
        <v>3</v>
      </c>
      <c r="Z124" s="71">
        <f t="shared" ref="Z124:Z132" si="187">O124*Y124</f>
        <v>371.24999999999989</v>
      </c>
      <c r="AA124" s="72">
        <f t="shared" ref="AA124:AA160" si="188">AA123+Z124</f>
        <v>29179.850000000002</v>
      </c>
      <c r="AB124" s="70">
        <f t="shared" si="145"/>
        <v>11</v>
      </c>
      <c r="AC124" s="139">
        <f t="shared" si="99"/>
        <v>4050</v>
      </c>
      <c r="AD124" s="113">
        <f t="shared" ref="AD124:AD129" si="189">X124+AA124</f>
        <v>157599.50000000003</v>
      </c>
      <c r="AE124" s="114"/>
    </row>
    <row r="125" spans="1:31" ht="11.5" customHeight="1" x14ac:dyDescent="0.3">
      <c r="A125" s="112">
        <v>44155</v>
      </c>
      <c r="B125" s="159">
        <f t="shared" si="102"/>
        <v>11</v>
      </c>
      <c r="C125" s="159">
        <f t="shared" si="98"/>
        <v>2020</v>
      </c>
      <c r="D125" s="128" t="s">
        <v>140</v>
      </c>
      <c r="E125" s="112" t="s">
        <v>108</v>
      </c>
      <c r="F125" s="112" t="s">
        <v>109</v>
      </c>
      <c r="G125" s="103" t="s">
        <v>29</v>
      </c>
      <c r="H125" s="75">
        <v>5.45</v>
      </c>
      <c r="I125" s="51">
        <v>220</v>
      </c>
      <c r="J125" s="67" t="s">
        <v>14</v>
      </c>
      <c r="K125" s="53">
        <f t="shared" si="148"/>
        <v>1199</v>
      </c>
      <c r="L125" s="54">
        <v>6</v>
      </c>
      <c r="M125" s="55">
        <f t="shared" si="149"/>
        <v>0.10091743119266051</v>
      </c>
      <c r="N125" s="56">
        <f t="shared" si="150"/>
        <v>0.54999999999999982</v>
      </c>
      <c r="O125" s="57">
        <f t="shared" si="151"/>
        <v>120.99999999999996</v>
      </c>
      <c r="P125" s="58">
        <f t="shared" si="152"/>
        <v>1.2099999999999995</v>
      </c>
      <c r="Q125" s="57">
        <f t="shared" si="153"/>
        <v>6.049999999999998</v>
      </c>
      <c r="R125" s="59">
        <f t="shared" si="154"/>
        <v>2.419999999999999</v>
      </c>
      <c r="S125" s="60">
        <f t="shared" si="155"/>
        <v>6.049999999999998</v>
      </c>
      <c r="T125" s="56">
        <f t="shared" si="156"/>
        <v>15.729999999999993</v>
      </c>
      <c r="U125" s="61">
        <f t="shared" si="164"/>
        <v>105.26999999999997</v>
      </c>
      <c r="V125" s="62"/>
      <c r="W125" s="68">
        <f t="shared" si="185"/>
        <v>2398</v>
      </c>
      <c r="X125" s="69">
        <f t="shared" si="186"/>
        <v>130817.65000000002</v>
      </c>
      <c r="Y125" s="70">
        <v>2</v>
      </c>
      <c r="Z125" s="71">
        <f t="shared" si="187"/>
        <v>241.99999999999991</v>
      </c>
      <c r="AA125" s="72">
        <f t="shared" si="188"/>
        <v>29421.850000000002</v>
      </c>
      <c r="AB125" s="70">
        <f t="shared" si="145"/>
        <v>11</v>
      </c>
      <c r="AC125" s="139">
        <f t="shared" si="99"/>
        <v>2640</v>
      </c>
      <c r="AD125" s="113">
        <f t="shared" si="189"/>
        <v>160239.50000000003</v>
      </c>
      <c r="AE125" s="114"/>
    </row>
    <row r="126" spans="1:31" ht="11.5" customHeight="1" x14ac:dyDescent="0.3">
      <c r="A126" s="112">
        <v>44155</v>
      </c>
      <c r="B126" s="159">
        <f t="shared" si="102"/>
        <v>11</v>
      </c>
      <c r="C126" s="159">
        <f t="shared" si="98"/>
        <v>2020</v>
      </c>
      <c r="D126" s="128" t="s">
        <v>140</v>
      </c>
      <c r="E126" s="112" t="s">
        <v>108</v>
      </c>
      <c r="F126" s="112" t="s">
        <v>109</v>
      </c>
      <c r="G126" s="103" t="s">
        <v>17</v>
      </c>
      <c r="H126" s="75">
        <v>4.7</v>
      </c>
      <c r="I126" s="51">
        <v>37</v>
      </c>
      <c r="J126" s="67" t="s">
        <v>14</v>
      </c>
      <c r="K126" s="53">
        <f t="shared" si="148"/>
        <v>173.9</v>
      </c>
      <c r="L126" s="54">
        <v>6</v>
      </c>
      <c r="M126" s="55">
        <f t="shared" si="149"/>
        <v>0.27659574468085102</v>
      </c>
      <c r="N126" s="56">
        <f t="shared" si="150"/>
        <v>1.2999999999999998</v>
      </c>
      <c r="O126" s="57">
        <f t="shared" si="151"/>
        <v>48.099999999999994</v>
      </c>
      <c r="P126" s="58">
        <f t="shared" si="152"/>
        <v>0.48099999999999993</v>
      </c>
      <c r="Q126" s="57">
        <f t="shared" si="153"/>
        <v>2.4049999999999998</v>
      </c>
      <c r="R126" s="59">
        <f t="shared" si="154"/>
        <v>0.96199999999999986</v>
      </c>
      <c r="S126" s="60">
        <f t="shared" si="155"/>
        <v>2.4049999999999998</v>
      </c>
      <c r="T126" s="56">
        <f t="shared" si="156"/>
        <v>6.2529999999999992</v>
      </c>
      <c r="U126" s="61">
        <f t="shared" si="164"/>
        <v>41.846999999999994</v>
      </c>
      <c r="V126" s="62"/>
      <c r="W126" s="68">
        <f t="shared" si="185"/>
        <v>1391.2</v>
      </c>
      <c r="X126" s="69">
        <f t="shared" si="186"/>
        <v>132208.85000000003</v>
      </c>
      <c r="Y126" s="70">
        <v>8</v>
      </c>
      <c r="Z126" s="71">
        <f t="shared" si="187"/>
        <v>384.79999999999995</v>
      </c>
      <c r="AA126" s="72">
        <f t="shared" si="188"/>
        <v>29806.65</v>
      </c>
      <c r="AB126" s="70">
        <f t="shared" si="145"/>
        <v>11</v>
      </c>
      <c r="AC126" s="139">
        <f t="shared" si="99"/>
        <v>1776</v>
      </c>
      <c r="AD126" s="113">
        <f t="shared" si="189"/>
        <v>162015.50000000003</v>
      </c>
      <c r="AE126" s="114"/>
    </row>
    <row r="127" spans="1:31" ht="11.5" customHeight="1" x14ac:dyDescent="0.3">
      <c r="A127" s="112">
        <v>44155</v>
      </c>
      <c r="B127" s="159">
        <f t="shared" si="102"/>
        <v>11</v>
      </c>
      <c r="C127" s="159">
        <f t="shared" si="98"/>
        <v>2020</v>
      </c>
      <c r="D127" s="128" t="s">
        <v>140</v>
      </c>
      <c r="E127" s="112" t="s">
        <v>108</v>
      </c>
      <c r="F127" s="112" t="s">
        <v>109</v>
      </c>
      <c r="G127" s="103" t="s">
        <v>34</v>
      </c>
      <c r="H127" s="75">
        <v>0.7</v>
      </c>
      <c r="I127" s="51">
        <v>25</v>
      </c>
      <c r="J127" s="67" t="s">
        <v>14</v>
      </c>
      <c r="K127" s="53">
        <f t="shared" si="148"/>
        <v>17.5</v>
      </c>
      <c r="L127" s="54">
        <v>2.2000000000000002</v>
      </c>
      <c r="M127" s="55">
        <f t="shared" si="149"/>
        <v>2.1428571428571432</v>
      </c>
      <c r="N127" s="56">
        <f t="shared" si="150"/>
        <v>1.5000000000000002</v>
      </c>
      <c r="O127" s="57">
        <f t="shared" si="151"/>
        <v>37.500000000000007</v>
      </c>
      <c r="P127" s="58">
        <f t="shared" si="152"/>
        <v>0.37500000000000006</v>
      </c>
      <c r="Q127" s="57">
        <f t="shared" si="153"/>
        <v>1.8750000000000004</v>
      </c>
      <c r="R127" s="59">
        <f t="shared" si="154"/>
        <v>0.75000000000000011</v>
      </c>
      <c r="S127" s="60">
        <f t="shared" si="155"/>
        <v>1.8750000000000004</v>
      </c>
      <c r="T127" s="56">
        <f t="shared" si="156"/>
        <v>4.8750000000000009</v>
      </c>
      <c r="U127" s="61">
        <f t="shared" si="164"/>
        <v>32.625000000000007</v>
      </c>
      <c r="V127" s="62"/>
      <c r="W127" s="68">
        <f t="shared" si="185"/>
        <v>87.5</v>
      </c>
      <c r="X127" s="69">
        <f t="shared" si="186"/>
        <v>132296.35000000003</v>
      </c>
      <c r="Y127" s="70">
        <v>5</v>
      </c>
      <c r="Z127" s="71">
        <f t="shared" si="187"/>
        <v>187.50000000000003</v>
      </c>
      <c r="AA127" s="72">
        <f t="shared" si="188"/>
        <v>29994.15</v>
      </c>
      <c r="AB127" s="70">
        <f t="shared" si="145"/>
        <v>11</v>
      </c>
      <c r="AC127" s="139">
        <f t="shared" si="99"/>
        <v>275</v>
      </c>
      <c r="AD127" s="113">
        <f t="shared" si="189"/>
        <v>162290.50000000003</v>
      </c>
      <c r="AE127" s="114"/>
    </row>
    <row r="128" spans="1:31" ht="11.5" customHeight="1" x14ac:dyDescent="0.3">
      <c r="A128" s="112">
        <v>44155</v>
      </c>
      <c r="B128" s="159">
        <f t="shared" si="102"/>
        <v>11</v>
      </c>
      <c r="C128" s="159">
        <f t="shared" si="98"/>
        <v>2020</v>
      </c>
      <c r="D128" s="128" t="s">
        <v>140</v>
      </c>
      <c r="E128" s="112" t="s">
        <v>108</v>
      </c>
      <c r="F128" s="112" t="s">
        <v>109</v>
      </c>
      <c r="G128" s="103" t="s">
        <v>26</v>
      </c>
      <c r="H128" s="75">
        <v>15.5</v>
      </c>
      <c r="I128" s="51">
        <v>5</v>
      </c>
      <c r="J128" s="67" t="s">
        <v>14</v>
      </c>
      <c r="K128" s="53">
        <f t="shared" si="148"/>
        <v>77.5</v>
      </c>
      <c r="L128" s="54">
        <v>18</v>
      </c>
      <c r="M128" s="55">
        <f t="shared" si="149"/>
        <v>0.16129032258064516</v>
      </c>
      <c r="N128" s="56">
        <f t="shared" si="150"/>
        <v>2.5</v>
      </c>
      <c r="O128" s="57">
        <f t="shared" si="151"/>
        <v>12.5</v>
      </c>
      <c r="P128" s="58">
        <f t="shared" si="152"/>
        <v>0.125</v>
      </c>
      <c r="Q128" s="57">
        <f t="shared" si="153"/>
        <v>0.625</v>
      </c>
      <c r="R128" s="59">
        <f t="shared" si="154"/>
        <v>0.25</v>
      </c>
      <c r="S128" s="60">
        <f t="shared" si="155"/>
        <v>0.625</v>
      </c>
      <c r="T128" s="56">
        <f t="shared" si="156"/>
        <v>1.625</v>
      </c>
      <c r="U128" s="61">
        <f t="shared" si="164"/>
        <v>10.875</v>
      </c>
      <c r="V128" s="62"/>
      <c r="W128" s="68">
        <f t="shared" si="185"/>
        <v>155</v>
      </c>
      <c r="X128" s="69">
        <f t="shared" si="186"/>
        <v>132451.35000000003</v>
      </c>
      <c r="Y128" s="70">
        <v>2</v>
      </c>
      <c r="Z128" s="71">
        <f t="shared" si="187"/>
        <v>25</v>
      </c>
      <c r="AA128" s="72">
        <f t="shared" si="188"/>
        <v>30019.15</v>
      </c>
      <c r="AB128" s="70">
        <f t="shared" si="145"/>
        <v>11</v>
      </c>
      <c r="AC128" s="139">
        <f t="shared" si="99"/>
        <v>180</v>
      </c>
      <c r="AD128" s="113">
        <f t="shared" si="189"/>
        <v>162470.50000000003</v>
      </c>
      <c r="AE128" s="114"/>
    </row>
    <row r="129" spans="1:31" ht="11.5" customHeight="1" x14ac:dyDescent="0.3">
      <c r="A129" s="112">
        <v>44155</v>
      </c>
      <c r="B129" s="159">
        <f t="shared" si="102"/>
        <v>11</v>
      </c>
      <c r="C129" s="159">
        <f t="shared" si="98"/>
        <v>2020</v>
      </c>
      <c r="D129" s="128" t="s">
        <v>140</v>
      </c>
      <c r="E129" s="112" t="s">
        <v>108</v>
      </c>
      <c r="F129" s="112" t="s">
        <v>109</v>
      </c>
      <c r="G129" s="103" t="s">
        <v>57</v>
      </c>
      <c r="H129" s="75">
        <v>23</v>
      </c>
      <c r="I129" s="51">
        <v>15</v>
      </c>
      <c r="J129" s="67" t="s">
        <v>14</v>
      </c>
      <c r="K129" s="53">
        <f t="shared" si="148"/>
        <v>345</v>
      </c>
      <c r="L129" s="54">
        <v>25</v>
      </c>
      <c r="M129" s="55">
        <f t="shared" si="149"/>
        <v>8.6956521739130432E-2</v>
      </c>
      <c r="N129" s="56">
        <f t="shared" si="150"/>
        <v>2</v>
      </c>
      <c r="O129" s="57">
        <f t="shared" si="151"/>
        <v>30</v>
      </c>
      <c r="P129" s="58">
        <f t="shared" si="152"/>
        <v>0.3</v>
      </c>
      <c r="Q129" s="57">
        <f t="shared" si="153"/>
        <v>1.5</v>
      </c>
      <c r="R129" s="59">
        <f t="shared" si="154"/>
        <v>0.6</v>
      </c>
      <c r="S129" s="60">
        <f t="shared" si="155"/>
        <v>1.5</v>
      </c>
      <c r="T129" s="56">
        <f t="shared" si="156"/>
        <v>3.9</v>
      </c>
      <c r="U129" s="61">
        <f t="shared" si="164"/>
        <v>26.1</v>
      </c>
      <c r="V129" s="62"/>
      <c r="W129" s="68">
        <f t="shared" si="185"/>
        <v>345</v>
      </c>
      <c r="X129" s="69">
        <f t="shared" si="186"/>
        <v>132796.35000000003</v>
      </c>
      <c r="Y129" s="70">
        <v>1</v>
      </c>
      <c r="Z129" s="71">
        <f t="shared" si="187"/>
        <v>30</v>
      </c>
      <c r="AA129" s="72">
        <f t="shared" si="188"/>
        <v>30049.15</v>
      </c>
      <c r="AB129" s="70">
        <f t="shared" si="145"/>
        <v>11</v>
      </c>
      <c r="AC129" s="139">
        <f t="shared" si="99"/>
        <v>375</v>
      </c>
      <c r="AD129" s="113">
        <f t="shared" si="189"/>
        <v>162845.50000000003</v>
      </c>
      <c r="AE129" s="114"/>
    </row>
    <row r="130" spans="1:31" ht="11.5" customHeight="1" x14ac:dyDescent="0.3">
      <c r="A130" s="112">
        <v>44156</v>
      </c>
      <c r="B130" s="159">
        <f t="shared" si="102"/>
        <v>11</v>
      </c>
      <c r="C130" s="159">
        <f t="shared" si="98"/>
        <v>2020</v>
      </c>
      <c r="D130" s="128" t="s">
        <v>141</v>
      </c>
      <c r="E130" s="112" t="s">
        <v>100</v>
      </c>
      <c r="F130" s="112" t="s">
        <v>101</v>
      </c>
      <c r="G130" s="103" t="s">
        <v>29</v>
      </c>
      <c r="H130" s="75">
        <v>5.05</v>
      </c>
      <c r="I130" s="51">
        <v>220</v>
      </c>
      <c r="J130" s="67" t="s">
        <v>14</v>
      </c>
      <c r="K130" s="53">
        <f t="shared" si="148"/>
        <v>1111</v>
      </c>
      <c r="L130" s="54">
        <v>7.2</v>
      </c>
      <c r="M130" s="55">
        <f t="shared" si="149"/>
        <v>0.42574257425742584</v>
      </c>
      <c r="N130" s="56">
        <f t="shared" si="150"/>
        <v>2.1500000000000004</v>
      </c>
      <c r="O130" s="57">
        <f t="shared" si="151"/>
        <v>473.00000000000006</v>
      </c>
      <c r="P130" s="58">
        <f t="shared" si="152"/>
        <v>4.7300000000000004</v>
      </c>
      <c r="Q130" s="57">
        <f t="shared" si="153"/>
        <v>23.650000000000006</v>
      </c>
      <c r="R130" s="59">
        <f t="shared" si="154"/>
        <v>9.4600000000000009</v>
      </c>
      <c r="S130" s="60">
        <f t="shared" si="155"/>
        <v>23.650000000000006</v>
      </c>
      <c r="T130" s="56">
        <f t="shared" si="156"/>
        <v>61.490000000000009</v>
      </c>
      <c r="U130" s="61">
        <f t="shared" si="164"/>
        <v>411.51000000000005</v>
      </c>
      <c r="V130" s="62"/>
      <c r="W130" s="68">
        <f t="shared" si="185"/>
        <v>1111</v>
      </c>
      <c r="X130" s="69">
        <f t="shared" si="186"/>
        <v>133907.35000000003</v>
      </c>
      <c r="Y130" s="70">
        <v>1</v>
      </c>
      <c r="Z130" s="71">
        <f t="shared" si="187"/>
        <v>473.00000000000006</v>
      </c>
      <c r="AA130" s="72">
        <f t="shared" si="188"/>
        <v>30522.15</v>
      </c>
      <c r="AB130" s="70">
        <f t="shared" si="145"/>
        <v>11</v>
      </c>
      <c r="AC130" s="139">
        <f t="shared" si="99"/>
        <v>1584</v>
      </c>
      <c r="AD130" s="113">
        <f t="shared" ref="AD130:AD160" si="190">X130+AA130</f>
        <v>164429.50000000003</v>
      </c>
      <c r="AE130" s="114"/>
    </row>
    <row r="131" spans="1:31" ht="11.5" customHeight="1" x14ac:dyDescent="0.3">
      <c r="A131" s="112">
        <v>44156</v>
      </c>
      <c r="B131" s="159">
        <f t="shared" si="102"/>
        <v>11</v>
      </c>
      <c r="C131" s="159">
        <f t="shared" si="98"/>
        <v>2020</v>
      </c>
      <c r="D131" s="128" t="s">
        <v>141</v>
      </c>
      <c r="E131" s="112" t="s">
        <v>100</v>
      </c>
      <c r="F131" s="112" t="s">
        <v>101</v>
      </c>
      <c r="G131" s="103" t="s">
        <v>18</v>
      </c>
      <c r="H131" s="75">
        <v>8.4</v>
      </c>
      <c r="I131" s="51">
        <v>20</v>
      </c>
      <c r="J131" s="67" t="s">
        <v>14</v>
      </c>
      <c r="K131" s="53">
        <f t="shared" si="148"/>
        <v>168</v>
      </c>
      <c r="L131" s="54">
        <v>10.5</v>
      </c>
      <c r="M131" s="55">
        <f t="shared" si="149"/>
        <v>0.24999999999999994</v>
      </c>
      <c r="N131" s="56">
        <f t="shared" si="150"/>
        <v>2.0999999999999996</v>
      </c>
      <c r="O131" s="57">
        <f t="shared" si="151"/>
        <v>41.999999999999993</v>
      </c>
      <c r="P131" s="58">
        <f t="shared" si="152"/>
        <v>0.41999999999999993</v>
      </c>
      <c r="Q131" s="57">
        <f t="shared" si="153"/>
        <v>2.0999999999999996</v>
      </c>
      <c r="R131" s="59">
        <f t="shared" si="154"/>
        <v>0.83999999999999986</v>
      </c>
      <c r="S131" s="60">
        <f t="shared" si="155"/>
        <v>2.0999999999999996</v>
      </c>
      <c r="T131" s="56">
        <f t="shared" si="156"/>
        <v>5.4599999999999991</v>
      </c>
      <c r="U131" s="61">
        <f t="shared" si="164"/>
        <v>36.539999999999992</v>
      </c>
      <c r="V131" s="62"/>
      <c r="W131" s="68">
        <f t="shared" si="185"/>
        <v>336</v>
      </c>
      <c r="X131" s="69">
        <f t="shared" si="186"/>
        <v>134243.35000000003</v>
      </c>
      <c r="Y131" s="70">
        <v>2</v>
      </c>
      <c r="Z131" s="71">
        <f t="shared" si="187"/>
        <v>83.999999999999986</v>
      </c>
      <c r="AA131" s="72">
        <f t="shared" si="188"/>
        <v>30606.15</v>
      </c>
      <c r="AB131" s="70">
        <f t="shared" si="145"/>
        <v>11</v>
      </c>
      <c r="AC131" s="139">
        <f t="shared" si="99"/>
        <v>420</v>
      </c>
      <c r="AD131" s="113">
        <f t="shared" si="190"/>
        <v>164849.50000000003</v>
      </c>
      <c r="AE131" s="114"/>
    </row>
    <row r="132" spans="1:31" ht="11.5" customHeight="1" x14ac:dyDescent="0.3">
      <c r="A132" s="112">
        <v>44156</v>
      </c>
      <c r="B132" s="159">
        <f t="shared" si="102"/>
        <v>11</v>
      </c>
      <c r="C132" s="159">
        <f t="shared" si="98"/>
        <v>2020</v>
      </c>
      <c r="D132" s="128" t="s">
        <v>141</v>
      </c>
      <c r="E132" s="112" t="s">
        <v>100</v>
      </c>
      <c r="F132" s="112" t="s">
        <v>101</v>
      </c>
      <c r="G132" s="103" t="s">
        <v>26</v>
      </c>
      <c r="H132" s="75">
        <v>15.5</v>
      </c>
      <c r="I132" s="51">
        <v>5</v>
      </c>
      <c r="J132" s="67" t="s">
        <v>14</v>
      </c>
      <c r="K132" s="53">
        <f t="shared" si="148"/>
        <v>77.5</v>
      </c>
      <c r="L132" s="54">
        <v>18</v>
      </c>
      <c r="M132" s="55">
        <f t="shared" si="149"/>
        <v>0.16129032258064516</v>
      </c>
      <c r="N132" s="56">
        <f t="shared" si="150"/>
        <v>2.5</v>
      </c>
      <c r="O132" s="57">
        <f t="shared" si="151"/>
        <v>12.5</v>
      </c>
      <c r="P132" s="58">
        <f t="shared" si="152"/>
        <v>0.125</v>
      </c>
      <c r="Q132" s="57">
        <f t="shared" si="153"/>
        <v>0.625</v>
      </c>
      <c r="R132" s="59">
        <f t="shared" si="154"/>
        <v>0.25</v>
      </c>
      <c r="S132" s="60">
        <f t="shared" si="155"/>
        <v>0.625</v>
      </c>
      <c r="T132" s="56">
        <f t="shared" si="156"/>
        <v>1.625</v>
      </c>
      <c r="U132" s="61">
        <f t="shared" si="164"/>
        <v>10.875</v>
      </c>
      <c r="V132" s="62"/>
      <c r="W132" s="68">
        <f t="shared" si="185"/>
        <v>77.5</v>
      </c>
      <c r="X132" s="69">
        <f t="shared" si="186"/>
        <v>134320.85000000003</v>
      </c>
      <c r="Y132" s="70">
        <v>1</v>
      </c>
      <c r="Z132" s="71">
        <f t="shared" si="187"/>
        <v>12.5</v>
      </c>
      <c r="AA132" s="72">
        <f t="shared" si="188"/>
        <v>30618.65</v>
      </c>
      <c r="AB132" s="70">
        <f t="shared" si="145"/>
        <v>11</v>
      </c>
      <c r="AC132" s="139">
        <f t="shared" si="99"/>
        <v>90</v>
      </c>
      <c r="AD132" s="113">
        <f t="shared" si="190"/>
        <v>164939.50000000003</v>
      </c>
      <c r="AE132" s="114"/>
    </row>
    <row r="133" spans="1:31" ht="11.5" customHeight="1" x14ac:dyDescent="0.3">
      <c r="A133" s="112">
        <v>44156</v>
      </c>
      <c r="B133" s="159">
        <f t="shared" si="102"/>
        <v>11</v>
      </c>
      <c r="C133" s="159">
        <f t="shared" si="98"/>
        <v>2020</v>
      </c>
      <c r="D133" s="128" t="s">
        <v>141</v>
      </c>
      <c r="E133" s="112" t="s">
        <v>100</v>
      </c>
      <c r="F133" s="112" t="s">
        <v>101</v>
      </c>
      <c r="G133" s="103" t="s">
        <v>17</v>
      </c>
      <c r="H133" s="75">
        <v>4.7</v>
      </c>
      <c r="I133" s="51">
        <v>37</v>
      </c>
      <c r="J133" s="67" t="s">
        <v>14</v>
      </c>
      <c r="K133" s="53">
        <f t="shared" si="148"/>
        <v>173.9</v>
      </c>
      <c r="L133" s="54">
        <v>7</v>
      </c>
      <c r="M133" s="55">
        <f t="shared" si="149"/>
        <v>0.4893617021276595</v>
      </c>
      <c r="N133" s="56">
        <f t="shared" si="150"/>
        <v>2.2999999999999998</v>
      </c>
      <c r="O133" s="57">
        <f t="shared" si="151"/>
        <v>85.1</v>
      </c>
      <c r="P133" s="58">
        <f t="shared" si="152"/>
        <v>0.85099999999999998</v>
      </c>
      <c r="Q133" s="57">
        <f t="shared" si="153"/>
        <v>4.2549999999999999</v>
      </c>
      <c r="R133" s="59">
        <f t="shared" si="154"/>
        <v>1.702</v>
      </c>
      <c r="S133" s="60">
        <f t="shared" si="155"/>
        <v>4.2549999999999999</v>
      </c>
      <c r="T133" s="56">
        <f t="shared" si="156"/>
        <v>11.062999999999999</v>
      </c>
      <c r="U133" s="61">
        <f t="shared" si="164"/>
        <v>74.036999999999992</v>
      </c>
      <c r="V133" s="62"/>
      <c r="W133" s="68">
        <f t="shared" si="185"/>
        <v>347.8</v>
      </c>
      <c r="X133" s="69">
        <f t="shared" si="186"/>
        <v>134668.65000000002</v>
      </c>
      <c r="Y133" s="70">
        <v>2</v>
      </c>
      <c r="Z133" s="71">
        <f t="shared" si="181"/>
        <v>170.2</v>
      </c>
      <c r="AA133" s="72">
        <f t="shared" si="188"/>
        <v>30788.850000000002</v>
      </c>
      <c r="AB133" s="70">
        <f t="shared" si="145"/>
        <v>11</v>
      </c>
      <c r="AC133" s="139">
        <f t="shared" si="99"/>
        <v>518</v>
      </c>
      <c r="AD133" s="113">
        <f t="shared" si="190"/>
        <v>165457.50000000003</v>
      </c>
      <c r="AE133" s="114"/>
    </row>
    <row r="134" spans="1:31" ht="11.5" customHeight="1" x14ac:dyDescent="0.3">
      <c r="A134" s="112">
        <v>44159</v>
      </c>
      <c r="B134" s="159">
        <f t="shared" si="102"/>
        <v>11</v>
      </c>
      <c r="C134" s="159">
        <f t="shared" ref="C134:C197" si="191">YEAR(A134)</f>
        <v>2020</v>
      </c>
      <c r="D134" s="128" t="s">
        <v>142</v>
      </c>
      <c r="E134" s="112" t="s">
        <v>88</v>
      </c>
      <c r="F134" s="112" t="s">
        <v>61</v>
      </c>
      <c r="G134" s="103" t="s">
        <v>36</v>
      </c>
      <c r="H134" s="75">
        <v>5.05</v>
      </c>
      <c r="I134" s="51">
        <v>220</v>
      </c>
      <c r="J134" s="67" t="s">
        <v>14</v>
      </c>
      <c r="K134" s="53">
        <f t="shared" si="148"/>
        <v>1111</v>
      </c>
      <c r="L134" s="54">
        <v>7</v>
      </c>
      <c r="M134" s="55">
        <f t="shared" si="149"/>
        <v>0.3861386138613862</v>
      </c>
      <c r="N134" s="56">
        <f t="shared" si="150"/>
        <v>1.9500000000000002</v>
      </c>
      <c r="O134" s="57">
        <f t="shared" si="151"/>
        <v>429.00000000000006</v>
      </c>
      <c r="P134" s="58">
        <f t="shared" si="152"/>
        <v>4.2900000000000009</v>
      </c>
      <c r="Q134" s="57">
        <f t="shared" si="153"/>
        <v>21.450000000000003</v>
      </c>
      <c r="R134" s="59">
        <f t="shared" si="154"/>
        <v>8.5800000000000018</v>
      </c>
      <c r="S134" s="60">
        <f t="shared" si="155"/>
        <v>21.450000000000003</v>
      </c>
      <c r="T134" s="56">
        <f t="shared" si="156"/>
        <v>55.77000000000001</v>
      </c>
      <c r="U134" s="61">
        <f t="shared" si="164"/>
        <v>373.23</v>
      </c>
      <c r="V134" s="62"/>
      <c r="W134" s="68">
        <f t="shared" si="185"/>
        <v>1111</v>
      </c>
      <c r="X134" s="69">
        <f t="shared" si="186"/>
        <v>135779.65000000002</v>
      </c>
      <c r="Y134" s="70">
        <v>1</v>
      </c>
      <c r="Z134" s="71">
        <f t="shared" si="181"/>
        <v>429.00000000000006</v>
      </c>
      <c r="AA134" s="72">
        <f t="shared" si="188"/>
        <v>31217.850000000002</v>
      </c>
      <c r="AB134" s="70">
        <f t="shared" si="145"/>
        <v>11</v>
      </c>
      <c r="AC134" s="139">
        <f t="shared" ref="AC134:AC160" si="192">W134+Z134</f>
        <v>1540</v>
      </c>
      <c r="AD134" s="113">
        <f t="shared" si="190"/>
        <v>166997.50000000003</v>
      </c>
      <c r="AE134" s="114"/>
    </row>
    <row r="135" spans="1:31" ht="11.5" customHeight="1" x14ac:dyDescent="0.3">
      <c r="A135" s="112">
        <v>44159</v>
      </c>
      <c r="B135" s="159">
        <f t="shared" si="102"/>
        <v>11</v>
      </c>
      <c r="C135" s="159">
        <f t="shared" si="191"/>
        <v>2020</v>
      </c>
      <c r="D135" s="128" t="s">
        <v>143</v>
      </c>
      <c r="E135" s="112" t="s">
        <v>69</v>
      </c>
      <c r="F135" s="112" t="s">
        <v>62</v>
      </c>
      <c r="G135" s="103" t="s">
        <v>58</v>
      </c>
      <c r="H135" s="75">
        <v>16.5</v>
      </c>
      <c r="I135" s="51">
        <v>18</v>
      </c>
      <c r="J135" s="67" t="s">
        <v>14</v>
      </c>
      <c r="K135" s="53">
        <f t="shared" si="148"/>
        <v>297</v>
      </c>
      <c r="L135" s="54">
        <v>18.2</v>
      </c>
      <c r="M135" s="55">
        <f t="shared" si="149"/>
        <v>0.10303030303030299</v>
      </c>
      <c r="N135" s="56">
        <f t="shared" si="150"/>
        <v>1.6999999999999993</v>
      </c>
      <c r="O135" s="57">
        <f t="shared" si="151"/>
        <v>30.599999999999987</v>
      </c>
      <c r="P135" s="58">
        <f t="shared" si="152"/>
        <v>0.30599999999999988</v>
      </c>
      <c r="Q135" s="57">
        <f t="shared" si="153"/>
        <v>1.5299999999999994</v>
      </c>
      <c r="R135" s="59">
        <f t="shared" si="154"/>
        <v>0.61199999999999977</v>
      </c>
      <c r="S135" s="60">
        <f t="shared" si="155"/>
        <v>1.5299999999999994</v>
      </c>
      <c r="T135" s="56">
        <f t="shared" si="156"/>
        <v>3.9779999999999984</v>
      </c>
      <c r="U135" s="61">
        <f t="shared" si="164"/>
        <v>26.621999999999989</v>
      </c>
      <c r="V135" s="62"/>
      <c r="W135" s="68">
        <f t="shared" si="185"/>
        <v>891</v>
      </c>
      <c r="X135" s="69">
        <f t="shared" si="186"/>
        <v>136670.65000000002</v>
      </c>
      <c r="Y135" s="70">
        <v>3</v>
      </c>
      <c r="Z135" s="71">
        <f t="shared" si="181"/>
        <v>91.799999999999955</v>
      </c>
      <c r="AA135" s="72">
        <f t="shared" si="188"/>
        <v>31309.65</v>
      </c>
      <c r="AB135" s="70">
        <f t="shared" si="145"/>
        <v>11</v>
      </c>
      <c r="AC135" s="139">
        <f t="shared" si="192"/>
        <v>982.8</v>
      </c>
      <c r="AD135" s="113">
        <f t="shared" si="190"/>
        <v>167980.30000000002</v>
      </c>
      <c r="AE135" s="114"/>
    </row>
    <row r="136" spans="1:31" ht="11.5" customHeight="1" x14ac:dyDescent="0.3">
      <c r="A136" s="112">
        <v>44159</v>
      </c>
      <c r="B136" s="159">
        <f t="shared" si="102"/>
        <v>11</v>
      </c>
      <c r="C136" s="159">
        <f t="shared" si="191"/>
        <v>2020</v>
      </c>
      <c r="D136" s="128" t="s">
        <v>143</v>
      </c>
      <c r="E136" s="112" t="s">
        <v>69</v>
      </c>
      <c r="F136" s="112" t="s">
        <v>62</v>
      </c>
      <c r="G136" s="103" t="s">
        <v>59</v>
      </c>
      <c r="H136" s="75">
        <v>80</v>
      </c>
      <c r="I136" s="51">
        <v>1</v>
      </c>
      <c r="J136" s="67" t="s">
        <v>14</v>
      </c>
      <c r="K136" s="53">
        <f t="shared" si="148"/>
        <v>80</v>
      </c>
      <c r="L136" s="54">
        <v>100</v>
      </c>
      <c r="M136" s="55">
        <f t="shared" si="149"/>
        <v>0.25</v>
      </c>
      <c r="N136" s="56">
        <f t="shared" si="150"/>
        <v>20</v>
      </c>
      <c r="O136" s="57">
        <f t="shared" si="151"/>
        <v>20</v>
      </c>
      <c r="P136" s="58">
        <f t="shared" si="152"/>
        <v>0.2</v>
      </c>
      <c r="Q136" s="57">
        <f t="shared" si="153"/>
        <v>1</v>
      </c>
      <c r="R136" s="59">
        <f t="shared" si="154"/>
        <v>0.4</v>
      </c>
      <c r="S136" s="60">
        <f t="shared" si="155"/>
        <v>1</v>
      </c>
      <c r="T136" s="56">
        <f t="shared" si="156"/>
        <v>2.6</v>
      </c>
      <c r="U136" s="61">
        <f t="shared" si="164"/>
        <v>17.399999999999999</v>
      </c>
      <c r="V136" s="62"/>
      <c r="W136" s="68">
        <f t="shared" si="185"/>
        <v>80</v>
      </c>
      <c r="X136" s="69">
        <f t="shared" si="186"/>
        <v>136750.65000000002</v>
      </c>
      <c r="Y136" s="70">
        <v>1</v>
      </c>
      <c r="Z136" s="71">
        <f t="shared" si="181"/>
        <v>20</v>
      </c>
      <c r="AA136" s="72">
        <f t="shared" si="188"/>
        <v>31329.65</v>
      </c>
      <c r="AB136" s="70">
        <f t="shared" si="145"/>
        <v>11</v>
      </c>
      <c r="AC136" s="139">
        <f t="shared" si="192"/>
        <v>100</v>
      </c>
      <c r="AD136" s="113">
        <f t="shared" si="190"/>
        <v>168080.30000000002</v>
      </c>
      <c r="AE136" s="114"/>
    </row>
    <row r="137" spans="1:31" ht="11.5" customHeight="1" x14ac:dyDescent="0.3">
      <c r="A137" s="112">
        <v>44159</v>
      </c>
      <c r="B137" s="159">
        <f t="shared" si="102"/>
        <v>11</v>
      </c>
      <c r="C137" s="159">
        <f t="shared" si="191"/>
        <v>2020</v>
      </c>
      <c r="D137" s="128" t="s">
        <v>144</v>
      </c>
      <c r="E137" s="112" t="s">
        <v>78</v>
      </c>
      <c r="F137" s="112" t="s">
        <v>63</v>
      </c>
      <c r="G137" s="103" t="s">
        <v>36</v>
      </c>
      <c r="H137" s="75">
        <v>5.05</v>
      </c>
      <c r="I137" s="51">
        <v>220</v>
      </c>
      <c r="J137" s="67" t="s">
        <v>14</v>
      </c>
      <c r="K137" s="53">
        <f t="shared" si="148"/>
        <v>1111</v>
      </c>
      <c r="L137" s="54">
        <v>7.4</v>
      </c>
      <c r="M137" s="55">
        <f t="shared" ref="M137:M160" si="193">(L137-H137)/H137</f>
        <v>0.46534653465346548</v>
      </c>
      <c r="N137" s="56">
        <f t="shared" ref="N137:N160" si="194">L137-H137</f>
        <v>2.3500000000000005</v>
      </c>
      <c r="O137" s="57">
        <f t="shared" ref="O137:O160" si="195">N137*I137</f>
        <v>517.00000000000011</v>
      </c>
      <c r="P137" s="58">
        <f t="shared" ref="P137:P143" si="196">O137*$P$3</f>
        <v>5.1700000000000008</v>
      </c>
      <c r="Q137" s="57">
        <f t="shared" ref="Q137:Q143" si="197">O137*$Q$3</f>
        <v>25.850000000000009</v>
      </c>
      <c r="R137" s="59">
        <f t="shared" ref="R137:R143" si="198">O137*$R$3</f>
        <v>10.340000000000002</v>
      </c>
      <c r="S137" s="60">
        <f t="shared" ref="S137:S143" si="199">O137*$S$3</f>
        <v>25.850000000000009</v>
      </c>
      <c r="T137" s="56">
        <f t="shared" ref="T137:T143" si="200">P137+Q137+R137+S137</f>
        <v>67.210000000000022</v>
      </c>
      <c r="U137" s="61">
        <f t="shared" ref="U137:U143" si="201">O137-T137</f>
        <v>449.79000000000008</v>
      </c>
      <c r="V137" s="62"/>
      <c r="W137" s="68">
        <f t="shared" ref="W137:W162" si="202">K137*Y137</f>
        <v>1111</v>
      </c>
      <c r="X137" s="69">
        <f t="shared" si="186"/>
        <v>137861.65000000002</v>
      </c>
      <c r="Y137" s="70">
        <v>1</v>
      </c>
      <c r="Z137" s="71">
        <f t="shared" si="181"/>
        <v>517.00000000000011</v>
      </c>
      <c r="AA137" s="72">
        <f t="shared" si="188"/>
        <v>31846.65</v>
      </c>
      <c r="AB137" s="70">
        <f t="shared" si="145"/>
        <v>11</v>
      </c>
      <c r="AC137" s="139">
        <f t="shared" si="192"/>
        <v>1628</v>
      </c>
      <c r="AD137" s="113">
        <f t="shared" si="190"/>
        <v>169708.30000000002</v>
      </c>
      <c r="AE137" s="114"/>
    </row>
    <row r="138" spans="1:31" ht="11.5" customHeight="1" x14ac:dyDescent="0.3">
      <c r="A138" s="112">
        <v>44159</v>
      </c>
      <c r="B138" s="159">
        <f t="shared" si="102"/>
        <v>11</v>
      </c>
      <c r="C138" s="159">
        <f t="shared" si="191"/>
        <v>2020</v>
      </c>
      <c r="D138" s="128" t="s">
        <v>144</v>
      </c>
      <c r="E138" s="112" t="s">
        <v>78</v>
      </c>
      <c r="F138" s="112" t="s">
        <v>63</v>
      </c>
      <c r="G138" s="103" t="s">
        <v>42</v>
      </c>
      <c r="H138" s="75">
        <v>0.7</v>
      </c>
      <c r="I138" s="51">
        <v>25</v>
      </c>
      <c r="J138" s="67" t="s">
        <v>14</v>
      </c>
      <c r="K138" s="53">
        <f t="shared" si="148"/>
        <v>17.5</v>
      </c>
      <c r="L138" s="54">
        <v>2</v>
      </c>
      <c r="M138" s="55">
        <f t="shared" si="193"/>
        <v>1.8571428571428574</v>
      </c>
      <c r="N138" s="56">
        <f t="shared" si="194"/>
        <v>1.3</v>
      </c>
      <c r="O138" s="57">
        <f t="shared" si="195"/>
        <v>32.5</v>
      </c>
      <c r="P138" s="58">
        <f t="shared" si="196"/>
        <v>0.32500000000000001</v>
      </c>
      <c r="Q138" s="57">
        <f t="shared" si="197"/>
        <v>1.625</v>
      </c>
      <c r="R138" s="59">
        <f t="shared" si="198"/>
        <v>0.65</v>
      </c>
      <c r="S138" s="60">
        <f t="shared" si="199"/>
        <v>1.625</v>
      </c>
      <c r="T138" s="56">
        <f t="shared" si="200"/>
        <v>4.2249999999999996</v>
      </c>
      <c r="U138" s="61">
        <f t="shared" si="201"/>
        <v>28.274999999999999</v>
      </c>
      <c r="V138" s="62"/>
      <c r="W138" s="68">
        <f t="shared" si="202"/>
        <v>52.5</v>
      </c>
      <c r="X138" s="69">
        <f t="shared" si="186"/>
        <v>137914.15000000002</v>
      </c>
      <c r="Y138" s="70">
        <v>3</v>
      </c>
      <c r="Z138" s="71">
        <f t="shared" si="181"/>
        <v>97.5</v>
      </c>
      <c r="AA138" s="72">
        <f t="shared" si="188"/>
        <v>31944.15</v>
      </c>
      <c r="AB138" s="70">
        <f t="shared" si="145"/>
        <v>11</v>
      </c>
      <c r="AC138" s="139">
        <f t="shared" si="192"/>
        <v>150</v>
      </c>
      <c r="AD138" s="113">
        <f t="shared" si="190"/>
        <v>169858.30000000002</v>
      </c>
      <c r="AE138" s="114"/>
    </row>
    <row r="139" spans="1:31" ht="11.5" customHeight="1" x14ac:dyDescent="0.3">
      <c r="A139" s="112">
        <v>44159</v>
      </c>
      <c r="B139" s="159">
        <f t="shared" si="102"/>
        <v>11</v>
      </c>
      <c r="C139" s="159">
        <f t="shared" si="191"/>
        <v>2020</v>
      </c>
      <c r="D139" s="128" t="s">
        <v>144</v>
      </c>
      <c r="E139" s="112" t="s">
        <v>78</v>
      </c>
      <c r="F139" s="112" t="s">
        <v>63</v>
      </c>
      <c r="G139" s="103" t="s">
        <v>26</v>
      </c>
      <c r="H139" s="75">
        <v>15.5</v>
      </c>
      <c r="I139" s="51">
        <v>5</v>
      </c>
      <c r="J139" s="67" t="s">
        <v>14</v>
      </c>
      <c r="K139" s="53">
        <f t="shared" si="148"/>
        <v>77.5</v>
      </c>
      <c r="L139" s="54">
        <v>18.5</v>
      </c>
      <c r="M139" s="55">
        <f t="shared" si="193"/>
        <v>0.19354838709677419</v>
      </c>
      <c r="N139" s="56">
        <f t="shared" si="194"/>
        <v>3</v>
      </c>
      <c r="O139" s="57">
        <f t="shared" si="195"/>
        <v>15</v>
      </c>
      <c r="P139" s="58">
        <f t="shared" si="196"/>
        <v>0.15</v>
      </c>
      <c r="Q139" s="57">
        <f t="shared" si="197"/>
        <v>0.75</v>
      </c>
      <c r="R139" s="59">
        <f t="shared" si="198"/>
        <v>0.3</v>
      </c>
      <c r="S139" s="60">
        <f t="shared" si="199"/>
        <v>0.75</v>
      </c>
      <c r="T139" s="56">
        <f t="shared" si="200"/>
        <v>1.95</v>
      </c>
      <c r="U139" s="61">
        <f t="shared" si="201"/>
        <v>13.05</v>
      </c>
      <c r="V139" s="62"/>
      <c r="W139" s="68">
        <f t="shared" si="202"/>
        <v>155</v>
      </c>
      <c r="X139" s="69">
        <f t="shared" si="186"/>
        <v>138069.15000000002</v>
      </c>
      <c r="Y139" s="70">
        <v>2</v>
      </c>
      <c r="Z139" s="71">
        <f t="shared" si="181"/>
        <v>30</v>
      </c>
      <c r="AA139" s="72">
        <f t="shared" si="188"/>
        <v>31974.15</v>
      </c>
      <c r="AB139" s="70">
        <f t="shared" si="145"/>
        <v>11</v>
      </c>
      <c r="AC139" s="139">
        <f t="shared" si="192"/>
        <v>185</v>
      </c>
      <c r="AD139" s="113">
        <f t="shared" si="190"/>
        <v>170043.30000000002</v>
      </c>
      <c r="AE139" s="114"/>
    </row>
    <row r="140" spans="1:31" ht="11.5" customHeight="1" x14ac:dyDescent="0.3">
      <c r="A140" s="112">
        <v>44159</v>
      </c>
      <c r="B140" s="159">
        <f t="shared" si="102"/>
        <v>11</v>
      </c>
      <c r="C140" s="159">
        <f t="shared" si="191"/>
        <v>2020</v>
      </c>
      <c r="D140" s="128" t="s">
        <v>144</v>
      </c>
      <c r="E140" s="77" t="s">
        <v>78</v>
      </c>
      <c r="F140" s="77" t="s">
        <v>63</v>
      </c>
      <c r="G140" s="108" t="s">
        <v>223</v>
      </c>
      <c r="H140" s="75">
        <v>28</v>
      </c>
      <c r="I140" s="51">
        <v>1</v>
      </c>
      <c r="J140" s="67"/>
      <c r="K140" s="53">
        <f t="shared" si="148"/>
        <v>28</v>
      </c>
      <c r="L140" s="54">
        <v>45</v>
      </c>
      <c r="M140" s="55">
        <f t="shared" si="193"/>
        <v>0.6071428571428571</v>
      </c>
      <c r="N140" s="56">
        <f t="shared" si="194"/>
        <v>17</v>
      </c>
      <c r="O140" s="57">
        <f t="shared" si="195"/>
        <v>17</v>
      </c>
      <c r="P140" s="58">
        <f t="shared" si="196"/>
        <v>0.17</v>
      </c>
      <c r="Q140" s="57">
        <f t="shared" si="197"/>
        <v>0.85000000000000009</v>
      </c>
      <c r="R140" s="59">
        <f t="shared" si="198"/>
        <v>0.34</v>
      </c>
      <c r="S140" s="60">
        <f t="shared" si="199"/>
        <v>0.85000000000000009</v>
      </c>
      <c r="T140" s="56">
        <f t="shared" si="200"/>
        <v>2.21</v>
      </c>
      <c r="U140" s="61">
        <f t="shared" si="201"/>
        <v>14.79</v>
      </c>
      <c r="V140" s="62"/>
      <c r="W140" s="68">
        <f t="shared" si="202"/>
        <v>28</v>
      </c>
      <c r="X140" s="69">
        <f t="shared" si="186"/>
        <v>138097.15000000002</v>
      </c>
      <c r="Y140" s="70">
        <v>1</v>
      </c>
      <c r="Z140" s="71">
        <f t="shared" si="181"/>
        <v>17</v>
      </c>
      <c r="AA140" s="72">
        <f t="shared" si="188"/>
        <v>31991.15</v>
      </c>
      <c r="AB140" s="70">
        <f t="shared" si="145"/>
        <v>11</v>
      </c>
      <c r="AC140" s="139">
        <f t="shared" si="192"/>
        <v>45</v>
      </c>
      <c r="AD140" s="113">
        <f t="shared" si="190"/>
        <v>170088.30000000002</v>
      </c>
      <c r="AE140" s="114"/>
    </row>
    <row r="141" spans="1:31" ht="11.5" customHeight="1" x14ac:dyDescent="0.3">
      <c r="A141" s="112">
        <v>44162</v>
      </c>
      <c r="B141" s="159">
        <f t="shared" si="102"/>
        <v>11</v>
      </c>
      <c r="C141" s="159">
        <f t="shared" si="191"/>
        <v>2020</v>
      </c>
      <c r="D141" s="128" t="s">
        <v>171</v>
      </c>
      <c r="E141" s="77" t="s">
        <v>68</v>
      </c>
      <c r="F141" s="77" t="s">
        <v>66</v>
      </c>
      <c r="G141" s="108" t="s">
        <v>29</v>
      </c>
      <c r="H141" s="75">
        <v>5.05</v>
      </c>
      <c r="I141" s="51">
        <v>220</v>
      </c>
      <c r="J141" s="67" t="s">
        <v>14</v>
      </c>
      <c r="K141" s="53">
        <f t="shared" si="148"/>
        <v>1111</v>
      </c>
      <c r="L141" s="54">
        <v>7.2</v>
      </c>
      <c r="M141" s="55">
        <f t="shared" si="193"/>
        <v>0.42574257425742584</v>
      </c>
      <c r="N141" s="56">
        <f t="shared" si="194"/>
        <v>2.1500000000000004</v>
      </c>
      <c r="O141" s="57">
        <f t="shared" si="195"/>
        <v>473.00000000000006</v>
      </c>
      <c r="P141" s="58">
        <f t="shared" si="196"/>
        <v>4.7300000000000004</v>
      </c>
      <c r="Q141" s="57">
        <f t="shared" si="197"/>
        <v>23.650000000000006</v>
      </c>
      <c r="R141" s="59">
        <f t="shared" si="198"/>
        <v>9.4600000000000009</v>
      </c>
      <c r="S141" s="60">
        <f t="shared" si="199"/>
        <v>23.650000000000006</v>
      </c>
      <c r="T141" s="56">
        <f t="shared" si="200"/>
        <v>61.490000000000009</v>
      </c>
      <c r="U141" s="61">
        <f t="shared" si="201"/>
        <v>411.51000000000005</v>
      </c>
      <c r="V141" s="62"/>
      <c r="W141" s="68">
        <f t="shared" si="202"/>
        <v>1111</v>
      </c>
      <c r="X141" s="69">
        <f t="shared" ref="X141:X142" si="203">X140+W141</f>
        <v>139208.15000000002</v>
      </c>
      <c r="Y141" s="70">
        <v>1</v>
      </c>
      <c r="Z141" s="71">
        <f t="shared" si="181"/>
        <v>473.00000000000006</v>
      </c>
      <c r="AA141" s="72">
        <f t="shared" si="188"/>
        <v>32464.15</v>
      </c>
      <c r="AB141" s="70">
        <f t="shared" si="145"/>
        <v>11</v>
      </c>
      <c r="AC141" s="139">
        <f t="shared" si="192"/>
        <v>1584</v>
      </c>
      <c r="AD141" s="113">
        <f t="shared" si="190"/>
        <v>171672.30000000002</v>
      </c>
      <c r="AE141" s="114"/>
    </row>
    <row r="142" spans="1:31" ht="11.5" customHeight="1" x14ac:dyDescent="0.3">
      <c r="A142" s="112">
        <v>44162</v>
      </c>
      <c r="B142" s="159">
        <f t="shared" si="102"/>
        <v>11</v>
      </c>
      <c r="C142" s="159">
        <f t="shared" si="191"/>
        <v>2020</v>
      </c>
      <c r="D142" s="128" t="s">
        <v>171</v>
      </c>
      <c r="E142" s="77" t="s">
        <v>68</v>
      </c>
      <c r="F142" s="77" t="s">
        <v>66</v>
      </c>
      <c r="G142" s="108" t="s">
        <v>172</v>
      </c>
      <c r="H142" s="75">
        <v>5.6</v>
      </c>
      <c r="I142" s="51">
        <v>30</v>
      </c>
      <c r="J142" s="67" t="s">
        <v>14</v>
      </c>
      <c r="K142" s="53">
        <f t="shared" si="148"/>
        <v>168</v>
      </c>
      <c r="L142" s="54">
        <v>7</v>
      </c>
      <c r="M142" s="55">
        <f t="shared" si="193"/>
        <v>0.25000000000000006</v>
      </c>
      <c r="N142" s="56">
        <f t="shared" si="194"/>
        <v>1.4000000000000004</v>
      </c>
      <c r="O142" s="57">
        <f t="shared" si="195"/>
        <v>42.000000000000014</v>
      </c>
      <c r="P142" s="58">
        <f t="shared" si="196"/>
        <v>0.42000000000000015</v>
      </c>
      <c r="Q142" s="57">
        <f t="shared" si="197"/>
        <v>2.100000000000001</v>
      </c>
      <c r="R142" s="59">
        <f t="shared" si="198"/>
        <v>0.8400000000000003</v>
      </c>
      <c r="S142" s="60">
        <f t="shared" si="199"/>
        <v>2.100000000000001</v>
      </c>
      <c r="T142" s="56">
        <f t="shared" si="200"/>
        <v>5.4600000000000026</v>
      </c>
      <c r="U142" s="61">
        <f t="shared" si="201"/>
        <v>36.540000000000013</v>
      </c>
      <c r="V142" s="62"/>
      <c r="W142" s="68">
        <f t="shared" si="202"/>
        <v>672</v>
      </c>
      <c r="X142" s="69">
        <f t="shared" si="203"/>
        <v>139880.15000000002</v>
      </c>
      <c r="Y142" s="70">
        <v>4</v>
      </c>
      <c r="Z142" s="71">
        <f t="shared" si="181"/>
        <v>168.00000000000006</v>
      </c>
      <c r="AA142" s="72">
        <f t="shared" si="188"/>
        <v>32632.15</v>
      </c>
      <c r="AB142" s="70">
        <f t="shared" si="145"/>
        <v>11</v>
      </c>
      <c r="AC142" s="139">
        <f t="shared" si="192"/>
        <v>840</v>
      </c>
      <c r="AD142" s="113">
        <f t="shared" si="190"/>
        <v>172512.30000000002</v>
      </c>
      <c r="AE142" s="114"/>
    </row>
    <row r="143" spans="1:31" ht="11.5" customHeight="1" x14ac:dyDescent="0.3">
      <c r="A143" s="112">
        <v>44163</v>
      </c>
      <c r="B143" s="159">
        <f t="shared" si="102"/>
        <v>11</v>
      </c>
      <c r="C143" s="159">
        <f t="shared" si="191"/>
        <v>2020</v>
      </c>
      <c r="D143" s="128" t="s">
        <v>177</v>
      </c>
      <c r="E143" s="77" t="s">
        <v>104</v>
      </c>
      <c r="F143" s="77" t="s">
        <v>105</v>
      </c>
      <c r="G143" s="108" t="s">
        <v>18</v>
      </c>
      <c r="H143" s="75">
        <v>8.4</v>
      </c>
      <c r="I143" s="51">
        <v>20</v>
      </c>
      <c r="J143" s="67" t="s">
        <v>14</v>
      </c>
      <c r="K143" s="53">
        <f t="shared" si="148"/>
        <v>168</v>
      </c>
      <c r="L143" s="54">
        <v>10.199999999999999</v>
      </c>
      <c r="M143" s="55">
        <f t="shared" si="193"/>
        <v>0.21428571428571416</v>
      </c>
      <c r="N143" s="56">
        <f t="shared" si="194"/>
        <v>1.7999999999999989</v>
      </c>
      <c r="O143" s="57">
        <f t="shared" si="195"/>
        <v>35.999999999999979</v>
      </c>
      <c r="P143" s="58">
        <f t="shared" si="196"/>
        <v>0.35999999999999982</v>
      </c>
      <c r="Q143" s="57">
        <f t="shared" si="197"/>
        <v>1.7999999999999989</v>
      </c>
      <c r="R143" s="59">
        <f t="shared" si="198"/>
        <v>0.71999999999999964</v>
      </c>
      <c r="S143" s="60">
        <f t="shared" si="199"/>
        <v>1.7999999999999989</v>
      </c>
      <c r="T143" s="56">
        <f t="shared" si="200"/>
        <v>4.6799999999999979</v>
      </c>
      <c r="U143" s="61">
        <f t="shared" si="201"/>
        <v>31.319999999999979</v>
      </c>
      <c r="V143" s="62"/>
      <c r="W143" s="68">
        <f t="shared" si="202"/>
        <v>336</v>
      </c>
      <c r="X143" s="69">
        <f t="shared" ref="X143:X160" si="204">X142+W143</f>
        <v>140216.15000000002</v>
      </c>
      <c r="Y143" s="70">
        <v>2</v>
      </c>
      <c r="Z143" s="71">
        <f t="shared" si="181"/>
        <v>71.999999999999957</v>
      </c>
      <c r="AA143" s="72">
        <f t="shared" si="188"/>
        <v>32704.15</v>
      </c>
      <c r="AB143" s="70">
        <f t="shared" si="145"/>
        <v>11</v>
      </c>
      <c r="AC143" s="139">
        <f t="shared" si="192"/>
        <v>407.99999999999994</v>
      </c>
      <c r="AD143" s="113">
        <f t="shared" si="190"/>
        <v>172920.30000000002</v>
      </c>
      <c r="AE143" s="114"/>
    </row>
    <row r="144" spans="1:31" ht="11.5" customHeight="1" x14ac:dyDescent="0.3">
      <c r="A144" s="112">
        <v>44165</v>
      </c>
      <c r="B144" s="159">
        <f t="shared" si="102"/>
        <v>11</v>
      </c>
      <c r="C144" s="159">
        <f t="shared" si="191"/>
        <v>2020</v>
      </c>
      <c r="D144" s="128" t="s">
        <v>178</v>
      </c>
      <c r="E144" s="77" t="s">
        <v>100</v>
      </c>
      <c r="F144" s="77" t="s">
        <v>101</v>
      </c>
      <c r="G144" s="108" t="s">
        <v>18</v>
      </c>
      <c r="H144" s="75">
        <v>8.4</v>
      </c>
      <c r="I144" s="51">
        <v>20</v>
      </c>
      <c r="J144" s="67" t="s">
        <v>14</v>
      </c>
      <c r="K144" s="53">
        <f t="shared" si="148"/>
        <v>168</v>
      </c>
      <c r="L144" s="54">
        <v>10.5</v>
      </c>
      <c r="M144" s="55">
        <f t="shared" si="193"/>
        <v>0.24999999999999994</v>
      </c>
      <c r="N144" s="56">
        <f t="shared" si="194"/>
        <v>2.0999999999999996</v>
      </c>
      <c r="O144" s="57">
        <f t="shared" si="195"/>
        <v>41.999999999999993</v>
      </c>
      <c r="P144" s="58">
        <v>0.41999999999999993</v>
      </c>
      <c r="Q144" s="57">
        <v>2.0999999999999996</v>
      </c>
      <c r="R144" s="59">
        <v>0.83999999999999986</v>
      </c>
      <c r="S144" s="60">
        <v>2.0999999999999996</v>
      </c>
      <c r="T144" s="56">
        <v>5.4599999999999991</v>
      </c>
      <c r="U144" s="61">
        <v>36.539999999999992</v>
      </c>
      <c r="V144" s="62"/>
      <c r="W144" s="68">
        <f t="shared" si="202"/>
        <v>840</v>
      </c>
      <c r="X144" s="69">
        <f t="shared" si="204"/>
        <v>141056.15000000002</v>
      </c>
      <c r="Y144" s="70">
        <v>5</v>
      </c>
      <c r="Z144" s="71">
        <f t="shared" si="181"/>
        <v>209.99999999999997</v>
      </c>
      <c r="AA144" s="72">
        <f t="shared" si="188"/>
        <v>32914.15</v>
      </c>
      <c r="AB144" s="70">
        <f t="shared" si="145"/>
        <v>11</v>
      </c>
      <c r="AC144" s="139">
        <f t="shared" si="192"/>
        <v>1050</v>
      </c>
      <c r="AD144" s="113">
        <f t="shared" si="190"/>
        <v>173970.30000000002</v>
      </c>
      <c r="AE144" s="114"/>
    </row>
    <row r="145" spans="1:31" ht="11.5" customHeight="1" x14ac:dyDescent="0.3">
      <c r="A145" s="112">
        <v>44165</v>
      </c>
      <c r="B145" s="159">
        <f t="shared" ref="B145:B208" si="205">MONTH(A145)</f>
        <v>11</v>
      </c>
      <c r="C145" s="159">
        <f t="shared" si="191"/>
        <v>2020</v>
      </c>
      <c r="D145" s="128" t="s">
        <v>179</v>
      </c>
      <c r="E145" s="77" t="s">
        <v>108</v>
      </c>
      <c r="F145" s="77" t="s">
        <v>109</v>
      </c>
      <c r="G145" s="108" t="s">
        <v>29</v>
      </c>
      <c r="H145" s="75">
        <v>5.45</v>
      </c>
      <c r="I145" s="51">
        <v>220</v>
      </c>
      <c r="J145" s="67" t="s">
        <v>14</v>
      </c>
      <c r="K145" s="53">
        <f t="shared" si="148"/>
        <v>1199</v>
      </c>
      <c r="L145" s="54">
        <v>6</v>
      </c>
      <c r="M145" s="55">
        <f t="shared" si="193"/>
        <v>0.10091743119266051</v>
      </c>
      <c r="N145" s="56">
        <f t="shared" si="194"/>
        <v>0.54999999999999982</v>
      </c>
      <c r="O145" s="57">
        <f t="shared" si="195"/>
        <v>120.99999999999996</v>
      </c>
      <c r="P145" s="58"/>
      <c r="Q145" s="57"/>
      <c r="R145" s="59"/>
      <c r="S145" s="60"/>
      <c r="T145" s="56"/>
      <c r="U145" s="61"/>
      <c r="V145" s="62"/>
      <c r="W145" s="68">
        <f>K145*Y145</f>
        <v>5995</v>
      </c>
      <c r="X145" s="69">
        <f t="shared" si="204"/>
        <v>147051.15000000002</v>
      </c>
      <c r="Y145" s="70">
        <v>5</v>
      </c>
      <c r="Z145" s="71">
        <f t="shared" si="181"/>
        <v>604.99999999999977</v>
      </c>
      <c r="AA145" s="72">
        <f t="shared" si="188"/>
        <v>33519.15</v>
      </c>
      <c r="AB145" s="70">
        <f t="shared" si="145"/>
        <v>11</v>
      </c>
      <c r="AC145" s="139">
        <f t="shared" si="192"/>
        <v>6600</v>
      </c>
      <c r="AD145" s="113">
        <f t="shared" si="190"/>
        <v>180570.30000000002</v>
      </c>
      <c r="AE145" s="114"/>
    </row>
    <row r="146" spans="1:31" ht="11.5" customHeight="1" x14ac:dyDescent="0.3">
      <c r="A146" s="112">
        <v>44165</v>
      </c>
      <c r="B146" s="159">
        <f t="shared" si="205"/>
        <v>11</v>
      </c>
      <c r="C146" s="159">
        <f t="shared" si="191"/>
        <v>2020</v>
      </c>
      <c r="D146" s="128" t="s">
        <v>179</v>
      </c>
      <c r="E146" s="77" t="s">
        <v>108</v>
      </c>
      <c r="F146" s="77" t="s">
        <v>109</v>
      </c>
      <c r="G146" s="108" t="s">
        <v>172</v>
      </c>
      <c r="H146" s="75">
        <v>5.6</v>
      </c>
      <c r="I146" s="51">
        <v>30</v>
      </c>
      <c r="J146" s="67" t="s">
        <v>14</v>
      </c>
      <c r="K146" s="53">
        <f t="shared" si="148"/>
        <v>168</v>
      </c>
      <c r="L146" s="54">
        <v>6</v>
      </c>
      <c r="M146" s="55">
        <f t="shared" si="193"/>
        <v>7.1428571428571494E-2</v>
      </c>
      <c r="N146" s="56">
        <f t="shared" si="194"/>
        <v>0.40000000000000036</v>
      </c>
      <c r="O146" s="57">
        <f t="shared" si="195"/>
        <v>12.000000000000011</v>
      </c>
      <c r="P146" s="58"/>
      <c r="Q146" s="57"/>
      <c r="R146" s="59"/>
      <c r="S146" s="60"/>
      <c r="T146" s="56"/>
      <c r="U146" s="61"/>
      <c r="V146" s="62"/>
      <c r="W146" s="68">
        <f t="shared" si="202"/>
        <v>672</v>
      </c>
      <c r="X146" s="69">
        <f t="shared" si="204"/>
        <v>147723.15000000002</v>
      </c>
      <c r="Y146" s="70">
        <v>4</v>
      </c>
      <c r="Z146" s="71">
        <f t="shared" si="181"/>
        <v>48.000000000000043</v>
      </c>
      <c r="AA146" s="72">
        <f t="shared" si="188"/>
        <v>33567.15</v>
      </c>
      <c r="AB146" s="70">
        <f t="shared" si="145"/>
        <v>11</v>
      </c>
      <c r="AC146" s="139">
        <f t="shared" si="192"/>
        <v>720</v>
      </c>
      <c r="AD146" s="113">
        <f t="shared" si="190"/>
        <v>181290.30000000002</v>
      </c>
      <c r="AE146" s="114"/>
    </row>
    <row r="147" spans="1:31" ht="11.5" customHeight="1" x14ac:dyDescent="0.3">
      <c r="A147" s="112">
        <v>44165</v>
      </c>
      <c r="B147" s="159">
        <f t="shared" si="205"/>
        <v>11</v>
      </c>
      <c r="C147" s="159">
        <f t="shared" si="191"/>
        <v>2020</v>
      </c>
      <c r="D147" s="128" t="s">
        <v>179</v>
      </c>
      <c r="E147" s="77" t="s">
        <v>108</v>
      </c>
      <c r="F147" s="77" t="s">
        <v>109</v>
      </c>
      <c r="G147" s="108" t="s">
        <v>34</v>
      </c>
      <c r="H147" s="75">
        <v>0.7</v>
      </c>
      <c r="I147" s="51">
        <v>25</v>
      </c>
      <c r="J147" s="67" t="s">
        <v>14</v>
      </c>
      <c r="K147" s="53">
        <f t="shared" si="148"/>
        <v>17.5</v>
      </c>
      <c r="L147" s="54">
        <v>2.2000000000000002</v>
      </c>
      <c r="M147" s="55">
        <f t="shared" si="193"/>
        <v>2.1428571428571432</v>
      </c>
      <c r="N147" s="56">
        <f t="shared" si="194"/>
        <v>1.5000000000000002</v>
      </c>
      <c r="O147" s="57">
        <f t="shared" si="195"/>
        <v>37.500000000000007</v>
      </c>
      <c r="P147" s="58"/>
      <c r="Q147" s="57"/>
      <c r="R147" s="59"/>
      <c r="S147" s="60"/>
      <c r="T147" s="56"/>
      <c r="U147" s="61"/>
      <c r="V147" s="62"/>
      <c r="W147" s="68">
        <f t="shared" si="202"/>
        <v>87.5</v>
      </c>
      <c r="X147" s="69">
        <f t="shared" si="204"/>
        <v>147810.65000000002</v>
      </c>
      <c r="Y147" s="70">
        <v>5</v>
      </c>
      <c r="Z147" s="71">
        <f t="shared" si="181"/>
        <v>187.50000000000003</v>
      </c>
      <c r="AA147" s="72">
        <f t="shared" si="188"/>
        <v>33754.65</v>
      </c>
      <c r="AB147" s="70">
        <f t="shared" si="145"/>
        <v>11</v>
      </c>
      <c r="AC147" s="139">
        <f t="shared" si="192"/>
        <v>275</v>
      </c>
      <c r="AD147" s="113">
        <f t="shared" si="190"/>
        <v>181565.30000000002</v>
      </c>
      <c r="AE147" s="114"/>
    </row>
    <row r="148" spans="1:31" ht="11.5" customHeight="1" x14ac:dyDescent="0.3">
      <c r="A148" s="112">
        <v>44165</v>
      </c>
      <c r="B148" s="159">
        <f t="shared" si="205"/>
        <v>11</v>
      </c>
      <c r="C148" s="159">
        <f t="shared" si="191"/>
        <v>2020</v>
      </c>
      <c r="D148" s="128" t="s">
        <v>179</v>
      </c>
      <c r="E148" s="77" t="s">
        <v>108</v>
      </c>
      <c r="F148" s="77" t="s">
        <v>109</v>
      </c>
      <c r="G148" s="108" t="s">
        <v>26</v>
      </c>
      <c r="H148" s="75">
        <v>15.5</v>
      </c>
      <c r="I148" s="51">
        <v>5</v>
      </c>
      <c r="J148" s="67" t="s">
        <v>14</v>
      </c>
      <c r="K148" s="53">
        <f t="shared" si="148"/>
        <v>77.5</v>
      </c>
      <c r="L148" s="54">
        <v>18</v>
      </c>
      <c r="M148" s="55">
        <f t="shared" si="193"/>
        <v>0.16129032258064516</v>
      </c>
      <c r="N148" s="56">
        <f t="shared" si="194"/>
        <v>2.5</v>
      </c>
      <c r="O148" s="57">
        <f t="shared" si="195"/>
        <v>12.5</v>
      </c>
      <c r="P148" s="58"/>
      <c r="Q148" s="57"/>
      <c r="R148" s="59"/>
      <c r="S148" s="60"/>
      <c r="T148" s="56"/>
      <c r="U148" s="61"/>
      <c r="V148" s="62"/>
      <c r="W148" s="68">
        <f t="shared" si="202"/>
        <v>155</v>
      </c>
      <c r="X148" s="69">
        <f t="shared" si="204"/>
        <v>147965.65000000002</v>
      </c>
      <c r="Y148" s="70">
        <v>2</v>
      </c>
      <c r="Z148" s="71">
        <f t="shared" si="181"/>
        <v>25</v>
      </c>
      <c r="AA148" s="72">
        <f t="shared" si="188"/>
        <v>33779.65</v>
      </c>
      <c r="AB148" s="70">
        <f t="shared" si="145"/>
        <v>11</v>
      </c>
      <c r="AC148" s="139">
        <f t="shared" si="192"/>
        <v>180</v>
      </c>
      <c r="AD148" s="113">
        <f t="shared" si="190"/>
        <v>181745.30000000002</v>
      </c>
      <c r="AE148" s="114"/>
    </row>
    <row r="149" spans="1:31" ht="11.5" customHeight="1" x14ac:dyDescent="0.3">
      <c r="A149" s="112">
        <v>44165</v>
      </c>
      <c r="B149" s="159">
        <f t="shared" si="205"/>
        <v>11</v>
      </c>
      <c r="C149" s="159">
        <f t="shared" si="191"/>
        <v>2020</v>
      </c>
      <c r="D149" s="128" t="s">
        <v>181</v>
      </c>
      <c r="E149" s="77" t="s">
        <v>108</v>
      </c>
      <c r="F149" s="77" t="s">
        <v>109</v>
      </c>
      <c r="G149" s="108" t="s">
        <v>34</v>
      </c>
      <c r="H149" s="75">
        <v>1</v>
      </c>
      <c r="I149" s="51">
        <v>25</v>
      </c>
      <c r="J149" s="67" t="s">
        <v>14</v>
      </c>
      <c r="K149" s="53">
        <f t="shared" si="148"/>
        <v>25</v>
      </c>
      <c r="L149" s="54">
        <v>2.2000000000000002</v>
      </c>
      <c r="M149" s="55">
        <f t="shared" si="193"/>
        <v>1.2000000000000002</v>
      </c>
      <c r="N149" s="56">
        <f t="shared" si="194"/>
        <v>1.2000000000000002</v>
      </c>
      <c r="O149" s="57">
        <f t="shared" si="195"/>
        <v>30.000000000000004</v>
      </c>
      <c r="P149" s="58"/>
      <c r="Q149" s="57"/>
      <c r="R149" s="59"/>
      <c r="S149" s="60"/>
      <c r="T149" s="56"/>
      <c r="U149" s="61"/>
      <c r="V149" s="62"/>
      <c r="W149" s="68">
        <f t="shared" si="202"/>
        <v>125</v>
      </c>
      <c r="X149" s="69">
        <f t="shared" si="204"/>
        <v>148090.65000000002</v>
      </c>
      <c r="Y149" s="70">
        <v>5</v>
      </c>
      <c r="Z149" s="71">
        <f t="shared" si="181"/>
        <v>150.00000000000003</v>
      </c>
      <c r="AA149" s="72">
        <f t="shared" si="188"/>
        <v>33929.65</v>
      </c>
      <c r="AB149" s="70">
        <f t="shared" si="145"/>
        <v>11</v>
      </c>
      <c r="AC149" s="139">
        <f t="shared" si="192"/>
        <v>275</v>
      </c>
      <c r="AD149" s="113">
        <f t="shared" si="190"/>
        <v>182020.30000000002</v>
      </c>
      <c r="AE149" s="114"/>
    </row>
    <row r="150" spans="1:31" ht="11.5" customHeight="1" x14ac:dyDescent="0.3">
      <c r="A150" s="112">
        <v>44170</v>
      </c>
      <c r="B150" s="159">
        <f t="shared" si="205"/>
        <v>12</v>
      </c>
      <c r="C150" s="159">
        <f t="shared" si="191"/>
        <v>2020</v>
      </c>
      <c r="D150" s="128" t="s">
        <v>182</v>
      </c>
      <c r="E150" s="77" t="s">
        <v>69</v>
      </c>
      <c r="F150" s="77" t="s">
        <v>184</v>
      </c>
      <c r="G150" s="108" t="s">
        <v>40</v>
      </c>
      <c r="H150" s="75">
        <v>4.7</v>
      </c>
      <c r="I150" s="51">
        <v>54</v>
      </c>
      <c r="J150" s="67" t="s">
        <v>14</v>
      </c>
      <c r="K150" s="53">
        <f t="shared" si="148"/>
        <v>253.8</v>
      </c>
      <c r="L150" s="54">
        <v>7.4</v>
      </c>
      <c r="M150" s="55">
        <f t="shared" si="193"/>
        <v>0.57446808510638303</v>
      </c>
      <c r="N150" s="56">
        <f t="shared" si="194"/>
        <v>2.7</v>
      </c>
      <c r="O150" s="57">
        <f t="shared" si="195"/>
        <v>145.80000000000001</v>
      </c>
      <c r="P150" s="58"/>
      <c r="Q150" s="57"/>
      <c r="R150" s="59"/>
      <c r="S150" s="60"/>
      <c r="T150" s="56"/>
      <c r="U150" s="61"/>
      <c r="V150" s="62"/>
      <c r="W150" s="68">
        <f t="shared" si="202"/>
        <v>507.6</v>
      </c>
      <c r="X150" s="69">
        <f t="shared" si="204"/>
        <v>148598.25000000003</v>
      </c>
      <c r="Y150" s="70">
        <v>2</v>
      </c>
      <c r="Z150" s="71">
        <f t="shared" si="181"/>
        <v>291.60000000000002</v>
      </c>
      <c r="AA150" s="72">
        <f t="shared" si="188"/>
        <v>34221.25</v>
      </c>
      <c r="AB150" s="70">
        <f t="shared" si="145"/>
        <v>12</v>
      </c>
      <c r="AC150" s="139">
        <f t="shared" si="192"/>
        <v>799.2</v>
      </c>
      <c r="AD150" s="113">
        <f t="shared" si="190"/>
        <v>182819.50000000003</v>
      </c>
      <c r="AE150" s="114"/>
    </row>
    <row r="151" spans="1:31" ht="11.5" customHeight="1" x14ac:dyDescent="0.3">
      <c r="A151" s="112">
        <v>44180</v>
      </c>
      <c r="B151" s="159">
        <f t="shared" si="205"/>
        <v>12</v>
      </c>
      <c r="C151" s="159">
        <f t="shared" si="191"/>
        <v>2020</v>
      </c>
      <c r="D151" s="128" t="s">
        <v>183</v>
      </c>
      <c r="E151" s="77" t="s">
        <v>68</v>
      </c>
      <c r="F151" s="77" t="s">
        <v>66</v>
      </c>
      <c r="G151" s="108" t="s">
        <v>36</v>
      </c>
      <c r="H151" s="75">
        <v>6.6</v>
      </c>
      <c r="I151" s="51">
        <v>220</v>
      </c>
      <c r="J151" s="67" t="s">
        <v>14</v>
      </c>
      <c r="K151" s="53">
        <f t="shared" si="148"/>
        <v>1452</v>
      </c>
      <c r="L151" s="54">
        <v>7.8</v>
      </c>
      <c r="M151" s="55">
        <f t="shared" si="193"/>
        <v>0.18181818181818185</v>
      </c>
      <c r="N151" s="56">
        <f t="shared" si="194"/>
        <v>1.2000000000000002</v>
      </c>
      <c r="O151" s="57">
        <f t="shared" si="195"/>
        <v>264.00000000000006</v>
      </c>
      <c r="P151" s="58"/>
      <c r="Q151" s="57"/>
      <c r="R151" s="59"/>
      <c r="S151" s="60"/>
      <c r="T151" s="56"/>
      <c r="U151" s="61"/>
      <c r="V151" s="62"/>
      <c r="W151" s="68">
        <f t="shared" si="202"/>
        <v>1452</v>
      </c>
      <c r="X151" s="69">
        <f t="shared" si="204"/>
        <v>150050.25000000003</v>
      </c>
      <c r="Y151" s="70">
        <v>1</v>
      </c>
      <c r="Z151" s="71">
        <f t="shared" si="181"/>
        <v>264.00000000000006</v>
      </c>
      <c r="AA151" s="72">
        <f t="shared" si="188"/>
        <v>34485.25</v>
      </c>
      <c r="AB151" s="70">
        <f t="shared" si="145"/>
        <v>12</v>
      </c>
      <c r="AC151" s="139">
        <f t="shared" si="192"/>
        <v>1716</v>
      </c>
      <c r="AD151" s="113">
        <f t="shared" si="190"/>
        <v>184535.50000000003</v>
      </c>
      <c r="AE151" s="114"/>
    </row>
    <row r="152" spans="1:31" ht="11.5" customHeight="1" x14ac:dyDescent="0.3">
      <c r="A152" s="112">
        <v>44180</v>
      </c>
      <c r="B152" s="159">
        <f t="shared" si="205"/>
        <v>12</v>
      </c>
      <c r="C152" s="159">
        <f t="shared" si="191"/>
        <v>2020</v>
      </c>
      <c r="D152" s="128" t="s">
        <v>183</v>
      </c>
      <c r="E152" s="77" t="s">
        <v>68</v>
      </c>
      <c r="F152" s="77" t="s">
        <v>66</v>
      </c>
      <c r="G152" s="108" t="s">
        <v>72</v>
      </c>
      <c r="H152" s="75">
        <v>10.199999999999999</v>
      </c>
      <c r="I152" s="51">
        <v>20</v>
      </c>
      <c r="J152" s="67" t="s">
        <v>14</v>
      </c>
      <c r="K152" s="53">
        <f t="shared" si="148"/>
        <v>204</v>
      </c>
      <c r="L152" s="54">
        <v>12.8</v>
      </c>
      <c r="M152" s="55">
        <f t="shared" si="193"/>
        <v>0.25490196078431387</v>
      </c>
      <c r="N152" s="56">
        <f t="shared" si="194"/>
        <v>2.6000000000000014</v>
      </c>
      <c r="O152" s="57">
        <f t="shared" si="195"/>
        <v>52.000000000000028</v>
      </c>
      <c r="P152" s="58"/>
      <c r="Q152" s="57"/>
      <c r="R152" s="59"/>
      <c r="S152" s="60"/>
      <c r="T152" s="56"/>
      <c r="U152" s="61"/>
      <c r="V152" s="62"/>
      <c r="W152" s="68">
        <f t="shared" si="202"/>
        <v>408</v>
      </c>
      <c r="X152" s="69">
        <f t="shared" si="204"/>
        <v>150458.25000000003</v>
      </c>
      <c r="Y152" s="70">
        <v>2</v>
      </c>
      <c r="Z152" s="71">
        <f t="shared" si="181"/>
        <v>104.00000000000006</v>
      </c>
      <c r="AA152" s="72">
        <f t="shared" si="188"/>
        <v>34589.25</v>
      </c>
      <c r="AB152" s="70">
        <f t="shared" si="145"/>
        <v>12</v>
      </c>
      <c r="AC152" s="139">
        <f t="shared" si="192"/>
        <v>512</v>
      </c>
      <c r="AD152" s="113">
        <f t="shared" si="190"/>
        <v>185047.50000000003</v>
      </c>
      <c r="AE152" s="114"/>
    </row>
    <row r="153" spans="1:31" ht="11.5" customHeight="1" x14ac:dyDescent="0.3">
      <c r="A153" s="112">
        <v>44191</v>
      </c>
      <c r="B153" s="159">
        <f t="shared" si="205"/>
        <v>12</v>
      </c>
      <c r="C153" s="159">
        <f t="shared" si="191"/>
        <v>2020</v>
      </c>
      <c r="D153" s="128" t="s">
        <v>185</v>
      </c>
      <c r="E153" s="77" t="s">
        <v>80</v>
      </c>
      <c r="F153" s="77" t="s">
        <v>81</v>
      </c>
      <c r="G153" s="108" t="s">
        <v>38</v>
      </c>
      <c r="H153" s="75">
        <v>5.05</v>
      </c>
      <c r="I153" s="51">
        <v>220</v>
      </c>
      <c r="J153" s="67" t="s">
        <v>14</v>
      </c>
      <c r="K153" s="53">
        <f t="shared" si="148"/>
        <v>1111</v>
      </c>
      <c r="L153" s="54">
        <v>6.5</v>
      </c>
      <c r="M153" s="55">
        <f t="shared" si="193"/>
        <v>0.28712871287128716</v>
      </c>
      <c r="N153" s="56">
        <f t="shared" si="194"/>
        <v>1.4500000000000002</v>
      </c>
      <c r="O153" s="57">
        <f t="shared" si="195"/>
        <v>319.00000000000006</v>
      </c>
      <c r="P153" s="58"/>
      <c r="Q153" s="57"/>
      <c r="R153" s="59"/>
      <c r="S153" s="60"/>
      <c r="T153" s="56"/>
      <c r="U153" s="61"/>
      <c r="V153" s="62"/>
      <c r="W153" s="68">
        <f t="shared" si="202"/>
        <v>2222</v>
      </c>
      <c r="X153" s="69">
        <f t="shared" si="204"/>
        <v>152680.25000000003</v>
      </c>
      <c r="Y153" s="70">
        <v>2</v>
      </c>
      <c r="Z153" s="71">
        <f t="shared" si="181"/>
        <v>638.00000000000011</v>
      </c>
      <c r="AA153" s="72">
        <f t="shared" si="188"/>
        <v>35227.25</v>
      </c>
      <c r="AB153" s="70">
        <f t="shared" si="145"/>
        <v>12</v>
      </c>
      <c r="AC153" s="139">
        <f t="shared" si="192"/>
        <v>2860</v>
      </c>
      <c r="AD153" s="113">
        <f t="shared" si="190"/>
        <v>187907.50000000003</v>
      </c>
      <c r="AE153" s="114"/>
    </row>
    <row r="154" spans="1:31" ht="11.5" customHeight="1" x14ac:dyDescent="0.3">
      <c r="A154" s="112">
        <v>44195</v>
      </c>
      <c r="B154" s="159">
        <f t="shared" si="205"/>
        <v>12</v>
      </c>
      <c r="C154" s="159">
        <f t="shared" si="191"/>
        <v>2020</v>
      </c>
      <c r="D154" s="128" t="s">
        <v>186</v>
      </c>
      <c r="E154" s="77" t="s">
        <v>78</v>
      </c>
      <c r="F154" s="77" t="s">
        <v>63</v>
      </c>
      <c r="G154" s="108" t="s">
        <v>36</v>
      </c>
      <c r="H154" s="75">
        <v>6.6</v>
      </c>
      <c r="I154" s="51">
        <v>220</v>
      </c>
      <c r="J154" s="67" t="s">
        <v>14</v>
      </c>
      <c r="K154" s="53">
        <f t="shared" si="148"/>
        <v>1452</v>
      </c>
      <c r="L154" s="54">
        <v>7.8</v>
      </c>
      <c r="M154" s="55">
        <f t="shared" si="193"/>
        <v>0.18181818181818185</v>
      </c>
      <c r="N154" s="56">
        <f t="shared" si="194"/>
        <v>1.2000000000000002</v>
      </c>
      <c r="O154" s="57">
        <f t="shared" si="195"/>
        <v>264.00000000000006</v>
      </c>
      <c r="P154" s="58"/>
      <c r="Q154" s="57"/>
      <c r="R154" s="59"/>
      <c r="S154" s="60"/>
      <c r="T154" s="56"/>
      <c r="U154" s="61"/>
      <c r="V154" s="62"/>
      <c r="W154" s="68">
        <f t="shared" si="202"/>
        <v>4356</v>
      </c>
      <c r="X154" s="69">
        <f t="shared" si="204"/>
        <v>157036.25000000003</v>
      </c>
      <c r="Y154" s="70">
        <v>3</v>
      </c>
      <c r="Z154" s="71">
        <f t="shared" si="181"/>
        <v>792.00000000000023</v>
      </c>
      <c r="AA154" s="72">
        <f t="shared" si="188"/>
        <v>36019.25</v>
      </c>
      <c r="AB154" s="70">
        <f t="shared" si="145"/>
        <v>12</v>
      </c>
      <c r="AC154" s="139">
        <f t="shared" si="192"/>
        <v>5148</v>
      </c>
      <c r="AD154" s="113">
        <f t="shared" si="190"/>
        <v>193055.50000000003</v>
      </c>
      <c r="AE154" s="114"/>
    </row>
    <row r="155" spans="1:31" ht="11.5" customHeight="1" x14ac:dyDescent="0.3">
      <c r="A155" s="112">
        <v>44195</v>
      </c>
      <c r="B155" s="159">
        <f t="shared" si="205"/>
        <v>12</v>
      </c>
      <c r="C155" s="159">
        <f t="shared" si="191"/>
        <v>2020</v>
      </c>
      <c r="D155" s="128" t="s">
        <v>186</v>
      </c>
      <c r="E155" s="77" t="s">
        <v>78</v>
      </c>
      <c r="F155" s="77" t="s">
        <v>63</v>
      </c>
      <c r="G155" s="108" t="s">
        <v>39</v>
      </c>
      <c r="H155" s="75">
        <v>4.7</v>
      </c>
      <c r="I155" s="51">
        <v>54</v>
      </c>
      <c r="J155" s="67" t="s">
        <v>14</v>
      </c>
      <c r="K155" s="53">
        <f t="shared" si="148"/>
        <v>253.8</v>
      </c>
      <c r="L155" s="54">
        <v>7.5</v>
      </c>
      <c r="M155" s="55">
        <f t="shared" si="193"/>
        <v>0.5957446808510638</v>
      </c>
      <c r="N155" s="56">
        <f t="shared" si="194"/>
        <v>2.8</v>
      </c>
      <c r="O155" s="57">
        <f t="shared" si="195"/>
        <v>151.19999999999999</v>
      </c>
      <c r="P155" s="58"/>
      <c r="Q155" s="57"/>
      <c r="R155" s="59"/>
      <c r="S155" s="60"/>
      <c r="T155" s="56"/>
      <c r="U155" s="61"/>
      <c r="V155" s="62"/>
      <c r="W155" s="68">
        <f t="shared" si="202"/>
        <v>253.8</v>
      </c>
      <c r="X155" s="69">
        <f t="shared" si="204"/>
        <v>157290.05000000002</v>
      </c>
      <c r="Y155" s="70">
        <v>1</v>
      </c>
      <c r="Z155" s="71">
        <f t="shared" si="181"/>
        <v>151.19999999999999</v>
      </c>
      <c r="AA155" s="72">
        <f t="shared" si="188"/>
        <v>36170.449999999997</v>
      </c>
      <c r="AB155" s="70">
        <f t="shared" si="145"/>
        <v>12</v>
      </c>
      <c r="AC155" s="139">
        <f t="shared" si="192"/>
        <v>405</v>
      </c>
      <c r="AD155" s="113">
        <f t="shared" si="190"/>
        <v>193460.5</v>
      </c>
      <c r="AE155" s="114"/>
    </row>
    <row r="156" spans="1:31" ht="11.5" customHeight="1" x14ac:dyDescent="0.3">
      <c r="A156" s="112">
        <v>44195</v>
      </c>
      <c r="B156" s="159">
        <f t="shared" si="205"/>
        <v>12</v>
      </c>
      <c r="C156" s="159">
        <f t="shared" si="191"/>
        <v>2020</v>
      </c>
      <c r="D156" s="128" t="s">
        <v>186</v>
      </c>
      <c r="E156" s="77" t="s">
        <v>78</v>
      </c>
      <c r="F156" s="77" t="s">
        <v>63</v>
      </c>
      <c r="G156" s="108" t="s">
        <v>26</v>
      </c>
      <c r="H156" s="75">
        <v>15.5</v>
      </c>
      <c r="I156" s="51">
        <v>5</v>
      </c>
      <c r="J156" s="67" t="s">
        <v>14</v>
      </c>
      <c r="K156" s="53">
        <f t="shared" si="148"/>
        <v>77.5</v>
      </c>
      <c r="L156" s="54">
        <v>18.5</v>
      </c>
      <c r="M156" s="55">
        <f t="shared" si="193"/>
        <v>0.19354838709677419</v>
      </c>
      <c r="N156" s="56">
        <f t="shared" si="194"/>
        <v>3</v>
      </c>
      <c r="O156" s="57">
        <f t="shared" si="195"/>
        <v>15</v>
      </c>
      <c r="P156" s="58"/>
      <c r="Q156" s="57"/>
      <c r="R156" s="59"/>
      <c r="S156" s="60"/>
      <c r="T156" s="56"/>
      <c r="U156" s="61"/>
      <c r="V156" s="62"/>
      <c r="W156" s="68">
        <f t="shared" si="202"/>
        <v>465</v>
      </c>
      <c r="X156" s="69">
        <f t="shared" si="204"/>
        <v>157755.05000000002</v>
      </c>
      <c r="Y156" s="70">
        <v>6</v>
      </c>
      <c r="Z156" s="71">
        <f t="shared" si="181"/>
        <v>90</v>
      </c>
      <c r="AA156" s="72">
        <f t="shared" si="188"/>
        <v>36260.449999999997</v>
      </c>
      <c r="AB156" s="70">
        <f t="shared" si="145"/>
        <v>12</v>
      </c>
      <c r="AC156" s="139">
        <f t="shared" si="192"/>
        <v>555</v>
      </c>
      <c r="AD156" s="113">
        <f t="shared" si="190"/>
        <v>194015.5</v>
      </c>
      <c r="AE156" s="114"/>
    </row>
    <row r="157" spans="1:31" ht="11.5" customHeight="1" x14ac:dyDescent="0.3">
      <c r="A157" s="112">
        <v>44196</v>
      </c>
      <c r="B157" s="159">
        <f t="shared" si="205"/>
        <v>12</v>
      </c>
      <c r="C157" s="159">
        <f t="shared" si="191"/>
        <v>2020</v>
      </c>
      <c r="D157" s="128" t="s">
        <v>187</v>
      </c>
      <c r="E157" s="77" t="s">
        <v>108</v>
      </c>
      <c r="F157" s="77" t="s">
        <v>109</v>
      </c>
      <c r="G157" s="108" t="s">
        <v>29</v>
      </c>
      <c r="H157" s="75">
        <v>5.45</v>
      </c>
      <c r="I157" s="51">
        <v>220</v>
      </c>
      <c r="J157" s="67" t="s">
        <v>14</v>
      </c>
      <c r="K157" s="53">
        <f t="shared" si="148"/>
        <v>1199</v>
      </c>
      <c r="L157" s="54">
        <v>7</v>
      </c>
      <c r="M157" s="55">
        <f t="shared" si="193"/>
        <v>0.2844036697247706</v>
      </c>
      <c r="N157" s="56">
        <f t="shared" si="194"/>
        <v>1.5499999999999998</v>
      </c>
      <c r="O157" s="57">
        <f t="shared" si="195"/>
        <v>340.99999999999994</v>
      </c>
      <c r="P157" s="58"/>
      <c r="Q157" s="57"/>
      <c r="R157" s="59"/>
      <c r="S157" s="60"/>
      <c r="T157" s="56"/>
      <c r="U157" s="61"/>
      <c r="V157" s="62"/>
      <c r="W157" s="68">
        <f t="shared" si="202"/>
        <v>5995</v>
      </c>
      <c r="X157" s="69">
        <f t="shared" si="204"/>
        <v>163750.05000000002</v>
      </c>
      <c r="Y157" s="70">
        <v>5</v>
      </c>
      <c r="Z157" s="71">
        <f t="shared" si="181"/>
        <v>1704.9999999999998</v>
      </c>
      <c r="AA157" s="72">
        <f t="shared" si="188"/>
        <v>37965.449999999997</v>
      </c>
      <c r="AB157" s="70">
        <f t="shared" si="145"/>
        <v>12</v>
      </c>
      <c r="AC157" s="139">
        <f t="shared" si="192"/>
        <v>7700</v>
      </c>
      <c r="AD157" s="113">
        <f t="shared" si="190"/>
        <v>201715.5</v>
      </c>
      <c r="AE157" s="114"/>
    </row>
    <row r="158" spans="1:31" ht="11.5" customHeight="1" x14ac:dyDescent="0.3">
      <c r="A158" s="112">
        <v>44196</v>
      </c>
      <c r="B158" s="159">
        <f t="shared" si="205"/>
        <v>12</v>
      </c>
      <c r="C158" s="159">
        <f t="shared" si="191"/>
        <v>2020</v>
      </c>
      <c r="D158" s="128" t="s">
        <v>187</v>
      </c>
      <c r="E158" s="77" t="s">
        <v>108</v>
      </c>
      <c r="F158" s="77" t="s">
        <v>109</v>
      </c>
      <c r="G158" s="108" t="s">
        <v>188</v>
      </c>
      <c r="H158" s="75">
        <v>5.6</v>
      </c>
      <c r="I158" s="51">
        <v>30</v>
      </c>
      <c r="J158" s="67" t="s">
        <v>14</v>
      </c>
      <c r="K158" s="53">
        <f t="shared" si="148"/>
        <v>168</v>
      </c>
      <c r="L158" s="54">
        <v>7</v>
      </c>
      <c r="M158" s="55">
        <f t="shared" si="193"/>
        <v>0.25000000000000006</v>
      </c>
      <c r="N158" s="56">
        <f t="shared" si="194"/>
        <v>1.4000000000000004</v>
      </c>
      <c r="O158" s="57">
        <f t="shared" si="195"/>
        <v>42.000000000000014</v>
      </c>
      <c r="P158" s="58"/>
      <c r="Q158" s="57"/>
      <c r="R158" s="59"/>
      <c r="S158" s="60"/>
      <c r="T158" s="56"/>
      <c r="U158" s="61"/>
      <c r="V158" s="62"/>
      <c r="W158" s="68">
        <f t="shared" si="202"/>
        <v>1344</v>
      </c>
      <c r="X158" s="69">
        <f t="shared" si="204"/>
        <v>165094.05000000002</v>
      </c>
      <c r="Y158" s="70">
        <v>8</v>
      </c>
      <c r="Z158" s="71">
        <f t="shared" si="181"/>
        <v>336.00000000000011</v>
      </c>
      <c r="AA158" s="72">
        <f t="shared" si="188"/>
        <v>38301.449999999997</v>
      </c>
      <c r="AB158" s="70">
        <f t="shared" si="145"/>
        <v>12</v>
      </c>
      <c r="AC158" s="139">
        <f t="shared" si="192"/>
        <v>1680</v>
      </c>
      <c r="AD158" s="113">
        <f t="shared" si="190"/>
        <v>203395.5</v>
      </c>
      <c r="AE158" s="114"/>
    </row>
    <row r="159" spans="1:31" ht="11.5" customHeight="1" x14ac:dyDescent="0.3">
      <c r="A159" s="112">
        <v>44196</v>
      </c>
      <c r="B159" s="159">
        <f t="shared" si="205"/>
        <v>12</v>
      </c>
      <c r="C159" s="159">
        <f t="shared" si="191"/>
        <v>2020</v>
      </c>
      <c r="D159" s="128" t="s">
        <v>187</v>
      </c>
      <c r="E159" s="77" t="s">
        <v>108</v>
      </c>
      <c r="F159" s="77" t="s">
        <v>109</v>
      </c>
      <c r="G159" s="108" t="s">
        <v>34</v>
      </c>
      <c r="H159" s="75">
        <v>1</v>
      </c>
      <c r="I159" s="51">
        <v>25</v>
      </c>
      <c r="J159" s="67" t="s">
        <v>14</v>
      </c>
      <c r="K159" s="53">
        <f t="shared" si="148"/>
        <v>25</v>
      </c>
      <c r="L159" s="54">
        <v>2.2000000000000002</v>
      </c>
      <c r="M159" s="55">
        <f t="shared" si="193"/>
        <v>1.2000000000000002</v>
      </c>
      <c r="N159" s="56">
        <f t="shared" si="194"/>
        <v>1.2000000000000002</v>
      </c>
      <c r="O159" s="57">
        <f t="shared" si="195"/>
        <v>30.000000000000004</v>
      </c>
      <c r="P159" s="58"/>
      <c r="Q159" s="57"/>
      <c r="R159" s="59"/>
      <c r="S159" s="60"/>
      <c r="T159" s="56"/>
      <c r="U159" s="61"/>
      <c r="V159" s="62"/>
      <c r="W159" s="68">
        <f t="shared" si="202"/>
        <v>250</v>
      </c>
      <c r="X159" s="69">
        <f t="shared" si="204"/>
        <v>165344.05000000002</v>
      </c>
      <c r="Y159" s="70">
        <v>10</v>
      </c>
      <c r="Z159" s="71">
        <f t="shared" si="181"/>
        <v>300.00000000000006</v>
      </c>
      <c r="AA159" s="72">
        <f t="shared" si="188"/>
        <v>38601.449999999997</v>
      </c>
      <c r="AB159" s="70">
        <f t="shared" si="145"/>
        <v>12</v>
      </c>
      <c r="AC159" s="139">
        <f t="shared" si="192"/>
        <v>550</v>
      </c>
      <c r="AD159" s="113">
        <f t="shared" si="190"/>
        <v>203945.5</v>
      </c>
      <c r="AE159" s="114"/>
    </row>
    <row r="160" spans="1:31" ht="11.5" customHeight="1" x14ac:dyDescent="0.3">
      <c r="A160" s="112">
        <v>44196</v>
      </c>
      <c r="B160" s="159">
        <f t="shared" si="205"/>
        <v>12</v>
      </c>
      <c r="C160" s="159">
        <f t="shared" si="191"/>
        <v>2020</v>
      </c>
      <c r="D160" s="128" t="s">
        <v>187</v>
      </c>
      <c r="E160" s="77" t="s">
        <v>108</v>
      </c>
      <c r="F160" s="77" t="s">
        <v>109</v>
      </c>
      <c r="G160" s="108" t="s">
        <v>26</v>
      </c>
      <c r="H160" s="75">
        <v>15.5</v>
      </c>
      <c r="I160" s="51">
        <v>5</v>
      </c>
      <c r="J160" s="67" t="s">
        <v>14</v>
      </c>
      <c r="K160" s="53">
        <f t="shared" si="148"/>
        <v>77.5</v>
      </c>
      <c r="L160" s="54">
        <v>19</v>
      </c>
      <c r="M160" s="55">
        <f t="shared" si="193"/>
        <v>0.22580645161290322</v>
      </c>
      <c r="N160" s="56">
        <f t="shared" si="194"/>
        <v>3.5</v>
      </c>
      <c r="O160" s="57">
        <f t="shared" si="195"/>
        <v>17.5</v>
      </c>
      <c r="P160" s="58"/>
      <c r="Q160" s="57"/>
      <c r="R160" s="59"/>
      <c r="S160" s="60"/>
      <c r="T160" s="56"/>
      <c r="U160" s="61"/>
      <c r="V160" s="62"/>
      <c r="W160" s="68">
        <f t="shared" si="202"/>
        <v>155</v>
      </c>
      <c r="X160" s="69">
        <f t="shared" si="204"/>
        <v>165499.05000000002</v>
      </c>
      <c r="Y160" s="70">
        <v>2</v>
      </c>
      <c r="Z160" s="71">
        <f t="shared" si="181"/>
        <v>35</v>
      </c>
      <c r="AA160" s="72">
        <f t="shared" si="188"/>
        <v>38636.449999999997</v>
      </c>
      <c r="AB160" s="70">
        <f t="shared" si="145"/>
        <v>12</v>
      </c>
      <c r="AC160" s="139">
        <f t="shared" si="192"/>
        <v>190</v>
      </c>
      <c r="AD160" s="113">
        <f t="shared" si="190"/>
        <v>204135.5</v>
      </c>
      <c r="AE160" s="114"/>
    </row>
    <row r="161" spans="1:31" ht="11.5" customHeight="1" x14ac:dyDescent="0.3">
      <c r="A161" s="112">
        <v>44200</v>
      </c>
      <c r="B161" s="159">
        <f t="shared" si="205"/>
        <v>1</v>
      </c>
      <c r="C161" s="159">
        <f t="shared" si="191"/>
        <v>2021</v>
      </c>
      <c r="D161" s="128" t="s">
        <v>190</v>
      </c>
      <c r="E161" s="77" t="s">
        <v>194</v>
      </c>
      <c r="F161" s="77" t="s">
        <v>195</v>
      </c>
      <c r="G161" s="108" t="s">
        <v>196</v>
      </c>
      <c r="H161" s="75">
        <v>27</v>
      </c>
      <c r="I161" s="51">
        <v>22</v>
      </c>
      <c r="J161" s="67" t="s">
        <v>14</v>
      </c>
      <c r="K161" s="53">
        <f t="shared" si="148"/>
        <v>594</v>
      </c>
      <c r="L161" s="54">
        <v>35</v>
      </c>
      <c r="M161" s="55">
        <f t="shared" ref="M161:M176" si="206">(L161-H161)/H161</f>
        <v>0.29629629629629628</v>
      </c>
      <c r="N161" s="56">
        <f t="shared" ref="N161:N176" si="207">L161-H161</f>
        <v>8</v>
      </c>
      <c r="O161" s="57">
        <f t="shared" ref="O161:O176" si="208">N161*I161</f>
        <v>176</v>
      </c>
      <c r="P161" s="58"/>
      <c r="Q161" s="57"/>
      <c r="R161" s="59"/>
      <c r="S161" s="60"/>
      <c r="T161" s="56"/>
      <c r="U161" s="61"/>
      <c r="V161" s="62"/>
      <c r="W161" s="68">
        <f t="shared" si="202"/>
        <v>1188</v>
      </c>
      <c r="X161" s="69">
        <f t="shared" ref="X161:X208" si="209">X160+W161</f>
        <v>166687.05000000002</v>
      </c>
      <c r="Y161" s="70">
        <v>2</v>
      </c>
      <c r="Z161" s="71">
        <f t="shared" ref="Z161:Z231" si="210">O161*Y161</f>
        <v>352</v>
      </c>
      <c r="AA161" s="72">
        <f t="shared" ref="AA161:AA208" si="211">AA160+Z161</f>
        <v>38988.449999999997</v>
      </c>
      <c r="AB161" s="70">
        <f t="shared" ref="AB161:AB208" si="212">MONTH(A161)</f>
        <v>1</v>
      </c>
      <c r="AC161" s="139">
        <f t="shared" ref="AC161:AC176" si="213">W161+Z161</f>
        <v>1540</v>
      </c>
      <c r="AD161" s="113">
        <f t="shared" ref="AD161:AD176" si="214">X161+AA161</f>
        <v>205675.5</v>
      </c>
      <c r="AE161" s="114"/>
    </row>
    <row r="162" spans="1:31" ht="11.5" customHeight="1" x14ac:dyDescent="0.3">
      <c r="A162" s="112">
        <v>44200</v>
      </c>
      <c r="B162" s="159">
        <f t="shared" si="205"/>
        <v>1</v>
      </c>
      <c r="C162" s="159">
        <f t="shared" si="191"/>
        <v>2021</v>
      </c>
      <c r="D162" s="128" t="s">
        <v>190</v>
      </c>
      <c r="E162" s="77" t="s">
        <v>194</v>
      </c>
      <c r="F162" s="77" t="s">
        <v>195</v>
      </c>
      <c r="G162" s="108" t="s">
        <v>197</v>
      </c>
      <c r="H162" s="75">
        <v>4.7</v>
      </c>
      <c r="I162" s="51">
        <v>54</v>
      </c>
      <c r="J162" s="67" t="s">
        <v>14</v>
      </c>
      <c r="K162" s="53">
        <f t="shared" si="148"/>
        <v>253.8</v>
      </c>
      <c r="L162" s="54">
        <v>7.5</v>
      </c>
      <c r="M162" s="55">
        <f t="shared" si="206"/>
        <v>0.5957446808510638</v>
      </c>
      <c r="N162" s="56">
        <f t="shared" si="207"/>
        <v>2.8</v>
      </c>
      <c r="O162" s="57">
        <f t="shared" si="208"/>
        <v>151.19999999999999</v>
      </c>
      <c r="P162" s="58"/>
      <c r="Q162" s="57"/>
      <c r="R162" s="59"/>
      <c r="S162" s="60"/>
      <c r="T162" s="56"/>
      <c r="U162" s="61"/>
      <c r="V162" s="62"/>
      <c r="W162" s="68">
        <f t="shared" si="202"/>
        <v>507.6</v>
      </c>
      <c r="X162" s="69">
        <f t="shared" si="209"/>
        <v>167194.65000000002</v>
      </c>
      <c r="Y162" s="70">
        <v>2</v>
      </c>
      <c r="Z162" s="71">
        <f t="shared" si="210"/>
        <v>302.39999999999998</v>
      </c>
      <c r="AA162" s="72">
        <f t="shared" si="211"/>
        <v>39290.85</v>
      </c>
      <c r="AB162" s="70">
        <f t="shared" si="212"/>
        <v>1</v>
      </c>
      <c r="AC162" s="139">
        <f t="shared" si="213"/>
        <v>810</v>
      </c>
      <c r="AD162" s="113">
        <f t="shared" si="214"/>
        <v>206485.50000000003</v>
      </c>
      <c r="AE162" s="114"/>
    </row>
    <row r="163" spans="1:31" ht="11.5" customHeight="1" x14ac:dyDescent="0.3">
      <c r="A163" s="112">
        <v>44200</v>
      </c>
      <c r="B163" s="159">
        <f t="shared" si="205"/>
        <v>1</v>
      </c>
      <c r="C163" s="159">
        <f t="shared" si="191"/>
        <v>2021</v>
      </c>
      <c r="D163" s="128" t="s">
        <v>190</v>
      </c>
      <c r="E163" s="77" t="s">
        <v>194</v>
      </c>
      <c r="F163" s="77" t="s">
        <v>195</v>
      </c>
      <c r="G163" s="108" t="s">
        <v>40</v>
      </c>
      <c r="H163" s="75">
        <v>4.7</v>
      </c>
      <c r="I163" s="51">
        <v>54</v>
      </c>
      <c r="J163" s="67" t="s">
        <v>14</v>
      </c>
      <c r="K163" s="53">
        <f t="shared" si="148"/>
        <v>253.8</v>
      </c>
      <c r="L163" s="54">
        <v>7.5</v>
      </c>
      <c r="M163" s="55">
        <f t="shared" si="206"/>
        <v>0.5957446808510638</v>
      </c>
      <c r="N163" s="56">
        <f t="shared" si="207"/>
        <v>2.8</v>
      </c>
      <c r="O163" s="57">
        <f t="shared" si="208"/>
        <v>151.19999999999999</v>
      </c>
      <c r="P163" s="58"/>
      <c r="Q163" s="57"/>
      <c r="R163" s="59"/>
      <c r="S163" s="60"/>
      <c r="T163" s="56"/>
      <c r="U163" s="61"/>
      <c r="V163" s="62"/>
      <c r="W163" s="68">
        <f t="shared" ref="W163:W176" si="215">K163*Y163</f>
        <v>253.8</v>
      </c>
      <c r="X163" s="69">
        <f t="shared" si="209"/>
        <v>167448.45000000001</v>
      </c>
      <c r="Y163" s="70">
        <v>1</v>
      </c>
      <c r="Z163" s="71">
        <f t="shared" si="210"/>
        <v>151.19999999999999</v>
      </c>
      <c r="AA163" s="72">
        <f t="shared" si="211"/>
        <v>39442.049999999996</v>
      </c>
      <c r="AB163" s="70">
        <f t="shared" si="212"/>
        <v>1</v>
      </c>
      <c r="AC163" s="139">
        <f t="shared" si="213"/>
        <v>405</v>
      </c>
      <c r="AD163" s="113">
        <f t="shared" si="214"/>
        <v>206890.5</v>
      </c>
      <c r="AE163" s="114"/>
    </row>
    <row r="164" spans="1:31" ht="11.5" customHeight="1" x14ac:dyDescent="0.3">
      <c r="A164" s="112">
        <v>44200</v>
      </c>
      <c r="B164" s="159">
        <f t="shared" si="205"/>
        <v>1</v>
      </c>
      <c r="C164" s="159">
        <f t="shared" si="191"/>
        <v>2021</v>
      </c>
      <c r="D164" s="128" t="s">
        <v>190</v>
      </c>
      <c r="E164" s="77" t="s">
        <v>194</v>
      </c>
      <c r="F164" s="77" t="s">
        <v>195</v>
      </c>
      <c r="G164" s="108" t="s">
        <v>198</v>
      </c>
      <c r="H164" s="75">
        <v>13</v>
      </c>
      <c r="I164" s="51">
        <v>200</v>
      </c>
      <c r="J164" s="67" t="s">
        <v>14</v>
      </c>
      <c r="K164" s="53">
        <f t="shared" si="148"/>
        <v>2600</v>
      </c>
      <c r="L164" s="54">
        <v>14.8</v>
      </c>
      <c r="M164" s="55">
        <f t="shared" si="206"/>
        <v>0.13846153846153852</v>
      </c>
      <c r="N164" s="56">
        <f t="shared" si="207"/>
        <v>1.8000000000000007</v>
      </c>
      <c r="O164" s="57">
        <f t="shared" si="208"/>
        <v>360.00000000000011</v>
      </c>
      <c r="P164" s="58"/>
      <c r="Q164" s="57"/>
      <c r="R164" s="59"/>
      <c r="S164" s="60"/>
      <c r="T164" s="56"/>
      <c r="U164" s="61"/>
      <c r="V164" s="62"/>
      <c r="W164" s="68">
        <f t="shared" si="215"/>
        <v>5200</v>
      </c>
      <c r="X164" s="69">
        <f t="shared" si="209"/>
        <v>172648.45</v>
      </c>
      <c r="Y164" s="70">
        <v>2</v>
      </c>
      <c r="Z164" s="71">
        <f t="shared" si="210"/>
        <v>720.00000000000023</v>
      </c>
      <c r="AA164" s="72">
        <f t="shared" si="211"/>
        <v>40162.049999999996</v>
      </c>
      <c r="AB164" s="70">
        <f t="shared" si="212"/>
        <v>1</v>
      </c>
      <c r="AC164" s="139">
        <f t="shared" si="213"/>
        <v>5920</v>
      </c>
      <c r="AD164" s="113">
        <f t="shared" si="214"/>
        <v>212810.5</v>
      </c>
      <c r="AE164" s="114"/>
    </row>
    <row r="165" spans="1:31" ht="11.5" customHeight="1" x14ac:dyDescent="0.3">
      <c r="A165" s="112">
        <v>44200</v>
      </c>
      <c r="B165" s="159">
        <f t="shared" si="205"/>
        <v>1</v>
      </c>
      <c r="C165" s="159">
        <f t="shared" si="191"/>
        <v>2021</v>
      </c>
      <c r="D165" s="128" t="s">
        <v>190</v>
      </c>
      <c r="E165" s="77" t="s">
        <v>194</v>
      </c>
      <c r="F165" s="77" t="s">
        <v>195</v>
      </c>
      <c r="G165" s="108" t="s">
        <v>199</v>
      </c>
      <c r="H165" s="75">
        <v>28</v>
      </c>
      <c r="I165" s="51">
        <v>1</v>
      </c>
      <c r="J165" s="67" t="s">
        <v>14</v>
      </c>
      <c r="K165" s="53">
        <f t="shared" si="148"/>
        <v>28</v>
      </c>
      <c r="L165" s="54">
        <v>45</v>
      </c>
      <c r="M165" s="55">
        <f t="shared" si="206"/>
        <v>0.6071428571428571</v>
      </c>
      <c r="N165" s="56">
        <f t="shared" si="207"/>
        <v>17</v>
      </c>
      <c r="O165" s="57">
        <f t="shared" si="208"/>
        <v>17</v>
      </c>
      <c r="P165" s="58"/>
      <c r="Q165" s="57"/>
      <c r="R165" s="59"/>
      <c r="S165" s="60"/>
      <c r="T165" s="56"/>
      <c r="U165" s="61"/>
      <c r="V165" s="62"/>
      <c r="W165" s="68">
        <f t="shared" si="215"/>
        <v>84</v>
      </c>
      <c r="X165" s="69">
        <f t="shared" si="209"/>
        <v>172732.45</v>
      </c>
      <c r="Y165" s="70">
        <v>3</v>
      </c>
      <c r="Z165" s="71">
        <f t="shared" si="210"/>
        <v>51</v>
      </c>
      <c r="AA165" s="72">
        <f t="shared" si="211"/>
        <v>40213.049999999996</v>
      </c>
      <c r="AB165" s="70">
        <f t="shared" si="212"/>
        <v>1</v>
      </c>
      <c r="AC165" s="139">
        <f t="shared" si="213"/>
        <v>135</v>
      </c>
      <c r="AD165" s="113">
        <f t="shared" si="214"/>
        <v>212945.5</v>
      </c>
      <c r="AE165" s="114"/>
    </row>
    <row r="166" spans="1:31" ht="11.5" customHeight="1" x14ac:dyDescent="0.3">
      <c r="A166" s="112">
        <v>44200</v>
      </c>
      <c r="B166" s="159">
        <f t="shared" si="205"/>
        <v>1</v>
      </c>
      <c r="C166" s="159">
        <f t="shared" si="191"/>
        <v>2021</v>
      </c>
      <c r="D166" s="128" t="s">
        <v>190</v>
      </c>
      <c r="E166" s="77" t="s">
        <v>194</v>
      </c>
      <c r="F166" s="77" t="s">
        <v>195</v>
      </c>
      <c r="G166" s="108" t="s">
        <v>200</v>
      </c>
      <c r="H166" s="75">
        <v>22</v>
      </c>
      <c r="I166" s="51">
        <v>5</v>
      </c>
      <c r="J166" s="67" t="s">
        <v>14</v>
      </c>
      <c r="K166" s="53">
        <f t="shared" si="148"/>
        <v>110</v>
      </c>
      <c r="L166" s="54">
        <v>26</v>
      </c>
      <c r="M166" s="55">
        <f t="shared" si="206"/>
        <v>0.18181818181818182</v>
      </c>
      <c r="N166" s="56">
        <f t="shared" si="207"/>
        <v>4</v>
      </c>
      <c r="O166" s="57">
        <f t="shared" si="208"/>
        <v>20</v>
      </c>
      <c r="P166" s="58"/>
      <c r="Q166" s="57"/>
      <c r="R166" s="59"/>
      <c r="S166" s="60"/>
      <c r="T166" s="56"/>
      <c r="U166" s="61"/>
      <c r="V166" s="62"/>
      <c r="W166" s="68">
        <f t="shared" si="215"/>
        <v>110</v>
      </c>
      <c r="X166" s="69">
        <f t="shared" si="209"/>
        <v>172842.45</v>
      </c>
      <c r="Y166" s="70">
        <v>1</v>
      </c>
      <c r="Z166" s="71">
        <f t="shared" si="210"/>
        <v>20</v>
      </c>
      <c r="AA166" s="72">
        <f t="shared" si="211"/>
        <v>40233.049999999996</v>
      </c>
      <c r="AB166" s="70">
        <f t="shared" si="212"/>
        <v>1</v>
      </c>
      <c r="AC166" s="139">
        <f t="shared" si="213"/>
        <v>130</v>
      </c>
      <c r="AD166" s="113">
        <f t="shared" si="214"/>
        <v>213075.5</v>
      </c>
      <c r="AE166" s="114"/>
    </row>
    <row r="167" spans="1:31" ht="11.5" customHeight="1" x14ac:dyDescent="0.3">
      <c r="A167" s="112">
        <v>44200</v>
      </c>
      <c r="B167" s="159">
        <f t="shared" si="205"/>
        <v>1</v>
      </c>
      <c r="C167" s="159">
        <f t="shared" si="191"/>
        <v>2021</v>
      </c>
      <c r="D167" s="128" t="s">
        <v>190</v>
      </c>
      <c r="E167" s="77" t="s">
        <v>194</v>
      </c>
      <c r="F167" s="77" t="s">
        <v>195</v>
      </c>
      <c r="G167" s="108" t="s">
        <v>201</v>
      </c>
      <c r="H167" s="75">
        <v>290</v>
      </c>
      <c r="I167" s="51">
        <v>1</v>
      </c>
      <c r="J167" s="67"/>
      <c r="K167" s="53">
        <f t="shared" si="148"/>
        <v>290</v>
      </c>
      <c r="L167" s="54">
        <v>380</v>
      </c>
      <c r="M167" s="55">
        <f t="shared" si="206"/>
        <v>0.31034482758620691</v>
      </c>
      <c r="N167" s="56">
        <f t="shared" si="207"/>
        <v>90</v>
      </c>
      <c r="O167" s="57">
        <f t="shared" si="208"/>
        <v>90</v>
      </c>
      <c r="P167" s="58"/>
      <c r="Q167" s="57"/>
      <c r="R167" s="59"/>
      <c r="S167" s="60"/>
      <c r="T167" s="56"/>
      <c r="U167" s="61"/>
      <c r="V167" s="62"/>
      <c r="W167" s="68">
        <f t="shared" si="215"/>
        <v>290</v>
      </c>
      <c r="X167" s="69">
        <f t="shared" si="209"/>
        <v>173132.45</v>
      </c>
      <c r="Y167" s="70">
        <v>1</v>
      </c>
      <c r="Z167" s="71">
        <f t="shared" si="210"/>
        <v>90</v>
      </c>
      <c r="AA167" s="72">
        <f t="shared" si="211"/>
        <v>40323.049999999996</v>
      </c>
      <c r="AB167" s="70">
        <f t="shared" si="212"/>
        <v>1</v>
      </c>
      <c r="AC167" s="139">
        <f t="shared" si="213"/>
        <v>380</v>
      </c>
      <c r="AD167" s="113">
        <f t="shared" si="214"/>
        <v>213455.5</v>
      </c>
      <c r="AE167" s="114"/>
    </row>
    <row r="168" spans="1:31" ht="11.5" customHeight="1" x14ac:dyDescent="0.3">
      <c r="A168" s="112">
        <v>44200</v>
      </c>
      <c r="B168" s="159">
        <f t="shared" si="205"/>
        <v>1</v>
      </c>
      <c r="C168" s="159">
        <f t="shared" si="191"/>
        <v>2021</v>
      </c>
      <c r="D168" s="128" t="s">
        <v>190</v>
      </c>
      <c r="E168" s="77" t="s">
        <v>194</v>
      </c>
      <c r="F168" s="77" t="s">
        <v>195</v>
      </c>
      <c r="G168" s="108" t="s">
        <v>202</v>
      </c>
      <c r="H168" s="75">
        <v>30</v>
      </c>
      <c r="I168" s="51">
        <v>5</v>
      </c>
      <c r="J168" s="67" t="s">
        <v>14</v>
      </c>
      <c r="K168" s="53">
        <f t="shared" si="148"/>
        <v>150</v>
      </c>
      <c r="L168" s="54">
        <v>36</v>
      </c>
      <c r="M168" s="55">
        <f t="shared" si="206"/>
        <v>0.2</v>
      </c>
      <c r="N168" s="56">
        <f t="shared" si="207"/>
        <v>6</v>
      </c>
      <c r="O168" s="57">
        <f t="shared" si="208"/>
        <v>30</v>
      </c>
      <c r="P168" s="58"/>
      <c r="Q168" s="57"/>
      <c r="R168" s="59"/>
      <c r="S168" s="60"/>
      <c r="T168" s="56"/>
      <c r="U168" s="61"/>
      <c r="V168" s="62"/>
      <c r="W168" s="68">
        <f t="shared" si="215"/>
        <v>150</v>
      </c>
      <c r="X168" s="69">
        <f t="shared" si="209"/>
        <v>173282.45</v>
      </c>
      <c r="Y168" s="70">
        <v>1</v>
      </c>
      <c r="Z168" s="71">
        <f t="shared" si="210"/>
        <v>30</v>
      </c>
      <c r="AA168" s="72">
        <f t="shared" si="211"/>
        <v>40353.049999999996</v>
      </c>
      <c r="AB168" s="70">
        <f t="shared" si="212"/>
        <v>1</v>
      </c>
      <c r="AC168" s="139">
        <f t="shared" si="213"/>
        <v>180</v>
      </c>
      <c r="AD168" s="113">
        <f t="shared" si="214"/>
        <v>213635.5</v>
      </c>
      <c r="AE168" s="114"/>
    </row>
    <row r="169" spans="1:31" ht="11.5" customHeight="1" x14ac:dyDescent="0.3">
      <c r="A169" s="112">
        <v>44200</v>
      </c>
      <c r="B169" s="159">
        <f t="shared" si="205"/>
        <v>1</v>
      </c>
      <c r="C169" s="159">
        <f t="shared" si="191"/>
        <v>2021</v>
      </c>
      <c r="D169" s="128" t="s">
        <v>190</v>
      </c>
      <c r="E169" s="77" t="s">
        <v>194</v>
      </c>
      <c r="F169" s="77" t="s">
        <v>195</v>
      </c>
      <c r="G169" s="108" t="s">
        <v>203</v>
      </c>
      <c r="H169" s="75">
        <v>38</v>
      </c>
      <c r="I169" s="51">
        <v>1</v>
      </c>
      <c r="J169" s="67"/>
      <c r="K169" s="53">
        <f t="shared" si="148"/>
        <v>38</v>
      </c>
      <c r="L169" s="54">
        <v>48</v>
      </c>
      <c r="M169" s="55">
        <f t="shared" si="206"/>
        <v>0.26315789473684209</v>
      </c>
      <c r="N169" s="56">
        <f t="shared" si="207"/>
        <v>10</v>
      </c>
      <c r="O169" s="57">
        <f t="shared" si="208"/>
        <v>10</v>
      </c>
      <c r="P169" s="58"/>
      <c r="Q169" s="57"/>
      <c r="R169" s="59"/>
      <c r="S169" s="60"/>
      <c r="T169" s="56"/>
      <c r="U169" s="61"/>
      <c r="V169" s="62"/>
      <c r="W169" s="68">
        <f t="shared" si="215"/>
        <v>114</v>
      </c>
      <c r="X169" s="69">
        <f t="shared" si="209"/>
        <v>173396.45</v>
      </c>
      <c r="Y169" s="70">
        <v>3</v>
      </c>
      <c r="Z169" s="71">
        <f t="shared" si="210"/>
        <v>30</v>
      </c>
      <c r="AA169" s="72">
        <f t="shared" si="211"/>
        <v>40383.049999999996</v>
      </c>
      <c r="AB169" s="70">
        <f t="shared" si="212"/>
        <v>1</v>
      </c>
      <c r="AC169" s="139">
        <f t="shared" si="213"/>
        <v>144</v>
      </c>
      <c r="AD169" s="113">
        <f t="shared" si="214"/>
        <v>213779.5</v>
      </c>
      <c r="AE169" s="114"/>
    </row>
    <row r="170" spans="1:31" ht="11.5" customHeight="1" x14ac:dyDescent="0.3">
      <c r="A170" s="112">
        <v>44200</v>
      </c>
      <c r="B170" s="159">
        <f t="shared" si="205"/>
        <v>1</v>
      </c>
      <c r="C170" s="159">
        <f t="shared" si="191"/>
        <v>2021</v>
      </c>
      <c r="D170" s="128" t="s">
        <v>190</v>
      </c>
      <c r="E170" s="77" t="s">
        <v>194</v>
      </c>
      <c r="F170" s="77" t="s">
        <v>195</v>
      </c>
      <c r="G170" s="108" t="s">
        <v>204</v>
      </c>
      <c r="H170" s="75">
        <v>29</v>
      </c>
      <c r="I170" s="51">
        <v>10</v>
      </c>
      <c r="J170" s="67" t="s">
        <v>14</v>
      </c>
      <c r="K170" s="53">
        <f t="shared" si="148"/>
        <v>290</v>
      </c>
      <c r="L170" s="54">
        <v>36</v>
      </c>
      <c r="M170" s="55">
        <f t="shared" si="206"/>
        <v>0.2413793103448276</v>
      </c>
      <c r="N170" s="56">
        <f t="shared" si="207"/>
        <v>7</v>
      </c>
      <c r="O170" s="57">
        <f t="shared" si="208"/>
        <v>70</v>
      </c>
      <c r="P170" s="58"/>
      <c r="Q170" s="57"/>
      <c r="R170" s="59"/>
      <c r="S170" s="60"/>
      <c r="T170" s="56"/>
      <c r="U170" s="61"/>
      <c r="V170" s="62"/>
      <c r="W170" s="68">
        <f t="shared" si="215"/>
        <v>290</v>
      </c>
      <c r="X170" s="69">
        <f t="shared" si="209"/>
        <v>173686.45</v>
      </c>
      <c r="Y170" s="70">
        <v>1</v>
      </c>
      <c r="Z170" s="71">
        <f t="shared" si="210"/>
        <v>70</v>
      </c>
      <c r="AA170" s="72">
        <f t="shared" si="211"/>
        <v>40453.049999999996</v>
      </c>
      <c r="AB170" s="70">
        <f t="shared" si="212"/>
        <v>1</v>
      </c>
      <c r="AC170" s="139">
        <f t="shared" si="213"/>
        <v>360</v>
      </c>
      <c r="AD170" s="113">
        <f t="shared" si="214"/>
        <v>214139.5</v>
      </c>
      <c r="AE170" s="114"/>
    </row>
    <row r="171" spans="1:31" ht="11.5" customHeight="1" x14ac:dyDescent="0.3">
      <c r="A171" s="112">
        <v>44200</v>
      </c>
      <c r="B171" s="159">
        <f t="shared" si="205"/>
        <v>1</v>
      </c>
      <c r="C171" s="159">
        <f t="shared" si="191"/>
        <v>2021</v>
      </c>
      <c r="D171" s="128" t="s">
        <v>190</v>
      </c>
      <c r="E171" s="77" t="s">
        <v>194</v>
      </c>
      <c r="F171" s="77" t="s">
        <v>195</v>
      </c>
      <c r="G171" s="108" t="s">
        <v>31</v>
      </c>
      <c r="H171" s="75">
        <v>15.5</v>
      </c>
      <c r="I171" s="51">
        <v>5</v>
      </c>
      <c r="J171" s="67" t="s">
        <v>14</v>
      </c>
      <c r="K171" s="53">
        <f t="shared" si="148"/>
        <v>77.5</v>
      </c>
      <c r="L171" s="54">
        <v>19</v>
      </c>
      <c r="M171" s="55">
        <f t="shared" si="206"/>
        <v>0.22580645161290322</v>
      </c>
      <c r="N171" s="56">
        <f t="shared" si="207"/>
        <v>3.5</v>
      </c>
      <c r="O171" s="57">
        <f t="shared" si="208"/>
        <v>17.5</v>
      </c>
      <c r="P171" s="58"/>
      <c r="Q171" s="57"/>
      <c r="R171" s="59"/>
      <c r="S171" s="60"/>
      <c r="T171" s="56"/>
      <c r="U171" s="61"/>
      <c r="V171" s="62"/>
      <c r="W171" s="68">
        <f t="shared" si="215"/>
        <v>77.5</v>
      </c>
      <c r="X171" s="69">
        <f t="shared" si="209"/>
        <v>173763.95</v>
      </c>
      <c r="Y171" s="70">
        <v>1</v>
      </c>
      <c r="Z171" s="71">
        <f t="shared" si="210"/>
        <v>17.5</v>
      </c>
      <c r="AA171" s="72">
        <f t="shared" si="211"/>
        <v>40470.549999999996</v>
      </c>
      <c r="AB171" s="70">
        <f t="shared" si="212"/>
        <v>1</v>
      </c>
      <c r="AC171" s="139">
        <f t="shared" si="213"/>
        <v>95</v>
      </c>
      <c r="AD171" s="113">
        <f t="shared" si="214"/>
        <v>214234.5</v>
      </c>
      <c r="AE171" s="114"/>
    </row>
    <row r="172" spans="1:31" ht="11.5" customHeight="1" x14ac:dyDescent="0.3">
      <c r="A172" s="112">
        <v>44200</v>
      </c>
      <c r="B172" s="159">
        <f t="shared" si="205"/>
        <v>1</v>
      </c>
      <c r="C172" s="159">
        <f t="shared" si="191"/>
        <v>2021</v>
      </c>
      <c r="D172" s="128" t="s">
        <v>190</v>
      </c>
      <c r="E172" s="77" t="s">
        <v>194</v>
      </c>
      <c r="F172" s="77" t="s">
        <v>195</v>
      </c>
      <c r="G172" s="108" t="s">
        <v>205</v>
      </c>
      <c r="H172" s="75">
        <v>60</v>
      </c>
      <c r="I172" s="51">
        <v>4</v>
      </c>
      <c r="J172" s="67" t="s">
        <v>14</v>
      </c>
      <c r="K172" s="53">
        <f t="shared" si="148"/>
        <v>240</v>
      </c>
      <c r="L172" s="54">
        <v>75</v>
      </c>
      <c r="M172" s="55">
        <f t="shared" si="206"/>
        <v>0.25</v>
      </c>
      <c r="N172" s="56">
        <f t="shared" si="207"/>
        <v>15</v>
      </c>
      <c r="O172" s="57">
        <f t="shared" si="208"/>
        <v>60</v>
      </c>
      <c r="P172" s="58"/>
      <c r="Q172" s="57"/>
      <c r="R172" s="59"/>
      <c r="S172" s="60"/>
      <c r="T172" s="56"/>
      <c r="U172" s="61"/>
      <c r="V172" s="62"/>
      <c r="W172" s="68">
        <f t="shared" si="215"/>
        <v>240</v>
      </c>
      <c r="X172" s="69">
        <f t="shared" si="209"/>
        <v>174003.95</v>
      </c>
      <c r="Y172" s="70">
        <v>1</v>
      </c>
      <c r="Z172" s="71">
        <f t="shared" si="210"/>
        <v>60</v>
      </c>
      <c r="AA172" s="72">
        <f t="shared" si="211"/>
        <v>40530.549999999996</v>
      </c>
      <c r="AB172" s="70">
        <f t="shared" si="212"/>
        <v>1</v>
      </c>
      <c r="AC172" s="139">
        <f t="shared" si="213"/>
        <v>300</v>
      </c>
      <c r="AD172" s="113">
        <f t="shared" si="214"/>
        <v>214534.5</v>
      </c>
      <c r="AE172" s="114"/>
    </row>
    <row r="173" spans="1:31" ht="11.5" customHeight="1" x14ac:dyDescent="0.3">
      <c r="A173" s="112">
        <v>44207</v>
      </c>
      <c r="B173" s="159">
        <f t="shared" si="205"/>
        <v>1</v>
      </c>
      <c r="C173" s="159">
        <f t="shared" si="191"/>
        <v>2021</v>
      </c>
      <c r="D173" s="128" t="s">
        <v>191</v>
      </c>
      <c r="E173" s="77" t="s">
        <v>108</v>
      </c>
      <c r="F173" s="77" t="s">
        <v>109</v>
      </c>
      <c r="G173" s="108" t="s">
        <v>206</v>
      </c>
      <c r="H173" s="75">
        <v>7.5</v>
      </c>
      <c r="I173" s="51">
        <v>6</v>
      </c>
      <c r="J173" s="67" t="s">
        <v>14</v>
      </c>
      <c r="K173" s="53">
        <v>0</v>
      </c>
      <c r="L173" s="54">
        <v>0</v>
      </c>
      <c r="M173" s="55">
        <f t="shared" si="206"/>
        <v>-1</v>
      </c>
      <c r="N173" s="56">
        <f t="shared" si="207"/>
        <v>-7.5</v>
      </c>
      <c r="O173" s="57">
        <f t="shared" si="208"/>
        <v>-45</v>
      </c>
      <c r="P173" s="58"/>
      <c r="Q173" s="57"/>
      <c r="R173" s="59"/>
      <c r="S173" s="60"/>
      <c r="T173" s="56"/>
      <c r="U173" s="61"/>
      <c r="V173" s="62"/>
      <c r="W173" s="68">
        <f t="shared" si="215"/>
        <v>0</v>
      </c>
      <c r="X173" s="69">
        <f t="shared" si="209"/>
        <v>174003.95</v>
      </c>
      <c r="Y173" s="70">
        <v>1</v>
      </c>
      <c r="Z173" s="141">
        <v>0</v>
      </c>
      <c r="AA173" s="72">
        <f t="shared" si="211"/>
        <v>40530.549999999996</v>
      </c>
      <c r="AB173" s="70">
        <f t="shared" si="212"/>
        <v>1</v>
      </c>
      <c r="AC173" s="142">
        <f t="shared" si="213"/>
        <v>0</v>
      </c>
      <c r="AD173" s="113">
        <f t="shared" si="214"/>
        <v>214534.5</v>
      </c>
      <c r="AE173" s="143" t="s">
        <v>208</v>
      </c>
    </row>
    <row r="174" spans="1:31" ht="11.5" customHeight="1" x14ac:dyDescent="0.3">
      <c r="A174" s="112">
        <v>44204</v>
      </c>
      <c r="B174" s="159">
        <f t="shared" si="205"/>
        <v>1</v>
      </c>
      <c r="C174" s="159">
        <f t="shared" si="191"/>
        <v>2021</v>
      </c>
      <c r="D174" s="128" t="s">
        <v>192</v>
      </c>
      <c r="E174" s="77" t="s">
        <v>194</v>
      </c>
      <c r="F174" s="77" t="s">
        <v>195</v>
      </c>
      <c r="G174" s="108" t="s">
        <v>207</v>
      </c>
      <c r="H174" s="75">
        <v>39</v>
      </c>
      <c r="I174" s="51">
        <v>1</v>
      </c>
      <c r="J174" s="67"/>
      <c r="K174" s="53">
        <f t="shared" ref="K174:K176" si="216">I174*H174</f>
        <v>39</v>
      </c>
      <c r="L174" s="54">
        <v>49</v>
      </c>
      <c r="M174" s="55">
        <f t="shared" si="206"/>
        <v>0.25641025641025639</v>
      </c>
      <c r="N174" s="56">
        <f t="shared" si="207"/>
        <v>10</v>
      </c>
      <c r="O174" s="57">
        <f t="shared" si="208"/>
        <v>10</v>
      </c>
      <c r="P174" s="58"/>
      <c r="Q174" s="57"/>
      <c r="R174" s="59"/>
      <c r="S174" s="60"/>
      <c r="T174" s="56"/>
      <c r="U174" s="61"/>
      <c r="V174" s="62"/>
      <c r="W174" s="68">
        <f t="shared" si="215"/>
        <v>39</v>
      </c>
      <c r="X174" s="69">
        <f t="shared" si="209"/>
        <v>174042.95</v>
      </c>
      <c r="Y174" s="70">
        <v>1</v>
      </c>
      <c r="Z174" s="71">
        <f t="shared" si="210"/>
        <v>10</v>
      </c>
      <c r="AA174" s="72">
        <f t="shared" si="211"/>
        <v>40540.549999999996</v>
      </c>
      <c r="AB174" s="70">
        <f t="shared" si="212"/>
        <v>1</v>
      </c>
      <c r="AC174" s="139">
        <f t="shared" si="213"/>
        <v>49</v>
      </c>
      <c r="AD174" s="113">
        <f t="shared" si="214"/>
        <v>214583.5</v>
      </c>
      <c r="AE174" s="114"/>
    </row>
    <row r="175" spans="1:31" ht="11.5" customHeight="1" x14ac:dyDescent="0.3">
      <c r="A175" s="112">
        <v>44205</v>
      </c>
      <c r="B175" s="159">
        <f t="shared" si="205"/>
        <v>1</v>
      </c>
      <c r="C175" s="159">
        <f t="shared" si="191"/>
        <v>2021</v>
      </c>
      <c r="D175" s="128" t="s">
        <v>193</v>
      </c>
      <c r="E175" s="77" t="s">
        <v>78</v>
      </c>
      <c r="F175" s="77" t="s">
        <v>63</v>
      </c>
      <c r="G175" s="108" t="s">
        <v>42</v>
      </c>
      <c r="H175" s="75">
        <v>1</v>
      </c>
      <c r="I175" s="51">
        <v>25</v>
      </c>
      <c r="J175" s="67" t="s">
        <v>14</v>
      </c>
      <c r="K175" s="53">
        <f t="shared" si="216"/>
        <v>25</v>
      </c>
      <c r="L175" s="54">
        <v>2</v>
      </c>
      <c r="M175" s="55">
        <f t="shared" si="206"/>
        <v>1</v>
      </c>
      <c r="N175" s="56">
        <f t="shared" si="207"/>
        <v>1</v>
      </c>
      <c r="O175" s="57">
        <f t="shared" si="208"/>
        <v>25</v>
      </c>
      <c r="P175" s="58"/>
      <c r="Q175" s="57"/>
      <c r="R175" s="59"/>
      <c r="S175" s="60"/>
      <c r="T175" s="56"/>
      <c r="U175" s="61"/>
      <c r="V175" s="62"/>
      <c r="W175" s="68">
        <f t="shared" si="215"/>
        <v>125</v>
      </c>
      <c r="X175" s="69">
        <f t="shared" si="209"/>
        <v>174167.95</v>
      </c>
      <c r="Y175" s="70">
        <v>5</v>
      </c>
      <c r="Z175" s="71">
        <f t="shared" si="210"/>
        <v>125</v>
      </c>
      <c r="AA175" s="72">
        <f t="shared" si="211"/>
        <v>40665.549999999996</v>
      </c>
      <c r="AB175" s="70">
        <f t="shared" si="212"/>
        <v>1</v>
      </c>
      <c r="AC175" s="139">
        <f t="shared" si="213"/>
        <v>250</v>
      </c>
      <c r="AD175" s="113">
        <f t="shared" si="214"/>
        <v>214833.5</v>
      </c>
      <c r="AE175" s="114"/>
    </row>
    <row r="176" spans="1:31" ht="11.5" customHeight="1" x14ac:dyDescent="0.3">
      <c r="A176" s="112">
        <v>44205</v>
      </c>
      <c r="B176" s="159">
        <f t="shared" si="205"/>
        <v>1</v>
      </c>
      <c r="C176" s="159">
        <f t="shared" si="191"/>
        <v>2021</v>
      </c>
      <c r="D176" s="128" t="s">
        <v>193</v>
      </c>
      <c r="E176" s="77" t="s">
        <v>78</v>
      </c>
      <c r="F176" s="77" t="s">
        <v>63</v>
      </c>
      <c r="G176" s="108" t="s">
        <v>223</v>
      </c>
      <c r="H176" s="75">
        <v>28</v>
      </c>
      <c r="I176" s="51">
        <v>1</v>
      </c>
      <c r="J176" s="67"/>
      <c r="K176" s="53">
        <f t="shared" si="216"/>
        <v>28</v>
      </c>
      <c r="L176" s="54">
        <v>45</v>
      </c>
      <c r="M176" s="55">
        <f t="shared" si="206"/>
        <v>0.6071428571428571</v>
      </c>
      <c r="N176" s="56">
        <f t="shared" si="207"/>
        <v>17</v>
      </c>
      <c r="O176" s="57">
        <f t="shared" si="208"/>
        <v>17</v>
      </c>
      <c r="P176" s="58"/>
      <c r="Q176" s="57"/>
      <c r="R176" s="59"/>
      <c r="S176" s="60"/>
      <c r="T176" s="56"/>
      <c r="U176" s="61"/>
      <c r="V176" s="62"/>
      <c r="W176" s="68">
        <f t="shared" si="215"/>
        <v>56</v>
      </c>
      <c r="X176" s="69">
        <f t="shared" si="209"/>
        <v>174223.95</v>
      </c>
      <c r="Y176" s="70">
        <v>2</v>
      </c>
      <c r="Z176" s="71">
        <f t="shared" si="210"/>
        <v>34</v>
      </c>
      <c r="AA176" s="72">
        <f t="shared" si="211"/>
        <v>40699.549999999996</v>
      </c>
      <c r="AB176" s="70">
        <f t="shared" si="212"/>
        <v>1</v>
      </c>
      <c r="AC176" s="139">
        <f t="shared" si="213"/>
        <v>90</v>
      </c>
      <c r="AD176" s="113">
        <f t="shared" si="214"/>
        <v>214923.5</v>
      </c>
      <c r="AE176" s="114"/>
    </row>
    <row r="177" spans="1:31" ht="11.5" customHeight="1" x14ac:dyDescent="0.3">
      <c r="A177" s="112">
        <v>44214</v>
      </c>
      <c r="B177" s="159">
        <f t="shared" si="205"/>
        <v>1</v>
      </c>
      <c r="C177" s="159">
        <f t="shared" si="191"/>
        <v>2021</v>
      </c>
      <c r="D177" s="128" t="s">
        <v>221</v>
      </c>
      <c r="E177" s="77" t="s">
        <v>194</v>
      </c>
      <c r="F177" s="77" t="s">
        <v>195</v>
      </c>
      <c r="G177" s="108" t="s">
        <v>222</v>
      </c>
      <c r="H177" s="75">
        <v>8.4</v>
      </c>
      <c r="I177" s="51">
        <v>20</v>
      </c>
      <c r="J177" s="67" t="s">
        <v>14</v>
      </c>
      <c r="K177" s="53">
        <f t="shared" ref="K177:K201" si="217">I177*H177</f>
        <v>168</v>
      </c>
      <c r="L177" s="54">
        <v>11.8</v>
      </c>
      <c r="M177" s="55">
        <f t="shared" ref="M177:M201" si="218">(L177-H177)/H177</f>
        <v>0.40476190476190477</v>
      </c>
      <c r="N177" s="56">
        <f t="shared" ref="N177:N201" si="219">L177-H177</f>
        <v>3.4000000000000004</v>
      </c>
      <c r="O177" s="57">
        <f t="shared" ref="O177:O201" si="220">N177*I177</f>
        <v>68</v>
      </c>
      <c r="P177" s="58"/>
      <c r="Q177" s="57"/>
      <c r="R177" s="59"/>
      <c r="S177" s="60"/>
      <c r="T177" s="56"/>
      <c r="U177" s="61"/>
      <c r="V177" s="62"/>
      <c r="W177" s="68">
        <f t="shared" ref="W177:W201" si="221">K177*Y177</f>
        <v>336</v>
      </c>
      <c r="X177" s="69">
        <f t="shared" si="209"/>
        <v>174559.95</v>
      </c>
      <c r="Y177" s="70">
        <v>2</v>
      </c>
      <c r="Z177" s="71">
        <f t="shared" si="210"/>
        <v>136</v>
      </c>
      <c r="AA177" s="72">
        <f t="shared" si="211"/>
        <v>40835.549999999996</v>
      </c>
      <c r="AB177" s="70">
        <f t="shared" si="212"/>
        <v>1</v>
      </c>
      <c r="AC177" s="139">
        <f t="shared" ref="AC177:AC201" si="222">W177+Z177</f>
        <v>472</v>
      </c>
      <c r="AD177" s="113">
        <f t="shared" ref="AD177:AD208" si="223">X177+AA177</f>
        <v>215395.5</v>
      </c>
      <c r="AE177" s="114"/>
    </row>
    <row r="178" spans="1:31" ht="11.5" customHeight="1" x14ac:dyDescent="0.3">
      <c r="A178" s="112">
        <v>44214</v>
      </c>
      <c r="B178" s="159">
        <f t="shared" si="205"/>
        <v>1</v>
      </c>
      <c r="C178" s="159">
        <f t="shared" si="191"/>
        <v>2021</v>
      </c>
      <c r="D178" s="128" t="s">
        <v>221</v>
      </c>
      <c r="E178" s="77" t="s">
        <v>194</v>
      </c>
      <c r="F178" s="77" t="s">
        <v>195</v>
      </c>
      <c r="G178" s="108" t="s">
        <v>197</v>
      </c>
      <c r="H178" s="75">
        <v>4.7</v>
      </c>
      <c r="I178" s="51">
        <v>54</v>
      </c>
      <c r="J178" s="67" t="s">
        <v>14</v>
      </c>
      <c r="K178" s="53">
        <f t="shared" si="217"/>
        <v>253.8</v>
      </c>
      <c r="L178" s="54">
        <v>7.5</v>
      </c>
      <c r="M178" s="55">
        <f t="shared" si="218"/>
        <v>0.5957446808510638</v>
      </c>
      <c r="N178" s="56">
        <f t="shared" si="219"/>
        <v>2.8</v>
      </c>
      <c r="O178" s="57">
        <f t="shared" si="220"/>
        <v>151.19999999999999</v>
      </c>
      <c r="P178" s="58"/>
      <c r="Q178" s="57"/>
      <c r="R178" s="59"/>
      <c r="S178" s="60"/>
      <c r="T178" s="56"/>
      <c r="U178" s="61"/>
      <c r="V178" s="62"/>
      <c r="W178" s="68">
        <f t="shared" si="221"/>
        <v>253.8</v>
      </c>
      <c r="X178" s="69">
        <f t="shared" si="209"/>
        <v>174813.75</v>
      </c>
      <c r="Y178" s="70">
        <v>1</v>
      </c>
      <c r="Z178" s="71">
        <f t="shared" si="210"/>
        <v>151.19999999999999</v>
      </c>
      <c r="AA178" s="72">
        <f t="shared" si="211"/>
        <v>40986.749999999993</v>
      </c>
      <c r="AB178" s="70">
        <f t="shared" si="212"/>
        <v>1</v>
      </c>
      <c r="AC178" s="139">
        <f t="shared" si="222"/>
        <v>405</v>
      </c>
      <c r="AD178" s="113">
        <f t="shared" si="223"/>
        <v>215800.5</v>
      </c>
      <c r="AE178" s="114"/>
    </row>
    <row r="179" spans="1:31" ht="11.5" customHeight="1" x14ac:dyDescent="0.3">
      <c r="A179" s="112">
        <v>44214</v>
      </c>
      <c r="B179" s="159">
        <f t="shared" si="205"/>
        <v>1</v>
      </c>
      <c r="C179" s="159">
        <f t="shared" si="191"/>
        <v>2021</v>
      </c>
      <c r="D179" s="128" t="s">
        <v>221</v>
      </c>
      <c r="E179" s="77" t="s">
        <v>194</v>
      </c>
      <c r="F179" s="77" t="s">
        <v>195</v>
      </c>
      <c r="G179" s="108" t="s">
        <v>40</v>
      </c>
      <c r="H179" s="75">
        <v>4.7</v>
      </c>
      <c r="I179" s="51">
        <v>54</v>
      </c>
      <c r="J179" s="67" t="s">
        <v>14</v>
      </c>
      <c r="K179" s="53">
        <f t="shared" si="217"/>
        <v>253.8</v>
      </c>
      <c r="L179" s="54">
        <v>7.5</v>
      </c>
      <c r="M179" s="55">
        <f t="shared" si="218"/>
        <v>0.5957446808510638</v>
      </c>
      <c r="N179" s="56">
        <f t="shared" si="219"/>
        <v>2.8</v>
      </c>
      <c r="O179" s="57">
        <f t="shared" si="220"/>
        <v>151.19999999999999</v>
      </c>
      <c r="P179" s="58"/>
      <c r="Q179" s="57"/>
      <c r="R179" s="59"/>
      <c r="S179" s="60"/>
      <c r="T179" s="56"/>
      <c r="U179" s="61"/>
      <c r="V179" s="62"/>
      <c r="W179" s="68">
        <f t="shared" si="221"/>
        <v>253.8</v>
      </c>
      <c r="X179" s="69">
        <f t="shared" si="209"/>
        <v>175067.55</v>
      </c>
      <c r="Y179" s="70">
        <v>1</v>
      </c>
      <c r="Z179" s="71">
        <f t="shared" si="210"/>
        <v>151.19999999999999</v>
      </c>
      <c r="AA179" s="72">
        <f t="shared" si="211"/>
        <v>41137.94999999999</v>
      </c>
      <c r="AB179" s="70">
        <f t="shared" si="212"/>
        <v>1</v>
      </c>
      <c r="AC179" s="139">
        <f t="shared" si="222"/>
        <v>405</v>
      </c>
      <c r="AD179" s="113">
        <f t="shared" si="223"/>
        <v>216205.49999999997</v>
      </c>
      <c r="AE179" s="114"/>
    </row>
    <row r="180" spans="1:31" ht="11.5" customHeight="1" x14ac:dyDescent="0.3">
      <c r="A180" s="112">
        <v>44214</v>
      </c>
      <c r="B180" s="159">
        <f t="shared" si="205"/>
        <v>1</v>
      </c>
      <c r="C180" s="159">
        <f t="shared" si="191"/>
        <v>2021</v>
      </c>
      <c r="D180" s="128" t="s">
        <v>221</v>
      </c>
      <c r="E180" s="77" t="s">
        <v>194</v>
      </c>
      <c r="F180" s="77" t="s">
        <v>195</v>
      </c>
      <c r="G180" s="108" t="s">
        <v>200</v>
      </c>
      <c r="H180" s="75">
        <v>22</v>
      </c>
      <c r="I180" s="51">
        <v>5</v>
      </c>
      <c r="J180" s="67" t="s">
        <v>14</v>
      </c>
      <c r="K180" s="53">
        <f t="shared" si="217"/>
        <v>110</v>
      </c>
      <c r="L180" s="54">
        <v>26</v>
      </c>
      <c r="M180" s="55">
        <f t="shared" si="218"/>
        <v>0.18181818181818182</v>
      </c>
      <c r="N180" s="56">
        <f t="shared" si="219"/>
        <v>4</v>
      </c>
      <c r="O180" s="57">
        <f t="shared" si="220"/>
        <v>20</v>
      </c>
      <c r="P180" s="58"/>
      <c r="Q180" s="57"/>
      <c r="R180" s="59"/>
      <c r="S180" s="60"/>
      <c r="T180" s="56"/>
      <c r="U180" s="61"/>
      <c r="V180" s="62"/>
      <c r="W180" s="68">
        <f t="shared" si="221"/>
        <v>110</v>
      </c>
      <c r="X180" s="69">
        <f t="shared" si="209"/>
        <v>175177.55</v>
      </c>
      <c r="Y180" s="70">
        <v>1</v>
      </c>
      <c r="Z180" s="71">
        <f t="shared" si="210"/>
        <v>20</v>
      </c>
      <c r="AA180" s="72">
        <f t="shared" si="211"/>
        <v>41157.94999999999</v>
      </c>
      <c r="AB180" s="70">
        <f t="shared" si="212"/>
        <v>1</v>
      </c>
      <c r="AC180" s="139">
        <f t="shared" si="222"/>
        <v>130</v>
      </c>
      <c r="AD180" s="113">
        <f t="shared" si="223"/>
        <v>216335.49999999997</v>
      </c>
      <c r="AE180" s="114"/>
    </row>
    <row r="181" spans="1:31" ht="11.5" customHeight="1" x14ac:dyDescent="0.3">
      <c r="A181" s="112">
        <v>44214</v>
      </c>
      <c r="B181" s="159">
        <f t="shared" si="205"/>
        <v>1</v>
      </c>
      <c r="C181" s="159">
        <f t="shared" si="191"/>
        <v>2021</v>
      </c>
      <c r="D181" s="128" t="s">
        <v>221</v>
      </c>
      <c r="E181" s="77" t="s">
        <v>194</v>
      </c>
      <c r="F181" s="77" t="s">
        <v>195</v>
      </c>
      <c r="G181" s="108" t="s">
        <v>223</v>
      </c>
      <c r="H181" s="75">
        <v>28</v>
      </c>
      <c r="I181" s="51">
        <v>1</v>
      </c>
      <c r="J181" s="67"/>
      <c r="K181" s="53">
        <f t="shared" si="217"/>
        <v>28</v>
      </c>
      <c r="L181" s="54">
        <v>45</v>
      </c>
      <c r="M181" s="55">
        <f t="shared" si="218"/>
        <v>0.6071428571428571</v>
      </c>
      <c r="N181" s="56">
        <f t="shared" si="219"/>
        <v>17</v>
      </c>
      <c r="O181" s="57">
        <f t="shared" si="220"/>
        <v>17</v>
      </c>
      <c r="P181" s="58"/>
      <c r="Q181" s="57"/>
      <c r="R181" s="59"/>
      <c r="S181" s="60"/>
      <c r="T181" s="56"/>
      <c r="U181" s="61"/>
      <c r="V181" s="62"/>
      <c r="W181" s="68">
        <f t="shared" si="221"/>
        <v>56</v>
      </c>
      <c r="X181" s="69">
        <f t="shared" si="209"/>
        <v>175233.55</v>
      </c>
      <c r="Y181" s="70">
        <v>2</v>
      </c>
      <c r="Z181" s="71">
        <f t="shared" si="210"/>
        <v>34</v>
      </c>
      <c r="AA181" s="72">
        <f t="shared" si="211"/>
        <v>41191.94999999999</v>
      </c>
      <c r="AB181" s="70">
        <f t="shared" si="212"/>
        <v>1</v>
      </c>
      <c r="AC181" s="139">
        <f t="shared" si="222"/>
        <v>90</v>
      </c>
      <c r="AD181" s="113">
        <f t="shared" si="223"/>
        <v>216425.49999999997</v>
      </c>
      <c r="AE181" s="114"/>
    </row>
    <row r="182" spans="1:31" ht="11.5" customHeight="1" x14ac:dyDescent="0.3">
      <c r="A182" s="112">
        <v>44214</v>
      </c>
      <c r="B182" s="159">
        <f t="shared" si="205"/>
        <v>1</v>
      </c>
      <c r="C182" s="159">
        <f t="shared" si="191"/>
        <v>2021</v>
      </c>
      <c r="D182" s="128" t="s">
        <v>221</v>
      </c>
      <c r="E182" s="77" t="s">
        <v>194</v>
      </c>
      <c r="F182" s="77" t="s">
        <v>195</v>
      </c>
      <c r="G182" s="108" t="s">
        <v>31</v>
      </c>
      <c r="H182" s="75">
        <v>15.5</v>
      </c>
      <c r="I182" s="51">
        <v>5</v>
      </c>
      <c r="J182" s="67" t="s">
        <v>14</v>
      </c>
      <c r="K182" s="53">
        <f t="shared" si="217"/>
        <v>77.5</v>
      </c>
      <c r="L182" s="54">
        <v>19</v>
      </c>
      <c r="M182" s="55">
        <f t="shared" si="218"/>
        <v>0.22580645161290322</v>
      </c>
      <c r="N182" s="56">
        <f t="shared" si="219"/>
        <v>3.5</v>
      </c>
      <c r="O182" s="57">
        <f t="shared" si="220"/>
        <v>17.5</v>
      </c>
      <c r="P182" s="58"/>
      <c r="Q182" s="57"/>
      <c r="R182" s="59"/>
      <c r="S182" s="60"/>
      <c r="T182" s="56"/>
      <c r="U182" s="61"/>
      <c r="V182" s="62"/>
      <c r="W182" s="68">
        <f t="shared" si="221"/>
        <v>155</v>
      </c>
      <c r="X182" s="69">
        <f t="shared" si="209"/>
        <v>175388.55</v>
      </c>
      <c r="Y182" s="70">
        <v>2</v>
      </c>
      <c r="Z182" s="71">
        <f t="shared" si="210"/>
        <v>35</v>
      </c>
      <c r="AA182" s="72">
        <f t="shared" si="211"/>
        <v>41226.94999999999</v>
      </c>
      <c r="AB182" s="70">
        <f t="shared" si="212"/>
        <v>1</v>
      </c>
      <c r="AC182" s="139">
        <f t="shared" si="222"/>
        <v>190</v>
      </c>
      <c r="AD182" s="113">
        <f t="shared" si="223"/>
        <v>216615.49999999997</v>
      </c>
      <c r="AE182" s="114"/>
    </row>
    <row r="183" spans="1:31" ht="11.5" customHeight="1" x14ac:dyDescent="0.3">
      <c r="A183" s="112">
        <v>44214</v>
      </c>
      <c r="B183" s="159">
        <f t="shared" si="205"/>
        <v>1</v>
      </c>
      <c r="C183" s="159">
        <f t="shared" si="191"/>
        <v>2021</v>
      </c>
      <c r="D183" s="128" t="s">
        <v>221</v>
      </c>
      <c r="E183" s="77" t="s">
        <v>194</v>
      </c>
      <c r="F183" s="77" t="s">
        <v>195</v>
      </c>
      <c r="G183" s="108" t="s">
        <v>29</v>
      </c>
      <c r="H183" s="75">
        <v>5.45</v>
      </c>
      <c r="I183" s="51">
        <v>220</v>
      </c>
      <c r="J183" s="67" t="s">
        <v>14</v>
      </c>
      <c r="K183" s="53">
        <f t="shared" si="217"/>
        <v>1199</v>
      </c>
      <c r="L183" s="54">
        <v>7.8</v>
      </c>
      <c r="M183" s="55">
        <f t="shared" si="218"/>
        <v>0.43119266055045863</v>
      </c>
      <c r="N183" s="56">
        <f t="shared" si="219"/>
        <v>2.3499999999999996</v>
      </c>
      <c r="O183" s="57">
        <f t="shared" si="220"/>
        <v>516.99999999999989</v>
      </c>
      <c r="P183" s="58"/>
      <c r="Q183" s="57"/>
      <c r="R183" s="59"/>
      <c r="S183" s="60"/>
      <c r="T183" s="56"/>
      <c r="U183" s="61"/>
      <c r="V183" s="62"/>
      <c r="W183" s="68">
        <f t="shared" si="221"/>
        <v>1199</v>
      </c>
      <c r="X183" s="69">
        <f t="shared" si="209"/>
        <v>176587.55</v>
      </c>
      <c r="Y183" s="70">
        <v>1</v>
      </c>
      <c r="Z183" s="71">
        <f t="shared" si="210"/>
        <v>516.99999999999989</v>
      </c>
      <c r="AA183" s="72">
        <f t="shared" si="211"/>
        <v>41743.94999999999</v>
      </c>
      <c r="AB183" s="70">
        <f t="shared" si="212"/>
        <v>1</v>
      </c>
      <c r="AC183" s="139">
        <f t="shared" si="222"/>
        <v>1716</v>
      </c>
      <c r="AD183" s="113">
        <f t="shared" si="223"/>
        <v>218331.49999999997</v>
      </c>
      <c r="AE183" s="114"/>
    </row>
    <row r="184" spans="1:31" ht="11.5" customHeight="1" x14ac:dyDescent="0.3">
      <c r="A184" s="112">
        <v>44223</v>
      </c>
      <c r="B184" s="159">
        <f t="shared" si="205"/>
        <v>1</v>
      </c>
      <c r="C184" s="159">
        <f t="shared" si="191"/>
        <v>2021</v>
      </c>
      <c r="D184" s="128" t="s">
        <v>225</v>
      </c>
      <c r="E184" s="77" t="s">
        <v>78</v>
      </c>
      <c r="F184" s="77" t="s">
        <v>63</v>
      </c>
      <c r="G184" s="108" t="s">
        <v>36</v>
      </c>
      <c r="H184" s="75">
        <v>6.6</v>
      </c>
      <c r="I184" s="51">
        <v>220</v>
      </c>
      <c r="J184" s="67" t="s">
        <v>14</v>
      </c>
      <c r="K184" s="53">
        <f t="shared" si="217"/>
        <v>1452</v>
      </c>
      <c r="L184" s="54">
        <v>7.7</v>
      </c>
      <c r="M184" s="55">
        <f t="shared" si="218"/>
        <v>0.16666666666666677</v>
      </c>
      <c r="N184" s="56">
        <f t="shared" si="219"/>
        <v>1.1000000000000005</v>
      </c>
      <c r="O184" s="57">
        <f t="shared" si="220"/>
        <v>242.00000000000011</v>
      </c>
      <c r="P184" s="58"/>
      <c r="Q184" s="57"/>
      <c r="R184" s="59"/>
      <c r="S184" s="60"/>
      <c r="T184" s="56"/>
      <c r="U184" s="61"/>
      <c r="V184" s="62"/>
      <c r="W184" s="68">
        <f t="shared" si="221"/>
        <v>4356</v>
      </c>
      <c r="X184" s="69">
        <f t="shared" si="209"/>
        <v>180943.55</v>
      </c>
      <c r="Y184" s="70">
        <v>3</v>
      </c>
      <c r="Z184" s="71">
        <f t="shared" si="210"/>
        <v>726.00000000000034</v>
      </c>
      <c r="AA184" s="72">
        <f t="shared" si="211"/>
        <v>42469.94999999999</v>
      </c>
      <c r="AB184" s="70">
        <f t="shared" si="212"/>
        <v>1</v>
      </c>
      <c r="AC184" s="139">
        <f t="shared" si="222"/>
        <v>5082</v>
      </c>
      <c r="AD184" s="113">
        <f t="shared" si="223"/>
        <v>223413.49999999997</v>
      </c>
      <c r="AE184" s="114"/>
    </row>
    <row r="185" spans="1:31" ht="11.5" customHeight="1" x14ac:dyDescent="0.3">
      <c r="A185" s="112">
        <v>44223</v>
      </c>
      <c r="B185" s="159">
        <f t="shared" si="205"/>
        <v>1</v>
      </c>
      <c r="C185" s="159">
        <f t="shared" si="191"/>
        <v>2021</v>
      </c>
      <c r="D185" s="128" t="s">
        <v>225</v>
      </c>
      <c r="E185" s="77" t="s">
        <v>78</v>
      </c>
      <c r="F185" s="77" t="s">
        <v>63</v>
      </c>
      <c r="G185" s="108" t="s">
        <v>42</v>
      </c>
      <c r="H185" s="75">
        <v>1</v>
      </c>
      <c r="I185" s="51">
        <v>25</v>
      </c>
      <c r="J185" s="67" t="s">
        <v>14</v>
      </c>
      <c r="K185" s="53">
        <f t="shared" si="217"/>
        <v>25</v>
      </c>
      <c r="L185" s="54">
        <v>2</v>
      </c>
      <c r="M185" s="55">
        <f t="shared" si="218"/>
        <v>1</v>
      </c>
      <c r="N185" s="56">
        <f t="shared" si="219"/>
        <v>1</v>
      </c>
      <c r="O185" s="57">
        <f t="shared" si="220"/>
        <v>25</v>
      </c>
      <c r="P185" s="58"/>
      <c r="Q185" s="57"/>
      <c r="R185" s="59"/>
      <c r="S185" s="60"/>
      <c r="T185" s="56"/>
      <c r="U185" s="61"/>
      <c r="V185" s="62"/>
      <c r="W185" s="68">
        <f t="shared" si="221"/>
        <v>125</v>
      </c>
      <c r="X185" s="69">
        <f t="shared" si="209"/>
        <v>181068.55</v>
      </c>
      <c r="Y185" s="70">
        <v>5</v>
      </c>
      <c r="Z185" s="71">
        <f t="shared" si="210"/>
        <v>125</v>
      </c>
      <c r="AA185" s="72">
        <f t="shared" si="211"/>
        <v>42594.94999999999</v>
      </c>
      <c r="AB185" s="70">
        <f t="shared" si="212"/>
        <v>1</v>
      </c>
      <c r="AC185" s="139">
        <f t="shared" si="222"/>
        <v>250</v>
      </c>
      <c r="AD185" s="113">
        <f t="shared" si="223"/>
        <v>223663.49999999997</v>
      </c>
      <c r="AE185" s="114"/>
    </row>
    <row r="186" spans="1:31" ht="11.5" customHeight="1" x14ac:dyDescent="0.3">
      <c r="A186" s="112">
        <v>44223</v>
      </c>
      <c r="B186" s="159">
        <f t="shared" si="205"/>
        <v>1</v>
      </c>
      <c r="C186" s="159">
        <f t="shared" si="191"/>
        <v>2021</v>
      </c>
      <c r="D186" s="128" t="s">
        <v>225</v>
      </c>
      <c r="E186" s="77" t="s">
        <v>78</v>
      </c>
      <c r="F186" s="77" t="s">
        <v>63</v>
      </c>
      <c r="G186" s="108" t="s">
        <v>26</v>
      </c>
      <c r="H186" s="75">
        <v>15.5</v>
      </c>
      <c r="I186" s="51">
        <v>5</v>
      </c>
      <c r="J186" s="67" t="s">
        <v>14</v>
      </c>
      <c r="K186" s="53">
        <f t="shared" si="217"/>
        <v>77.5</v>
      </c>
      <c r="L186" s="54">
        <v>18.5</v>
      </c>
      <c r="M186" s="55">
        <f t="shared" si="218"/>
        <v>0.19354838709677419</v>
      </c>
      <c r="N186" s="56">
        <f t="shared" si="219"/>
        <v>3</v>
      </c>
      <c r="O186" s="57">
        <f t="shared" si="220"/>
        <v>15</v>
      </c>
      <c r="P186" s="58"/>
      <c r="Q186" s="57"/>
      <c r="R186" s="59"/>
      <c r="S186" s="60"/>
      <c r="T186" s="56"/>
      <c r="U186" s="61"/>
      <c r="V186" s="62"/>
      <c r="W186" s="68">
        <f t="shared" si="221"/>
        <v>465</v>
      </c>
      <c r="X186" s="69">
        <f t="shared" si="209"/>
        <v>181533.55</v>
      </c>
      <c r="Y186" s="70">
        <v>6</v>
      </c>
      <c r="Z186" s="71">
        <f t="shared" si="210"/>
        <v>90</v>
      </c>
      <c r="AA186" s="72">
        <f t="shared" si="211"/>
        <v>42684.94999999999</v>
      </c>
      <c r="AB186" s="70">
        <f t="shared" si="212"/>
        <v>1</v>
      </c>
      <c r="AC186" s="139">
        <f t="shared" si="222"/>
        <v>555</v>
      </c>
      <c r="AD186" s="113">
        <f t="shared" si="223"/>
        <v>224218.49999999997</v>
      </c>
      <c r="AE186" s="114"/>
    </row>
    <row r="187" spans="1:31" ht="11.5" customHeight="1" x14ac:dyDescent="0.3">
      <c r="A187" s="112">
        <v>44225</v>
      </c>
      <c r="B187" s="159">
        <f t="shared" si="205"/>
        <v>1</v>
      </c>
      <c r="C187" s="159">
        <f t="shared" si="191"/>
        <v>2021</v>
      </c>
      <c r="D187" s="128" t="s">
        <v>226</v>
      </c>
      <c r="E187" s="77" t="s">
        <v>68</v>
      </c>
      <c r="F187" s="77" t="s">
        <v>66</v>
      </c>
      <c r="G187" s="108" t="s">
        <v>36</v>
      </c>
      <c r="H187" s="75">
        <v>6.6</v>
      </c>
      <c r="I187" s="51">
        <v>220</v>
      </c>
      <c r="J187" s="67" t="s">
        <v>14</v>
      </c>
      <c r="K187" s="53">
        <f t="shared" si="217"/>
        <v>1452</v>
      </c>
      <c r="L187" s="54">
        <v>7.7</v>
      </c>
      <c r="M187" s="55">
        <f t="shared" si="218"/>
        <v>0.16666666666666677</v>
      </c>
      <c r="N187" s="56">
        <f t="shared" si="219"/>
        <v>1.1000000000000005</v>
      </c>
      <c r="O187" s="57">
        <f t="shared" si="220"/>
        <v>242.00000000000011</v>
      </c>
      <c r="P187" s="58"/>
      <c r="Q187" s="57"/>
      <c r="R187" s="59"/>
      <c r="S187" s="60"/>
      <c r="T187" s="56"/>
      <c r="U187" s="61"/>
      <c r="V187" s="62"/>
      <c r="W187" s="68">
        <f t="shared" si="221"/>
        <v>1452</v>
      </c>
      <c r="X187" s="69">
        <f t="shared" si="209"/>
        <v>182985.55</v>
      </c>
      <c r="Y187" s="70">
        <v>1</v>
      </c>
      <c r="Z187" s="71">
        <f t="shared" si="210"/>
        <v>242.00000000000011</v>
      </c>
      <c r="AA187" s="72">
        <f t="shared" si="211"/>
        <v>42926.94999999999</v>
      </c>
      <c r="AB187" s="70">
        <f t="shared" si="212"/>
        <v>1</v>
      </c>
      <c r="AC187" s="139">
        <f t="shared" si="222"/>
        <v>1694</v>
      </c>
      <c r="AD187" s="113">
        <f t="shared" si="223"/>
        <v>225912.49999999997</v>
      </c>
      <c r="AE187" s="114"/>
    </row>
    <row r="188" spans="1:31" ht="11.5" customHeight="1" x14ac:dyDescent="0.3">
      <c r="A188" s="112">
        <v>44225</v>
      </c>
      <c r="B188" s="159">
        <f t="shared" si="205"/>
        <v>1</v>
      </c>
      <c r="C188" s="159">
        <f t="shared" si="191"/>
        <v>2021</v>
      </c>
      <c r="D188" s="128" t="s">
        <v>226</v>
      </c>
      <c r="E188" s="77" t="s">
        <v>68</v>
      </c>
      <c r="F188" s="77" t="s">
        <v>66</v>
      </c>
      <c r="G188" s="108" t="s">
        <v>172</v>
      </c>
      <c r="H188" s="75">
        <v>5.6</v>
      </c>
      <c r="I188" s="51">
        <v>30</v>
      </c>
      <c r="J188" s="67" t="s">
        <v>14</v>
      </c>
      <c r="K188" s="53">
        <f t="shared" si="217"/>
        <v>168</v>
      </c>
      <c r="L188" s="54">
        <v>7.5</v>
      </c>
      <c r="M188" s="55">
        <f t="shared" si="218"/>
        <v>0.33928571428571436</v>
      </c>
      <c r="N188" s="56">
        <f t="shared" si="219"/>
        <v>1.9000000000000004</v>
      </c>
      <c r="O188" s="57">
        <f t="shared" si="220"/>
        <v>57.000000000000014</v>
      </c>
      <c r="P188" s="58"/>
      <c r="Q188" s="57"/>
      <c r="R188" s="59"/>
      <c r="S188" s="60"/>
      <c r="T188" s="56"/>
      <c r="U188" s="61"/>
      <c r="V188" s="62"/>
      <c r="W188" s="68">
        <f t="shared" si="221"/>
        <v>672</v>
      </c>
      <c r="X188" s="69">
        <f t="shared" si="209"/>
        <v>183657.55</v>
      </c>
      <c r="Y188" s="70">
        <v>4</v>
      </c>
      <c r="Z188" s="71">
        <f t="shared" si="210"/>
        <v>228.00000000000006</v>
      </c>
      <c r="AA188" s="72">
        <f t="shared" si="211"/>
        <v>43154.94999999999</v>
      </c>
      <c r="AB188" s="70">
        <f t="shared" si="212"/>
        <v>1</v>
      </c>
      <c r="AC188" s="139">
        <f t="shared" si="222"/>
        <v>900</v>
      </c>
      <c r="AD188" s="113">
        <f t="shared" si="223"/>
        <v>226812.49999999997</v>
      </c>
      <c r="AE188" s="114"/>
    </row>
    <row r="189" spans="1:31" ht="11.5" customHeight="1" x14ac:dyDescent="0.3">
      <c r="A189" s="112">
        <v>44225</v>
      </c>
      <c r="B189" s="159">
        <f t="shared" si="205"/>
        <v>1</v>
      </c>
      <c r="C189" s="159">
        <f t="shared" si="191"/>
        <v>2021</v>
      </c>
      <c r="D189" s="128" t="s">
        <v>226</v>
      </c>
      <c r="E189" s="77" t="s">
        <v>68</v>
      </c>
      <c r="F189" s="77" t="s">
        <v>66</v>
      </c>
      <c r="G189" s="103" t="s">
        <v>168</v>
      </c>
      <c r="H189" s="75">
        <v>5.3</v>
      </c>
      <c r="I189" s="51">
        <v>40</v>
      </c>
      <c r="J189" s="67" t="s">
        <v>14</v>
      </c>
      <c r="K189" s="53">
        <f t="shared" si="217"/>
        <v>212</v>
      </c>
      <c r="L189" s="54">
        <v>6.8</v>
      </c>
      <c r="M189" s="55">
        <f t="shared" si="218"/>
        <v>0.28301886792452829</v>
      </c>
      <c r="N189" s="56">
        <f t="shared" si="219"/>
        <v>1.5</v>
      </c>
      <c r="O189" s="57">
        <f t="shared" si="220"/>
        <v>60</v>
      </c>
      <c r="P189" s="58"/>
      <c r="Q189" s="57"/>
      <c r="R189" s="59"/>
      <c r="S189" s="60"/>
      <c r="T189" s="56"/>
      <c r="U189" s="61"/>
      <c r="V189" s="62"/>
      <c r="W189" s="68">
        <f t="shared" si="221"/>
        <v>212</v>
      </c>
      <c r="X189" s="69">
        <f t="shared" si="209"/>
        <v>183869.55</v>
      </c>
      <c r="Y189" s="70">
        <v>1</v>
      </c>
      <c r="Z189" s="71">
        <f t="shared" si="210"/>
        <v>60</v>
      </c>
      <c r="AA189" s="72">
        <f t="shared" si="211"/>
        <v>43214.94999999999</v>
      </c>
      <c r="AB189" s="70">
        <f t="shared" si="212"/>
        <v>1</v>
      </c>
      <c r="AC189" s="139">
        <f t="shared" si="222"/>
        <v>272</v>
      </c>
      <c r="AD189" s="113">
        <f t="shared" si="223"/>
        <v>227084.49999999997</v>
      </c>
      <c r="AE189" s="114"/>
    </row>
    <row r="190" spans="1:31" ht="11.5" customHeight="1" x14ac:dyDescent="0.3">
      <c r="A190" s="112">
        <v>44225</v>
      </c>
      <c r="B190" s="159">
        <f t="shared" si="205"/>
        <v>1</v>
      </c>
      <c r="C190" s="159">
        <f t="shared" si="191"/>
        <v>2021</v>
      </c>
      <c r="D190" s="128" t="s">
        <v>227</v>
      </c>
      <c r="E190" s="77" t="s">
        <v>108</v>
      </c>
      <c r="F190" s="77" t="s">
        <v>109</v>
      </c>
      <c r="G190" s="108" t="s">
        <v>36</v>
      </c>
      <c r="H190" s="75">
        <v>6.6</v>
      </c>
      <c r="I190" s="51">
        <v>220</v>
      </c>
      <c r="J190" s="67" t="s">
        <v>14</v>
      </c>
      <c r="K190" s="53">
        <f t="shared" si="217"/>
        <v>1452</v>
      </c>
      <c r="L190" s="54">
        <v>7</v>
      </c>
      <c r="M190" s="55">
        <f t="shared" si="218"/>
        <v>6.0606060606060663E-2</v>
      </c>
      <c r="N190" s="56">
        <f t="shared" si="219"/>
        <v>0.40000000000000036</v>
      </c>
      <c r="O190" s="57">
        <f t="shared" si="220"/>
        <v>88.000000000000085</v>
      </c>
      <c r="P190" s="58"/>
      <c r="Q190" s="57"/>
      <c r="R190" s="59"/>
      <c r="S190" s="60"/>
      <c r="T190" s="56"/>
      <c r="U190" s="61"/>
      <c r="V190" s="62"/>
      <c r="W190" s="68">
        <f t="shared" si="221"/>
        <v>7260</v>
      </c>
      <c r="X190" s="69">
        <f t="shared" si="209"/>
        <v>191129.55</v>
      </c>
      <c r="Y190" s="70">
        <v>5</v>
      </c>
      <c r="Z190" s="71">
        <f t="shared" si="210"/>
        <v>440.00000000000045</v>
      </c>
      <c r="AA190" s="72">
        <f t="shared" si="211"/>
        <v>43654.94999999999</v>
      </c>
      <c r="AB190" s="70">
        <f t="shared" si="212"/>
        <v>1</v>
      </c>
      <c r="AC190" s="139">
        <f t="shared" si="222"/>
        <v>7700</v>
      </c>
      <c r="AD190" s="113">
        <f t="shared" si="223"/>
        <v>234784.49999999997</v>
      </c>
      <c r="AE190" s="114"/>
    </row>
    <row r="191" spans="1:31" ht="11.5" customHeight="1" x14ac:dyDescent="0.3">
      <c r="A191" s="112">
        <v>44225</v>
      </c>
      <c r="B191" s="159">
        <f t="shared" si="205"/>
        <v>1</v>
      </c>
      <c r="C191" s="159">
        <f t="shared" si="191"/>
        <v>2021</v>
      </c>
      <c r="D191" s="128" t="s">
        <v>227</v>
      </c>
      <c r="E191" s="77" t="s">
        <v>108</v>
      </c>
      <c r="F191" s="77" t="s">
        <v>109</v>
      </c>
      <c r="G191" s="108" t="s">
        <v>188</v>
      </c>
      <c r="H191" s="75">
        <v>6.2</v>
      </c>
      <c r="I191" s="51">
        <v>30</v>
      </c>
      <c r="J191" s="67" t="s">
        <v>14</v>
      </c>
      <c r="K191" s="53">
        <f t="shared" si="217"/>
        <v>186</v>
      </c>
      <c r="L191" s="54">
        <v>7</v>
      </c>
      <c r="M191" s="55">
        <f t="shared" si="218"/>
        <v>0.1290322580645161</v>
      </c>
      <c r="N191" s="56">
        <f t="shared" si="219"/>
        <v>0.79999999999999982</v>
      </c>
      <c r="O191" s="57">
        <f t="shared" si="220"/>
        <v>23.999999999999993</v>
      </c>
      <c r="P191" s="58"/>
      <c r="Q191" s="57"/>
      <c r="R191" s="59"/>
      <c r="S191" s="60"/>
      <c r="T191" s="56"/>
      <c r="U191" s="61"/>
      <c r="V191" s="62"/>
      <c r="W191" s="68">
        <f t="shared" si="221"/>
        <v>1488</v>
      </c>
      <c r="X191" s="69">
        <f t="shared" si="209"/>
        <v>192617.55</v>
      </c>
      <c r="Y191" s="70">
        <v>8</v>
      </c>
      <c r="Z191" s="71">
        <f t="shared" si="210"/>
        <v>191.99999999999994</v>
      </c>
      <c r="AA191" s="72">
        <f t="shared" si="211"/>
        <v>43846.94999999999</v>
      </c>
      <c r="AB191" s="70">
        <f t="shared" si="212"/>
        <v>1</v>
      </c>
      <c r="AC191" s="139">
        <f t="shared" si="222"/>
        <v>1680</v>
      </c>
      <c r="AD191" s="113">
        <f t="shared" si="223"/>
        <v>236464.49999999997</v>
      </c>
      <c r="AE191" s="114"/>
    </row>
    <row r="192" spans="1:31" ht="11.5" customHeight="1" x14ac:dyDescent="0.3">
      <c r="A192" s="112">
        <v>44225</v>
      </c>
      <c r="B192" s="159">
        <f t="shared" si="205"/>
        <v>1</v>
      </c>
      <c r="C192" s="159">
        <f t="shared" si="191"/>
        <v>2021</v>
      </c>
      <c r="D192" s="128" t="s">
        <v>227</v>
      </c>
      <c r="E192" s="77" t="s">
        <v>108</v>
      </c>
      <c r="F192" s="77" t="s">
        <v>109</v>
      </c>
      <c r="G192" s="108" t="s">
        <v>34</v>
      </c>
      <c r="H192" s="75">
        <v>1</v>
      </c>
      <c r="I192" s="51">
        <v>25</v>
      </c>
      <c r="J192" s="67" t="s">
        <v>14</v>
      </c>
      <c r="K192" s="53">
        <f t="shared" si="217"/>
        <v>25</v>
      </c>
      <c r="L192" s="54">
        <v>2.2000000000000002</v>
      </c>
      <c r="M192" s="55">
        <f t="shared" si="218"/>
        <v>1.2000000000000002</v>
      </c>
      <c r="N192" s="56">
        <f t="shared" si="219"/>
        <v>1.2000000000000002</v>
      </c>
      <c r="O192" s="57">
        <f t="shared" si="220"/>
        <v>30.000000000000004</v>
      </c>
      <c r="P192" s="58"/>
      <c r="Q192" s="57"/>
      <c r="R192" s="59"/>
      <c r="S192" s="60"/>
      <c r="T192" s="56"/>
      <c r="U192" s="61"/>
      <c r="V192" s="62"/>
      <c r="W192" s="68">
        <f t="shared" si="221"/>
        <v>250</v>
      </c>
      <c r="X192" s="69">
        <f t="shared" si="209"/>
        <v>192867.55</v>
      </c>
      <c r="Y192" s="70">
        <v>10</v>
      </c>
      <c r="Z192" s="71">
        <f t="shared" si="210"/>
        <v>300.00000000000006</v>
      </c>
      <c r="AA192" s="72">
        <f t="shared" si="211"/>
        <v>44146.94999999999</v>
      </c>
      <c r="AB192" s="70">
        <f t="shared" si="212"/>
        <v>1</v>
      </c>
      <c r="AC192" s="139">
        <f t="shared" si="222"/>
        <v>550</v>
      </c>
      <c r="AD192" s="113">
        <f t="shared" si="223"/>
        <v>237014.49999999997</v>
      </c>
      <c r="AE192" s="114"/>
    </row>
    <row r="193" spans="1:31" ht="11.5" customHeight="1" x14ac:dyDescent="0.3">
      <c r="A193" s="112">
        <v>44225</v>
      </c>
      <c r="B193" s="159">
        <f t="shared" si="205"/>
        <v>1</v>
      </c>
      <c r="C193" s="159">
        <f t="shared" si="191"/>
        <v>2021</v>
      </c>
      <c r="D193" s="128" t="s">
        <v>227</v>
      </c>
      <c r="E193" s="77" t="s">
        <v>108</v>
      </c>
      <c r="F193" s="77" t="s">
        <v>109</v>
      </c>
      <c r="G193" s="108" t="s">
        <v>26</v>
      </c>
      <c r="H193" s="75">
        <v>15.5</v>
      </c>
      <c r="I193" s="51">
        <v>5</v>
      </c>
      <c r="J193" s="67" t="s">
        <v>14</v>
      </c>
      <c r="K193" s="53">
        <f t="shared" si="217"/>
        <v>77.5</v>
      </c>
      <c r="L193" s="54">
        <v>19</v>
      </c>
      <c r="M193" s="55">
        <f t="shared" si="218"/>
        <v>0.22580645161290322</v>
      </c>
      <c r="N193" s="56">
        <f t="shared" si="219"/>
        <v>3.5</v>
      </c>
      <c r="O193" s="57">
        <f t="shared" si="220"/>
        <v>17.5</v>
      </c>
      <c r="P193" s="58"/>
      <c r="Q193" s="57"/>
      <c r="R193" s="59"/>
      <c r="S193" s="60"/>
      <c r="T193" s="56"/>
      <c r="U193" s="61"/>
      <c r="V193" s="62"/>
      <c r="W193" s="68">
        <f t="shared" si="221"/>
        <v>310</v>
      </c>
      <c r="X193" s="69">
        <f t="shared" si="209"/>
        <v>193177.55</v>
      </c>
      <c r="Y193" s="70">
        <v>4</v>
      </c>
      <c r="Z193" s="71">
        <f t="shared" si="210"/>
        <v>70</v>
      </c>
      <c r="AA193" s="72">
        <f t="shared" si="211"/>
        <v>44216.94999999999</v>
      </c>
      <c r="AB193" s="70">
        <f t="shared" si="212"/>
        <v>1</v>
      </c>
      <c r="AC193" s="139">
        <f t="shared" si="222"/>
        <v>380</v>
      </c>
      <c r="AD193" s="113">
        <f t="shared" si="223"/>
        <v>237394.49999999997</v>
      </c>
      <c r="AE193" s="114"/>
    </row>
    <row r="194" spans="1:31" ht="11.5" customHeight="1" x14ac:dyDescent="0.3">
      <c r="A194" s="112">
        <v>44230</v>
      </c>
      <c r="B194" s="159">
        <f t="shared" si="205"/>
        <v>2</v>
      </c>
      <c r="C194" s="159">
        <f t="shared" si="191"/>
        <v>2021</v>
      </c>
      <c r="D194" s="128" t="s">
        <v>228</v>
      </c>
      <c r="E194" s="77" t="s">
        <v>229</v>
      </c>
      <c r="F194" s="77" t="s">
        <v>243</v>
      </c>
      <c r="G194" s="108" t="s">
        <v>36</v>
      </c>
      <c r="H194" s="75">
        <v>6.6</v>
      </c>
      <c r="I194" s="51">
        <v>220</v>
      </c>
      <c r="J194" s="67" t="s">
        <v>14</v>
      </c>
      <c r="K194" s="53">
        <f t="shared" si="217"/>
        <v>1452</v>
      </c>
      <c r="L194" s="54">
        <v>7.6</v>
      </c>
      <c r="M194" s="55">
        <f t="shared" si="218"/>
        <v>0.15151515151515152</v>
      </c>
      <c r="N194" s="56">
        <f t="shared" si="219"/>
        <v>1</v>
      </c>
      <c r="O194" s="57">
        <f t="shared" si="220"/>
        <v>220</v>
      </c>
      <c r="P194" s="58"/>
      <c r="Q194" s="57"/>
      <c r="R194" s="59"/>
      <c r="S194" s="60"/>
      <c r="T194" s="56"/>
      <c r="U194" s="61"/>
      <c r="V194" s="62"/>
      <c r="W194" s="68">
        <f t="shared" si="221"/>
        <v>2904</v>
      </c>
      <c r="X194" s="69">
        <f t="shared" si="209"/>
        <v>196081.55</v>
      </c>
      <c r="Y194" s="70">
        <v>2</v>
      </c>
      <c r="Z194" s="71">
        <f>O194*Y194</f>
        <v>440</v>
      </c>
      <c r="AA194" s="72">
        <f t="shared" si="211"/>
        <v>44656.94999999999</v>
      </c>
      <c r="AB194" s="70">
        <f t="shared" si="212"/>
        <v>2</v>
      </c>
      <c r="AC194" s="139">
        <f t="shared" si="222"/>
        <v>3344</v>
      </c>
      <c r="AD194" s="113">
        <f t="shared" si="223"/>
        <v>240738.49999999997</v>
      </c>
      <c r="AE194" s="114"/>
    </row>
    <row r="195" spans="1:31" ht="11.5" customHeight="1" x14ac:dyDescent="0.3">
      <c r="A195" s="112">
        <v>44230</v>
      </c>
      <c r="B195" s="159">
        <f t="shared" si="205"/>
        <v>2</v>
      </c>
      <c r="C195" s="159">
        <f t="shared" si="191"/>
        <v>2021</v>
      </c>
      <c r="D195" s="128" t="s">
        <v>228</v>
      </c>
      <c r="E195" s="77" t="s">
        <v>229</v>
      </c>
      <c r="F195" s="77" t="s">
        <v>243</v>
      </c>
      <c r="G195" s="108" t="s">
        <v>172</v>
      </c>
      <c r="H195" s="75">
        <v>6.4</v>
      </c>
      <c r="I195" s="51">
        <v>30</v>
      </c>
      <c r="J195" s="67" t="s">
        <v>14</v>
      </c>
      <c r="K195" s="53">
        <f t="shared" ref="K195" si="224">I195*H195</f>
        <v>192</v>
      </c>
      <c r="L195" s="54">
        <v>7.5</v>
      </c>
      <c r="M195" s="55">
        <f t="shared" ref="M195" si="225">(L195-H195)/H195</f>
        <v>0.17187499999999994</v>
      </c>
      <c r="N195" s="56">
        <f t="shared" ref="N195" si="226">L195-H195</f>
        <v>1.0999999999999996</v>
      </c>
      <c r="O195" s="57">
        <f t="shared" ref="O195" si="227">N195*I195</f>
        <v>32.999999999999986</v>
      </c>
      <c r="P195" s="58"/>
      <c r="Q195" s="57"/>
      <c r="R195" s="59"/>
      <c r="S195" s="60"/>
      <c r="T195" s="56"/>
      <c r="U195" s="61"/>
      <c r="V195" s="62"/>
      <c r="W195" s="68">
        <f t="shared" ref="W195" si="228">K195*Y195</f>
        <v>960</v>
      </c>
      <c r="X195" s="69">
        <f t="shared" si="209"/>
        <v>197041.55</v>
      </c>
      <c r="Y195" s="70">
        <v>5</v>
      </c>
      <c r="Z195" s="71">
        <f t="shared" ref="Z195" si="229">O195*Y195</f>
        <v>164.99999999999994</v>
      </c>
      <c r="AA195" s="72">
        <f t="shared" si="211"/>
        <v>44821.94999999999</v>
      </c>
      <c r="AB195" s="70">
        <f t="shared" si="212"/>
        <v>2</v>
      </c>
      <c r="AC195" s="139">
        <f t="shared" ref="AC195" si="230">W195+Z195</f>
        <v>1125</v>
      </c>
      <c r="AD195" s="113">
        <f t="shared" si="223"/>
        <v>241863.49999999997</v>
      </c>
      <c r="AE195" s="114"/>
    </row>
    <row r="196" spans="1:31" ht="11.5" customHeight="1" x14ac:dyDescent="0.3">
      <c r="A196" s="112">
        <v>44230</v>
      </c>
      <c r="B196" s="159">
        <f t="shared" si="205"/>
        <v>2</v>
      </c>
      <c r="C196" s="159">
        <f t="shared" si="191"/>
        <v>2021</v>
      </c>
      <c r="D196" s="128" t="s">
        <v>228</v>
      </c>
      <c r="E196" s="77" t="s">
        <v>229</v>
      </c>
      <c r="F196" s="77" t="s">
        <v>243</v>
      </c>
      <c r="G196" s="108" t="s">
        <v>230</v>
      </c>
      <c r="H196" s="75">
        <v>5.3</v>
      </c>
      <c r="I196" s="51">
        <v>40</v>
      </c>
      <c r="J196" s="67" t="s">
        <v>14</v>
      </c>
      <c r="K196" s="53">
        <f t="shared" si="217"/>
        <v>212</v>
      </c>
      <c r="L196" s="54">
        <v>7</v>
      </c>
      <c r="M196" s="55">
        <f t="shared" si="218"/>
        <v>0.32075471698113212</v>
      </c>
      <c r="N196" s="56">
        <f t="shared" si="219"/>
        <v>1.7000000000000002</v>
      </c>
      <c r="O196" s="57">
        <f t="shared" si="220"/>
        <v>68</v>
      </c>
      <c r="P196" s="58"/>
      <c r="Q196" s="57"/>
      <c r="R196" s="59"/>
      <c r="S196" s="60"/>
      <c r="T196" s="56"/>
      <c r="U196" s="61"/>
      <c r="V196" s="62"/>
      <c r="W196" s="68">
        <f t="shared" si="221"/>
        <v>212</v>
      </c>
      <c r="X196" s="69">
        <f t="shared" si="209"/>
        <v>197253.55</v>
      </c>
      <c r="Y196" s="70">
        <v>1</v>
      </c>
      <c r="Z196" s="71">
        <f t="shared" si="210"/>
        <v>68</v>
      </c>
      <c r="AA196" s="72">
        <f t="shared" si="211"/>
        <v>44889.94999999999</v>
      </c>
      <c r="AB196" s="70">
        <f t="shared" si="212"/>
        <v>2</v>
      </c>
      <c r="AC196" s="139">
        <f t="shared" si="222"/>
        <v>280</v>
      </c>
      <c r="AD196" s="113">
        <f t="shared" si="223"/>
        <v>242143.49999999997</v>
      </c>
      <c r="AE196" s="114"/>
    </row>
    <row r="197" spans="1:31" ht="11.5" customHeight="1" x14ac:dyDescent="0.3">
      <c r="A197" s="112">
        <v>44230</v>
      </c>
      <c r="B197" s="159">
        <f t="shared" si="205"/>
        <v>2</v>
      </c>
      <c r="C197" s="159">
        <f t="shared" si="191"/>
        <v>2021</v>
      </c>
      <c r="D197" s="128" t="s">
        <v>228</v>
      </c>
      <c r="E197" s="77" t="s">
        <v>229</v>
      </c>
      <c r="F197" s="77" t="s">
        <v>243</v>
      </c>
      <c r="G197" s="108" t="s">
        <v>26</v>
      </c>
      <c r="H197" s="75">
        <v>15.5</v>
      </c>
      <c r="I197" s="51">
        <v>5</v>
      </c>
      <c r="J197" s="67" t="s">
        <v>14</v>
      </c>
      <c r="K197" s="53">
        <f t="shared" si="217"/>
        <v>77.5</v>
      </c>
      <c r="L197" s="54">
        <v>19.5</v>
      </c>
      <c r="M197" s="55">
        <f t="shared" si="218"/>
        <v>0.25806451612903225</v>
      </c>
      <c r="N197" s="56">
        <f t="shared" si="219"/>
        <v>4</v>
      </c>
      <c r="O197" s="57">
        <f t="shared" si="220"/>
        <v>20</v>
      </c>
      <c r="P197" s="58"/>
      <c r="Q197" s="57"/>
      <c r="R197" s="59"/>
      <c r="S197" s="60"/>
      <c r="T197" s="56"/>
      <c r="U197" s="61"/>
      <c r="V197" s="62"/>
      <c r="W197" s="68">
        <f t="shared" si="221"/>
        <v>155</v>
      </c>
      <c r="X197" s="69">
        <f t="shared" si="209"/>
        <v>197408.55</v>
      </c>
      <c r="Y197" s="70">
        <v>2</v>
      </c>
      <c r="Z197" s="71">
        <f t="shared" si="210"/>
        <v>40</v>
      </c>
      <c r="AA197" s="72">
        <f t="shared" si="211"/>
        <v>44929.94999999999</v>
      </c>
      <c r="AB197" s="70">
        <f t="shared" si="212"/>
        <v>2</v>
      </c>
      <c r="AC197" s="139">
        <f t="shared" si="222"/>
        <v>195</v>
      </c>
      <c r="AD197" s="113">
        <f t="shared" si="223"/>
        <v>242338.49999999997</v>
      </c>
      <c r="AE197" s="114"/>
    </row>
    <row r="198" spans="1:31" ht="11.5" customHeight="1" x14ac:dyDescent="0.3">
      <c r="A198" s="112">
        <v>44230</v>
      </c>
      <c r="B198" s="159">
        <f t="shared" si="205"/>
        <v>2</v>
      </c>
      <c r="C198" s="159">
        <f t="shared" ref="C198:C261" si="231">YEAR(A198)</f>
        <v>2021</v>
      </c>
      <c r="D198" s="128" t="s">
        <v>228</v>
      </c>
      <c r="E198" s="77" t="s">
        <v>229</v>
      </c>
      <c r="F198" s="77" t="s">
        <v>243</v>
      </c>
      <c r="G198" s="108" t="s">
        <v>60</v>
      </c>
      <c r="H198" s="75">
        <v>28</v>
      </c>
      <c r="I198" s="51">
        <v>1</v>
      </c>
      <c r="J198" s="67"/>
      <c r="K198" s="53">
        <f t="shared" si="217"/>
        <v>28</v>
      </c>
      <c r="L198" s="54">
        <v>45</v>
      </c>
      <c r="M198" s="55">
        <f t="shared" si="218"/>
        <v>0.6071428571428571</v>
      </c>
      <c r="N198" s="56">
        <f t="shared" si="219"/>
        <v>17</v>
      </c>
      <c r="O198" s="57">
        <f t="shared" si="220"/>
        <v>17</v>
      </c>
      <c r="P198" s="58"/>
      <c r="Q198" s="57"/>
      <c r="R198" s="59"/>
      <c r="S198" s="60"/>
      <c r="T198" s="56"/>
      <c r="U198" s="61"/>
      <c r="V198" s="62"/>
      <c r="W198" s="68">
        <f t="shared" si="221"/>
        <v>112</v>
      </c>
      <c r="X198" s="69">
        <f t="shared" si="209"/>
        <v>197520.55</v>
      </c>
      <c r="Y198" s="70">
        <v>4</v>
      </c>
      <c r="Z198" s="71">
        <f t="shared" si="210"/>
        <v>68</v>
      </c>
      <c r="AA198" s="72">
        <f t="shared" si="211"/>
        <v>44997.94999999999</v>
      </c>
      <c r="AB198" s="70">
        <f t="shared" si="212"/>
        <v>2</v>
      </c>
      <c r="AC198" s="139">
        <f t="shared" si="222"/>
        <v>180</v>
      </c>
      <c r="AD198" s="113">
        <f t="shared" si="223"/>
        <v>242518.49999999997</v>
      </c>
      <c r="AE198" s="114"/>
    </row>
    <row r="199" spans="1:31" ht="11.5" customHeight="1" x14ac:dyDescent="0.3">
      <c r="A199" s="112">
        <v>44230</v>
      </c>
      <c r="B199" s="159">
        <f t="shared" si="205"/>
        <v>2</v>
      </c>
      <c r="C199" s="159">
        <f t="shared" si="231"/>
        <v>2021</v>
      </c>
      <c r="D199" s="128" t="s">
        <v>228</v>
      </c>
      <c r="E199" s="77" t="s">
        <v>229</v>
      </c>
      <c r="F199" s="77" t="s">
        <v>243</v>
      </c>
      <c r="G199" s="74" t="s">
        <v>18</v>
      </c>
      <c r="H199" s="75">
        <v>8.4</v>
      </c>
      <c r="I199" s="147">
        <v>20</v>
      </c>
      <c r="J199" s="67" t="s">
        <v>14</v>
      </c>
      <c r="K199" s="53">
        <f t="shared" si="217"/>
        <v>168</v>
      </c>
      <c r="L199" s="54">
        <v>11.6</v>
      </c>
      <c r="M199" s="55">
        <f t="shared" si="218"/>
        <v>0.38095238095238088</v>
      </c>
      <c r="N199" s="56">
        <f t="shared" si="219"/>
        <v>3.1999999999999993</v>
      </c>
      <c r="O199" s="57">
        <f t="shared" si="220"/>
        <v>63.999999999999986</v>
      </c>
      <c r="P199" s="58"/>
      <c r="Q199" s="57"/>
      <c r="R199" s="59"/>
      <c r="S199" s="60"/>
      <c r="T199" s="56"/>
      <c r="U199" s="61"/>
      <c r="V199" s="62"/>
      <c r="W199" s="68">
        <f t="shared" si="221"/>
        <v>168</v>
      </c>
      <c r="X199" s="69">
        <f t="shared" si="209"/>
        <v>197688.55</v>
      </c>
      <c r="Y199" s="70">
        <v>1</v>
      </c>
      <c r="Z199" s="71">
        <f t="shared" si="210"/>
        <v>63.999999999999986</v>
      </c>
      <c r="AA199" s="72">
        <f t="shared" si="211"/>
        <v>45061.94999999999</v>
      </c>
      <c r="AB199" s="70">
        <f t="shared" si="212"/>
        <v>2</v>
      </c>
      <c r="AC199" s="139">
        <v>232</v>
      </c>
      <c r="AD199" s="113">
        <f t="shared" si="223"/>
        <v>242750.49999999997</v>
      </c>
      <c r="AE199" s="114"/>
    </row>
    <row r="200" spans="1:31" ht="11.5" customHeight="1" x14ac:dyDescent="0.3">
      <c r="A200" s="112">
        <v>44229</v>
      </c>
      <c r="B200" s="159">
        <f t="shared" si="205"/>
        <v>2</v>
      </c>
      <c r="C200" s="159">
        <f t="shared" si="231"/>
        <v>2021</v>
      </c>
      <c r="D200" s="128" t="s">
        <v>232</v>
      </c>
      <c r="E200" s="77" t="s">
        <v>88</v>
      </c>
      <c r="F200" s="77" t="s">
        <v>61</v>
      </c>
      <c r="G200" s="108" t="s">
        <v>36</v>
      </c>
      <c r="H200" s="75">
        <v>6.6</v>
      </c>
      <c r="I200" s="51">
        <v>220</v>
      </c>
      <c r="J200" s="67" t="s">
        <v>14</v>
      </c>
      <c r="K200" s="53">
        <f t="shared" si="217"/>
        <v>1452</v>
      </c>
      <c r="L200" s="54">
        <v>7.5</v>
      </c>
      <c r="M200" s="55">
        <f t="shared" si="218"/>
        <v>0.13636363636363644</v>
      </c>
      <c r="N200" s="56">
        <f t="shared" si="219"/>
        <v>0.90000000000000036</v>
      </c>
      <c r="O200" s="57">
        <f t="shared" si="220"/>
        <v>198.00000000000009</v>
      </c>
      <c r="P200" s="58"/>
      <c r="Q200" s="57"/>
      <c r="R200" s="59"/>
      <c r="S200" s="60"/>
      <c r="T200" s="56"/>
      <c r="U200" s="61"/>
      <c r="V200" s="62"/>
      <c r="W200" s="68">
        <f t="shared" si="221"/>
        <v>1452</v>
      </c>
      <c r="X200" s="69">
        <f t="shared" si="209"/>
        <v>199140.55</v>
      </c>
      <c r="Y200" s="70">
        <v>1</v>
      </c>
      <c r="Z200" s="71">
        <f t="shared" si="210"/>
        <v>198.00000000000009</v>
      </c>
      <c r="AA200" s="72">
        <f t="shared" si="211"/>
        <v>45259.94999999999</v>
      </c>
      <c r="AB200" s="70">
        <f t="shared" si="212"/>
        <v>2</v>
      </c>
      <c r="AC200" s="139">
        <f t="shared" ref="AC200" si="232">W200+Z200</f>
        <v>1650</v>
      </c>
      <c r="AD200" s="113">
        <f t="shared" si="223"/>
        <v>244400.49999999997</v>
      </c>
      <c r="AE200" s="114"/>
    </row>
    <row r="201" spans="1:31" ht="11.5" customHeight="1" x14ac:dyDescent="0.3">
      <c r="A201" s="112">
        <v>44229</v>
      </c>
      <c r="B201" s="159">
        <f t="shared" si="205"/>
        <v>2</v>
      </c>
      <c r="C201" s="159">
        <f t="shared" si="231"/>
        <v>2021</v>
      </c>
      <c r="D201" s="128" t="s">
        <v>232</v>
      </c>
      <c r="E201" s="77" t="s">
        <v>88</v>
      </c>
      <c r="F201" s="77" t="s">
        <v>61</v>
      </c>
      <c r="G201" s="108" t="s">
        <v>26</v>
      </c>
      <c r="H201" s="75">
        <v>15.5</v>
      </c>
      <c r="I201" s="51">
        <v>5</v>
      </c>
      <c r="J201" s="67" t="s">
        <v>14</v>
      </c>
      <c r="K201" s="53">
        <f t="shared" si="217"/>
        <v>77.5</v>
      </c>
      <c r="L201" s="54">
        <v>20</v>
      </c>
      <c r="M201" s="55">
        <f t="shared" si="218"/>
        <v>0.29032258064516131</v>
      </c>
      <c r="N201" s="56">
        <f t="shared" si="219"/>
        <v>4.5</v>
      </c>
      <c r="O201" s="57">
        <f t="shared" si="220"/>
        <v>22.5</v>
      </c>
      <c r="P201" s="58"/>
      <c r="Q201" s="57"/>
      <c r="R201" s="59"/>
      <c r="S201" s="60"/>
      <c r="T201" s="56"/>
      <c r="U201" s="61"/>
      <c r="V201" s="62"/>
      <c r="W201" s="68">
        <f t="shared" si="221"/>
        <v>77.5</v>
      </c>
      <c r="X201" s="69">
        <f t="shared" si="209"/>
        <v>199218.05</v>
      </c>
      <c r="Y201" s="70">
        <v>1</v>
      </c>
      <c r="Z201" s="71">
        <f t="shared" si="210"/>
        <v>22.5</v>
      </c>
      <c r="AA201" s="72">
        <f t="shared" si="211"/>
        <v>45282.44999999999</v>
      </c>
      <c r="AB201" s="70">
        <f t="shared" si="212"/>
        <v>2</v>
      </c>
      <c r="AC201" s="139">
        <f t="shared" si="222"/>
        <v>100</v>
      </c>
      <c r="AD201" s="113">
        <f t="shared" si="223"/>
        <v>244500.49999999997</v>
      </c>
      <c r="AE201" s="114"/>
    </row>
    <row r="202" spans="1:31" ht="11.5" customHeight="1" x14ac:dyDescent="0.3">
      <c r="A202" s="112">
        <v>44233</v>
      </c>
      <c r="B202" s="159">
        <f t="shared" si="205"/>
        <v>2</v>
      </c>
      <c r="C202" s="159">
        <f t="shared" si="231"/>
        <v>2021</v>
      </c>
      <c r="D202" s="128" t="s">
        <v>242</v>
      </c>
      <c r="E202" s="77" t="s">
        <v>229</v>
      </c>
      <c r="F202" s="77" t="s">
        <v>243</v>
      </c>
      <c r="G202" s="108" t="s">
        <v>231</v>
      </c>
      <c r="H202" s="75">
        <v>18</v>
      </c>
      <c r="I202" s="51">
        <v>5</v>
      </c>
      <c r="J202" s="67" t="s">
        <v>14</v>
      </c>
      <c r="K202" s="53">
        <f t="shared" ref="K202:K265" si="233">I202*H202</f>
        <v>90</v>
      </c>
      <c r="L202" s="54">
        <v>26</v>
      </c>
      <c r="M202" s="55">
        <f t="shared" ref="M202:M255" si="234">(L202-H202)/H202</f>
        <v>0.44444444444444442</v>
      </c>
      <c r="N202" s="56">
        <f t="shared" ref="N202:N255" si="235">L202-H202</f>
        <v>8</v>
      </c>
      <c r="O202" s="57">
        <f t="shared" ref="O202:O255" si="236">N202*I202</f>
        <v>40</v>
      </c>
      <c r="P202" s="58"/>
      <c r="Q202" s="57"/>
      <c r="R202" s="59"/>
      <c r="S202" s="60"/>
      <c r="T202" s="56"/>
      <c r="U202" s="61"/>
      <c r="V202" s="62"/>
      <c r="W202" s="68">
        <f t="shared" ref="W202:W208" si="237">K202*Y202</f>
        <v>90</v>
      </c>
      <c r="X202" s="69">
        <f t="shared" si="209"/>
        <v>199308.05</v>
      </c>
      <c r="Y202" s="70">
        <v>1</v>
      </c>
      <c r="Z202" s="71">
        <f t="shared" si="210"/>
        <v>40</v>
      </c>
      <c r="AA202" s="72">
        <f t="shared" si="211"/>
        <v>45322.44999999999</v>
      </c>
      <c r="AB202" s="70">
        <f t="shared" si="212"/>
        <v>2</v>
      </c>
      <c r="AC202" s="139">
        <f t="shared" ref="AC202:AC208" si="238">W202+Z202</f>
        <v>130</v>
      </c>
      <c r="AD202" s="113">
        <f t="shared" si="223"/>
        <v>244630.49999999997</v>
      </c>
      <c r="AE202" s="114"/>
    </row>
    <row r="203" spans="1:31" ht="11.5" customHeight="1" x14ac:dyDescent="0.3">
      <c r="A203" s="112">
        <v>44236</v>
      </c>
      <c r="B203" s="159">
        <f t="shared" si="205"/>
        <v>2</v>
      </c>
      <c r="C203" s="159">
        <f t="shared" si="231"/>
        <v>2021</v>
      </c>
      <c r="D203" s="128" t="s">
        <v>245</v>
      </c>
      <c r="E203" s="77" t="s">
        <v>194</v>
      </c>
      <c r="F203" s="77" t="s">
        <v>195</v>
      </c>
      <c r="G203" s="108" t="s">
        <v>201</v>
      </c>
      <c r="H203" s="75">
        <v>290</v>
      </c>
      <c r="I203" s="51">
        <v>1</v>
      </c>
      <c r="J203" s="67"/>
      <c r="K203" s="53">
        <f t="shared" si="233"/>
        <v>290</v>
      </c>
      <c r="L203" s="54">
        <v>380</v>
      </c>
      <c r="M203" s="55">
        <f t="shared" si="234"/>
        <v>0.31034482758620691</v>
      </c>
      <c r="N203" s="56">
        <f t="shared" si="235"/>
        <v>90</v>
      </c>
      <c r="O203" s="57">
        <f t="shared" si="236"/>
        <v>90</v>
      </c>
      <c r="P203" s="58"/>
      <c r="Q203" s="57"/>
      <c r="R203" s="59"/>
      <c r="S203" s="60"/>
      <c r="T203" s="56"/>
      <c r="U203" s="61"/>
      <c r="V203" s="62"/>
      <c r="W203" s="68">
        <f t="shared" si="237"/>
        <v>290</v>
      </c>
      <c r="X203" s="69">
        <f t="shared" si="209"/>
        <v>199598.05</v>
      </c>
      <c r="Y203" s="70">
        <v>1</v>
      </c>
      <c r="Z203" s="71">
        <f t="shared" si="210"/>
        <v>90</v>
      </c>
      <c r="AA203" s="72">
        <f t="shared" si="211"/>
        <v>45412.44999999999</v>
      </c>
      <c r="AB203" s="70">
        <f t="shared" si="212"/>
        <v>2</v>
      </c>
      <c r="AC203" s="139">
        <f t="shared" si="238"/>
        <v>380</v>
      </c>
      <c r="AD203" s="113">
        <f t="shared" si="223"/>
        <v>245010.49999999997</v>
      </c>
      <c r="AE203" s="114"/>
    </row>
    <row r="204" spans="1:31" ht="11.5" customHeight="1" x14ac:dyDescent="0.3">
      <c r="A204" s="112">
        <v>44236</v>
      </c>
      <c r="B204" s="159">
        <f t="shared" si="205"/>
        <v>2</v>
      </c>
      <c r="C204" s="159">
        <f t="shared" si="231"/>
        <v>2021</v>
      </c>
      <c r="D204" s="128" t="s">
        <v>245</v>
      </c>
      <c r="E204" s="77" t="s">
        <v>194</v>
      </c>
      <c r="F204" s="77" t="s">
        <v>195</v>
      </c>
      <c r="G204" s="108" t="s">
        <v>222</v>
      </c>
      <c r="H204" s="75">
        <v>8.4</v>
      </c>
      <c r="I204" s="51">
        <v>20</v>
      </c>
      <c r="J204" s="67"/>
      <c r="K204" s="53">
        <f t="shared" si="233"/>
        <v>168</v>
      </c>
      <c r="L204" s="54">
        <v>11.8</v>
      </c>
      <c r="M204" s="55">
        <f t="shared" si="234"/>
        <v>0.40476190476190477</v>
      </c>
      <c r="N204" s="56">
        <f t="shared" si="235"/>
        <v>3.4000000000000004</v>
      </c>
      <c r="O204" s="57">
        <f t="shared" si="236"/>
        <v>68</v>
      </c>
      <c r="P204" s="58"/>
      <c r="Q204" s="57"/>
      <c r="R204" s="59"/>
      <c r="S204" s="60"/>
      <c r="T204" s="56"/>
      <c r="U204" s="61"/>
      <c r="V204" s="62"/>
      <c r="W204" s="68">
        <f t="shared" si="237"/>
        <v>336</v>
      </c>
      <c r="X204" s="69">
        <f t="shared" si="209"/>
        <v>199934.05</v>
      </c>
      <c r="Y204" s="70">
        <v>2</v>
      </c>
      <c r="Z204" s="71">
        <f t="shared" si="210"/>
        <v>136</v>
      </c>
      <c r="AA204" s="72">
        <f t="shared" si="211"/>
        <v>45548.44999999999</v>
      </c>
      <c r="AB204" s="70">
        <f t="shared" si="212"/>
        <v>2</v>
      </c>
      <c r="AC204" s="139">
        <f t="shared" si="238"/>
        <v>472</v>
      </c>
      <c r="AD204" s="113">
        <f t="shared" si="223"/>
        <v>245482.49999999997</v>
      </c>
      <c r="AE204" s="114"/>
    </row>
    <row r="205" spans="1:31" ht="11.5" customHeight="1" x14ac:dyDescent="0.3">
      <c r="A205" s="112">
        <v>44236</v>
      </c>
      <c r="B205" s="159">
        <f t="shared" si="205"/>
        <v>2</v>
      </c>
      <c r="C205" s="159">
        <f t="shared" si="231"/>
        <v>2021</v>
      </c>
      <c r="D205" s="128" t="s">
        <v>245</v>
      </c>
      <c r="E205" s="77" t="s">
        <v>194</v>
      </c>
      <c r="F205" s="77" t="s">
        <v>195</v>
      </c>
      <c r="G205" s="108" t="s">
        <v>36</v>
      </c>
      <c r="H205" s="75">
        <v>6.6</v>
      </c>
      <c r="I205" s="51">
        <v>220</v>
      </c>
      <c r="J205" s="67"/>
      <c r="K205" s="53">
        <f t="shared" si="233"/>
        <v>1452</v>
      </c>
      <c r="L205" s="54">
        <v>7.8</v>
      </c>
      <c r="M205" s="55">
        <f t="shared" si="234"/>
        <v>0.18181818181818185</v>
      </c>
      <c r="N205" s="56">
        <f t="shared" si="235"/>
        <v>1.2000000000000002</v>
      </c>
      <c r="O205" s="57">
        <f t="shared" si="236"/>
        <v>264.00000000000006</v>
      </c>
      <c r="P205" s="58"/>
      <c r="Q205" s="57"/>
      <c r="R205" s="59"/>
      <c r="S205" s="60"/>
      <c r="T205" s="56"/>
      <c r="U205" s="61"/>
      <c r="V205" s="62"/>
      <c r="W205" s="68">
        <f t="shared" si="237"/>
        <v>1452</v>
      </c>
      <c r="X205" s="69">
        <f t="shared" si="209"/>
        <v>201386.05</v>
      </c>
      <c r="Y205" s="70">
        <v>1</v>
      </c>
      <c r="Z205" s="71">
        <f t="shared" si="210"/>
        <v>264.00000000000006</v>
      </c>
      <c r="AA205" s="72">
        <f t="shared" si="211"/>
        <v>45812.44999999999</v>
      </c>
      <c r="AB205" s="70">
        <f t="shared" si="212"/>
        <v>2</v>
      </c>
      <c r="AC205" s="139">
        <f t="shared" si="238"/>
        <v>1716</v>
      </c>
      <c r="AD205" s="113">
        <f t="shared" si="223"/>
        <v>247198.49999999997</v>
      </c>
      <c r="AE205" s="114"/>
    </row>
    <row r="206" spans="1:31" ht="11.5" customHeight="1" x14ac:dyDescent="0.3">
      <c r="A206" s="112">
        <v>44236</v>
      </c>
      <c r="B206" s="159">
        <f t="shared" si="205"/>
        <v>2</v>
      </c>
      <c r="C206" s="159">
        <f t="shared" si="231"/>
        <v>2021</v>
      </c>
      <c r="D206" s="128" t="s">
        <v>245</v>
      </c>
      <c r="E206" s="77" t="s">
        <v>194</v>
      </c>
      <c r="F206" s="77" t="s">
        <v>195</v>
      </c>
      <c r="G206" s="108" t="s">
        <v>197</v>
      </c>
      <c r="H206" s="75">
        <v>4.7</v>
      </c>
      <c r="I206" s="51">
        <v>54</v>
      </c>
      <c r="J206" s="67"/>
      <c r="K206" s="53">
        <f t="shared" si="233"/>
        <v>253.8</v>
      </c>
      <c r="L206" s="54">
        <v>7.5</v>
      </c>
      <c r="M206" s="55">
        <f t="shared" si="234"/>
        <v>0.5957446808510638</v>
      </c>
      <c r="N206" s="56">
        <f t="shared" si="235"/>
        <v>2.8</v>
      </c>
      <c r="O206" s="57">
        <f t="shared" si="236"/>
        <v>151.19999999999999</v>
      </c>
      <c r="P206" s="58"/>
      <c r="Q206" s="57"/>
      <c r="R206" s="59"/>
      <c r="S206" s="60"/>
      <c r="T206" s="56"/>
      <c r="U206" s="61"/>
      <c r="V206" s="62"/>
      <c r="W206" s="68">
        <f t="shared" si="237"/>
        <v>253.8</v>
      </c>
      <c r="X206" s="69">
        <f t="shared" si="209"/>
        <v>201639.84999999998</v>
      </c>
      <c r="Y206" s="70">
        <v>1</v>
      </c>
      <c r="Z206" s="71">
        <f t="shared" si="210"/>
        <v>151.19999999999999</v>
      </c>
      <c r="AA206" s="72">
        <f t="shared" si="211"/>
        <v>45963.649999999987</v>
      </c>
      <c r="AB206" s="70">
        <f t="shared" si="212"/>
        <v>2</v>
      </c>
      <c r="AC206" s="139">
        <f t="shared" si="238"/>
        <v>405</v>
      </c>
      <c r="AD206" s="113">
        <f t="shared" si="223"/>
        <v>247603.49999999997</v>
      </c>
      <c r="AE206" s="114"/>
    </row>
    <row r="207" spans="1:31" ht="11.5" customHeight="1" x14ac:dyDescent="0.3">
      <c r="A207" s="112">
        <v>44236</v>
      </c>
      <c r="B207" s="159">
        <f t="shared" si="205"/>
        <v>2</v>
      </c>
      <c r="C207" s="159">
        <f t="shared" si="231"/>
        <v>2021</v>
      </c>
      <c r="D207" s="128" t="s">
        <v>245</v>
      </c>
      <c r="E207" s="77" t="s">
        <v>194</v>
      </c>
      <c r="F207" s="77" t="s">
        <v>195</v>
      </c>
      <c r="G207" s="108" t="s">
        <v>31</v>
      </c>
      <c r="H207" s="75">
        <v>15.5</v>
      </c>
      <c r="I207" s="51">
        <v>5</v>
      </c>
      <c r="J207" s="67"/>
      <c r="K207" s="53">
        <f t="shared" si="233"/>
        <v>77.5</v>
      </c>
      <c r="L207" s="54">
        <v>19</v>
      </c>
      <c r="M207" s="55">
        <f t="shared" si="234"/>
        <v>0.22580645161290322</v>
      </c>
      <c r="N207" s="56">
        <f t="shared" si="235"/>
        <v>3.5</v>
      </c>
      <c r="O207" s="57">
        <f t="shared" si="236"/>
        <v>17.5</v>
      </c>
      <c r="P207" s="58"/>
      <c r="Q207" s="57"/>
      <c r="R207" s="59"/>
      <c r="S207" s="60"/>
      <c r="T207" s="56"/>
      <c r="U207" s="61"/>
      <c r="V207" s="62"/>
      <c r="W207" s="68">
        <f t="shared" si="237"/>
        <v>77.5</v>
      </c>
      <c r="X207" s="69">
        <f t="shared" si="209"/>
        <v>201717.34999999998</v>
      </c>
      <c r="Y207" s="70">
        <v>1</v>
      </c>
      <c r="Z207" s="71">
        <f t="shared" si="210"/>
        <v>17.5</v>
      </c>
      <c r="AA207" s="72">
        <f t="shared" si="211"/>
        <v>45981.149999999987</v>
      </c>
      <c r="AB207" s="70">
        <f t="shared" si="212"/>
        <v>2</v>
      </c>
      <c r="AC207" s="139">
        <f t="shared" si="238"/>
        <v>95</v>
      </c>
      <c r="AD207" s="113">
        <f t="shared" si="223"/>
        <v>247698.49999999997</v>
      </c>
      <c r="AE207" s="114"/>
    </row>
    <row r="208" spans="1:31" ht="11.5" customHeight="1" x14ac:dyDescent="0.3">
      <c r="A208" s="112">
        <v>44236</v>
      </c>
      <c r="B208" s="159">
        <f t="shared" si="205"/>
        <v>2</v>
      </c>
      <c r="C208" s="159">
        <f t="shared" si="231"/>
        <v>2021</v>
      </c>
      <c r="D208" s="128" t="s">
        <v>245</v>
      </c>
      <c r="E208" s="77" t="s">
        <v>194</v>
      </c>
      <c r="F208" s="77" t="s">
        <v>195</v>
      </c>
      <c r="G208" s="108" t="s">
        <v>200</v>
      </c>
      <c r="H208" s="75">
        <v>22</v>
      </c>
      <c r="I208" s="51">
        <v>5</v>
      </c>
      <c r="J208" s="67"/>
      <c r="K208" s="53">
        <f t="shared" si="233"/>
        <v>110</v>
      </c>
      <c r="L208" s="54">
        <v>26</v>
      </c>
      <c r="M208" s="55">
        <f t="shared" si="234"/>
        <v>0.18181818181818182</v>
      </c>
      <c r="N208" s="56">
        <f t="shared" si="235"/>
        <v>4</v>
      </c>
      <c r="O208" s="57">
        <f t="shared" si="236"/>
        <v>20</v>
      </c>
      <c r="P208" s="58"/>
      <c r="Q208" s="57"/>
      <c r="R208" s="59"/>
      <c r="S208" s="60"/>
      <c r="T208" s="56"/>
      <c r="U208" s="61"/>
      <c r="V208" s="62"/>
      <c r="W208" s="68">
        <f t="shared" si="237"/>
        <v>110</v>
      </c>
      <c r="X208" s="69">
        <f t="shared" si="209"/>
        <v>201827.34999999998</v>
      </c>
      <c r="Y208" s="70">
        <v>1</v>
      </c>
      <c r="Z208" s="71">
        <f t="shared" si="210"/>
        <v>20</v>
      </c>
      <c r="AA208" s="72">
        <f t="shared" si="211"/>
        <v>46001.149999999987</v>
      </c>
      <c r="AB208" s="70">
        <f t="shared" si="212"/>
        <v>2</v>
      </c>
      <c r="AC208" s="139">
        <f t="shared" si="238"/>
        <v>130</v>
      </c>
      <c r="AD208" s="113">
        <f t="shared" si="223"/>
        <v>247828.49999999997</v>
      </c>
      <c r="AE208" s="114"/>
    </row>
    <row r="209" spans="1:31" ht="11.5" customHeight="1" x14ac:dyDescent="0.3">
      <c r="A209" s="112">
        <v>44244</v>
      </c>
      <c r="B209" s="159">
        <f t="shared" ref="B209:B272" si="239">MONTH(A209)</f>
        <v>2</v>
      </c>
      <c r="C209" s="159">
        <f t="shared" si="231"/>
        <v>2021</v>
      </c>
      <c r="D209" s="128" t="s">
        <v>246</v>
      </c>
      <c r="E209" s="77" t="s">
        <v>88</v>
      </c>
      <c r="F209" s="77" t="s">
        <v>61</v>
      </c>
      <c r="G209" s="108" t="s">
        <v>172</v>
      </c>
      <c r="H209" s="75">
        <v>6.4</v>
      </c>
      <c r="I209" s="51">
        <v>30</v>
      </c>
      <c r="J209" s="67"/>
      <c r="K209" s="53">
        <f t="shared" si="233"/>
        <v>192</v>
      </c>
      <c r="L209" s="54">
        <v>7.5</v>
      </c>
      <c r="M209" s="55">
        <f t="shared" si="234"/>
        <v>0.17187499999999994</v>
      </c>
      <c r="N209" s="56">
        <f t="shared" si="235"/>
        <v>1.0999999999999996</v>
      </c>
      <c r="O209" s="57">
        <f t="shared" si="236"/>
        <v>32.999999999999986</v>
      </c>
      <c r="P209" s="58"/>
      <c r="Q209" s="57"/>
      <c r="R209" s="59"/>
      <c r="S209" s="60"/>
      <c r="T209" s="56"/>
      <c r="U209" s="61"/>
      <c r="V209" s="62"/>
      <c r="W209" s="68">
        <f t="shared" ref="W209:W231" si="240">K209*Y209</f>
        <v>192</v>
      </c>
      <c r="X209" s="69">
        <f t="shared" ref="X209:X231" si="241">X208+W209</f>
        <v>202019.34999999998</v>
      </c>
      <c r="Y209" s="70">
        <v>1</v>
      </c>
      <c r="Z209" s="71">
        <f t="shared" si="210"/>
        <v>32.999999999999986</v>
      </c>
      <c r="AA209" s="72">
        <f t="shared" ref="AA209:AA231" si="242">AA208+Z209</f>
        <v>46034.149999999987</v>
      </c>
      <c r="AB209" s="70">
        <f t="shared" ref="AB209:AB231" si="243">MONTH(A209)</f>
        <v>2</v>
      </c>
      <c r="AC209" s="139">
        <f t="shared" ref="AC209:AC231" si="244">W209+Z209</f>
        <v>225</v>
      </c>
      <c r="AD209" s="113">
        <f t="shared" ref="AD209:AD231" si="245">X209+AA209</f>
        <v>248053.49999999997</v>
      </c>
      <c r="AE209" s="114"/>
    </row>
    <row r="210" spans="1:31" ht="11.5" customHeight="1" x14ac:dyDescent="0.3">
      <c r="A210" s="112">
        <v>44246</v>
      </c>
      <c r="B210" s="159">
        <f t="shared" si="239"/>
        <v>2</v>
      </c>
      <c r="C210" s="159">
        <f t="shared" si="231"/>
        <v>2021</v>
      </c>
      <c r="D210" s="128" t="s">
        <v>247</v>
      </c>
      <c r="E210" s="77" t="s">
        <v>68</v>
      </c>
      <c r="F210" s="77" t="s">
        <v>66</v>
      </c>
      <c r="G210" s="108" t="s">
        <v>36</v>
      </c>
      <c r="H210" s="75">
        <v>6.6</v>
      </c>
      <c r="I210" s="51">
        <v>220</v>
      </c>
      <c r="J210" s="67"/>
      <c r="K210" s="53">
        <f t="shared" si="233"/>
        <v>1452</v>
      </c>
      <c r="L210" s="54">
        <v>7.7</v>
      </c>
      <c r="M210" s="55">
        <f t="shared" si="234"/>
        <v>0.16666666666666677</v>
      </c>
      <c r="N210" s="56">
        <f t="shared" si="235"/>
        <v>1.1000000000000005</v>
      </c>
      <c r="O210" s="57">
        <f t="shared" si="236"/>
        <v>242.00000000000011</v>
      </c>
      <c r="P210" s="58"/>
      <c r="Q210" s="57"/>
      <c r="R210" s="59"/>
      <c r="S210" s="60"/>
      <c r="T210" s="56"/>
      <c r="U210" s="61"/>
      <c r="V210" s="62"/>
      <c r="W210" s="68">
        <f t="shared" si="240"/>
        <v>1452</v>
      </c>
      <c r="X210" s="69">
        <f t="shared" si="241"/>
        <v>203471.34999999998</v>
      </c>
      <c r="Y210" s="70">
        <v>1</v>
      </c>
      <c r="Z210" s="71">
        <f t="shared" si="210"/>
        <v>242.00000000000011</v>
      </c>
      <c r="AA210" s="72">
        <f t="shared" si="242"/>
        <v>46276.149999999987</v>
      </c>
      <c r="AB210" s="70">
        <f t="shared" si="243"/>
        <v>2</v>
      </c>
      <c r="AC210" s="139">
        <f t="shared" si="244"/>
        <v>1694</v>
      </c>
      <c r="AD210" s="113">
        <f t="shared" si="245"/>
        <v>249747.49999999997</v>
      </c>
      <c r="AE210" s="114"/>
    </row>
    <row r="211" spans="1:31" ht="11.5" customHeight="1" x14ac:dyDescent="0.3">
      <c r="A211" s="112">
        <v>44251</v>
      </c>
      <c r="B211" s="159">
        <f t="shared" si="239"/>
        <v>2</v>
      </c>
      <c r="C211" s="159">
        <f t="shared" si="231"/>
        <v>2021</v>
      </c>
      <c r="D211" s="128" t="s">
        <v>248</v>
      </c>
      <c r="E211" s="77" t="s">
        <v>80</v>
      </c>
      <c r="F211" s="77" t="s">
        <v>81</v>
      </c>
      <c r="G211" s="108" t="s">
        <v>251</v>
      </c>
      <c r="H211" s="75">
        <v>6.4</v>
      </c>
      <c r="I211" s="51">
        <v>220</v>
      </c>
      <c r="J211" s="67"/>
      <c r="K211" s="53">
        <f t="shared" si="233"/>
        <v>1408</v>
      </c>
      <c r="L211" s="54">
        <v>6.7</v>
      </c>
      <c r="M211" s="55">
        <f t="shared" si="234"/>
        <v>4.6874999999999972E-2</v>
      </c>
      <c r="N211" s="56">
        <f t="shared" si="235"/>
        <v>0.29999999999999982</v>
      </c>
      <c r="O211" s="57">
        <f t="shared" si="236"/>
        <v>65.999999999999957</v>
      </c>
      <c r="P211" s="58"/>
      <c r="Q211" s="57"/>
      <c r="R211" s="59"/>
      <c r="S211" s="60"/>
      <c r="T211" s="56"/>
      <c r="U211" s="61"/>
      <c r="V211" s="62"/>
      <c r="W211" s="68">
        <f t="shared" si="240"/>
        <v>7040</v>
      </c>
      <c r="X211" s="69">
        <f t="shared" si="241"/>
        <v>210511.34999999998</v>
      </c>
      <c r="Y211" s="70">
        <v>5</v>
      </c>
      <c r="Z211" s="71">
        <f t="shared" si="210"/>
        <v>329.99999999999977</v>
      </c>
      <c r="AA211" s="72">
        <f t="shared" si="242"/>
        <v>46606.149999999987</v>
      </c>
      <c r="AB211" s="70">
        <f t="shared" si="243"/>
        <v>2</v>
      </c>
      <c r="AC211" s="139">
        <f t="shared" si="244"/>
        <v>7370</v>
      </c>
      <c r="AD211" s="113">
        <f t="shared" si="245"/>
        <v>257117.49999999997</v>
      </c>
      <c r="AE211" s="114"/>
    </row>
    <row r="212" spans="1:31" ht="11.5" customHeight="1" x14ac:dyDescent="0.3">
      <c r="A212" s="112">
        <v>44251</v>
      </c>
      <c r="B212" s="159">
        <f t="shared" si="239"/>
        <v>2</v>
      </c>
      <c r="C212" s="159">
        <f t="shared" si="231"/>
        <v>2021</v>
      </c>
      <c r="D212" s="128" t="s">
        <v>248</v>
      </c>
      <c r="E212" s="77" t="s">
        <v>80</v>
      </c>
      <c r="F212" s="77" t="s">
        <v>81</v>
      </c>
      <c r="G212" s="108" t="s">
        <v>197</v>
      </c>
      <c r="H212" s="75">
        <v>4.7</v>
      </c>
      <c r="I212" s="51">
        <v>54</v>
      </c>
      <c r="J212" s="67"/>
      <c r="K212" s="53">
        <f t="shared" si="233"/>
        <v>253.8</v>
      </c>
      <c r="L212" s="54">
        <v>6.6</v>
      </c>
      <c r="M212" s="55">
        <f t="shared" si="234"/>
        <v>0.40425531914893603</v>
      </c>
      <c r="N212" s="56">
        <f t="shared" si="235"/>
        <v>1.8999999999999995</v>
      </c>
      <c r="O212" s="57">
        <f t="shared" si="236"/>
        <v>102.59999999999997</v>
      </c>
      <c r="P212" s="58"/>
      <c r="Q212" s="57"/>
      <c r="R212" s="59"/>
      <c r="S212" s="60"/>
      <c r="T212" s="56"/>
      <c r="U212" s="61"/>
      <c r="V212" s="62"/>
      <c r="W212" s="68">
        <f t="shared" si="240"/>
        <v>761.40000000000009</v>
      </c>
      <c r="X212" s="69">
        <f t="shared" si="241"/>
        <v>211272.74999999997</v>
      </c>
      <c r="Y212" s="70">
        <v>3</v>
      </c>
      <c r="Z212" s="71">
        <f t="shared" si="210"/>
        <v>307.7999999999999</v>
      </c>
      <c r="AA212" s="72">
        <f t="shared" si="242"/>
        <v>46913.94999999999</v>
      </c>
      <c r="AB212" s="70">
        <f t="shared" si="243"/>
        <v>2</v>
      </c>
      <c r="AC212" s="139">
        <f t="shared" si="244"/>
        <v>1069.2</v>
      </c>
      <c r="AD212" s="113">
        <f t="shared" si="245"/>
        <v>258186.69999999995</v>
      </c>
      <c r="AE212" s="114"/>
    </row>
    <row r="213" spans="1:31" ht="11.5" customHeight="1" x14ac:dyDescent="0.3">
      <c r="A213" s="112">
        <v>44251</v>
      </c>
      <c r="B213" s="159">
        <f t="shared" si="239"/>
        <v>2</v>
      </c>
      <c r="C213" s="159">
        <f t="shared" si="231"/>
        <v>2021</v>
      </c>
      <c r="D213" s="128" t="s">
        <v>248</v>
      </c>
      <c r="E213" s="77" t="s">
        <v>80</v>
      </c>
      <c r="F213" s="77" t="s">
        <v>81</v>
      </c>
      <c r="G213" s="108" t="s">
        <v>31</v>
      </c>
      <c r="H213" s="75">
        <v>15.5</v>
      </c>
      <c r="I213" s="51">
        <v>5</v>
      </c>
      <c r="J213" s="67"/>
      <c r="K213" s="53">
        <f t="shared" si="233"/>
        <v>77.5</v>
      </c>
      <c r="L213" s="54">
        <v>18</v>
      </c>
      <c r="M213" s="55">
        <f t="shared" si="234"/>
        <v>0.16129032258064516</v>
      </c>
      <c r="N213" s="56">
        <f t="shared" si="235"/>
        <v>2.5</v>
      </c>
      <c r="O213" s="57">
        <f t="shared" si="236"/>
        <v>12.5</v>
      </c>
      <c r="P213" s="58"/>
      <c r="Q213" s="57"/>
      <c r="R213" s="59"/>
      <c r="S213" s="60"/>
      <c r="T213" s="56"/>
      <c r="U213" s="61"/>
      <c r="V213" s="62"/>
      <c r="W213" s="68">
        <f t="shared" si="240"/>
        <v>310</v>
      </c>
      <c r="X213" s="69">
        <f t="shared" si="241"/>
        <v>211582.74999999997</v>
      </c>
      <c r="Y213" s="70">
        <v>4</v>
      </c>
      <c r="Z213" s="71">
        <f t="shared" si="210"/>
        <v>50</v>
      </c>
      <c r="AA213" s="72">
        <f t="shared" si="242"/>
        <v>46963.94999999999</v>
      </c>
      <c r="AB213" s="70">
        <f t="shared" si="243"/>
        <v>2</v>
      </c>
      <c r="AC213" s="139">
        <f t="shared" si="244"/>
        <v>360</v>
      </c>
      <c r="AD213" s="113">
        <f t="shared" si="245"/>
        <v>258546.69999999995</v>
      </c>
      <c r="AE213" s="114"/>
    </row>
    <row r="214" spans="1:31" ht="11.5" customHeight="1" x14ac:dyDescent="0.3">
      <c r="A214" s="112">
        <v>44251</v>
      </c>
      <c r="B214" s="159">
        <f t="shared" si="239"/>
        <v>2</v>
      </c>
      <c r="C214" s="159">
        <f t="shared" si="231"/>
        <v>2021</v>
      </c>
      <c r="D214" s="128" t="s">
        <v>248</v>
      </c>
      <c r="E214" s="77" t="s">
        <v>80</v>
      </c>
      <c r="F214" s="77" t="s">
        <v>81</v>
      </c>
      <c r="G214" s="108" t="s">
        <v>252</v>
      </c>
      <c r="H214" s="75">
        <v>60</v>
      </c>
      <c r="I214" s="51">
        <v>4</v>
      </c>
      <c r="J214" s="67"/>
      <c r="K214" s="53">
        <f t="shared" si="233"/>
        <v>240</v>
      </c>
      <c r="L214" s="54">
        <v>78</v>
      </c>
      <c r="M214" s="55">
        <f t="shared" si="234"/>
        <v>0.3</v>
      </c>
      <c r="N214" s="56">
        <f t="shared" si="235"/>
        <v>18</v>
      </c>
      <c r="O214" s="57">
        <f t="shared" si="236"/>
        <v>72</v>
      </c>
      <c r="P214" s="58"/>
      <c r="Q214" s="57"/>
      <c r="R214" s="59"/>
      <c r="S214" s="60"/>
      <c r="T214" s="56"/>
      <c r="U214" s="61"/>
      <c r="V214" s="62"/>
      <c r="W214" s="68">
        <f t="shared" si="240"/>
        <v>240</v>
      </c>
      <c r="X214" s="69">
        <f t="shared" si="241"/>
        <v>211822.74999999997</v>
      </c>
      <c r="Y214" s="70">
        <v>1</v>
      </c>
      <c r="Z214" s="71">
        <f t="shared" si="210"/>
        <v>72</v>
      </c>
      <c r="AA214" s="72">
        <f t="shared" si="242"/>
        <v>47035.94999999999</v>
      </c>
      <c r="AB214" s="70">
        <f t="shared" si="243"/>
        <v>2</v>
      </c>
      <c r="AC214" s="139">
        <f t="shared" si="244"/>
        <v>312</v>
      </c>
      <c r="AD214" s="113">
        <f t="shared" si="245"/>
        <v>258858.69999999995</v>
      </c>
      <c r="AE214" s="114"/>
    </row>
    <row r="215" spans="1:31" ht="11.5" customHeight="1" x14ac:dyDescent="0.3">
      <c r="A215" s="112">
        <v>44250</v>
      </c>
      <c r="B215" s="159">
        <f t="shared" si="239"/>
        <v>2</v>
      </c>
      <c r="C215" s="159">
        <f t="shared" si="231"/>
        <v>2021</v>
      </c>
      <c r="D215" s="128" t="s">
        <v>249</v>
      </c>
      <c r="E215" s="77" t="s">
        <v>100</v>
      </c>
      <c r="F215" s="77" t="s">
        <v>250</v>
      </c>
      <c r="G215" s="108" t="s">
        <v>222</v>
      </c>
      <c r="H215" s="75">
        <v>8.4</v>
      </c>
      <c r="I215" s="51">
        <v>20</v>
      </c>
      <c r="J215" s="67"/>
      <c r="K215" s="53">
        <f t="shared" si="233"/>
        <v>168</v>
      </c>
      <c r="L215" s="54">
        <v>11.5</v>
      </c>
      <c r="M215" s="55">
        <f t="shared" si="234"/>
        <v>0.36904761904761901</v>
      </c>
      <c r="N215" s="56">
        <f t="shared" si="235"/>
        <v>3.0999999999999996</v>
      </c>
      <c r="O215" s="57">
        <f t="shared" si="236"/>
        <v>61.999999999999993</v>
      </c>
      <c r="P215" s="58"/>
      <c r="Q215" s="57"/>
      <c r="R215" s="59"/>
      <c r="S215" s="60"/>
      <c r="T215" s="56"/>
      <c r="U215" s="61"/>
      <c r="V215" s="62"/>
      <c r="W215" s="68">
        <f t="shared" si="240"/>
        <v>672</v>
      </c>
      <c r="X215" s="69">
        <f t="shared" si="241"/>
        <v>212494.74999999997</v>
      </c>
      <c r="Y215" s="70">
        <v>4</v>
      </c>
      <c r="Z215" s="71">
        <f t="shared" si="210"/>
        <v>247.99999999999997</v>
      </c>
      <c r="AA215" s="72">
        <f t="shared" si="242"/>
        <v>47283.94999999999</v>
      </c>
      <c r="AB215" s="70">
        <f t="shared" si="243"/>
        <v>2</v>
      </c>
      <c r="AC215" s="139">
        <f t="shared" si="244"/>
        <v>920</v>
      </c>
      <c r="AD215" s="113">
        <f t="shared" si="245"/>
        <v>259778.69999999995</v>
      </c>
      <c r="AE215" s="114"/>
    </row>
    <row r="216" spans="1:31" ht="11.5" customHeight="1" x14ac:dyDescent="0.3">
      <c r="A216" s="112">
        <v>44250</v>
      </c>
      <c r="B216" s="159">
        <f t="shared" si="239"/>
        <v>2</v>
      </c>
      <c r="C216" s="159">
        <f t="shared" si="231"/>
        <v>2021</v>
      </c>
      <c r="D216" s="128" t="s">
        <v>249</v>
      </c>
      <c r="E216" s="77" t="s">
        <v>100</v>
      </c>
      <c r="F216" s="77" t="s">
        <v>250</v>
      </c>
      <c r="G216" s="108" t="s">
        <v>31</v>
      </c>
      <c r="H216" s="75">
        <v>15.5</v>
      </c>
      <c r="I216" s="51">
        <v>5</v>
      </c>
      <c r="J216" s="67"/>
      <c r="K216" s="53">
        <f t="shared" si="233"/>
        <v>77.5</v>
      </c>
      <c r="L216" s="54">
        <v>20</v>
      </c>
      <c r="M216" s="55">
        <f t="shared" si="234"/>
        <v>0.29032258064516131</v>
      </c>
      <c r="N216" s="56">
        <f t="shared" si="235"/>
        <v>4.5</v>
      </c>
      <c r="O216" s="57">
        <f t="shared" si="236"/>
        <v>22.5</v>
      </c>
      <c r="P216" s="58"/>
      <c r="Q216" s="57"/>
      <c r="R216" s="59"/>
      <c r="S216" s="60"/>
      <c r="T216" s="56"/>
      <c r="U216" s="61"/>
      <c r="V216" s="62"/>
      <c r="W216" s="68">
        <f t="shared" si="240"/>
        <v>77.5</v>
      </c>
      <c r="X216" s="69">
        <f t="shared" si="241"/>
        <v>212572.24999999997</v>
      </c>
      <c r="Y216" s="70">
        <v>1</v>
      </c>
      <c r="Z216" s="71">
        <f t="shared" si="210"/>
        <v>22.5</v>
      </c>
      <c r="AA216" s="72">
        <f t="shared" si="242"/>
        <v>47306.44999999999</v>
      </c>
      <c r="AB216" s="70">
        <f t="shared" si="243"/>
        <v>2</v>
      </c>
      <c r="AC216" s="139">
        <f t="shared" si="244"/>
        <v>100</v>
      </c>
      <c r="AD216" s="113">
        <f t="shared" si="245"/>
        <v>259878.69999999995</v>
      </c>
      <c r="AE216" s="114"/>
    </row>
    <row r="217" spans="1:31" ht="11.5" customHeight="1" x14ac:dyDescent="0.3">
      <c r="A217" s="112">
        <v>44250</v>
      </c>
      <c r="B217" s="159">
        <f t="shared" si="239"/>
        <v>2</v>
      </c>
      <c r="C217" s="159">
        <f t="shared" si="231"/>
        <v>2021</v>
      </c>
      <c r="D217" s="129" t="s">
        <v>249</v>
      </c>
      <c r="E217" s="77" t="s">
        <v>100</v>
      </c>
      <c r="F217" s="77" t="s">
        <v>250</v>
      </c>
      <c r="G217" s="108" t="s">
        <v>48</v>
      </c>
      <c r="H217" s="75">
        <v>4.5</v>
      </c>
      <c r="I217" s="51">
        <v>12</v>
      </c>
      <c r="J217" s="67"/>
      <c r="K217" s="53">
        <f t="shared" si="233"/>
        <v>54</v>
      </c>
      <c r="L217" s="54">
        <v>5</v>
      </c>
      <c r="M217" s="55">
        <f t="shared" si="234"/>
        <v>0.1111111111111111</v>
      </c>
      <c r="N217" s="56">
        <f t="shared" si="235"/>
        <v>0.5</v>
      </c>
      <c r="O217" s="57">
        <f t="shared" si="236"/>
        <v>6</v>
      </c>
      <c r="P217" s="58"/>
      <c r="Q217" s="57"/>
      <c r="R217" s="59"/>
      <c r="S217" s="60"/>
      <c r="T217" s="56"/>
      <c r="U217" s="61"/>
      <c r="V217" s="62"/>
      <c r="W217" s="68">
        <f t="shared" si="240"/>
        <v>162</v>
      </c>
      <c r="X217" s="69">
        <f t="shared" si="241"/>
        <v>212734.24999999997</v>
      </c>
      <c r="Y217" s="70">
        <v>3</v>
      </c>
      <c r="Z217" s="71">
        <f t="shared" si="210"/>
        <v>18</v>
      </c>
      <c r="AA217" s="72">
        <f t="shared" si="242"/>
        <v>47324.44999999999</v>
      </c>
      <c r="AB217" s="70">
        <f t="shared" si="243"/>
        <v>2</v>
      </c>
      <c r="AC217" s="139">
        <f t="shared" si="244"/>
        <v>180</v>
      </c>
      <c r="AD217" s="113">
        <f t="shared" si="245"/>
        <v>260058.69999999995</v>
      </c>
      <c r="AE217" s="114"/>
    </row>
    <row r="218" spans="1:31" ht="11.5" customHeight="1" x14ac:dyDescent="0.3">
      <c r="A218" s="112">
        <v>44253</v>
      </c>
      <c r="B218" s="159">
        <f t="shared" si="239"/>
        <v>2</v>
      </c>
      <c r="C218" s="159">
        <f t="shared" si="231"/>
        <v>2021</v>
      </c>
      <c r="D218" s="129" t="s">
        <v>258</v>
      </c>
      <c r="E218" s="77" t="s">
        <v>259</v>
      </c>
      <c r="F218" s="77" t="s">
        <v>260</v>
      </c>
      <c r="G218" s="108" t="s">
        <v>251</v>
      </c>
      <c r="H218" s="75">
        <v>6.4</v>
      </c>
      <c r="I218" s="51">
        <v>220</v>
      </c>
      <c r="J218" s="67"/>
      <c r="K218" s="53">
        <f t="shared" si="233"/>
        <v>1408</v>
      </c>
      <c r="L218" s="54">
        <v>7.7</v>
      </c>
      <c r="M218" s="55">
        <f t="shared" si="234"/>
        <v>0.20312499999999997</v>
      </c>
      <c r="N218" s="56">
        <f t="shared" si="235"/>
        <v>1.2999999999999998</v>
      </c>
      <c r="O218" s="57">
        <f t="shared" si="236"/>
        <v>285.99999999999994</v>
      </c>
      <c r="P218" s="58"/>
      <c r="Q218" s="57"/>
      <c r="R218" s="59"/>
      <c r="S218" s="60"/>
      <c r="T218" s="56"/>
      <c r="U218" s="61"/>
      <c r="V218" s="62"/>
      <c r="W218" s="68">
        <f t="shared" si="240"/>
        <v>1408</v>
      </c>
      <c r="X218" s="69">
        <f t="shared" si="241"/>
        <v>214142.24999999997</v>
      </c>
      <c r="Y218" s="70">
        <v>1</v>
      </c>
      <c r="Z218" s="71">
        <f t="shared" si="210"/>
        <v>285.99999999999994</v>
      </c>
      <c r="AA218" s="72">
        <f t="shared" si="242"/>
        <v>47610.44999999999</v>
      </c>
      <c r="AB218" s="70">
        <f t="shared" si="243"/>
        <v>2</v>
      </c>
      <c r="AC218" s="139">
        <f t="shared" si="244"/>
        <v>1694</v>
      </c>
      <c r="AD218" s="113">
        <f t="shared" si="245"/>
        <v>261752.69999999995</v>
      </c>
      <c r="AE218" s="114"/>
    </row>
    <row r="219" spans="1:31" ht="11.5" customHeight="1" x14ac:dyDescent="0.3">
      <c r="A219" s="112">
        <v>44253</v>
      </c>
      <c r="B219" s="159">
        <f t="shared" si="239"/>
        <v>2</v>
      </c>
      <c r="C219" s="159">
        <f t="shared" si="231"/>
        <v>2021</v>
      </c>
      <c r="D219" s="129" t="s">
        <v>258</v>
      </c>
      <c r="E219" s="77" t="s">
        <v>259</v>
      </c>
      <c r="F219" s="77" t="s">
        <v>260</v>
      </c>
      <c r="G219" s="108" t="s">
        <v>172</v>
      </c>
      <c r="H219" s="75">
        <v>6.2</v>
      </c>
      <c r="I219" s="51">
        <v>30</v>
      </c>
      <c r="J219" s="67"/>
      <c r="K219" s="53">
        <f t="shared" si="233"/>
        <v>186</v>
      </c>
      <c r="L219" s="54">
        <v>7.6</v>
      </c>
      <c r="M219" s="55">
        <f t="shared" si="234"/>
        <v>0.22580645161290314</v>
      </c>
      <c r="N219" s="56">
        <f t="shared" si="235"/>
        <v>1.3999999999999995</v>
      </c>
      <c r="O219" s="57">
        <f t="shared" si="236"/>
        <v>41.999999999999986</v>
      </c>
      <c r="P219" s="58"/>
      <c r="Q219" s="57"/>
      <c r="R219" s="59"/>
      <c r="S219" s="60"/>
      <c r="T219" s="56"/>
      <c r="U219" s="61"/>
      <c r="V219" s="62"/>
      <c r="W219" s="68">
        <f t="shared" si="240"/>
        <v>186</v>
      </c>
      <c r="X219" s="69">
        <f t="shared" si="241"/>
        <v>214328.24999999997</v>
      </c>
      <c r="Y219" s="70">
        <v>1</v>
      </c>
      <c r="Z219" s="71">
        <f t="shared" si="210"/>
        <v>41.999999999999986</v>
      </c>
      <c r="AA219" s="72">
        <f t="shared" si="242"/>
        <v>47652.44999999999</v>
      </c>
      <c r="AB219" s="70">
        <f t="shared" si="243"/>
        <v>2</v>
      </c>
      <c r="AC219" s="139">
        <f t="shared" si="244"/>
        <v>228</v>
      </c>
      <c r="AD219" s="113">
        <f t="shared" si="245"/>
        <v>261980.69999999995</v>
      </c>
      <c r="AE219" s="114"/>
    </row>
    <row r="220" spans="1:31" ht="11.5" customHeight="1" x14ac:dyDescent="0.3">
      <c r="A220" s="112">
        <v>44253</v>
      </c>
      <c r="B220" s="159">
        <f t="shared" si="239"/>
        <v>2</v>
      </c>
      <c r="C220" s="159">
        <f t="shared" si="231"/>
        <v>2021</v>
      </c>
      <c r="D220" s="129" t="s">
        <v>258</v>
      </c>
      <c r="E220" s="77" t="s">
        <v>259</v>
      </c>
      <c r="F220" s="77" t="s">
        <v>260</v>
      </c>
      <c r="G220" s="108" t="s">
        <v>26</v>
      </c>
      <c r="H220" s="75">
        <v>16</v>
      </c>
      <c r="I220" s="51">
        <v>5</v>
      </c>
      <c r="J220" s="67"/>
      <c r="K220" s="53">
        <f t="shared" si="233"/>
        <v>80</v>
      </c>
      <c r="L220" s="54">
        <v>20</v>
      </c>
      <c r="M220" s="55">
        <f t="shared" si="234"/>
        <v>0.25</v>
      </c>
      <c r="N220" s="56">
        <f t="shared" si="235"/>
        <v>4</v>
      </c>
      <c r="O220" s="57">
        <f t="shared" si="236"/>
        <v>20</v>
      </c>
      <c r="P220" s="58"/>
      <c r="Q220" s="57"/>
      <c r="R220" s="59"/>
      <c r="S220" s="60"/>
      <c r="T220" s="56"/>
      <c r="U220" s="61"/>
      <c r="V220" s="62"/>
      <c r="W220" s="68">
        <f t="shared" si="240"/>
        <v>80</v>
      </c>
      <c r="X220" s="69">
        <f t="shared" si="241"/>
        <v>214408.24999999997</v>
      </c>
      <c r="Y220" s="70">
        <v>1</v>
      </c>
      <c r="Z220" s="71">
        <f t="shared" si="210"/>
        <v>20</v>
      </c>
      <c r="AA220" s="72">
        <f t="shared" si="242"/>
        <v>47672.44999999999</v>
      </c>
      <c r="AB220" s="70">
        <f>MONTH(A220)</f>
        <v>2</v>
      </c>
      <c r="AC220" s="139">
        <f t="shared" si="244"/>
        <v>100</v>
      </c>
      <c r="AD220" s="113">
        <f t="shared" si="245"/>
        <v>262080.69999999995</v>
      </c>
      <c r="AE220" s="114"/>
    </row>
    <row r="221" spans="1:31" ht="11.5" customHeight="1" x14ac:dyDescent="0.3">
      <c r="A221" s="112">
        <v>44263</v>
      </c>
      <c r="B221" s="159">
        <f t="shared" si="239"/>
        <v>3</v>
      </c>
      <c r="C221" s="159">
        <f t="shared" si="231"/>
        <v>2021</v>
      </c>
      <c r="D221" s="129" t="s">
        <v>262</v>
      </c>
      <c r="E221" s="77" t="s">
        <v>80</v>
      </c>
      <c r="F221" s="77" t="s">
        <v>81</v>
      </c>
      <c r="G221" s="108" t="s">
        <v>251</v>
      </c>
      <c r="H221" s="75">
        <v>6.4</v>
      </c>
      <c r="I221" s="51">
        <v>220</v>
      </c>
      <c r="J221" s="67"/>
      <c r="K221" s="53">
        <f t="shared" si="233"/>
        <v>1408</v>
      </c>
      <c r="L221" s="54">
        <v>6.8</v>
      </c>
      <c r="M221" s="55">
        <f t="shared" si="234"/>
        <v>6.2499999999999917E-2</v>
      </c>
      <c r="N221" s="56">
        <f t="shared" si="235"/>
        <v>0.39999999999999947</v>
      </c>
      <c r="O221" s="57">
        <f t="shared" si="236"/>
        <v>87.999999999999886</v>
      </c>
      <c r="P221" s="58"/>
      <c r="Q221" s="57"/>
      <c r="R221" s="59"/>
      <c r="S221" s="60"/>
      <c r="T221" s="56"/>
      <c r="U221" s="61"/>
      <c r="V221" s="62"/>
      <c r="W221" s="68">
        <f t="shared" si="240"/>
        <v>8448</v>
      </c>
      <c r="X221" s="69">
        <f t="shared" si="241"/>
        <v>222856.24999999997</v>
      </c>
      <c r="Y221" s="70">
        <v>6</v>
      </c>
      <c r="Z221" s="71">
        <f t="shared" si="210"/>
        <v>527.99999999999932</v>
      </c>
      <c r="AA221" s="72">
        <f t="shared" si="242"/>
        <v>48200.44999999999</v>
      </c>
      <c r="AB221" s="70">
        <f t="shared" ref="AB221:AB226" si="246">MONTH(A221)</f>
        <v>3</v>
      </c>
      <c r="AC221" s="139">
        <f t="shared" si="244"/>
        <v>8976</v>
      </c>
      <c r="AD221" s="113">
        <f t="shared" si="245"/>
        <v>271056.69999999995</v>
      </c>
      <c r="AE221" s="114"/>
    </row>
    <row r="222" spans="1:31" ht="11.5" customHeight="1" x14ac:dyDescent="0.3">
      <c r="A222" s="112">
        <v>44263</v>
      </c>
      <c r="B222" s="159">
        <f t="shared" si="239"/>
        <v>3</v>
      </c>
      <c r="C222" s="159">
        <f t="shared" si="231"/>
        <v>2021</v>
      </c>
      <c r="D222" s="129" t="s">
        <v>262</v>
      </c>
      <c r="E222" s="77" t="s">
        <v>80</v>
      </c>
      <c r="F222" s="77" t="s">
        <v>81</v>
      </c>
      <c r="G222" s="108" t="s">
        <v>38</v>
      </c>
      <c r="H222" s="75">
        <v>5.05</v>
      </c>
      <c r="I222" s="51">
        <v>220</v>
      </c>
      <c r="J222" s="67"/>
      <c r="K222" s="53">
        <f t="shared" si="233"/>
        <v>1111</v>
      </c>
      <c r="L222" s="54">
        <v>6.8</v>
      </c>
      <c r="M222" s="55">
        <f t="shared" si="234"/>
        <v>0.34653465346534656</v>
      </c>
      <c r="N222" s="56">
        <f t="shared" si="235"/>
        <v>1.75</v>
      </c>
      <c r="O222" s="57">
        <f t="shared" si="236"/>
        <v>385</v>
      </c>
      <c r="P222" s="58"/>
      <c r="Q222" s="57"/>
      <c r="R222" s="59"/>
      <c r="S222" s="60"/>
      <c r="T222" s="56"/>
      <c r="U222" s="61"/>
      <c r="V222" s="62"/>
      <c r="W222" s="68">
        <f t="shared" si="240"/>
        <v>1111</v>
      </c>
      <c r="X222" s="69">
        <f t="shared" si="241"/>
        <v>223967.24999999997</v>
      </c>
      <c r="Y222" s="70">
        <v>1</v>
      </c>
      <c r="Z222" s="71">
        <f t="shared" si="210"/>
        <v>385</v>
      </c>
      <c r="AA222" s="72">
        <f t="shared" si="242"/>
        <v>48585.44999999999</v>
      </c>
      <c r="AB222" s="70">
        <f t="shared" si="246"/>
        <v>3</v>
      </c>
      <c r="AC222" s="139">
        <f t="shared" si="244"/>
        <v>1496</v>
      </c>
      <c r="AD222" s="113">
        <f t="shared" si="245"/>
        <v>272552.69999999995</v>
      </c>
      <c r="AE222" s="114"/>
    </row>
    <row r="223" spans="1:31" ht="11.5" customHeight="1" x14ac:dyDescent="0.3">
      <c r="A223" s="112">
        <v>44263</v>
      </c>
      <c r="B223" s="159">
        <f t="shared" si="239"/>
        <v>3</v>
      </c>
      <c r="C223" s="159">
        <f t="shared" si="231"/>
        <v>2021</v>
      </c>
      <c r="D223" s="129" t="s">
        <v>262</v>
      </c>
      <c r="E223" s="77" t="s">
        <v>80</v>
      </c>
      <c r="F223" s="77" t="s">
        <v>81</v>
      </c>
      <c r="G223" s="108" t="s">
        <v>39</v>
      </c>
      <c r="H223" s="75">
        <v>4.7</v>
      </c>
      <c r="I223" s="51">
        <v>54</v>
      </c>
      <c r="J223" s="67"/>
      <c r="K223" s="53">
        <f t="shared" si="233"/>
        <v>253.8</v>
      </c>
      <c r="L223" s="54">
        <v>6.7</v>
      </c>
      <c r="M223" s="55">
        <f t="shared" si="234"/>
        <v>0.42553191489361702</v>
      </c>
      <c r="N223" s="56">
        <f t="shared" si="235"/>
        <v>2</v>
      </c>
      <c r="O223" s="57">
        <f t="shared" si="236"/>
        <v>108</v>
      </c>
      <c r="P223" s="58"/>
      <c r="Q223" s="57"/>
      <c r="R223" s="59"/>
      <c r="S223" s="60"/>
      <c r="T223" s="56"/>
      <c r="U223" s="61"/>
      <c r="V223" s="62"/>
      <c r="W223" s="68">
        <f t="shared" si="240"/>
        <v>1776.6000000000001</v>
      </c>
      <c r="X223" s="69">
        <f t="shared" si="241"/>
        <v>225743.84999999998</v>
      </c>
      <c r="Y223" s="70">
        <v>7</v>
      </c>
      <c r="Z223" s="71">
        <f t="shared" si="210"/>
        <v>756</v>
      </c>
      <c r="AA223" s="72">
        <f t="shared" si="242"/>
        <v>49341.44999999999</v>
      </c>
      <c r="AB223" s="70">
        <f t="shared" si="246"/>
        <v>3</v>
      </c>
      <c r="AC223" s="139">
        <f t="shared" si="244"/>
        <v>2532.6000000000004</v>
      </c>
      <c r="AD223" s="113">
        <f t="shared" si="245"/>
        <v>275085.3</v>
      </c>
      <c r="AE223" s="114"/>
    </row>
    <row r="224" spans="1:31" ht="11.5" customHeight="1" x14ac:dyDescent="0.3">
      <c r="A224" s="112">
        <v>44263</v>
      </c>
      <c r="B224" s="159">
        <f t="shared" si="239"/>
        <v>3</v>
      </c>
      <c r="C224" s="159">
        <f t="shared" si="231"/>
        <v>2021</v>
      </c>
      <c r="D224" s="129" t="s">
        <v>262</v>
      </c>
      <c r="E224" s="77" t="s">
        <v>80</v>
      </c>
      <c r="F224" s="77" t="s">
        <v>81</v>
      </c>
      <c r="G224" s="108" t="s">
        <v>40</v>
      </c>
      <c r="H224" s="75">
        <v>4.7</v>
      </c>
      <c r="I224" s="51">
        <v>54</v>
      </c>
      <c r="J224" s="67"/>
      <c r="K224" s="53">
        <f t="shared" si="233"/>
        <v>253.8</v>
      </c>
      <c r="L224" s="54">
        <v>6.7</v>
      </c>
      <c r="M224" s="55">
        <f t="shared" si="234"/>
        <v>0.42553191489361702</v>
      </c>
      <c r="N224" s="56">
        <f t="shared" si="235"/>
        <v>2</v>
      </c>
      <c r="O224" s="57">
        <f t="shared" si="236"/>
        <v>108</v>
      </c>
      <c r="P224" s="58"/>
      <c r="Q224" s="57"/>
      <c r="R224" s="59"/>
      <c r="S224" s="60"/>
      <c r="T224" s="56"/>
      <c r="U224" s="61"/>
      <c r="V224" s="62"/>
      <c r="W224" s="68">
        <f t="shared" si="240"/>
        <v>1269</v>
      </c>
      <c r="X224" s="69">
        <f t="shared" si="241"/>
        <v>227012.84999999998</v>
      </c>
      <c r="Y224" s="70">
        <v>5</v>
      </c>
      <c r="Z224" s="71">
        <f t="shared" si="210"/>
        <v>540</v>
      </c>
      <c r="AA224" s="72">
        <f t="shared" si="242"/>
        <v>49881.44999999999</v>
      </c>
      <c r="AB224" s="70">
        <f t="shared" si="246"/>
        <v>3</v>
      </c>
      <c r="AC224" s="139">
        <f t="shared" si="244"/>
        <v>1809</v>
      </c>
      <c r="AD224" s="113">
        <f t="shared" si="245"/>
        <v>276894.3</v>
      </c>
      <c r="AE224" s="114"/>
    </row>
    <row r="225" spans="1:31" ht="11.5" customHeight="1" x14ac:dyDescent="0.3">
      <c r="A225" s="112">
        <v>44265</v>
      </c>
      <c r="B225" s="159">
        <f t="shared" si="239"/>
        <v>3</v>
      </c>
      <c r="C225" s="159">
        <f t="shared" si="231"/>
        <v>2021</v>
      </c>
      <c r="D225" s="98" t="s">
        <v>293</v>
      </c>
      <c r="E225" s="77" t="s">
        <v>263</v>
      </c>
      <c r="F225" s="77" t="s">
        <v>264</v>
      </c>
      <c r="G225" s="108" t="s">
        <v>251</v>
      </c>
      <c r="H225" s="75">
        <v>6.4</v>
      </c>
      <c r="I225" s="51">
        <v>220</v>
      </c>
      <c r="J225" s="67"/>
      <c r="K225" s="53">
        <f t="shared" si="233"/>
        <v>1408</v>
      </c>
      <c r="L225" s="54">
        <v>6.95</v>
      </c>
      <c r="M225" s="55">
        <f t="shared" si="234"/>
        <v>8.5937499999999972E-2</v>
      </c>
      <c r="N225" s="56">
        <f t="shared" si="235"/>
        <v>0.54999999999999982</v>
      </c>
      <c r="O225" s="57">
        <f t="shared" si="236"/>
        <v>120.99999999999996</v>
      </c>
      <c r="P225" s="58"/>
      <c r="Q225" s="57"/>
      <c r="R225" s="59"/>
      <c r="S225" s="60"/>
      <c r="T225" s="56"/>
      <c r="U225" s="61"/>
      <c r="V225" s="62"/>
      <c r="W225" s="68">
        <f t="shared" si="240"/>
        <v>2816</v>
      </c>
      <c r="X225" s="69">
        <f t="shared" si="241"/>
        <v>229828.84999999998</v>
      </c>
      <c r="Y225" s="70">
        <v>2</v>
      </c>
      <c r="Z225" s="71">
        <f t="shared" si="210"/>
        <v>241.99999999999991</v>
      </c>
      <c r="AA225" s="72">
        <f t="shared" si="242"/>
        <v>50123.44999999999</v>
      </c>
      <c r="AB225" s="70">
        <f t="shared" si="246"/>
        <v>3</v>
      </c>
      <c r="AC225" s="139">
        <f t="shared" si="244"/>
        <v>3058</v>
      </c>
      <c r="AD225" s="113">
        <f t="shared" si="245"/>
        <v>279952.3</v>
      </c>
      <c r="AE225" s="114"/>
    </row>
    <row r="226" spans="1:31" ht="11.5" customHeight="1" x14ac:dyDescent="0.3">
      <c r="A226" s="112">
        <v>44265</v>
      </c>
      <c r="B226" s="159">
        <f t="shared" si="239"/>
        <v>3</v>
      </c>
      <c r="C226" s="159">
        <f t="shared" si="231"/>
        <v>2021</v>
      </c>
      <c r="D226" s="98" t="s">
        <v>293</v>
      </c>
      <c r="E226" s="77" t="s">
        <v>263</v>
      </c>
      <c r="F226" s="77" t="s">
        <v>264</v>
      </c>
      <c r="G226" s="108" t="s">
        <v>36</v>
      </c>
      <c r="H226" s="75">
        <v>6.6</v>
      </c>
      <c r="I226" s="51">
        <v>220</v>
      </c>
      <c r="J226" s="67"/>
      <c r="K226" s="53">
        <f t="shared" si="233"/>
        <v>1452</v>
      </c>
      <c r="L226" s="54">
        <v>6.95</v>
      </c>
      <c r="M226" s="55">
        <f t="shared" si="234"/>
        <v>5.3030303030303115E-2</v>
      </c>
      <c r="N226" s="56">
        <f t="shared" si="235"/>
        <v>0.35000000000000053</v>
      </c>
      <c r="O226" s="57">
        <f t="shared" si="236"/>
        <v>77.000000000000114</v>
      </c>
      <c r="P226" s="58"/>
      <c r="Q226" s="57"/>
      <c r="R226" s="59"/>
      <c r="S226" s="60"/>
      <c r="T226" s="56"/>
      <c r="U226" s="61"/>
      <c r="V226" s="62"/>
      <c r="W226" s="68">
        <f t="shared" si="240"/>
        <v>2904</v>
      </c>
      <c r="X226" s="69">
        <f t="shared" si="241"/>
        <v>232732.84999999998</v>
      </c>
      <c r="Y226" s="70">
        <v>2</v>
      </c>
      <c r="Z226" s="71">
        <f t="shared" si="210"/>
        <v>154.00000000000023</v>
      </c>
      <c r="AA226" s="72">
        <f t="shared" si="242"/>
        <v>50277.44999999999</v>
      </c>
      <c r="AB226" s="70">
        <f t="shared" si="246"/>
        <v>3</v>
      </c>
      <c r="AC226" s="139">
        <f t="shared" si="244"/>
        <v>3058</v>
      </c>
      <c r="AD226" s="113">
        <f t="shared" si="245"/>
        <v>283010.3</v>
      </c>
      <c r="AE226" s="114"/>
    </row>
    <row r="227" spans="1:31" ht="11.5" customHeight="1" x14ac:dyDescent="0.3">
      <c r="A227" s="112">
        <v>44265</v>
      </c>
      <c r="B227" s="159">
        <f t="shared" si="239"/>
        <v>3</v>
      </c>
      <c r="C227" s="159">
        <f t="shared" si="231"/>
        <v>2021</v>
      </c>
      <c r="D227" s="98" t="s">
        <v>293</v>
      </c>
      <c r="E227" s="77" t="s">
        <v>263</v>
      </c>
      <c r="F227" s="77" t="s">
        <v>264</v>
      </c>
      <c r="G227" s="108" t="s">
        <v>265</v>
      </c>
      <c r="H227" s="75">
        <v>5.25</v>
      </c>
      <c r="I227" s="51">
        <v>225</v>
      </c>
      <c r="J227" s="67"/>
      <c r="K227" s="53">
        <f t="shared" si="233"/>
        <v>1181.25</v>
      </c>
      <c r="L227" s="54">
        <v>6.95</v>
      </c>
      <c r="M227" s="55">
        <f t="shared" si="234"/>
        <v>0.32380952380952382</v>
      </c>
      <c r="N227" s="56">
        <f t="shared" si="235"/>
        <v>1.7000000000000002</v>
      </c>
      <c r="O227" s="57">
        <f t="shared" si="236"/>
        <v>382.50000000000006</v>
      </c>
      <c r="P227" s="58"/>
      <c r="Q227" s="57"/>
      <c r="R227" s="59"/>
      <c r="S227" s="60"/>
      <c r="T227" s="56"/>
      <c r="U227" s="61"/>
      <c r="V227" s="62"/>
      <c r="W227" s="68">
        <f t="shared" si="240"/>
        <v>3543.75</v>
      </c>
      <c r="X227" s="69">
        <f t="shared" si="241"/>
        <v>236276.59999999998</v>
      </c>
      <c r="Y227" s="70">
        <v>3</v>
      </c>
      <c r="Z227" s="71">
        <f t="shared" si="210"/>
        <v>1147.5000000000002</v>
      </c>
      <c r="AA227" s="72">
        <f t="shared" si="242"/>
        <v>51424.94999999999</v>
      </c>
      <c r="AB227" s="70">
        <f t="shared" si="243"/>
        <v>3</v>
      </c>
      <c r="AC227" s="139">
        <f t="shared" si="244"/>
        <v>4691.25</v>
      </c>
      <c r="AD227" s="113">
        <f t="shared" si="245"/>
        <v>287701.55</v>
      </c>
      <c r="AE227" s="114"/>
    </row>
    <row r="228" spans="1:31" ht="11.5" customHeight="1" x14ac:dyDescent="0.3">
      <c r="A228" s="112">
        <v>44266</v>
      </c>
      <c r="B228" s="159">
        <f t="shared" si="239"/>
        <v>3</v>
      </c>
      <c r="C228" s="159">
        <f t="shared" si="231"/>
        <v>2021</v>
      </c>
      <c r="D228" s="98" t="s">
        <v>294</v>
      </c>
      <c r="E228" s="77" t="s">
        <v>104</v>
      </c>
      <c r="F228" s="77" t="s">
        <v>105</v>
      </c>
      <c r="G228" s="108" t="s">
        <v>251</v>
      </c>
      <c r="H228" s="75">
        <v>6.4</v>
      </c>
      <c r="I228" s="51">
        <v>220</v>
      </c>
      <c r="J228" s="67"/>
      <c r="K228" s="53">
        <f t="shared" si="233"/>
        <v>1408</v>
      </c>
      <c r="L228" s="54">
        <v>7.3</v>
      </c>
      <c r="M228" s="55">
        <f t="shared" si="234"/>
        <v>0.14062499999999992</v>
      </c>
      <c r="N228" s="56">
        <f t="shared" si="235"/>
        <v>0.89999999999999947</v>
      </c>
      <c r="O228" s="57">
        <f t="shared" si="236"/>
        <v>197.99999999999989</v>
      </c>
      <c r="P228" s="58"/>
      <c r="Q228" s="57"/>
      <c r="R228" s="59"/>
      <c r="S228" s="60"/>
      <c r="T228" s="56"/>
      <c r="U228" s="61"/>
      <c r="V228" s="62"/>
      <c r="W228" s="68">
        <f t="shared" si="240"/>
        <v>2816</v>
      </c>
      <c r="X228" s="69">
        <f t="shared" si="241"/>
        <v>239092.59999999998</v>
      </c>
      <c r="Y228" s="70">
        <v>2</v>
      </c>
      <c r="Z228" s="71">
        <f t="shared" si="210"/>
        <v>395.99999999999977</v>
      </c>
      <c r="AA228" s="72">
        <f t="shared" si="242"/>
        <v>51820.94999999999</v>
      </c>
      <c r="AB228" s="70">
        <f t="shared" si="243"/>
        <v>3</v>
      </c>
      <c r="AC228" s="139">
        <f t="shared" si="244"/>
        <v>3212</v>
      </c>
      <c r="AD228" s="113">
        <f t="shared" si="245"/>
        <v>290913.55</v>
      </c>
      <c r="AE228" s="114"/>
    </row>
    <row r="229" spans="1:31" ht="11.5" customHeight="1" x14ac:dyDescent="0.3">
      <c r="A229" s="112">
        <v>44266</v>
      </c>
      <c r="B229" s="159">
        <f t="shared" si="239"/>
        <v>3</v>
      </c>
      <c r="C229" s="159">
        <f t="shared" si="231"/>
        <v>2021</v>
      </c>
      <c r="D229" s="98" t="s">
        <v>294</v>
      </c>
      <c r="E229" s="77" t="s">
        <v>104</v>
      </c>
      <c r="F229" s="77" t="s">
        <v>105</v>
      </c>
      <c r="G229" s="108" t="s">
        <v>38</v>
      </c>
      <c r="H229" s="75">
        <v>5.05</v>
      </c>
      <c r="I229" s="51">
        <v>220</v>
      </c>
      <c r="J229" s="67"/>
      <c r="K229" s="53">
        <f t="shared" si="233"/>
        <v>1111</v>
      </c>
      <c r="L229" s="54">
        <v>7.3</v>
      </c>
      <c r="M229" s="55">
        <f t="shared" si="234"/>
        <v>0.44554455445544555</v>
      </c>
      <c r="N229" s="56">
        <f t="shared" si="235"/>
        <v>2.25</v>
      </c>
      <c r="O229" s="57">
        <f t="shared" si="236"/>
        <v>495</v>
      </c>
      <c r="P229" s="58"/>
      <c r="Q229" s="57"/>
      <c r="R229" s="59"/>
      <c r="S229" s="60"/>
      <c r="T229" s="56"/>
      <c r="U229" s="61"/>
      <c r="V229" s="62"/>
      <c r="W229" s="68">
        <f t="shared" si="240"/>
        <v>1111</v>
      </c>
      <c r="X229" s="69">
        <f t="shared" si="241"/>
        <v>240203.59999999998</v>
      </c>
      <c r="Y229" s="70">
        <v>1</v>
      </c>
      <c r="Z229" s="71">
        <f t="shared" si="210"/>
        <v>495</v>
      </c>
      <c r="AA229" s="72">
        <f t="shared" si="242"/>
        <v>52315.94999999999</v>
      </c>
      <c r="AB229" s="70">
        <f t="shared" si="243"/>
        <v>3</v>
      </c>
      <c r="AC229" s="139">
        <f t="shared" si="244"/>
        <v>1606</v>
      </c>
      <c r="AD229" s="113">
        <f t="shared" si="245"/>
        <v>292519.55</v>
      </c>
      <c r="AE229" s="114"/>
    </row>
    <row r="230" spans="1:31" ht="11.5" customHeight="1" x14ac:dyDescent="0.3">
      <c r="A230" s="112">
        <v>44266</v>
      </c>
      <c r="B230" s="159">
        <f t="shared" si="239"/>
        <v>3</v>
      </c>
      <c r="C230" s="159">
        <f t="shared" si="231"/>
        <v>2021</v>
      </c>
      <c r="D230" s="98" t="s">
        <v>294</v>
      </c>
      <c r="E230" s="77" t="s">
        <v>104</v>
      </c>
      <c r="F230" s="77" t="s">
        <v>105</v>
      </c>
      <c r="G230" s="108" t="s">
        <v>39</v>
      </c>
      <c r="H230" s="75">
        <v>4.7</v>
      </c>
      <c r="I230" s="51">
        <v>54</v>
      </c>
      <c r="J230" s="67"/>
      <c r="K230" s="53">
        <f t="shared" si="233"/>
        <v>253.8</v>
      </c>
      <c r="L230" s="54">
        <v>7.6</v>
      </c>
      <c r="M230" s="55">
        <f t="shared" si="234"/>
        <v>0.61702127659574457</v>
      </c>
      <c r="N230" s="56">
        <f t="shared" si="235"/>
        <v>2.8999999999999995</v>
      </c>
      <c r="O230" s="57">
        <f t="shared" si="236"/>
        <v>156.59999999999997</v>
      </c>
      <c r="P230" s="58"/>
      <c r="Q230" s="57"/>
      <c r="R230" s="59"/>
      <c r="S230" s="60"/>
      <c r="T230" s="56"/>
      <c r="U230" s="61"/>
      <c r="V230" s="62"/>
      <c r="W230" s="68">
        <f t="shared" si="240"/>
        <v>507.6</v>
      </c>
      <c r="X230" s="69">
        <f t="shared" si="241"/>
        <v>240711.19999999998</v>
      </c>
      <c r="Y230" s="70">
        <v>2</v>
      </c>
      <c r="Z230" s="71">
        <f t="shared" si="210"/>
        <v>313.19999999999993</v>
      </c>
      <c r="AA230" s="72">
        <f t="shared" si="242"/>
        <v>52629.149999999987</v>
      </c>
      <c r="AB230" s="70">
        <f t="shared" si="243"/>
        <v>3</v>
      </c>
      <c r="AC230" s="139">
        <f t="shared" si="244"/>
        <v>820.8</v>
      </c>
      <c r="AD230" s="113">
        <f t="shared" si="245"/>
        <v>293340.34999999998</v>
      </c>
      <c r="AE230" s="114"/>
    </row>
    <row r="231" spans="1:31" ht="11.5" customHeight="1" x14ac:dyDescent="0.3">
      <c r="A231" s="112">
        <v>44266</v>
      </c>
      <c r="B231" s="159">
        <f t="shared" si="239"/>
        <v>3</v>
      </c>
      <c r="C231" s="159">
        <f t="shared" si="231"/>
        <v>2021</v>
      </c>
      <c r="D231" s="98" t="s">
        <v>294</v>
      </c>
      <c r="E231" s="77" t="s">
        <v>104</v>
      </c>
      <c r="F231" s="77" t="s">
        <v>105</v>
      </c>
      <c r="G231" s="108" t="s">
        <v>40</v>
      </c>
      <c r="H231" s="75">
        <v>4.7</v>
      </c>
      <c r="I231" s="51">
        <v>54</v>
      </c>
      <c r="J231" s="67"/>
      <c r="K231" s="53">
        <f t="shared" si="233"/>
        <v>253.8</v>
      </c>
      <c r="L231" s="54">
        <v>7.6</v>
      </c>
      <c r="M231" s="55">
        <f t="shared" si="234"/>
        <v>0.61702127659574457</v>
      </c>
      <c r="N231" s="56">
        <f t="shared" si="235"/>
        <v>2.8999999999999995</v>
      </c>
      <c r="O231" s="57">
        <f t="shared" si="236"/>
        <v>156.59999999999997</v>
      </c>
      <c r="P231" s="58"/>
      <c r="Q231" s="57"/>
      <c r="R231" s="59"/>
      <c r="S231" s="60"/>
      <c r="T231" s="56"/>
      <c r="U231" s="61"/>
      <c r="V231" s="62"/>
      <c r="W231" s="68">
        <f t="shared" si="240"/>
        <v>507.6</v>
      </c>
      <c r="X231" s="69">
        <f t="shared" si="241"/>
        <v>241218.8</v>
      </c>
      <c r="Y231" s="70">
        <v>2</v>
      </c>
      <c r="Z231" s="71">
        <f t="shared" si="210"/>
        <v>313.19999999999993</v>
      </c>
      <c r="AA231" s="72">
        <f t="shared" si="242"/>
        <v>52942.349999999984</v>
      </c>
      <c r="AB231" s="70">
        <f t="shared" si="243"/>
        <v>3</v>
      </c>
      <c r="AC231" s="139">
        <f t="shared" si="244"/>
        <v>820.8</v>
      </c>
      <c r="AD231" s="113">
        <f t="shared" si="245"/>
        <v>294161.14999999997</v>
      </c>
      <c r="AE231" s="114"/>
    </row>
    <row r="232" spans="1:31" ht="11.5" customHeight="1" x14ac:dyDescent="0.3">
      <c r="A232" s="151">
        <v>44286</v>
      </c>
      <c r="B232" s="159">
        <f t="shared" si="239"/>
        <v>3</v>
      </c>
      <c r="C232" s="159">
        <f t="shared" si="231"/>
        <v>2021</v>
      </c>
      <c r="D232" s="98" t="s">
        <v>295</v>
      </c>
      <c r="E232" s="77" t="s">
        <v>194</v>
      </c>
      <c r="F232" s="77" t="s">
        <v>195</v>
      </c>
      <c r="G232" s="108" t="s">
        <v>39</v>
      </c>
      <c r="H232" s="75">
        <v>4.7</v>
      </c>
      <c r="I232" s="51">
        <v>54</v>
      </c>
      <c r="J232" s="67"/>
      <c r="K232" s="53">
        <f t="shared" si="233"/>
        <v>253.8</v>
      </c>
      <c r="L232" s="54">
        <v>8.5</v>
      </c>
      <c r="M232" s="55">
        <f t="shared" si="234"/>
        <v>0.80851063829787229</v>
      </c>
      <c r="N232" s="56">
        <f t="shared" si="235"/>
        <v>3.8</v>
      </c>
      <c r="O232" s="57">
        <f t="shared" si="236"/>
        <v>205.2</v>
      </c>
      <c r="P232" s="58"/>
      <c r="Q232" s="57"/>
      <c r="R232" s="59"/>
      <c r="S232" s="60"/>
      <c r="T232" s="56"/>
      <c r="U232" s="61"/>
      <c r="V232" s="62"/>
      <c r="W232" s="68">
        <v>0</v>
      </c>
      <c r="X232" s="69">
        <f t="shared" ref="X232:X295" si="247">X231+W232</f>
        <v>241218.8</v>
      </c>
      <c r="Y232" s="70">
        <v>2</v>
      </c>
      <c r="Z232" s="71">
        <v>0</v>
      </c>
      <c r="AA232" s="72">
        <f t="shared" ref="AA232:AA285" si="248">AA231+Z232</f>
        <v>52942.349999999984</v>
      </c>
      <c r="AB232" s="70">
        <f t="shared" ref="AB232:AB285" si="249">MONTH(A232)</f>
        <v>3</v>
      </c>
      <c r="AC232" s="139">
        <f t="shared" ref="AC232:AC253" si="250">W232+Z232</f>
        <v>0</v>
      </c>
      <c r="AD232" s="113">
        <f t="shared" ref="AD232:AD253" si="251">X232+AA232</f>
        <v>294161.14999999997</v>
      </c>
      <c r="AE232" s="114"/>
    </row>
    <row r="233" spans="1:31" ht="11.5" customHeight="1" x14ac:dyDescent="0.3">
      <c r="A233" s="112">
        <v>44286</v>
      </c>
      <c r="B233" s="159">
        <f t="shared" si="239"/>
        <v>3</v>
      </c>
      <c r="C233" s="159">
        <f t="shared" si="231"/>
        <v>2021</v>
      </c>
      <c r="D233" s="98" t="s">
        <v>295</v>
      </c>
      <c r="E233" s="77" t="s">
        <v>194</v>
      </c>
      <c r="F233" s="77" t="s">
        <v>195</v>
      </c>
      <c r="G233" s="108" t="s">
        <v>40</v>
      </c>
      <c r="H233" s="75">
        <v>4.7</v>
      </c>
      <c r="I233" s="51">
        <v>54</v>
      </c>
      <c r="J233" s="67"/>
      <c r="K233" s="53">
        <f t="shared" si="233"/>
        <v>253.8</v>
      </c>
      <c r="L233" s="54">
        <v>8.5</v>
      </c>
      <c r="M233" s="55">
        <f t="shared" si="234"/>
        <v>0.80851063829787229</v>
      </c>
      <c r="N233" s="56">
        <f t="shared" si="235"/>
        <v>3.8</v>
      </c>
      <c r="O233" s="57">
        <f t="shared" si="236"/>
        <v>205.2</v>
      </c>
      <c r="P233" s="58"/>
      <c r="Q233" s="57"/>
      <c r="R233" s="59"/>
      <c r="S233" s="60"/>
      <c r="T233" s="56"/>
      <c r="U233" s="61"/>
      <c r="V233" s="62"/>
      <c r="W233" s="68">
        <v>0</v>
      </c>
      <c r="X233" s="69">
        <f t="shared" si="247"/>
        <v>241218.8</v>
      </c>
      <c r="Y233" s="70">
        <v>2</v>
      </c>
      <c r="Z233" s="71">
        <v>0</v>
      </c>
      <c r="AA233" s="72">
        <f t="shared" si="248"/>
        <v>52942.349999999984</v>
      </c>
      <c r="AB233" s="70">
        <f t="shared" si="249"/>
        <v>3</v>
      </c>
      <c r="AC233" s="139">
        <f t="shared" si="250"/>
        <v>0</v>
      </c>
      <c r="AD233" s="113">
        <f t="shared" si="251"/>
        <v>294161.14999999997</v>
      </c>
      <c r="AE233" s="114"/>
    </row>
    <row r="234" spans="1:31" ht="11.5" customHeight="1" x14ac:dyDescent="0.3">
      <c r="A234" s="112">
        <v>44286</v>
      </c>
      <c r="B234" s="159">
        <f t="shared" si="239"/>
        <v>3</v>
      </c>
      <c r="C234" s="159">
        <f t="shared" si="231"/>
        <v>2021</v>
      </c>
      <c r="D234" s="98" t="s">
        <v>295</v>
      </c>
      <c r="E234" s="77" t="s">
        <v>194</v>
      </c>
      <c r="F234" s="77" t="s">
        <v>195</v>
      </c>
      <c r="G234" s="108" t="s">
        <v>31</v>
      </c>
      <c r="H234" s="75">
        <v>16</v>
      </c>
      <c r="I234" s="51">
        <v>5</v>
      </c>
      <c r="J234" s="67"/>
      <c r="K234" s="53">
        <f t="shared" si="233"/>
        <v>80</v>
      </c>
      <c r="L234" s="54">
        <v>20</v>
      </c>
      <c r="M234" s="55">
        <f t="shared" si="234"/>
        <v>0.25</v>
      </c>
      <c r="N234" s="56">
        <f t="shared" si="235"/>
        <v>4</v>
      </c>
      <c r="O234" s="57">
        <f t="shared" si="236"/>
        <v>20</v>
      </c>
      <c r="P234" s="58"/>
      <c r="Q234" s="57"/>
      <c r="R234" s="59"/>
      <c r="S234" s="60"/>
      <c r="T234" s="56"/>
      <c r="U234" s="61"/>
      <c r="V234" s="62"/>
      <c r="W234" s="68">
        <v>0</v>
      </c>
      <c r="X234" s="69">
        <f t="shared" si="247"/>
        <v>241218.8</v>
      </c>
      <c r="Y234" s="70">
        <v>3</v>
      </c>
      <c r="Z234" s="71">
        <v>0</v>
      </c>
      <c r="AA234" s="72">
        <f t="shared" si="248"/>
        <v>52942.349999999984</v>
      </c>
      <c r="AB234" s="70">
        <f t="shared" si="249"/>
        <v>3</v>
      </c>
      <c r="AC234" s="139">
        <f t="shared" si="250"/>
        <v>0</v>
      </c>
      <c r="AD234" s="113">
        <f t="shared" si="251"/>
        <v>294161.14999999997</v>
      </c>
      <c r="AE234" s="114"/>
    </row>
    <row r="235" spans="1:31" ht="11.5" customHeight="1" x14ac:dyDescent="0.3">
      <c r="A235" s="112">
        <v>44286</v>
      </c>
      <c r="B235" s="159">
        <f t="shared" si="239"/>
        <v>3</v>
      </c>
      <c r="C235" s="159">
        <f t="shared" si="231"/>
        <v>2021</v>
      </c>
      <c r="D235" s="98" t="s">
        <v>295</v>
      </c>
      <c r="E235" s="77" t="s">
        <v>194</v>
      </c>
      <c r="F235" s="77" t="s">
        <v>195</v>
      </c>
      <c r="G235" s="108" t="s">
        <v>269</v>
      </c>
      <c r="H235" s="75">
        <v>305</v>
      </c>
      <c r="I235" s="51">
        <v>1</v>
      </c>
      <c r="J235" s="67"/>
      <c r="K235" s="53">
        <f t="shared" si="233"/>
        <v>305</v>
      </c>
      <c r="L235" s="54">
        <v>380</v>
      </c>
      <c r="M235" s="55">
        <f t="shared" si="234"/>
        <v>0.24590163934426229</v>
      </c>
      <c r="N235" s="56">
        <f t="shared" si="235"/>
        <v>75</v>
      </c>
      <c r="O235" s="57">
        <f t="shared" si="236"/>
        <v>75</v>
      </c>
      <c r="P235" s="58"/>
      <c r="Q235" s="57"/>
      <c r="R235" s="59"/>
      <c r="S235" s="60"/>
      <c r="T235" s="56"/>
      <c r="U235" s="61"/>
      <c r="V235" s="62"/>
      <c r="W235" s="68">
        <v>0</v>
      </c>
      <c r="X235" s="69">
        <f t="shared" si="247"/>
        <v>241218.8</v>
      </c>
      <c r="Y235" s="70">
        <v>2</v>
      </c>
      <c r="Z235" s="71">
        <v>0</v>
      </c>
      <c r="AA235" s="72">
        <f t="shared" si="248"/>
        <v>52942.349999999984</v>
      </c>
      <c r="AB235" s="70">
        <f t="shared" si="249"/>
        <v>3</v>
      </c>
      <c r="AC235" s="139">
        <f t="shared" si="250"/>
        <v>0</v>
      </c>
      <c r="AD235" s="113">
        <f t="shared" si="251"/>
        <v>294161.14999999997</v>
      </c>
      <c r="AE235" s="114"/>
    </row>
    <row r="236" spans="1:31" ht="11.5" customHeight="1" x14ac:dyDescent="0.3">
      <c r="A236" s="112">
        <v>44286</v>
      </c>
      <c r="B236" s="159">
        <f t="shared" si="239"/>
        <v>3</v>
      </c>
      <c r="C236" s="159">
        <f t="shared" si="231"/>
        <v>2021</v>
      </c>
      <c r="D236" s="98" t="s">
        <v>295</v>
      </c>
      <c r="E236" s="77" t="s">
        <v>194</v>
      </c>
      <c r="F236" s="77" t="s">
        <v>195</v>
      </c>
      <c r="G236" s="108" t="s">
        <v>222</v>
      </c>
      <c r="H236" s="75">
        <v>10.5</v>
      </c>
      <c r="I236" s="51">
        <v>20</v>
      </c>
      <c r="J236" s="67"/>
      <c r="K236" s="53">
        <f t="shared" si="233"/>
        <v>210</v>
      </c>
      <c r="L236" s="54">
        <v>12.3</v>
      </c>
      <c r="M236" s="55">
        <f t="shared" si="234"/>
        <v>0.17142857142857149</v>
      </c>
      <c r="N236" s="56">
        <f t="shared" si="235"/>
        <v>1.8000000000000007</v>
      </c>
      <c r="O236" s="57">
        <f t="shared" si="236"/>
        <v>36.000000000000014</v>
      </c>
      <c r="P236" s="58"/>
      <c r="Q236" s="57"/>
      <c r="R236" s="59"/>
      <c r="S236" s="60"/>
      <c r="T236" s="56"/>
      <c r="U236" s="61"/>
      <c r="V236" s="62"/>
      <c r="W236" s="68">
        <v>0</v>
      </c>
      <c r="X236" s="69">
        <f t="shared" si="247"/>
        <v>241218.8</v>
      </c>
      <c r="Y236" s="70">
        <v>3</v>
      </c>
      <c r="Z236" s="71">
        <v>0</v>
      </c>
      <c r="AA236" s="72">
        <f t="shared" si="248"/>
        <v>52942.349999999984</v>
      </c>
      <c r="AB236" s="70">
        <f t="shared" si="249"/>
        <v>3</v>
      </c>
      <c r="AC236" s="139">
        <f t="shared" si="250"/>
        <v>0</v>
      </c>
      <c r="AD236" s="113">
        <f t="shared" si="251"/>
        <v>294161.14999999997</v>
      </c>
      <c r="AE236" s="114"/>
    </row>
    <row r="237" spans="1:31" ht="11.5" customHeight="1" x14ac:dyDescent="0.3">
      <c r="A237" s="112">
        <v>44286</v>
      </c>
      <c r="B237" s="159">
        <f t="shared" si="239"/>
        <v>3</v>
      </c>
      <c r="C237" s="159">
        <f t="shared" si="231"/>
        <v>2021</v>
      </c>
      <c r="D237" s="98" t="s">
        <v>295</v>
      </c>
      <c r="E237" s="77" t="s">
        <v>194</v>
      </c>
      <c r="F237" s="77" t="s">
        <v>195</v>
      </c>
      <c r="G237" s="108" t="s">
        <v>60</v>
      </c>
      <c r="H237" s="75">
        <v>28</v>
      </c>
      <c r="I237" s="51">
        <v>1</v>
      </c>
      <c r="J237" s="67"/>
      <c r="K237" s="53">
        <f t="shared" si="233"/>
        <v>28</v>
      </c>
      <c r="L237" s="54">
        <v>45</v>
      </c>
      <c r="M237" s="55">
        <f t="shared" si="234"/>
        <v>0.6071428571428571</v>
      </c>
      <c r="N237" s="56">
        <f t="shared" si="235"/>
        <v>17</v>
      </c>
      <c r="O237" s="57">
        <f t="shared" si="236"/>
        <v>17</v>
      </c>
      <c r="P237" s="58"/>
      <c r="Q237" s="57"/>
      <c r="R237" s="59"/>
      <c r="S237" s="60"/>
      <c r="T237" s="56"/>
      <c r="U237" s="61"/>
      <c r="V237" s="62"/>
      <c r="W237" s="68">
        <v>0</v>
      </c>
      <c r="X237" s="69">
        <f t="shared" si="247"/>
        <v>241218.8</v>
      </c>
      <c r="Y237" s="70">
        <v>4</v>
      </c>
      <c r="Z237" s="71">
        <v>0</v>
      </c>
      <c r="AA237" s="72">
        <f t="shared" si="248"/>
        <v>52942.349999999984</v>
      </c>
      <c r="AB237" s="70">
        <f t="shared" si="249"/>
        <v>3</v>
      </c>
      <c r="AC237" s="139">
        <f t="shared" si="250"/>
        <v>0</v>
      </c>
      <c r="AD237" s="113">
        <f t="shared" si="251"/>
        <v>294161.14999999997</v>
      </c>
      <c r="AE237" s="114"/>
    </row>
    <row r="238" spans="1:31" ht="11.5" customHeight="1" x14ac:dyDescent="0.3">
      <c r="A238" s="112">
        <v>44286</v>
      </c>
      <c r="B238" s="159">
        <f t="shared" si="239"/>
        <v>3</v>
      </c>
      <c r="C238" s="159">
        <f t="shared" si="231"/>
        <v>2021</v>
      </c>
      <c r="D238" s="98" t="s">
        <v>295</v>
      </c>
      <c r="E238" s="77" t="s">
        <v>194</v>
      </c>
      <c r="F238" s="77" t="s">
        <v>195</v>
      </c>
      <c r="G238" s="108" t="s">
        <v>270</v>
      </c>
      <c r="H238" s="75">
        <v>50</v>
      </c>
      <c r="I238" s="51">
        <v>1</v>
      </c>
      <c r="J238" s="67"/>
      <c r="K238" s="53">
        <f t="shared" si="233"/>
        <v>50</v>
      </c>
      <c r="L238" s="54">
        <v>68</v>
      </c>
      <c r="M238" s="55">
        <f t="shared" si="234"/>
        <v>0.36</v>
      </c>
      <c r="N238" s="56">
        <f t="shared" si="235"/>
        <v>18</v>
      </c>
      <c r="O238" s="57">
        <f t="shared" si="236"/>
        <v>18</v>
      </c>
      <c r="P238" s="58"/>
      <c r="Q238" s="57"/>
      <c r="R238" s="59"/>
      <c r="S238" s="60"/>
      <c r="T238" s="56"/>
      <c r="U238" s="61"/>
      <c r="V238" s="62"/>
      <c r="W238" s="68">
        <v>0</v>
      </c>
      <c r="X238" s="69">
        <f t="shared" si="247"/>
        <v>241218.8</v>
      </c>
      <c r="Y238" s="70">
        <v>1</v>
      </c>
      <c r="Z238" s="71">
        <v>0</v>
      </c>
      <c r="AA238" s="72">
        <f t="shared" si="248"/>
        <v>52942.349999999984</v>
      </c>
      <c r="AB238" s="70">
        <f t="shared" si="249"/>
        <v>3</v>
      </c>
      <c r="AC238" s="139">
        <f t="shared" si="250"/>
        <v>0</v>
      </c>
      <c r="AD238" s="113">
        <f t="shared" si="251"/>
        <v>294161.14999999997</v>
      </c>
      <c r="AE238" s="114"/>
    </row>
    <row r="239" spans="1:31" ht="11.5" customHeight="1" x14ac:dyDescent="0.3">
      <c r="A239" s="112">
        <v>44286</v>
      </c>
      <c r="B239" s="159">
        <f t="shared" si="239"/>
        <v>3</v>
      </c>
      <c r="C239" s="159">
        <f t="shared" si="231"/>
        <v>2021</v>
      </c>
      <c r="D239" s="98" t="s">
        <v>295</v>
      </c>
      <c r="E239" s="77" t="s">
        <v>194</v>
      </c>
      <c r="F239" s="77" t="s">
        <v>195</v>
      </c>
      <c r="G239" s="108" t="s">
        <v>271</v>
      </c>
      <c r="H239" s="75">
        <v>50</v>
      </c>
      <c r="I239" s="51">
        <v>1</v>
      </c>
      <c r="J239" s="67"/>
      <c r="K239" s="53">
        <f t="shared" si="233"/>
        <v>50</v>
      </c>
      <c r="L239" s="54">
        <v>65</v>
      </c>
      <c r="M239" s="55">
        <f t="shared" si="234"/>
        <v>0.3</v>
      </c>
      <c r="N239" s="56">
        <f t="shared" si="235"/>
        <v>15</v>
      </c>
      <c r="O239" s="57">
        <f t="shared" si="236"/>
        <v>15</v>
      </c>
      <c r="P239" s="58"/>
      <c r="Q239" s="57"/>
      <c r="R239" s="59"/>
      <c r="S239" s="60"/>
      <c r="T239" s="56"/>
      <c r="U239" s="61"/>
      <c r="V239" s="62"/>
      <c r="W239" s="68">
        <v>0</v>
      </c>
      <c r="X239" s="69">
        <f t="shared" si="247"/>
        <v>241218.8</v>
      </c>
      <c r="Y239" s="70">
        <v>2</v>
      </c>
      <c r="Z239" s="71">
        <v>0</v>
      </c>
      <c r="AA239" s="72">
        <f t="shared" si="248"/>
        <v>52942.349999999984</v>
      </c>
      <c r="AB239" s="70">
        <f t="shared" si="249"/>
        <v>3</v>
      </c>
      <c r="AC239" s="139">
        <f t="shared" si="250"/>
        <v>0</v>
      </c>
      <c r="AD239" s="113">
        <f t="shared" si="251"/>
        <v>294161.14999999997</v>
      </c>
      <c r="AE239" s="114"/>
    </row>
    <row r="240" spans="1:31" ht="11.5" customHeight="1" x14ac:dyDescent="0.3">
      <c r="A240" s="112">
        <v>44286</v>
      </c>
      <c r="B240" s="159">
        <f t="shared" si="239"/>
        <v>3</v>
      </c>
      <c r="C240" s="159">
        <f t="shared" si="231"/>
        <v>2021</v>
      </c>
      <c r="D240" s="98" t="s">
        <v>295</v>
      </c>
      <c r="E240" s="77" t="s">
        <v>194</v>
      </c>
      <c r="F240" s="77" t="s">
        <v>195</v>
      </c>
      <c r="G240" s="108" t="s">
        <v>272</v>
      </c>
      <c r="H240" s="75">
        <v>28.8</v>
      </c>
      <c r="I240" s="51">
        <v>1</v>
      </c>
      <c r="J240" s="67"/>
      <c r="K240" s="53">
        <f t="shared" si="233"/>
        <v>28.8</v>
      </c>
      <c r="L240" s="54">
        <v>42</v>
      </c>
      <c r="M240" s="55">
        <f t="shared" si="234"/>
        <v>0.45833333333333331</v>
      </c>
      <c r="N240" s="56">
        <f t="shared" si="235"/>
        <v>13.2</v>
      </c>
      <c r="O240" s="57">
        <f t="shared" si="236"/>
        <v>13.2</v>
      </c>
      <c r="P240" s="58"/>
      <c r="Q240" s="57"/>
      <c r="R240" s="59"/>
      <c r="S240" s="60"/>
      <c r="T240" s="56"/>
      <c r="U240" s="61"/>
      <c r="V240" s="62"/>
      <c r="W240" s="68">
        <v>0</v>
      </c>
      <c r="X240" s="69">
        <f t="shared" si="247"/>
        <v>241218.8</v>
      </c>
      <c r="Y240" s="70">
        <v>1</v>
      </c>
      <c r="Z240" s="71">
        <v>0</v>
      </c>
      <c r="AA240" s="72">
        <f t="shared" si="248"/>
        <v>52942.349999999984</v>
      </c>
      <c r="AB240" s="70">
        <f t="shared" si="249"/>
        <v>3</v>
      </c>
      <c r="AC240" s="139">
        <f t="shared" si="250"/>
        <v>0</v>
      </c>
      <c r="AD240" s="113">
        <f t="shared" si="251"/>
        <v>294161.14999999997</v>
      </c>
      <c r="AE240" s="114"/>
    </row>
    <row r="241" spans="1:31" ht="11.5" customHeight="1" x14ac:dyDescent="0.3">
      <c r="A241" s="112">
        <v>44286</v>
      </c>
      <c r="B241" s="159">
        <f t="shared" si="239"/>
        <v>3</v>
      </c>
      <c r="C241" s="159">
        <f t="shared" si="231"/>
        <v>2021</v>
      </c>
      <c r="D241" s="98" t="s">
        <v>295</v>
      </c>
      <c r="E241" s="77" t="s">
        <v>194</v>
      </c>
      <c r="F241" s="77" t="s">
        <v>195</v>
      </c>
      <c r="G241" s="108" t="s">
        <v>273</v>
      </c>
      <c r="H241" s="75">
        <v>42</v>
      </c>
      <c r="I241" s="51">
        <v>1</v>
      </c>
      <c r="J241" s="67"/>
      <c r="K241" s="53">
        <f t="shared" si="233"/>
        <v>42</v>
      </c>
      <c r="L241" s="54">
        <v>60</v>
      </c>
      <c r="M241" s="55">
        <f t="shared" si="234"/>
        <v>0.42857142857142855</v>
      </c>
      <c r="N241" s="56">
        <f t="shared" si="235"/>
        <v>18</v>
      </c>
      <c r="O241" s="57">
        <f t="shared" si="236"/>
        <v>18</v>
      </c>
      <c r="P241" s="58"/>
      <c r="Q241" s="57"/>
      <c r="R241" s="59"/>
      <c r="S241" s="60"/>
      <c r="T241" s="56"/>
      <c r="U241" s="61"/>
      <c r="V241" s="62"/>
      <c r="W241" s="68">
        <v>0</v>
      </c>
      <c r="X241" s="69">
        <f t="shared" si="247"/>
        <v>241218.8</v>
      </c>
      <c r="Y241" s="70">
        <v>1</v>
      </c>
      <c r="Z241" s="71">
        <v>0</v>
      </c>
      <c r="AA241" s="72">
        <f t="shared" si="248"/>
        <v>52942.349999999984</v>
      </c>
      <c r="AB241" s="70">
        <f t="shared" si="249"/>
        <v>3</v>
      </c>
      <c r="AC241" s="139">
        <f t="shared" si="250"/>
        <v>0</v>
      </c>
      <c r="AD241" s="113">
        <f t="shared" si="251"/>
        <v>294161.14999999997</v>
      </c>
      <c r="AE241" s="114"/>
    </row>
    <row r="242" spans="1:31" ht="10.5" customHeight="1" x14ac:dyDescent="0.3">
      <c r="A242" s="112">
        <v>44286</v>
      </c>
      <c r="B242" s="159">
        <f t="shared" si="239"/>
        <v>3</v>
      </c>
      <c r="C242" s="159">
        <f t="shared" si="231"/>
        <v>2021</v>
      </c>
      <c r="D242" s="98" t="s">
        <v>295</v>
      </c>
      <c r="E242" s="77" t="s">
        <v>194</v>
      </c>
      <c r="F242" s="77" t="s">
        <v>195</v>
      </c>
      <c r="G242" s="108" t="s">
        <v>200</v>
      </c>
      <c r="H242" s="75">
        <v>22</v>
      </c>
      <c r="I242" s="51">
        <v>5</v>
      </c>
      <c r="J242" s="67"/>
      <c r="K242" s="53">
        <f t="shared" si="233"/>
        <v>110</v>
      </c>
      <c r="L242" s="54">
        <v>26</v>
      </c>
      <c r="M242" s="55">
        <f t="shared" si="234"/>
        <v>0.18181818181818182</v>
      </c>
      <c r="N242" s="56">
        <f t="shared" si="235"/>
        <v>4</v>
      </c>
      <c r="O242" s="57">
        <f t="shared" si="236"/>
        <v>20</v>
      </c>
      <c r="P242" s="58"/>
      <c r="Q242" s="57"/>
      <c r="R242" s="59"/>
      <c r="S242" s="60"/>
      <c r="T242" s="56"/>
      <c r="U242" s="61"/>
      <c r="V242" s="62"/>
      <c r="W242" s="68">
        <v>0</v>
      </c>
      <c r="X242" s="69">
        <f t="shared" si="247"/>
        <v>241218.8</v>
      </c>
      <c r="Y242" s="70">
        <v>2</v>
      </c>
      <c r="Z242" s="71">
        <v>0</v>
      </c>
      <c r="AA242" s="72">
        <f t="shared" si="248"/>
        <v>52942.349999999984</v>
      </c>
      <c r="AB242" s="70">
        <f t="shared" si="249"/>
        <v>3</v>
      </c>
      <c r="AC242" s="139">
        <f t="shared" si="250"/>
        <v>0</v>
      </c>
      <c r="AD242" s="113">
        <f t="shared" si="251"/>
        <v>294161.14999999997</v>
      </c>
      <c r="AE242" s="114"/>
    </row>
    <row r="243" spans="1:31" ht="10.5" customHeight="1" x14ac:dyDescent="0.3">
      <c r="A243" s="112">
        <v>44278</v>
      </c>
      <c r="B243" s="159">
        <f t="shared" si="239"/>
        <v>3</v>
      </c>
      <c r="C243" s="159">
        <f t="shared" si="231"/>
        <v>2021</v>
      </c>
      <c r="D243" s="98" t="s">
        <v>296</v>
      </c>
      <c r="E243" s="77" t="s">
        <v>80</v>
      </c>
      <c r="F243" s="77" t="s">
        <v>81</v>
      </c>
      <c r="G243" s="108" t="s">
        <v>251</v>
      </c>
      <c r="H243" s="75">
        <v>6.4</v>
      </c>
      <c r="I243" s="51">
        <v>220</v>
      </c>
      <c r="J243" s="67"/>
      <c r="K243" s="53">
        <f t="shared" si="233"/>
        <v>1408</v>
      </c>
      <c r="L243" s="54">
        <v>7.4</v>
      </c>
      <c r="M243" s="55">
        <f t="shared" si="234"/>
        <v>0.15625</v>
      </c>
      <c r="N243" s="56">
        <f t="shared" si="235"/>
        <v>1</v>
      </c>
      <c r="O243" s="57">
        <f t="shared" si="236"/>
        <v>220</v>
      </c>
      <c r="P243" s="58"/>
      <c r="Q243" s="57"/>
      <c r="R243" s="59"/>
      <c r="S243" s="60"/>
      <c r="T243" s="56"/>
      <c r="U243" s="61"/>
      <c r="V243" s="62"/>
      <c r="W243" s="68">
        <f t="shared" ref="W243:W255" si="252">K243*Y243</f>
        <v>7040</v>
      </c>
      <c r="X243" s="69">
        <f t="shared" si="247"/>
        <v>248258.8</v>
      </c>
      <c r="Y243" s="70">
        <v>5</v>
      </c>
      <c r="Z243" s="71">
        <f t="shared" ref="Z243:Z285" si="253">O243*Y243</f>
        <v>1100</v>
      </c>
      <c r="AA243" s="72">
        <f t="shared" si="248"/>
        <v>54042.349999999984</v>
      </c>
      <c r="AB243" s="70">
        <f t="shared" si="249"/>
        <v>3</v>
      </c>
      <c r="AC243" s="139">
        <f t="shared" si="250"/>
        <v>8140</v>
      </c>
      <c r="AD243" s="113">
        <f t="shared" si="251"/>
        <v>302301.14999999997</v>
      </c>
      <c r="AE243" s="114"/>
    </row>
    <row r="244" spans="1:31" ht="10.5" customHeight="1" x14ac:dyDescent="0.3">
      <c r="A244" s="112">
        <v>44278</v>
      </c>
      <c r="B244" s="159">
        <f t="shared" si="239"/>
        <v>3</v>
      </c>
      <c r="C244" s="159">
        <f t="shared" si="231"/>
        <v>2021</v>
      </c>
      <c r="D244" s="98" t="s">
        <v>296</v>
      </c>
      <c r="E244" s="77" t="s">
        <v>80</v>
      </c>
      <c r="F244" s="77" t="s">
        <v>81</v>
      </c>
      <c r="G244" s="108" t="s">
        <v>39</v>
      </c>
      <c r="H244" s="75">
        <v>4.7</v>
      </c>
      <c r="I244" s="51">
        <v>54</v>
      </c>
      <c r="J244" s="67"/>
      <c r="K244" s="53">
        <f t="shared" si="233"/>
        <v>253.8</v>
      </c>
      <c r="L244" s="54">
        <v>7.6</v>
      </c>
      <c r="M244" s="55">
        <f t="shared" si="234"/>
        <v>0.61702127659574457</v>
      </c>
      <c r="N244" s="56">
        <f t="shared" si="235"/>
        <v>2.8999999999999995</v>
      </c>
      <c r="O244" s="57">
        <f t="shared" si="236"/>
        <v>156.59999999999997</v>
      </c>
      <c r="P244" s="58"/>
      <c r="Q244" s="57"/>
      <c r="R244" s="59"/>
      <c r="S244" s="60"/>
      <c r="T244" s="56"/>
      <c r="U244" s="61"/>
      <c r="V244" s="62"/>
      <c r="W244" s="68">
        <f t="shared" si="252"/>
        <v>1015.2</v>
      </c>
      <c r="X244" s="69">
        <f t="shared" si="247"/>
        <v>249274</v>
      </c>
      <c r="Y244" s="70">
        <v>4</v>
      </c>
      <c r="Z244" s="71">
        <f t="shared" si="253"/>
        <v>626.39999999999986</v>
      </c>
      <c r="AA244" s="72">
        <f t="shared" si="248"/>
        <v>54668.749999999985</v>
      </c>
      <c r="AB244" s="70">
        <f t="shared" si="249"/>
        <v>3</v>
      </c>
      <c r="AC244" s="139">
        <f t="shared" si="250"/>
        <v>1641.6</v>
      </c>
      <c r="AD244" s="113">
        <f t="shared" si="251"/>
        <v>303942.75</v>
      </c>
      <c r="AE244" s="114"/>
    </row>
    <row r="245" spans="1:31" ht="10.5" customHeight="1" x14ac:dyDescent="0.3">
      <c r="A245" s="112">
        <v>44278</v>
      </c>
      <c r="B245" s="159">
        <f t="shared" si="239"/>
        <v>3</v>
      </c>
      <c r="C245" s="159">
        <f t="shared" si="231"/>
        <v>2021</v>
      </c>
      <c r="D245" s="98" t="s">
        <v>296</v>
      </c>
      <c r="E245" s="77" t="s">
        <v>80</v>
      </c>
      <c r="F245" s="77" t="s">
        <v>81</v>
      </c>
      <c r="G245" s="108" t="s">
        <v>40</v>
      </c>
      <c r="H245" s="75">
        <v>4.7</v>
      </c>
      <c r="I245" s="51">
        <v>54</v>
      </c>
      <c r="J245" s="67"/>
      <c r="K245" s="53">
        <f t="shared" si="233"/>
        <v>253.8</v>
      </c>
      <c r="L245" s="54">
        <v>7.6</v>
      </c>
      <c r="M245" s="55">
        <f t="shared" si="234"/>
        <v>0.61702127659574457</v>
      </c>
      <c r="N245" s="56">
        <f t="shared" si="235"/>
        <v>2.8999999999999995</v>
      </c>
      <c r="O245" s="57">
        <f t="shared" si="236"/>
        <v>156.59999999999997</v>
      </c>
      <c r="P245" s="58"/>
      <c r="Q245" s="57"/>
      <c r="R245" s="59"/>
      <c r="S245" s="60"/>
      <c r="T245" s="56"/>
      <c r="U245" s="61"/>
      <c r="V245" s="62"/>
      <c r="W245" s="68">
        <f t="shared" si="252"/>
        <v>1015.2</v>
      </c>
      <c r="X245" s="69">
        <f t="shared" si="247"/>
        <v>250289.2</v>
      </c>
      <c r="Y245" s="70">
        <v>4</v>
      </c>
      <c r="Z245" s="71">
        <f t="shared" si="253"/>
        <v>626.39999999999986</v>
      </c>
      <c r="AA245" s="72">
        <f t="shared" si="248"/>
        <v>55295.149999999987</v>
      </c>
      <c r="AB245" s="70">
        <f t="shared" si="249"/>
        <v>3</v>
      </c>
      <c r="AC245" s="139">
        <f t="shared" si="250"/>
        <v>1641.6</v>
      </c>
      <c r="AD245" s="113">
        <f t="shared" si="251"/>
        <v>305584.34999999998</v>
      </c>
      <c r="AE245" s="114"/>
    </row>
    <row r="246" spans="1:31" ht="10.5" customHeight="1" x14ac:dyDescent="0.3">
      <c r="A246" s="112">
        <v>44278</v>
      </c>
      <c r="B246" s="159">
        <f t="shared" si="239"/>
        <v>3</v>
      </c>
      <c r="C246" s="159">
        <f t="shared" si="231"/>
        <v>2021</v>
      </c>
      <c r="D246" s="98" t="s">
        <v>296</v>
      </c>
      <c r="E246" s="77" t="s">
        <v>80</v>
      </c>
      <c r="F246" s="77" t="s">
        <v>81</v>
      </c>
      <c r="G246" s="108" t="s">
        <v>26</v>
      </c>
      <c r="H246" s="75">
        <v>16</v>
      </c>
      <c r="I246" s="51">
        <v>5</v>
      </c>
      <c r="J246" s="67"/>
      <c r="K246" s="53">
        <f t="shared" si="233"/>
        <v>80</v>
      </c>
      <c r="L246" s="54">
        <v>19</v>
      </c>
      <c r="M246" s="55">
        <f t="shared" si="234"/>
        <v>0.1875</v>
      </c>
      <c r="N246" s="56">
        <f t="shared" si="235"/>
        <v>3</v>
      </c>
      <c r="O246" s="57">
        <f t="shared" si="236"/>
        <v>15</v>
      </c>
      <c r="P246" s="58"/>
      <c r="Q246" s="57"/>
      <c r="R246" s="59"/>
      <c r="S246" s="60"/>
      <c r="T246" s="56"/>
      <c r="U246" s="61"/>
      <c r="V246" s="62"/>
      <c r="W246" s="68">
        <f t="shared" si="252"/>
        <v>320</v>
      </c>
      <c r="X246" s="69">
        <f t="shared" si="247"/>
        <v>250609.2</v>
      </c>
      <c r="Y246" s="70">
        <v>4</v>
      </c>
      <c r="Z246" s="71">
        <f t="shared" si="253"/>
        <v>60</v>
      </c>
      <c r="AA246" s="72">
        <f t="shared" si="248"/>
        <v>55355.149999999987</v>
      </c>
      <c r="AB246" s="70">
        <f t="shared" si="249"/>
        <v>3</v>
      </c>
      <c r="AC246" s="139">
        <f t="shared" si="250"/>
        <v>380</v>
      </c>
      <c r="AD246" s="113">
        <f t="shared" si="251"/>
        <v>305964.34999999998</v>
      </c>
      <c r="AE246" s="114"/>
    </row>
    <row r="247" spans="1:31" ht="10.5" customHeight="1" x14ac:dyDescent="0.3">
      <c r="A247" s="112">
        <v>44279</v>
      </c>
      <c r="B247" s="159">
        <f t="shared" si="239"/>
        <v>3</v>
      </c>
      <c r="C247" s="159">
        <f t="shared" si="231"/>
        <v>2021</v>
      </c>
      <c r="D247" s="98" t="s">
        <v>297</v>
      </c>
      <c r="E247" s="77" t="s">
        <v>104</v>
      </c>
      <c r="F247" s="77" t="s">
        <v>105</v>
      </c>
      <c r="G247" s="108" t="s">
        <v>60</v>
      </c>
      <c r="H247" s="75">
        <v>28</v>
      </c>
      <c r="I247" s="51">
        <v>1</v>
      </c>
      <c r="J247" s="67"/>
      <c r="K247" s="53">
        <f t="shared" si="233"/>
        <v>28</v>
      </c>
      <c r="L247" s="54">
        <v>45</v>
      </c>
      <c r="M247" s="55">
        <f t="shared" si="234"/>
        <v>0.6071428571428571</v>
      </c>
      <c r="N247" s="56">
        <f t="shared" si="235"/>
        <v>17</v>
      </c>
      <c r="O247" s="57">
        <f t="shared" si="236"/>
        <v>17</v>
      </c>
      <c r="P247" s="58"/>
      <c r="Q247" s="57"/>
      <c r="R247" s="59"/>
      <c r="S247" s="60"/>
      <c r="T247" s="56"/>
      <c r="U247" s="61"/>
      <c r="V247" s="62"/>
      <c r="W247" s="68">
        <f t="shared" si="252"/>
        <v>56</v>
      </c>
      <c r="X247" s="69">
        <f t="shared" si="247"/>
        <v>250665.2</v>
      </c>
      <c r="Y247" s="70">
        <v>2</v>
      </c>
      <c r="Z247" s="71">
        <f t="shared" si="253"/>
        <v>34</v>
      </c>
      <c r="AA247" s="72">
        <f t="shared" si="248"/>
        <v>55389.149999999987</v>
      </c>
      <c r="AB247" s="70">
        <f t="shared" si="249"/>
        <v>3</v>
      </c>
      <c r="AC247" s="139">
        <f t="shared" si="250"/>
        <v>90</v>
      </c>
      <c r="AD247" s="113">
        <f t="shared" si="251"/>
        <v>306054.34999999998</v>
      </c>
      <c r="AE247" s="114"/>
    </row>
    <row r="248" spans="1:31" ht="11.5" customHeight="1" x14ac:dyDescent="0.3">
      <c r="A248" s="112">
        <v>44279</v>
      </c>
      <c r="B248" s="159">
        <f t="shared" si="239"/>
        <v>3</v>
      </c>
      <c r="C248" s="159">
        <f t="shared" si="231"/>
        <v>2021</v>
      </c>
      <c r="D248" s="98" t="s">
        <v>298</v>
      </c>
      <c r="E248" s="77" t="s">
        <v>108</v>
      </c>
      <c r="F248" s="77" t="s">
        <v>109</v>
      </c>
      <c r="G248" s="108" t="s">
        <v>274</v>
      </c>
      <c r="H248" s="75">
        <v>6.4</v>
      </c>
      <c r="I248" s="51">
        <v>220</v>
      </c>
      <c r="J248" s="67"/>
      <c r="K248" s="53">
        <f t="shared" si="233"/>
        <v>1408</v>
      </c>
      <c r="L248" s="54">
        <v>7.5</v>
      </c>
      <c r="M248" s="55">
        <f t="shared" si="234"/>
        <v>0.17187499999999994</v>
      </c>
      <c r="N248" s="56">
        <f t="shared" si="235"/>
        <v>1.0999999999999996</v>
      </c>
      <c r="O248" s="57">
        <f t="shared" si="236"/>
        <v>241.99999999999991</v>
      </c>
      <c r="P248" s="58"/>
      <c r="Q248" s="57"/>
      <c r="R248" s="59"/>
      <c r="S248" s="60"/>
      <c r="T248" s="56"/>
      <c r="U248" s="61"/>
      <c r="V248" s="62"/>
      <c r="W248" s="68">
        <f t="shared" si="252"/>
        <v>7040</v>
      </c>
      <c r="X248" s="69">
        <f t="shared" si="247"/>
        <v>257705.2</v>
      </c>
      <c r="Y248" s="70">
        <v>5</v>
      </c>
      <c r="Z248" s="71">
        <f t="shared" si="253"/>
        <v>1209.9999999999995</v>
      </c>
      <c r="AA248" s="72">
        <f t="shared" si="248"/>
        <v>56599.149999999987</v>
      </c>
      <c r="AB248" s="70">
        <f t="shared" si="249"/>
        <v>3</v>
      </c>
      <c r="AC248" s="139">
        <f t="shared" si="250"/>
        <v>8250</v>
      </c>
      <c r="AD248" s="113">
        <f t="shared" si="251"/>
        <v>314304.34999999998</v>
      </c>
      <c r="AE248" s="114"/>
    </row>
    <row r="249" spans="1:31" ht="11.5" customHeight="1" x14ac:dyDescent="0.3">
      <c r="A249" s="112">
        <v>44279</v>
      </c>
      <c r="B249" s="159">
        <f t="shared" si="239"/>
        <v>3</v>
      </c>
      <c r="C249" s="159">
        <f t="shared" si="231"/>
        <v>2021</v>
      </c>
      <c r="D249" s="98" t="s">
        <v>298</v>
      </c>
      <c r="E249" s="77" t="s">
        <v>108</v>
      </c>
      <c r="F249" s="77" t="s">
        <v>109</v>
      </c>
      <c r="G249" s="108" t="s">
        <v>188</v>
      </c>
      <c r="H249" s="75">
        <v>4.7</v>
      </c>
      <c r="I249" s="51">
        <v>30</v>
      </c>
      <c r="J249" s="67"/>
      <c r="K249" s="53">
        <f t="shared" si="233"/>
        <v>141</v>
      </c>
      <c r="L249" s="54">
        <v>7.8</v>
      </c>
      <c r="M249" s="55">
        <f t="shared" si="234"/>
        <v>0.65957446808510634</v>
      </c>
      <c r="N249" s="56">
        <f t="shared" si="235"/>
        <v>3.0999999999999996</v>
      </c>
      <c r="O249" s="57">
        <f t="shared" si="236"/>
        <v>92.999999999999986</v>
      </c>
      <c r="P249" s="58"/>
      <c r="Q249" s="57"/>
      <c r="R249" s="59"/>
      <c r="S249" s="60"/>
      <c r="T249" s="56"/>
      <c r="U249" s="61"/>
      <c r="V249" s="62"/>
      <c r="W249" s="68">
        <f t="shared" si="252"/>
        <v>705</v>
      </c>
      <c r="X249" s="69">
        <f t="shared" si="247"/>
        <v>258410.2</v>
      </c>
      <c r="Y249" s="70">
        <v>5</v>
      </c>
      <c r="Z249" s="71">
        <f t="shared" si="253"/>
        <v>464.99999999999994</v>
      </c>
      <c r="AA249" s="72">
        <f t="shared" si="248"/>
        <v>57064.149999999987</v>
      </c>
      <c r="AB249" s="70">
        <f t="shared" si="249"/>
        <v>3</v>
      </c>
      <c r="AC249" s="139">
        <f t="shared" si="250"/>
        <v>1170</v>
      </c>
      <c r="AD249" s="113">
        <f t="shared" si="251"/>
        <v>315474.34999999998</v>
      </c>
      <c r="AE249" s="114"/>
    </row>
    <row r="250" spans="1:31" ht="11.5" customHeight="1" x14ac:dyDescent="0.3">
      <c r="A250" s="112">
        <v>44279</v>
      </c>
      <c r="B250" s="159">
        <f t="shared" si="239"/>
        <v>3</v>
      </c>
      <c r="C250" s="159">
        <f t="shared" si="231"/>
        <v>2021</v>
      </c>
      <c r="D250" s="98" t="s">
        <v>298</v>
      </c>
      <c r="E250" s="77" t="s">
        <v>108</v>
      </c>
      <c r="F250" s="77" t="s">
        <v>109</v>
      </c>
      <c r="G250" s="108" t="s">
        <v>34</v>
      </c>
      <c r="H250" s="75">
        <v>1.2</v>
      </c>
      <c r="I250" s="51">
        <v>25</v>
      </c>
      <c r="J250" s="67"/>
      <c r="K250" s="53">
        <f t="shared" si="233"/>
        <v>30</v>
      </c>
      <c r="L250" s="54">
        <v>2.2000000000000002</v>
      </c>
      <c r="M250" s="55">
        <f t="shared" si="234"/>
        <v>0.83333333333333359</v>
      </c>
      <c r="N250" s="56">
        <f t="shared" si="235"/>
        <v>1.0000000000000002</v>
      </c>
      <c r="O250" s="57">
        <f t="shared" si="236"/>
        <v>25.000000000000007</v>
      </c>
      <c r="P250" s="58"/>
      <c r="Q250" s="57"/>
      <c r="R250" s="59"/>
      <c r="S250" s="60"/>
      <c r="T250" s="56"/>
      <c r="U250" s="61"/>
      <c r="V250" s="62"/>
      <c r="W250" s="68">
        <f t="shared" si="252"/>
        <v>150</v>
      </c>
      <c r="X250" s="69">
        <f t="shared" si="247"/>
        <v>258560.2</v>
      </c>
      <c r="Y250" s="70">
        <v>5</v>
      </c>
      <c r="Z250" s="71">
        <f t="shared" si="253"/>
        <v>125.00000000000003</v>
      </c>
      <c r="AA250" s="72">
        <f t="shared" si="248"/>
        <v>57189.149999999987</v>
      </c>
      <c r="AB250" s="70">
        <f t="shared" si="249"/>
        <v>3</v>
      </c>
      <c r="AC250" s="139">
        <f t="shared" si="250"/>
        <v>275</v>
      </c>
      <c r="AD250" s="113">
        <f t="shared" si="251"/>
        <v>315749.34999999998</v>
      </c>
      <c r="AE250" s="114"/>
    </row>
    <row r="251" spans="1:31" ht="11.5" customHeight="1" x14ac:dyDescent="0.3">
      <c r="A251" s="112">
        <v>44279</v>
      </c>
      <c r="B251" s="159">
        <f t="shared" si="239"/>
        <v>3</v>
      </c>
      <c r="C251" s="159">
        <f t="shared" si="231"/>
        <v>2021</v>
      </c>
      <c r="D251" s="98" t="s">
        <v>298</v>
      </c>
      <c r="E251" s="77" t="s">
        <v>108</v>
      </c>
      <c r="F251" s="77" t="s">
        <v>109</v>
      </c>
      <c r="G251" s="108" t="s">
        <v>26</v>
      </c>
      <c r="H251" s="75">
        <v>16</v>
      </c>
      <c r="I251" s="51">
        <v>5</v>
      </c>
      <c r="J251" s="67"/>
      <c r="K251" s="53">
        <f t="shared" si="233"/>
        <v>80</v>
      </c>
      <c r="L251" s="54">
        <v>19</v>
      </c>
      <c r="M251" s="55">
        <f t="shared" si="234"/>
        <v>0.1875</v>
      </c>
      <c r="N251" s="56">
        <f t="shared" si="235"/>
        <v>3</v>
      </c>
      <c r="O251" s="57">
        <f t="shared" si="236"/>
        <v>15</v>
      </c>
      <c r="P251" s="58"/>
      <c r="Q251" s="57"/>
      <c r="R251" s="59"/>
      <c r="S251" s="60"/>
      <c r="T251" s="56"/>
      <c r="U251" s="61"/>
      <c r="V251" s="62"/>
      <c r="W251" s="68">
        <f t="shared" si="252"/>
        <v>320</v>
      </c>
      <c r="X251" s="69">
        <f t="shared" si="247"/>
        <v>258880.2</v>
      </c>
      <c r="Y251" s="70">
        <v>4</v>
      </c>
      <c r="Z251" s="71">
        <f t="shared" si="253"/>
        <v>60</v>
      </c>
      <c r="AA251" s="72">
        <f t="shared" si="248"/>
        <v>57249.149999999987</v>
      </c>
      <c r="AB251" s="70">
        <f t="shared" si="249"/>
        <v>3</v>
      </c>
      <c r="AC251" s="139">
        <f t="shared" si="250"/>
        <v>380</v>
      </c>
      <c r="AD251" s="113">
        <f t="shared" si="251"/>
        <v>316129.34999999998</v>
      </c>
      <c r="AE251" s="114"/>
    </row>
    <row r="252" spans="1:31" ht="11.5" customHeight="1" x14ac:dyDescent="0.3">
      <c r="A252" s="112">
        <v>44280</v>
      </c>
      <c r="B252" s="159">
        <f t="shared" si="239"/>
        <v>3</v>
      </c>
      <c r="C252" s="159">
        <f t="shared" si="231"/>
        <v>2021</v>
      </c>
      <c r="D252" s="98" t="s">
        <v>299</v>
      </c>
      <c r="E252" s="77" t="s">
        <v>229</v>
      </c>
      <c r="F252" s="77" t="s">
        <v>243</v>
      </c>
      <c r="G252" s="3" t="s">
        <v>222</v>
      </c>
      <c r="H252" s="75">
        <v>10.5</v>
      </c>
      <c r="I252" s="51">
        <v>20</v>
      </c>
      <c r="J252" s="67"/>
      <c r="K252" s="53">
        <f t="shared" si="233"/>
        <v>210</v>
      </c>
      <c r="L252" s="54">
        <v>12</v>
      </c>
      <c r="M252" s="55">
        <f t="shared" si="234"/>
        <v>0.14285714285714285</v>
      </c>
      <c r="N252" s="56">
        <f t="shared" si="235"/>
        <v>1.5</v>
      </c>
      <c r="O252" s="57">
        <f t="shared" si="236"/>
        <v>30</v>
      </c>
      <c r="P252" s="58"/>
      <c r="Q252" s="57"/>
      <c r="R252" s="59"/>
      <c r="S252" s="60"/>
      <c r="T252" s="56"/>
      <c r="U252" s="61"/>
      <c r="V252" s="62"/>
      <c r="W252" s="68">
        <f t="shared" si="252"/>
        <v>210</v>
      </c>
      <c r="X252" s="69">
        <f t="shared" si="247"/>
        <v>259090.2</v>
      </c>
      <c r="Y252" s="70">
        <v>1</v>
      </c>
      <c r="Z252" s="71">
        <f t="shared" si="253"/>
        <v>30</v>
      </c>
      <c r="AA252" s="72">
        <f t="shared" si="248"/>
        <v>57279.149999999987</v>
      </c>
      <c r="AB252" s="70">
        <f t="shared" si="249"/>
        <v>3</v>
      </c>
      <c r="AC252" s="139">
        <f t="shared" si="250"/>
        <v>240</v>
      </c>
      <c r="AD252" s="113">
        <f t="shared" si="251"/>
        <v>316369.34999999998</v>
      </c>
      <c r="AE252" s="114"/>
    </row>
    <row r="253" spans="1:31" ht="11.5" customHeight="1" x14ac:dyDescent="0.3">
      <c r="A253" s="112">
        <v>44285</v>
      </c>
      <c r="B253" s="159">
        <f t="shared" si="239"/>
        <v>3</v>
      </c>
      <c r="C253" s="159">
        <f t="shared" si="231"/>
        <v>2021</v>
      </c>
      <c r="D253" s="98" t="s">
        <v>300</v>
      </c>
      <c r="E253" s="77" t="s">
        <v>80</v>
      </c>
      <c r="F253" s="77" t="s">
        <v>81</v>
      </c>
      <c r="G253" s="3" t="s">
        <v>281</v>
      </c>
      <c r="H253" s="75">
        <v>7.2</v>
      </c>
      <c r="I253" s="51">
        <v>225</v>
      </c>
      <c r="J253" s="67"/>
      <c r="K253" s="53">
        <f t="shared" si="233"/>
        <v>1620</v>
      </c>
      <c r="L253" s="54">
        <v>7.8</v>
      </c>
      <c r="M253" s="55">
        <f t="shared" si="234"/>
        <v>8.3333333333333287E-2</v>
      </c>
      <c r="N253" s="56">
        <f t="shared" si="235"/>
        <v>0.59999999999999964</v>
      </c>
      <c r="O253" s="57">
        <f t="shared" si="236"/>
        <v>134.99999999999991</v>
      </c>
      <c r="P253" s="58"/>
      <c r="Q253" s="57"/>
      <c r="R253" s="59"/>
      <c r="S253" s="60"/>
      <c r="T253" s="56"/>
      <c r="U253" s="61"/>
      <c r="V253" s="62"/>
      <c r="W253" s="68">
        <f t="shared" si="252"/>
        <v>3240</v>
      </c>
      <c r="X253" s="69">
        <f t="shared" si="247"/>
        <v>262330.2</v>
      </c>
      <c r="Y253" s="70">
        <v>2</v>
      </c>
      <c r="Z253" s="71">
        <f t="shared" si="253"/>
        <v>269.99999999999983</v>
      </c>
      <c r="AA253" s="72">
        <f t="shared" si="248"/>
        <v>57549.149999999987</v>
      </c>
      <c r="AB253" s="70">
        <f t="shared" si="249"/>
        <v>3</v>
      </c>
      <c r="AC253" s="139">
        <f t="shared" si="250"/>
        <v>3510</v>
      </c>
      <c r="AD253" s="113">
        <f t="shared" si="251"/>
        <v>319879.34999999998</v>
      </c>
      <c r="AE253" s="114"/>
    </row>
    <row r="254" spans="1:31" ht="11.5" customHeight="1" x14ac:dyDescent="0.3">
      <c r="A254" s="112">
        <v>44287</v>
      </c>
      <c r="B254" s="159">
        <f t="shared" si="239"/>
        <v>4</v>
      </c>
      <c r="C254" s="159">
        <f t="shared" si="231"/>
        <v>2021</v>
      </c>
      <c r="D254" s="98" t="s">
        <v>301</v>
      </c>
      <c r="E254" s="77" t="s">
        <v>78</v>
      </c>
      <c r="F254" s="77" t="s">
        <v>63</v>
      </c>
      <c r="G254" s="3" t="s">
        <v>36</v>
      </c>
      <c r="H254" s="75">
        <v>6.4</v>
      </c>
      <c r="I254" s="51">
        <v>220</v>
      </c>
      <c r="J254" s="67"/>
      <c r="K254" s="53">
        <f t="shared" si="233"/>
        <v>1408</v>
      </c>
      <c r="L254" s="54">
        <v>8.1999999999999993</v>
      </c>
      <c r="M254" s="55">
        <f t="shared" si="234"/>
        <v>0.28124999999999983</v>
      </c>
      <c r="N254" s="56">
        <f t="shared" si="235"/>
        <v>1.7999999999999989</v>
      </c>
      <c r="O254" s="57">
        <f t="shared" si="236"/>
        <v>395.99999999999977</v>
      </c>
      <c r="P254" s="58"/>
      <c r="Q254" s="57"/>
      <c r="R254" s="59"/>
      <c r="S254" s="60"/>
      <c r="T254" s="56"/>
      <c r="U254" s="61"/>
      <c r="V254" s="62"/>
      <c r="W254" s="68">
        <f t="shared" si="252"/>
        <v>4224</v>
      </c>
      <c r="X254" s="69">
        <f t="shared" si="247"/>
        <v>266554.2</v>
      </c>
      <c r="Y254" s="70">
        <v>3</v>
      </c>
      <c r="Z254" s="71">
        <f t="shared" si="253"/>
        <v>1187.9999999999993</v>
      </c>
      <c r="AA254" s="72">
        <f t="shared" si="248"/>
        <v>58737.149999999987</v>
      </c>
      <c r="AB254" s="70">
        <f t="shared" si="249"/>
        <v>4</v>
      </c>
      <c r="AC254" s="139">
        <f t="shared" ref="AC254:AC277" si="254">W254+Z254</f>
        <v>5411.9999999999991</v>
      </c>
      <c r="AD254" s="113">
        <f t="shared" ref="AD254:AD277" si="255">X254+AA254</f>
        <v>325291.34999999998</v>
      </c>
      <c r="AE254" s="114"/>
    </row>
    <row r="255" spans="1:31" ht="11.5" customHeight="1" x14ac:dyDescent="0.3">
      <c r="A255" s="112">
        <v>44287</v>
      </c>
      <c r="B255" s="159">
        <f t="shared" si="239"/>
        <v>4</v>
      </c>
      <c r="C255" s="159">
        <f t="shared" si="231"/>
        <v>2021</v>
      </c>
      <c r="D255" s="98" t="s">
        <v>301</v>
      </c>
      <c r="E255" s="77" t="s">
        <v>78</v>
      </c>
      <c r="F255" s="77" t="s">
        <v>63</v>
      </c>
      <c r="G255" s="3" t="s">
        <v>40</v>
      </c>
      <c r="H255" s="75">
        <v>7.3</v>
      </c>
      <c r="I255" s="51">
        <v>54</v>
      </c>
      <c r="J255" s="67"/>
      <c r="K255" s="53">
        <f t="shared" si="233"/>
        <v>394.2</v>
      </c>
      <c r="L255" s="54">
        <v>8.5</v>
      </c>
      <c r="M255" s="55">
        <f t="shared" si="234"/>
        <v>0.16438356164383564</v>
      </c>
      <c r="N255" s="56">
        <f t="shared" si="235"/>
        <v>1.2000000000000002</v>
      </c>
      <c r="O255" s="57">
        <f t="shared" si="236"/>
        <v>64.800000000000011</v>
      </c>
      <c r="P255" s="58"/>
      <c r="Q255" s="57"/>
      <c r="R255" s="59"/>
      <c r="S255" s="60"/>
      <c r="T255" s="56"/>
      <c r="U255" s="61"/>
      <c r="V255" s="62"/>
      <c r="W255" s="68">
        <f t="shared" si="252"/>
        <v>394.2</v>
      </c>
      <c r="X255" s="69">
        <f t="shared" si="247"/>
        <v>266948.40000000002</v>
      </c>
      <c r="Y255" s="70">
        <v>1</v>
      </c>
      <c r="Z255" s="71">
        <f t="shared" si="253"/>
        <v>64.800000000000011</v>
      </c>
      <c r="AA255" s="72">
        <f t="shared" si="248"/>
        <v>58801.94999999999</v>
      </c>
      <c r="AB255" s="70">
        <f t="shared" si="249"/>
        <v>4</v>
      </c>
      <c r="AC255" s="139">
        <f t="shared" si="254"/>
        <v>459</v>
      </c>
      <c r="AD255" s="113">
        <f t="shared" si="255"/>
        <v>325750.35000000003</v>
      </c>
      <c r="AE255" s="114"/>
    </row>
    <row r="256" spans="1:31" ht="11.5" customHeight="1" x14ac:dyDescent="0.3">
      <c r="A256" s="112">
        <v>44287</v>
      </c>
      <c r="B256" s="159">
        <f t="shared" si="239"/>
        <v>4</v>
      </c>
      <c r="C256" s="159">
        <f t="shared" si="231"/>
        <v>2021</v>
      </c>
      <c r="D256" s="98" t="s">
        <v>301</v>
      </c>
      <c r="E256" s="77" t="s">
        <v>78</v>
      </c>
      <c r="F256" s="77" t="s">
        <v>63</v>
      </c>
      <c r="G256" s="3" t="s">
        <v>42</v>
      </c>
      <c r="H256" s="75">
        <v>1.2</v>
      </c>
      <c r="I256" s="51">
        <v>25</v>
      </c>
      <c r="J256" s="67"/>
      <c r="K256" s="53">
        <f t="shared" si="233"/>
        <v>30</v>
      </c>
      <c r="L256" s="54">
        <v>2</v>
      </c>
      <c r="M256" s="55">
        <f t="shared" ref="M256:M347" si="256">(L256-H256)/H256</f>
        <v>0.66666666666666674</v>
      </c>
      <c r="N256" s="56">
        <f t="shared" ref="N256:N289" si="257">L256-H256</f>
        <v>0.8</v>
      </c>
      <c r="O256" s="57">
        <f t="shared" ref="O256:O289" si="258">N256*I256</f>
        <v>20</v>
      </c>
      <c r="P256" s="58"/>
      <c r="Q256" s="57"/>
      <c r="R256" s="59"/>
      <c r="S256" s="60"/>
      <c r="T256" s="56"/>
      <c r="U256" s="61"/>
      <c r="V256" s="62"/>
      <c r="W256" s="68">
        <f t="shared" ref="W256:W289" si="259">K256*Y256</f>
        <v>150</v>
      </c>
      <c r="X256" s="69">
        <f t="shared" si="247"/>
        <v>267098.40000000002</v>
      </c>
      <c r="Y256" s="70">
        <v>5</v>
      </c>
      <c r="Z256" s="71">
        <f t="shared" si="253"/>
        <v>100</v>
      </c>
      <c r="AA256" s="72">
        <f t="shared" si="248"/>
        <v>58901.94999999999</v>
      </c>
      <c r="AB256" s="70">
        <f t="shared" si="249"/>
        <v>4</v>
      </c>
      <c r="AC256" s="139">
        <f t="shared" si="254"/>
        <v>250</v>
      </c>
      <c r="AD256" s="113">
        <f t="shared" si="255"/>
        <v>326000.35000000003</v>
      </c>
      <c r="AE256" s="114"/>
    </row>
    <row r="257" spans="1:31" ht="11.5" customHeight="1" x14ac:dyDescent="0.3">
      <c r="A257" s="112">
        <v>44287</v>
      </c>
      <c r="B257" s="159">
        <f t="shared" si="239"/>
        <v>4</v>
      </c>
      <c r="C257" s="159">
        <f t="shared" si="231"/>
        <v>2021</v>
      </c>
      <c r="D257" s="98" t="s">
        <v>301</v>
      </c>
      <c r="E257" s="77" t="s">
        <v>78</v>
      </c>
      <c r="F257" s="77" t="s">
        <v>63</v>
      </c>
      <c r="G257" s="3" t="s">
        <v>26</v>
      </c>
      <c r="H257" s="75">
        <v>16</v>
      </c>
      <c r="I257" s="51">
        <v>5</v>
      </c>
      <c r="J257" s="67"/>
      <c r="K257" s="53">
        <f t="shared" si="233"/>
        <v>80</v>
      </c>
      <c r="L257" s="54">
        <v>20</v>
      </c>
      <c r="M257" s="55">
        <f t="shared" si="256"/>
        <v>0.25</v>
      </c>
      <c r="N257" s="56">
        <f t="shared" si="257"/>
        <v>4</v>
      </c>
      <c r="O257" s="57">
        <f t="shared" si="258"/>
        <v>20</v>
      </c>
      <c r="P257" s="58"/>
      <c r="Q257" s="57"/>
      <c r="R257" s="59"/>
      <c r="S257" s="60"/>
      <c r="T257" s="56"/>
      <c r="U257" s="61"/>
      <c r="V257" s="62"/>
      <c r="W257" s="68">
        <f t="shared" si="259"/>
        <v>400</v>
      </c>
      <c r="X257" s="69">
        <f t="shared" si="247"/>
        <v>267498.40000000002</v>
      </c>
      <c r="Y257" s="70">
        <v>5</v>
      </c>
      <c r="Z257" s="71">
        <f t="shared" si="253"/>
        <v>100</v>
      </c>
      <c r="AA257" s="72">
        <f t="shared" si="248"/>
        <v>59001.94999999999</v>
      </c>
      <c r="AB257" s="70">
        <f t="shared" si="249"/>
        <v>4</v>
      </c>
      <c r="AC257" s="139">
        <f t="shared" si="254"/>
        <v>500</v>
      </c>
      <c r="AD257" s="113">
        <f t="shared" si="255"/>
        <v>326500.35000000003</v>
      </c>
      <c r="AE257" s="114"/>
    </row>
    <row r="258" spans="1:31" ht="11.5" customHeight="1" x14ac:dyDescent="0.3">
      <c r="A258" s="112">
        <v>44287</v>
      </c>
      <c r="B258" s="159">
        <f t="shared" si="239"/>
        <v>4</v>
      </c>
      <c r="C258" s="159">
        <f t="shared" si="231"/>
        <v>2021</v>
      </c>
      <c r="D258" s="98" t="s">
        <v>302</v>
      </c>
      <c r="E258" s="77" t="s">
        <v>78</v>
      </c>
      <c r="F258" s="77" t="s">
        <v>63</v>
      </c>
      <c r="G258" s="3" t="s">
        <v>60</v>
      </c>
      <c r="H258" s="75">
        <v>28</v>
      </c>
      <c r="I258" s="51">
        <v>1</v>
      </c>
      <c r="J258" s="67"/>
      <c r="K258" s="53">
        <f t="shared" si="233"/>
        <v>28</v>
      </c>
      <c r="L258" s="54">
        <v>45</v>
      </c>
      <c r="M258" s="55">
        <f t="shared" si="256"/>
        <v>0.6071428571428571</v>
      </c>
      <c r="N258" s="56">
        <f t="shared" si="257"/>
        <v>17</v>
      </c>
      <c r="O258" s="57">
        <f t="shared" si="258"/>
        <v>17</v>
      </c>
      <c r="P258" s="58"/>
      <c r="Q258" s="57"/>
      <c r="R258" s="59"/>
      <c r="S258" s="60"/>
      <c r="T258" s="56"/>
      <c r="U258" s="61"/>
      <c r="V258" s="62"/>
      <c r="W258" s="68">
        <f t="shared" si="259"/>
        <v>56</v>
      </c>
      <c r="X258" s="69">
        <f t="shared" si="247"/>
        <v>267554.40000000002</v>
      </c>
      <c r="Y258" s="70">
        <v>2</v>
      </c>
      <c r="Z258" s="71">
        <f t="shared" si="253"/>
        <v>34</v>
      </c>
      <c r="AA258" s="72">
        <f t="shared" si="248"/>
        <v>59035.94999999999</v>
      </c>
      <c r="AB258" s="70">
        <f t="shared" si="249"/>
        <v>4</v>
      </c>
      <c r="AC258" s="139">
        <f t="shared" si="254"/>
        <v>90</v>
      </c>
      <c r="AD258" s="113">
        <f t="shared" si="255"/>
        <v>326590.35000000003</v>
      </c>
      <c r="AE258" s="114"/>
    </row>
    <row r="259" spans="1:31" ht="11.5" customHeight="1" x14ac:dyDescent="0.3">
      <c r="A259" s="112">
        <v>44294</v>
      </c>
      <c r="B259" s="159">
        <f t="shared" si="239"/>
        <v>4</v>
      </c>
      <c r="C259" s="159">
        <f t="shared" si="231"/>
        <v>2021</v>
      </c>
      <c r="D259" s="98" t="s">
        <v>303</v>
      </c>
      <c r="E259" s="77" t="s">
        <v>259</v>
      </c>
      <c r="F259" s="77" t="s">
        <v>260</v>
      </c>
      <c r="G259" s="3" t="s">
        <v>251</v>
      </c>
      <c r="H259" s="75">
        <v>7.5</v>
      </c>
      <c r="I259" s="51">
        <v>220</v>
      </c>
      <c r="J259" s="67"/>
      <c r="K259" s="53">
        <f t="shared" si="233"/>
        <v>1650</v>
      </c>
      <c r="L259" s="54">
        <v>8.5</v>
      </c>
      <c r="M259" s="55">
        <f t="shared" si="256"/>
        <v>0.13333333333333333</v>
      </c>
      <c r="N259" s="56">
        <f t="shared" si="257"/>
        <v>1</v>
      </c>
      <c r="O259" s="57">
        <f t="shared" si="258"/>
        <v>220</v>
      </c>
      <c r="P259" s="58"/>
      <c r="Q259" s="57"/>
      <c r="R259" s="59"/>
      <c r="S259" s="60"/>
      <c r="T259" s="56"/>
      <c r="U259" s="61"/>
      <c r="V259" s="62"/>
      <c r="W259" s="68">
        <f t="shared" si="259"/>
        <v>1650</v>
      </c>
      <c r="X259" s="69">
        <f t="shared" si="247"/>
        <v>269204.40000000002</v>
      </c>
      <c r="Y259" s="70">
        <v>1</v>
      </c>
      <c r="Z259" s="71">
        <f t="shared" si="253"/>
        <v>220</v>
      </c>
      <c r="AA259" s="72">
        <f t="shared" si="248"/>
        <v>59255.94999999999</v>
      </c>
      <c r="AB259" s="70">
        <f t="shared" si="249"/>
        <v>4</v>
      </c>
      <c r="AC259" s="139">
        <f t="shared" si="254"/>
        <v>1870</v>
      </c>
      <c r="AD259" s="113">
        <f t="shared" si="255"/>
        <v>328460.35000000003</v>
      </c>
      <c r="AE259" s="114"/>
    </row>
    <row r="260" spans="1:31" ht="11.5" customHeight="1" x14ac:dyDescent="0.3">
      <c r="A260" s="112">
        <v>44294</v>
      </c>
      <c r="B260" s="159">
        <f t="shared" si="239"/>
        <v>4</v>
      </c>
      <c r="C260" s="159">
        <f t="shared" si="231"/>
        <v>2021</v>
      </c>
      <c r="D260" s="98" t="s">
        <v>303</v>
      </c>
      <c r="E260" s="77" t="s">
        <v>259</v>
      </c>
      <c r="F260" s="77" t="s">
        <v>260</v>
      </c>
      <c r="G260" s="3" t="s">
        <v>172</v>
      </c>
      <c r="H260" s="75">
        <v>6.2</v>
      </c>
      <c r="I260" s="51">
        <v>30</v>
      </c>
      <c r="J260" s="67"/>
      <c r="K260" s="53">
        <f t="shared" si="233"/>
        <v>186</v>
      </c>
      <c r="L260" s="54">
        <v>8.5</v>
      </c>
      <c r="M260" s="55">
        <f t="shared" si="256"/>
        <v>0.37096774193548382</v>
      </c>
      <c r="N260" s="56">
        <f t="shared" si="257"/>
        <v>2.2999999999999998</v>
      </c>
      <c r="O260" s="57">
        <f t="shared" si="258"/>
        <v>69</v>
      </c>
      <c r="P260" s="58"/>
      <c r="Q260" s="57"/>
      <c r="R260" s="59"/>
      <c r="S260" s="60"/>
      <c r="T260" s="56"/>
      <c r="U260" s="61"/>
      <c r="V260" s="62"/>
      <c r="W260" s="68">
        <f t="shared" si="259"/>
        <v>186</v>
      </c>
      <c r="X260" s="69">
        <f t="shared" si="247"/>
        <v>269390.40000000002</v>
      </c>
      <c r="Y260" s="70">
        <v>1</v>
      </c>
      <c r="Z260" s="71">
        <f t="shared" si="253"/>
        <v>69</v>
      </c>
      <c r="AA260" s="72">
        <f t="shared" si="248"/>
        <v>59324.94999999999</v>
      </c>
      <c r="AB260" s="70">
        <f t="shared" si="249"/>
        <v>4</v>
      </c>
      <c r="AC260" s="139">
        <f t="shared" si="254"/>
        <v>255</v>
      </c>
      <c r="AD260" s="113">
        <f t="shared" si="255"/>
        <v>328715.35000000003</v>
      </c>
      <c r="AE260" s="114"/>
    </row>
    <row r="261" spans="1:31" ht="11.5" customHeight="1" x14ac:dyDescent="0.3">
      <c r="A261" s="112">
        <v>44294</v>
      </c>
      <c r="B261" s="159">
        <f t="shared" si="239"/>
        <v>4</v>
      </c>
      <c r="C261" s="159">
        <f t="shared" si="231"/>
        <v>2021</v>
      </c>
      <c r="D261" s="98" t="s">
        <v>303</v>
      </c>
      <c r="E261" s="77" t="s">
        <v>259</v>
      </c>
      <c r="F261" s="77" t="s">
        <v>260</v>
      </c>
      <c r="G261" s="3" t="s">
        <v>26</v>
      </c>
      <c r="H261" s="75">
        <v>16</v>
      </c>
      <c r="I261" s="51">
        <v>5</v>
      </c>
      <c r="J261" s="67"/>
      <c r="K261" s="53">
        <f t="shared" si="233"/>
        <v>80</v>
      </c>
      <c r="L261" s="54">
        <v>20</v>
      </c>
      <c r="M261" s="55">
        <f t="shared" si="256"/>
        <v>0.25</v>
      </c>
      <c r="N261" s="56">
        <f t="shared" si="257"/>
        <v>4</v>
      </c>
      <c r="O261" s="57">
        <f t="shared" si="258"/>
        <v>20</v>
      </c>
      <c r="P261" s="58"/>
      <c r="Q261" s="57"/>
      <c r="R261" s="59"/>
      <c r="S261" s="60"/>
      <c r="T261" s="56"/>
      <c r="U261" s="61"/>
      <c r="V261" s="62"/>
      <c r="W261" s="68">
        <f t="shared" si="259"/>
        <v>80</v>
      </c>
      <c r="X261" s="69">
        <f t="shared" si="247"/>
        <v>269470.40000000002</v>
      </c>
      <c r="Y261" s="70">
        <v>1</v>
      </c>
      <c r="Z261" s="71">
        <f t="shared" si="253"/>
        <v>20</v>
      </c>
      <c r="AA261" s="72">
        <f t="shared" si="248"/>
        <v>59344.94999999999</v>
      </c>
      <c r="AB261" s="70">
        <f t="shared" si="249"/>
        <v>4</v>
      </c>
      <c r="AC261" s="139">
        <f t="shared" si="254"/>
        <v>100</v>
      </c>
      <c r="AD261" s="113">
        <f t="shared" si="255"/>
        <v>328815.35000000003</v>
      </c>
      <c r="AE261" s="114"/>
    </row>
    <row r="262" spans="1:31" ht="11.5" customHeight="1" x14ac:dyDescent="0.3">
      <c r="A262" s="112">
        <v>44294</v>
      </c>
      <c r="B262" s="159">
        <f t="shared" si="239"/>
        <v>4</v>
      </c>
      <c r="C262" s="159">
        <f t="shared" ref="C262:C325" si="260">YEAR(A262)</f>
        <v>2021</v>
      </c>
      <c r="D262" s="98" t="s">
        <v>304</v>
      </c>
      <c r="E262" s="77" t="s">
        <v>108</v>
      </c>
      <c r="F262" s="77" t="s">
        <v>109</v>
      </c>
      <c r="G262" s="3" t="s">
        <v>283</v>
      </c>
      <c r="H262" s="75">
        <v>7.5</v>
      </c>
      <c r="I262" s="51">
        <v>220</v>
      </c>
      <c r="J262" s="67"/>
      <c r="K262" s="53">
        <f t="shared" si="233"/>
        <v>1650</v>
      </c>
      <c r="L262" s="54">
        <v>7.9</v>
      </c>
      <c r="M262" s="55">
        <f t="shared" si="256"/>
        <v>5.3333333333333378E-2</v>
      </c>
      <c r="N262" s="56">
        <f t="shared" si="257"/>
        <v>0.40000000000000036</v>
      </c>
      <c r="O262" s="57">
        <f t="shared" si="258"/>
        <v>88.000000000000085</v>
      </c>
      <c r="P262" s="58"/>
      <c r="Q262" s="57"/>
      <c r="R262" s="59"/>
      <c r="S262" s="60"/>
      <c r="T262" s="56"/>
      <c r="U262" s="61"/>
      <c r="V262" s="62"/>
      <c r="W262" s="68">
        <f t="shared" si="259"/>
        <v>8250</v>
      </c>
      <c r="X262" s="69">
        <f t="shared" si="247"/>
        <v>277720.40000000002</v>
      </c>
      <c r="Y262" s="70">
        <v>5</v>
      </c>
      <c r="Z262" s="71">
        <f t="shared" si="253"/>
        <v>440.00000000000045</v>
      </c>
      <c r="AA262" s="72">
        <f t="shared" si="248"/>
        <v>59784.94999999999</v>
      </c>
      <c r="AB262" s="70">
        <f t="shared" si="249"/>
        <v>4</v>
      </c>
      <c r="AC262" s="139">
        <f t="shared" si="254"/>
        <v>8690</v>
      </c>
      <c r="AD262" s="113">
        <f t="shared" si="255"/>
        <v>337505.35000000003</v>
      </c>
      <c r="AE262" s="114"/>
    </row>
    <row r="263" spans="1:31" ht="11.5" customHeight="1" x14ac:dyDescent="0.3">
      <c r="A263" s="112">
        <v>44294</v>
      </c>
      <c r="B263" s="159">
        <f t="shared" si="239"/>
        <v>4</v>
      </c>
      <c r="C263" s="159">
        <f t="shared" si="260"/>
        <v>2021</v>
      </c>
      <c r="D263" s="98" t="s">
        <v>304</v>
      </c>
      <c r="E263" s="77" t="s">
        <v>108</v>
      </c>
      <c r="F263" s="77" t="s">
        <v>109</v>
      </c>
      <c r="G263" s="3" t="s">
        <v>17</v>
      </c>
      <c r="H263" s="75">
        <v>4.7</v>
      </c>
      <c r="I263" s="51">
        <v>37</v>
      </c>
      <c r="J263" s="67"/>
      <c r="K263" s="53">
        <f t="shared" si="233"/>
        <v>173.9</v>
      </c>
      <c r="L263" s="54">
        <v>7.8</v>
      </c>
      <c r="M263" s="55">
        <f t="shared" si="256"/>
        <v>0.65957446808510634</v>
      </c>
      <c r="N263" s="56">
        <f t="shared" si="257"/>
        <v>3.0999999999999996</v>
      </c>
      <c r="O263" s="57">
        <f t="shared" si="258"/>
        <v>114.69999999999999</v>
      </c>
      <c r="P263" s="58"/>
      <c r="Q263" s="57"/>
      <c r="R263" s="59"/>
      <c r="S263" s="60"/>
      <c r="T263" s="56"/>
      <c r="U263" s="61"/>
      <c r="V263" s="62"/>
      <c r="W263" s="68">
        <f t="shared" si="259"/>
        <v>1043.4000000000001</v>
      </c>
      <c r="X263" s="69">
        <f t="shared" si="247"/>
        <v>278763.80000000005</v>
      </c>
      <c r="Y263" s="70">
        <v>6</v>
      </c>
      <c r="Z263" s="71">
        <f t="shared" si="253"/>
        <v>688.19999999999993</v>
      </c>
      <c r="AA263" s="72">
        <f t="shared" si="248"/>
        <v>60473.149999999987</v>
      </c>
      <c r="AB263" s="70">
        <f t="shared" si="249"/>
        <v>4</v>
      </c>
      <c r="AC263" s="139">
        <f t="shared" si="254"/>
        <v>1731.6</v>
      </c>
      <c r="AD263" s="113">
        <f t="shared" si="255"/>
        <v>339236.95</v>
      </c>
      <c r="AE263" s="114"/>
    </row>
    <row r="264" spans="1:31" ht="11.5" customHeight="1" x14ac:dyDescent="0.3">
      <c r="A264" s="112">
        <v>44294</v>
      </c>
      <c r="B264" s="159">
        <f t="shared" si="239"/>
        <v>4</v>
      </c>
      <c r="C264" s="159">
        <f t="shared" si="260"/>
        <v>2021</v>
      </c>
      <c r="D264" s="98" t="s">
        <v>304</v>
      </c>
      <c r="E264" s="77" t="s">
        <v>108</v>
      </c>
      <c r="F264" s="77" t="s">
        <v>109</v>
      </c>
      <c r="G264" s="3" t="s">
        <v>34</v>
      </c>
      <c r="H264" s="75">
        <v>1.2</v>
      </c>
      <c r="I264" s="51">
        <v>25</v>
      </c>
      <c r="J264" s="67"/>
      <c r="K264" s="53">
        <f t="shared" si="233"/>
        <v>30</v>
      </c>
      <c r="L264" s="54">
        <v>2.2000000000000002</v>
      </c>
      <c r="M264" s="55">
        <f t="shared" si="256"/>
        <v>0.83333333333333359</v>
      </c>
      <c r="N264" s="56">
        <f t="shared" si="257"/>
        <v>1.0000000000000002</v>
      </c>
      <c r="O264" s="57">
        <f t="shared" si="258"/>
        <v>25.000000000000007</v>
      </c>
      <c r="P264" s="58"/>
      <c r="Q264" s="57"/>
      <c r="R264" s="59"/>
      <c r="S264" s="60"/>
      <c r="T264" s="56"/>
      <c r="U264" s="61"/>
      <c r="V264" s="62"/>
      <c r="W264" s="68">
        <f t="shared" si="259"/>
        <v>300</v>
      </c>
      <c r="X264" s="69">
        <f t="shared" si="247"/>
        <v>279063.80000000005</v>
      </c>
      <c r="Y264" s="70">
        <v>10</v>
      </c>
      <c r="Z264" s="71">
        <f t="shared" si="253"/>
        <v>250.00000000000006</v>
      </c>
      <c r="AA264" s="72">
        <f t="shared" si="248"/>
        <v>60723.149999999987</v>
      </c>
      <c r="AB264" s="70">
        <f t="shared" si="249"/>
        <v>4</v>
      </c>
      <c r="AC264" s="139">
        <f t="shared" si="254"/>
        <v>550</v>
      </c>
      <c r="AD264" s="113">
        <f t="shared" si="255"/>
        <v>339786.95</v>
      </c>
      <c r="AE264" s="114"/>
    </row>
    <row r="265" spans="1:31" ht="11.5" customHeight="1" x14ac:dyDescent="0.3">
      <c r="A265" s="112">
        <v>44294</v>
      </c>
      <c r="B265" s="159">
        <f t="shared" si="239"/>
        <v>4</v>
      </c>
      <c r="C265" s="159">
        <f t="shared" si="260"/>
        <v>2021</v>
      </c>
      <c r="D265" s="98" t="s">
        <v>304</v>
      </c>
      <c r="E265" s="77" t="s">
        <v>108</v>
      </c>
      <c r="F265" s="77" t="s">
        <v>109</v>
      </c>
      <c r="G265" s="3" t="s">
        <v>26</v>
      </c>
      <c r="H265" s="75">
        <v>16</v>
      </c>
      <c r="I265" s="51">
        <v>5</v>
      </c>
      <c r="J265" s="67"/>
      <c r="K265" s="53">
        <f t="shared" si="233"/>
        <v>80</v>
      </c>
      <c r="L265" s="54">
        <v>19</v>
      </c>
      <c r="M265" s="55">
        <f t="shared" si="256"/>
        <v>0.1875</v>
      </c>
      <c r="N265" s="56">
        <f t="shared" si="257"/>
        <v>3</v>
      </c>
      <c r="O265" s="57">
        <f t="shared" si="258"/>
        <v>15</v>
      </c>
      <c r="P265" s="58"/>
      <c r="Q265" s="57"/>
      <c r="R265" s="59"/>
      <c r="S265" s="60"/>
      <c r="T265" s="56"/>
      <c r="U265" s="61"/>
      <c r="V265" s="62"/>
      <c r="W265" s="68">
        <f t="shared" si="259"/>
        <v>160</v>
      </c>
      <c r="X265" s="69">
        <f t="shared" si="247"/>
        <v>279223.80000000005</v>
      </c>
      <c r="Y265" s="70">
        <v>2</v>
      </c>
      <c r="Z265" s="71">
        <f t="shared" si="253"/>
        <v>30</v>
      </c>
      <c r="AA265" s="72">
        <f t="shared" si="248"/>
        <v>60753.149999999987</v>
      </c>
      <c r="AB265" s="70">
        <f t="shared" si="249"/>
        <v>4</v>
      </c>
      <c r="AC265" s="139">
        <f t="shared" si="254"/>
        <v>190</v>
      </c>
      <c r="AD265" s="113">
        <f t="shared" si="255"/>
        <v>339976.95</v>
      </c>
      <c r="AE265" s="114"/>
    </row>
    <row r="266" spans="1:31" ht="11.5" customHeight="1" x14ac:dyDescent="0.3">
      <c r="A266" s="112">
        <v>44294</v>
      </c>
      <c r="B266" s="159">
        <f t="shared" si="239"/>
        <v>4</v>
      </c>
      <c r="C266" s="159">
        <f t="shared" si="260"/>
        <v>2021</v>
      </c>
      <c r="D266" s="98" t="s">
        <v>304</v>
      </c>
      <c r="E266" s="77" t="s">
        <v>108</v>
      </c>
      <c r="F266" s="77" t="s">
        <v>109</v>
      </c>
      <c r="G266" s="3" t="s">
        <v>284</v>
      </c>
      <c r="H266" s="75">
        <v>29</v>
      </c>
      <c r="I266" s="51">
        <v>10</v>
      </c>
      <c r="J266" s="67"/>
      <c r="K266" s="53">
        <f t="shared" ref="K266:K347" si="261">I266*H266</f>
        <v>290</v>
      </c>
      <c r="L266" s="54">
        <v>36</v>
      </c>
      <c r="M266" s="55">
        <f t="shared" si="256"/>
        <v>0.2413793103448276</v>
      </c>
      <c r="N266" s="56">
        <f t="shared" si="257"/>
        <v>7</v>
      </c>
      <c r="O266" s="57">
        <f t="shared" si="258"/>
        <v>70</v>
      </c>
      <c r="P266" s="58"/>
      <c r="Q266" s="57"/>
      <c r="R266" s="59"/>
      <c r="S266" s="60"/>
      <c r="T266" s="56"/>
      <c r="U266" s="61"/>
      <c r="V266" s="62"/>
      <c r="W266" s="68">
        <f t="shared" si="259"/>
        <v>580</v>
      </c>
      <c r="X266" s="69">
        <f t="shared" si="247"/>
        <v>279803.80000000005</v>
      </c>
      <c r="Y266" s="70">
        <v>2</v>
      </c>
      <c r="Z266" s="71">
        <f t="shared" si="253"/>
        <v>140</v>
      </c>
      <c r="AA266" s="72">
        <f t="shared" si="248"/>
        <v>60893.149999999987</v>
      </c>
      <c r="AB266" s="70">
        <f t="shared" si="249"/>
        <v>4</v>
      </c>
      <c r="AC266" s="139">
        <f t="shared" si="254"/>
        <v>720</v>
      </c>
      <c r="AD266" s="113">
        <f t="shared" si="255"/>
        <v>340696.95</v>
      </c>
      <c r="AE266" s="114"/>
    </row>
    <row r="267" spans="1:31" ht="11.5" customHeight="1" x14ac:dyDescent="0.3">
      <c r="A267" s="112">
        <v>44294</v>
      </c>
      <c r="B267" s="159">
        <f t="shared" si="239"/>
        <v>4</v>
      </c>
      <c r="C267" s="159">
        <f t="shared" si="260"/>
        <v>2021</v>
      </c>
      <c r="D267" s="98" t="s">
        <v>304</v>
      </c>
      <c r="E267" s="77" t="s">
        <v>108</v>
      </c>
      <c r="F267" s="77" t="s">
        <v>109</v>
      </c>
      <c r="G267" s="3" t="s">
        <v>285</v>
      </c>
      <c r="H267" s="75">
        <v>42</v>
      </c>
      <c r="I267" s="51">
        <v>1</v>
      </c>
      <c r="J267" s="67"/>
      <c r="K267" s="53">
        <f t="shared" si="261"/>
        <v>42</v>
      </c>
      <c r="L267" s="54">
        <v>55</v>
      </c>
      <c r="M267" s="55">
        <f t="shared" si="256"/>
        <v>0.30952380952380953</v>
      </c>
      <c r="N267" s="56">
        <f t="shared" si="257"/>
        <v>13</v>
      </c>
      <c r="O267" s="57">
        <f t="shared" si="258"/>
        <v>13</v>
      </c>
      <c r="P267" s="58"/>
      <c r="Q267" s="57"/>
      <c r="R267" s="59"/>
      <c r="S267" s="60"/>
      <c r="T267" s="56"/>
      <c r="U267" s="61"/>
      <c r="V267" s="62"/>
      <c r="W267" s="68">
        <f t="shared" si="259"/>
        <v>168</v>
      </c>
      <c r="X267" s="69">
        <f t="shared" si="247"/>
        <v>279971.80000000005</v>
      </c>
      <c r="Y267" s="70">
        <v>4</v>
      </c>
      <c r="Z267" s="71">
        <f t="shared" si="253"/>
        <v>52</v>
      </c>
      <c r="AA267" s="72">
        <f t="shared" si="248"/>
        <v>60945.149999999987</v>
      </c>
      <c r="AB267" s="70">
        <f t="shared" si="249"/>
        <v>4</v>
      </c>
      <c r="AC267" s="139">
        <f t="shared" si="254"/>
        <v>220</v>
      </c>
      <c r="AD267" s="113">
        <f t="shared" si="255"/>
        <v>340916.95</v>
      </c>
      <c r="AE267" s="114"/>
    </row>
    <row r="268" spans="1:31" ht="11.5" customHeight="1" x14ac:dyDescent="0.3">
      <c r="A268" s="112">
        <v>44295</v>
      </c>
      <c r="B268" s="159">
        <f t="shared" si="239"/>
        <v>4</v>
      </c>
      <c r="C268" s="159">
        <f t="shared" si="260"/>
        <v>2021</v>
      </c>
      <c r="D268" s="98" t="s">
        <v>305</v>
      </c>
      <c r="E268" s="77" t="s">
        <v>68</v>
      </c>
      <c r="F268" s="77" t="s">
        <v>66</v>
      </c>
      <c r="G268" s="3" t="s">
        <v>286</v>
      </c>
      <c r="H268" s="75">
        <v>11.5</v>
      </c>
      <c r="I268" s="51">
        <v>20</v>
      </c>
      <c r="J268" s="67"/>
      <c r="K268" s="53">
        <f t="shared" si="261"/>
        <v>230</v>
      </c>
      <c r="L268" s="54">
        <v>13</v>
      </c>
      <c r="M268" s="55">
        <f t="shared" si="256"/>
        <v>0.13043478260869565</v>
      </c>
      <c r="N268" s="56">
        <f t="shared" si="257"/>
        <v>1.5</v>
      </c>
      <c r="O268" s="57">
        <f t="shared" si="258"/>
        <v>30</v>
      </c>
      <c r="P268" s="58"/>
      <c r="Q268" s="57"/>
      <c r="R268" s="59"/>
      <c r="S268" s="60"/>
      <c r="T268" s="56"/>
      <c r="U268" s="61"/>
      <c r="V268" s="62"/>
      <c r="W268" s="68">
        <f t="shared" si="259"/>
        <v>460</v>
      </c>
      <c r="X268" s="69">
        <f t="shared" si="247"/>
        <v>280431.80000000005</v>
      </c>
      <c r="Y268" s="70">
        <v>2</v>
      </c>
      <c r="Z268" s="71">
        <f t="shared" si="253"/>
        <v>60</v>
      </c>
      <c r="AA268" s="72">
        <f t="shared" si="248"/>
        <v>61005.149999999987</v>
      </c>
      <c r="AB268" s="70">
        <f t="shared" si="249"/>
        <v>4</v>
      </c>
      <c r="AC268" s="139">
        <f t="shared" si="254"/>
        <v>520</v>
      </c>
      <c r="AD268" s="113">
        <f t="shared" si="255"/>
        <v>341436.95</v>
      </c>
      <c r="AE268" s="114"/>
    </row>
    <row r="269" spans="1:31" ht="11.5" customHeight="1" x14ac:dyDescent="0.3">
      <c r="A269" s="112">
        <v>44313</v>
      </c>
      <c r="B269" s="159">
        <f t="shared" si="239"/>
        <v>4</v>
      </c>
      <c r="C269" s="159">
        <f t="shared" si="260"/>
        <v>2021</v>
      </c>
      <c r="D269" s="98" t="s">
        <v>306</v>
      </c>
      <c r="E269" s="77" t="s">
        <v>104</v>
      </c>
      <c r="F269" s="77" t="s">
        <v>105</v>
      </c>
      <c r="G269" s="3" t="s">
        <v>251</v>
      </c>
      <c r="H269" s="75">
        <v>7.5</v>
      </c>
      <c r="I269" s="51">
        <v>220</v>
      </c>
      <c r="J269" s="67"/>
      <c r="K269" s="53">
        <f t="shared" si="261"/>
        <v>1650</v>
      </c>
      <c r="L269" s="54">
        <v>7.9</v>
      </c>
      <c r="M269" s="55">
        <f t="shared" si="256"/>
        <v>5.3333333333333378E-2</v>
      </c>
      <c r="N269" s="56">
        <f t="shared" si="257"/>
        <v>0.40000000000000036</v>
      </c>
      <c r="O269" s="57">
        <f t="shared" si="258"/>
        <v>88.000000000000085</v>
      </c>
      <c r="P269" s="58"/>
      <c r="Q269" s="57"/>
      <c r="R269" s="59"/>
      <c r="S269" s="60"/>
      <c r="T269" s="56"/>
      <c r="U269" s="61"/>
      <c r="V269" s="62"/>
      <c r="W269" s="68">
        <f t="shared" si="259"/>
        <v>3300</v>
      </c>
      <c r="X269" s="69">
        <f t="shared" si="247"/>
        <v>283731.80000000005</v>
      </c>
      <c r="Y269" s="70">
        <v>2</v>
      </c>
      <c r="Z269" s="71">
        <f t="shared" si="253"/>
        <v>176.00000000000017</v>
      </c>
      <c r="AA269" s="72">
        <f t="shared" si="248"/>
        <v>61181.149999999987</v>
      </c>
      <c r="AB269" s="70">
        <f t="shared" si="249"/>
        <v>4</v>
      </c>
      <c r="AC269" s="139">
        <f t="shared" si="254"/>
        <v>3476</v>
      </c>
      <c r="AD269" s="113">
        <f t="shared" si="255"/>
        <v>344912.95</v>
      </c>
      <c r="AE269" s="114"/>
    </row>
    <row r="270" spans="1:31" ht="11.5" customHeight="1" x14ac:dyDescent="0.3">
      <c r="A270" s="112">
        <v>44313</v>
      </c>
      <c r="B270" s="159">
        <f t="shared" si="239"/>
        <v>4</v>
      </c>
      <c r="C270" s="159">
        <f t="shared" si="260"/>
        <v>2021</v>
      </c>
      <c r="D270" s="98" t="s">
        <v>306</v>
      </c>
      <c r="E270" s="77" t="s">
        <v>104</v>
      </c>
      <c r="F270" s="77" t="s">
        <v>105</v>
      </c>
      <c r="G270" s="3" t="s">
        <v>291</v>
      </c>
      <c r="H270" s="75">
        <v>7.6</v>
      </c>
      <c r="I270" s="51">
        <v>220</v>
      </c>
      <c r="J270" s="67"/>
      <c r="K270" s="53">
        <f t="shared" si="261"/>
        <v>1672</v>
      </c>
      <c r="L270" s="54">
        <v>7.9</v>
      </c>
      <c r="M270" s="55">
        <f t="shared" si="256"/>
        <v>3.9473684210526411E-2</v>
      </c>
      <c r="N270" s="56">
        <f t="shared" si="257"/>
        <v>0.30000000000000071</v>
      </c>
      <c r="O270" s="57">
        <f t="shared" si="258"/>
        <v>66.000000000000156</v>
      </c>
      <c r="P270" s="58"/>
      <c r="Q270" s="57"/>
      <c r="R270" s="59"/>
      <c r="S270" s="60"/>
      <c r="T270" s="56"/>
      <c r="U270" s="61"/>
      <c r="V270" s="62"/>
      <c r="W270" s="68">
        <f t="shared" si="259"/>
        <v>1672</v>
      </c>
      <c r="X270" s="69">
        <f t="shared" si="247"/>
        <v>285403.80000000005</v>
      </c>
      <c r="Y270" s="70">
        <v>1</v>
      </c>
      <c r="Z270" s="71">
        <f t="shared" si="253"/>
        <v>66.000000000000156</v>
      </c>
      <c r="AA270" s="72">
        <f t="shared" si="248"/>
        <v>61247.149999999987</v>
      </c>
      <c r="AB270" s="70">
        <f t="shared" si="249"/>
        <v>4</v>
      </c>
      <c r="AC270" s="139">
        <f t="shared" si="254"/>
        <v>1738.0000000000002</v>
      </c>
      <c r="AD270" s="113">
        <f t="shared" si="255"/>
        <v>346650.95</v>
      </c>
      <c r="AE270" s="114"/>
    </row>
    <row r="271" spans="1:31" ht="11.5" customHeight="1" x14ac:dyDescent="0.3">
      <c r="A271" s="112">
        <v>44313</v>
      </c>
      <c r="B271" s="159">
        <f t="shared" si="239"/>
        <v>4</v>
      </c>
      <c r="C271" s="159">
        <f t="shared" si="260"/>
        <v>2021</v>
      </c>
      <c r="D271" s="98" t="s">
        <v>306</v>
      </c>
      <c r="E271" s="77" t="s">
        <v>104</v>
      </c>
      <c r="F271" s="77" t="s">
        <v>105</v>
      </c>
      <c r="G271" s="3" t="s">
        <v>292</v>
      </c>
      <c r="H271" s="75">
        <v>7.5</v>
      </c>
      <c r="I271" s="51">
        <v>54</v>
      </c>
      <c r="J271" s="67"/>
      <c r="K271" s="53">
        <f t="shared" si="261"/>
        <v>405</v>
      </c>
      <c r="L271" s="54">
        <v>8.4</v>
      </c>
      <c r="M271" s="55">
        <f t="shared" si="256"/>
        <v>0.12000000000000005</v>
      </c>
      <c r="N271" s="56">
        <f t="shared" si="257"/>
        <v>0.90000000000000036</v>
      </c>
      <c r="O271" s="57">
        <f t="shared" si="258"/>
        <v>48.600000000000023</v>
      </c>
      <c r="P271" s="58"/>
      <c r="Q271" s="57"/>
      <c r="R271" s="59"/>
      <c r="S271" s="60"/>
      <c r="T271" s="56"/>
      <c r="U271" s="61"/>
      <c r="V271" s="62"/>
      <c r="W271" s="68">
        <f t="shared" si="259"/>
        <v>2025</v>
      </c>
      <c r="X271" s="69">
        <f t="shared" si="247"/>
        <v>287428.80000000005</v>
      </c>
      <c r="Y271" s="70">
        <v>5</v>
      </c>
      <c r="Z271" s="71">
        <f t="shared" si="253"/>
        <v>243.00000000000011</v>
      </c>
      <c r="AA271" s="72">
        <f t="shared" si="248"/>
        <v>61490.149999999987</v>
      </c>
      <c r="AB271" s="70">
        <f t="shared" si="249"/>
        <v>4</v>
      </c>
      <c r="AC271" s="139">
        <f t="shared" si="254"/>
        <v>2268</v>
      </c>
      <c r="AD271" s="113">
        <f t="shared" si="255"/>
        <v>348918.95</v>
      </c>
      <c r="AE271" s="114"/>
    </row>
    <row r="272" spans="1:31" ht="11.5" customHeight="1" x14ac:dyDescent="0.3">
      <c r="A272" s="112">
        <v>44315</v>
      </c>
      <c r="B272" s="159">
        <f t="shared" si="239"/>
        <v>4</v>
      </c>
      <c r="C272" s="159">
        <f t="shared" si="260"/>
        <v>2021</v>
      </c>
      <c r="D272" s="98" t="s">
        <v>309</v>
      </c>
      <c r="E272" s="77" t="s">
        <v>108</v>
      </c>
      <c r="F272" s="77" t="s">
        <v>109</v>
      </c>
      <c r="G272" s="3" t="s">
        <v>283</v>
      </c>
      <c r="H272" s="75">
        <v>7.5</v>
      </c>
      <c r="I272" s="51">
        <v>220</v>
      </c>
      <c r="J272" s="67"/>
      <c r="K272" s="53">
        <f t="shared" si="261"/>
        <v>1650</v>
      </c>
      <c r="L272" s="54">
        <v>7.9</v>
      </c>
      <c r="M272" s="55">
        <f t="shared" si="256"/>
        <v>5.3333333333333378E-2</v>
      </c>
      <c r="N272" s="56">
        <f t="shared" si="257"/>
        <v>0.40000000000000036</v>
      </c>
      <c r="O272" s="57">
        <f t="shared" si="258"/>
        <v>88.000000000000085</v>
      </c>
      <c r="P272" s="58"/>
      <c r="Q272" s="57"/>
      <c r="R272" s="59"/>
      <c r="S272" s="60"/>
      <c r="T272" s="56"/>
      <c r="U272" s="61"/>
      <c r="V272" s="62"/>
      <c r="W272" s="68">
        <f t="shared" si="259"/>
        <v>8250</v>
      </c>
      <c r="X272" s="69">
        <f t="shared" si="247"/>
        <v>295678.80000000005</v>
      </c>
      <c r="Y272" s="70">
        <v>5</v>
      </c>
      <c r="Z272" s="71">
        <f t="shared" si="253"/>
        <v>440.00000000000045</v>
      </c>
      <c r="AA272" s="72">
        <f t="shared" si="248"/>
        <v>61930.149999999987</v>
      </c>
      <c r="AB272" s="70">
        <f t="shared" si="249"/>
        <v>4</v>
      </c>
      <c r="AC272" s="139">
        <f t="shared" si="254"/>
        <v>8690</v>
      </c>
      <c r="AD272" s="113">
        <f t="shared" si="255"/>
        <v>357608.95</v>
      </c>
      <c r="AE272" s="114"/>
    </row>
    <row r="273" spans="1:31" ht="11.5" customHeight="1" x14ac:dyDescent="0.3">
      <c r="A273" s="112">
        <v>44315</v>
      </c>
      <c r="B273" s="159">
        <f t="shared" ref="B273:B336" si="262">MONTH(A273)</f>
        <v>4</v>
      </c>
      <c r="C273" s="159">
        <f t="shared" si="260"/>
        <v>2021</v>
      </c>
      <c r="D273" s="98" t="s">
        <v>309</v>
      </c>
      <c r="E273" s="77" t="s">
        <v>108</v>
      </c>
      <c r="F273" s="77" t="s">
        <v>109</v>
      </c>
      <c r="G273" s="3" t="s">
        <v>188</v>
      </c>
      <c r="H273" s="75">
        <v>6.2</v>
      </c>
      <c r="I273" s="51">
        <v>30</v>
      </c>
      <c r="J273" s="67"/>
      <c r="K273" s="53">
        <f t="shared" si="261"/>
        <v>186</v>
      </c>
      <c r="L273" s="54">
        <v>8.1999999999999993</v>
      </c>
      <c r="M273" s="55">
        <f t="shared" si="256"/>
        <v>0.32258064516129015</v>
      </c>
      <c r="N273" s="56">
        <f t="shared" si="257"/>
        <v>1.9999999999999991</v>
      </c>
      <c r="O273" s="57">
        <f t="shared" si="258"/>
        <v>59.999999999999972</v>
      </c>
      <c r="P273" s="58"/>
      <c r="Q273" s="57"/>
      <c r="R273" s="59"/>
      <c r="S273" s="60"/>
      <c r="T273" s="56"/>
      <c r="U273" s="61"/>
      <c r="V273" s="62"/>
      <c r="W273" s="68">
        <f t="shared" si="259"/>
        <v>930</v>
      </c>
      <c r="X273" s="69">
        <f t="shared" si="247"/>
        <v>296608.80000000005</v>
      </c>
      <c r="Y273" s="70">
        <v>5</v>
      </c>
      <c r="Z273" s="71">
        <f t="shared" si="253"/>
        <v>299.99999999999989</v>
      </c>
      <c r="AA273" s="72">
        <f t="shared" si="248"/>
        <v>62230.149999999987</v>
      </c>
      <c r="AB273" s="70">
        <f t="shared" si="249"/>
        <v>4</v>
      </c>
      <c r="AC273" s="139">
        <f t="shared" si="254"/>
        <v>1230</v>
      </c>
      <c r="AD273" s="113">
        <f t="shared" si="255"/>
        <v>358838.95</v>
      </c>
      <c r="AE273" s="114"/>
    </row>
    <row r="274" spans="1:31" ht="11.5" customHeight="1" x14ac:dyDescent="0.3">
      <c r="A274" s="112">
        <v>44315</v>
      </c>
      <c r="B274" s="159">
        <f t="shared" si="262"/>
        <v>4</v>
      </c>
      <c r="C274" s="159">
        <f t="shared" si="260"/>
        <v>2021</v>
      </c>
      <c r="D274" s="98" t="s">
        <v>309</v>
      </c>
      <c r="E274" s="77" t="s">
        <v>108</v>
      </c>
      <c r="F274" s="77" t="s">
        <v>109</v>
      </c>
      <c r="G274" s="3" t="s">
        <v>34</v>
      </c>
      <c r="H274" s="75">
        <v>1.2</v>
      </c>
      <c r="I274" s="51">
        <v>25</v>
      </c>
      <c r="J274" s="67"/>
      <c r="K274" s="53">
        <f t="shared" si="261"/>
        <v>30</v>
      </c>
      <c r="L274" s="54">
        <v>2.2000000000000002</v>
      </c>
      <c r="M274" s="55">
        <f t="shared" si="256"/>
        <v>0.83333333333333359</v>
      </c>
      <c r="N274" s="56">
        <f t="shared" si="257"/>
        <v>1.0000000000000002</v>
      </c>
      <c r="O274" s="57">
        <f t="shared" si="258"/>
        <v>25.000000000000007</v>
      </c>
      <c r="P274" s="58"/>
      <c r="Q274" s="57"/>
      <c r="R274" s="59"/>
      <c r="S274" s="60"/>
      <c r="T274" s="56"/>
      <c r="U274" s="61"/>
      <c r="V274" s="62"/>
      <c r="W274" s="68">
        <f t="shared" si="259"/>
        <v>300</v>
      </c>
      <c r="X274" s="69">
        <f t="shared" si="247"/>
        <v>296908.80000000005</v>
      </c>
      <c r="Y274" s="70">
        <v>10</v>
      </c>
      <c r="Z274" s="71">
        <f t="shared" si="253"/>
        <v>250.00000000000006</v>
      </c>
      <c r="AA274" s="72">
        <f t="shared" si="248"/>
        <v>62480.149999999987</v>
      </c>
      <c r="AB274" s="70">
        <f t="shared" si="249"/>
        <v>4</v>
      </c>
      <c r="AC274" s="139">
        <f t="shared" si="254"/>
        <v>550</v>
      </c>
      <c r="AD274" s="113">
        <f t="shared" si="255"/>
        <v>359388.95</v>
      </c>
      <c r="AE274" s="114"/>
    </row>
    <row r="275" spans="1:31" ht="11.5" customHeight="1" x14ac:dyDescent="0.3">
      <c r="A275" s="112">
        <v>44315</v>
      </c>
      <c r="B275" s="159">
        <f t="shared" si="262"/>
        <v>4</v>
      </c>
      <c r="C275" s="159">
        <f t="shared" si="260"/>
        <v>2021</v>
      </c>
      <c r="D275" s="98" t="s">
        <v>309</v>
      </c>
      <c r="E275" s="77" t="s">
        <v>108</v>
      </c>
      <c r="F275" s="77" t="s">
        <v>109</v>
      </c>
      <c r="G275" s="3" t="s">
        <v>26</v>
      </c>
      <c r="H275" s="75">
        <v>16</v>
      </c>
      <c r="I275" s="51">
        <v>5</v>
      </c>
      <c r="J275" s="67"/>
      <c r="K275" s="53">
        <f t="shared" si="261"/>
        <v>80</v>
      </c>
      <c r="L275" s="54">
        <v>19</v>
      </c>
      <c r="M275" s="55">
        <f t="shared" si="256"/>
        <v>0.1875</v>
      </c>
      <c r="N275" s="56">
        <f t="shared" si="257"/>
        <v>3</v>
      </c>
      <c r="O275" s="57">
        <f t="shared" si="258"/>
        <v>15</v>
      </c>
      <c r="P275" s="58"/>
      <c r="Q275" s="57"/>
      <c r="R275" s="59"/>
      <c r="S275" s="60"/>
      <c r="T275" s="56"/>
      <c r="U275" s="61"/>
      <c r="V275" s="62"/>
      <c r="W275" s="68">
        <f t="shared" si="259"/>
        <v>320</v>
      </c>
      <c r="X275" s="69">
        <f t="shared" si="247"/>
        <v>297228.80000000005</v>
      </c>
      <c r="Y275" s="70">
        <v>4</v>
      </c>
      <c r="Z275" s="71">
        <f t="shared" si="253"/>
        <v>60</v>
      </c>
      <c r="AA275" s="72">
        <f t="shared" si="248"/>
        <v>62540.149999999987</v>
      </c>
      <c r="AB275" s="70">
        <f t="shared" si="249"/>
        <v>4</v>
      </c>
      <c r="AC275" s="139">
        <f t="shared" si="254"/>
        <v>380</v>
      </c>
      <c r="AD275" s="113">
        <f t="shared" si="255"/>
        <v>359768.95</v>
      </c>
      <c r="AE275" s="114"/>
    </row>
    <row r="276" spans="1:31" ht="11.5" customHeight="1" x14ac:dyDescent="0.3">
      <c r="A276" s="112">
        <v>44315</v>
      </c>
      <c r="B276" s="159">
        <f t="shared" si="262"/>
        <v>4</v>
      </c>
      <c r="C276" s="159">
        <f t="shared" si="260"/>
        <v>2021</v>
      </c>
      <c r="D276" s="129" t="s">
        <v>309</v>
      </c>
      <c r="E276" s="77" t="s">
        <v>108</v>
      </c>
      <c r="F276" s="77" t="s">
        <v>109</v>
      </c>
      <c r="G276" s="3" t="s">
        <v>284</v>
      </c>
      <c r="H276" s="75">
        <v>29</v>
      </c>
      <c r="I276" s="51">
        <v>10</v>
      </c>
      <c r="J276" s="67"/>
      <c r="K276" s="53">
        <f t="shared" si="261"/>
        <v>290</v>
      </c>
      <c r="L276" s="54">
        <v>36</v>
      </c>
      <c r="M276" s="55">
        <f t="shared" si="256"/>
        <v>0.2413793103448276</v>
      </c>
      <c r="N276" s="56">
        <f t="shared" si="257"/>
        <v>7</v>
      </c>
      <c r="O276" s="57">
        <f t="shared" si="258"/>
        <v>70</v>
      </c>
      <c r="P276" s="58"/>
      <c r="Q276" s="57"/>
      <c r="R276" s="59"/>
      <c r="S276" s="60"/>
      <c r="T276" s="56"/>
      <c r="U276" s="61"/>
      <c r="V276" s="62"/>
      <c r="W276" s="68">
        <f t="shared" si="259"/>
        <v>290</v>
      </c>
      <c r="X276" s="69">
        <f t="shared" si="247"/>
        <v>297518.80000000005</v>
      </c>
      <c r="Y276" s="70">
        <v>1</v>
      </c>
      <c r="Z276" s="71">
        <f t="shared" si="253"/>
        <v>70</v>
      </c>
      <c r="AA276" s="72">
        <f t="shared" si="248"/>
        <v>62610.149999999987</v>
      </c>
      <c r="AB276" s="70">
        <f t="shared" si="249"/>
        <v>4</v>
      </c>
      <c r="AC276" s="139">
        <f t="shared" si="254"/>
        <v>360</v>
      </c>
      <c r="AD276" s="113">
        <f t="shared" si="255"/>
        <v>360128.95</v>
      </c>
      <c r="AE276" s="114"/>
    </row>
    <row r="277" spans="1:31" ht="11.5" customHeight="1" x14ac:dyDescent="0.3">
      <c r="A277" s="112">
        <v>44315</v>
      </c>
      <c r="B277" s="159">
        <f t="shared" si="262"/>
        <v>4</v>
      </c>
      <c r="C277" s="159">
        <f t="shared" si="260"/>
        <v>2021</v>
      </c>
      <c r="D277" s="129" t="s">
        <v>309</v>
      </c>
      <c r="E277" s="77" t="s">
        <v>108</v>
      </c>
      <c r="F277" s="77" t="s">
        <v>109</v>
      </c>
      <c r="G277" s="3" t="s">
        <v>310</v>
      </c>
      <c r="H277" s="75">
        <v>21.333300000000001</v>
      </c>
      <c r="I277" s="51">
        <v>15</v>
      </c>
      <c r="J277" s="67"/>
      <c r="K277" s="53">
        <f t="shared" si="261"/>
        <v>319.99950000000001</v>
      </c>
      <c r="L277" s="54">
        <v>25</v>
      </c>
      <c r="M277" s="55">
        <f t="shared" si="256"/>
        <v>0.17187683105754845</v>
      </c>
      <c r="N277" s="56">
        <f t="shared" si="257"/>
        <v>3.6666999999999987</v>
      </c>
      <c r="O277" s="57">
        <f t="shared" si="258"/>
        <v>55.000499999999981</v>
      </c>
      <c r="P277" s="58"/>
      <c r="Q277" s="57"/>
      <c r="R277" s="59"/>
      <c r="S277" s="60"/>
      <c r="T277" s="56"/>
      <c r="U277" s="61"/>
      <c r="V277" s="62"/>
      <c r="W277" s="68">
        <f t="shared" si="259"/>
        <v>319.99950000000001</v>
      </c>
      <c r="X277" s="69">
        <f t="shared" si="247"/>
        <v>297838.79950000002</v>
      </c>
      <c r="Y277" s="70">
        <v>1</v>
      </c>
      <c r="Z277" s="71">
        <f t="shared" si="253"/>
        <v>55.000499999999981</v>
      </c>
      <c r="AA277" s="72">
        <f t="shared" si="248"/>
        <v>62665.150499999989</v>
      </c>
      <c r="AB277" s="70">
        <f t="shared" si="249"/>
        <v>4</v>
      </c>
      <c r="AC277" s="139">
        <f t="shared" si="254"/>
        <v>375</v>
      </c>
      <c r="AD277" s="113">
        <f t="shared" si="255"/>
        <v>360503.95</v>
      </c>
      <c r="AE277" s="114"/>
    </row>
    <row r="278" spans="1:31" ht="11.5" customHeight="1" x14ac:dyDescent="0.3">
      <c r="A278" s="112">
        <v>44319</v>
      </c>
      <c r="B278" s="159">
        <f t="shared" si="262"/>
        <v>5</v>
      </c>
      <c r="C278" s="159">
        <f t="shared" si="260"/>
        <v>2021</v>
      </c>
      <c r="D278" s="98" t="s">
        <v>312</v>
      </c>
      <c r="E278" s="77" t="s">
        <v>80</v>
      </c>
      <c r="F278" s="77" t="s">
        <v>81</v>
      </c>
      <c r="G278" s="3" t="s">
        <v>251</v>
      </c>
      <c r="H278" s="154">
        <v>7.5</v>
      </c>
      <c r="I278" s="78">
        <v>220</v>
      </c>
      <c r="J278" s="67"/>
      <c r="K278" s="53">
        <f t="shared" si="261"/>
        <v>1650</v>
      </c>
      <c r="L278" s="54">
        <v>7.9</v>
      </c>
      <c r="M278" s="55">
        <f t="shared" si="256"/>
        <v>5.3333333333333378E-2</v>
      </c>
      <c r="N278" s="56">
        <f t="shared" si="257"/>
        <v>0.40000000000000036</v>
      </c>
      <c r="O278" s="57">
        <f t="shared" si="258"/>
        <v>88.000000000000085</v>
      </c>
      <c r="P278" s="58"/>
      <c r="Q278" s="57"/>
      <c r="R278" s="59"/>
      <c r="S278" s="60"/>
      <c r="T278" s="56"/>
      <c r="U278" s="61"/>
      <c r="V278" s="62"/>
      <c r="W278" s="68">
        <f t="shared" si="259"/>
        <v>8250</v>
      </c>
      <c r="X278" s="69">
        <f t="shared" si="247"/>
        <v>306088.79950000002</v>
      </c>
      <c r="Y278" s="70">
        <v>5</v>
      </c>
      <c r="Z278" s="71">
        <f t="shared" si="253"/>
        <v>440.00000000000045</v>
      </c>
      <c r="AA278" s="72">
        <f t="shared" si="248"/>
        <v>63105.150499999989</v>
      </c>
      <c r="AB278" s="70">
        <f t="shared" si="249"/>
        <v>5</v>
      </c>
      <c r="AC278" s="139">
        <f t="shared" ref="AC278:AC285" si="263">W278+Z278</f>
        <v>8690</v>
      </c>
      <c r="AD278" s="113">
        <f t="shared" ref="AD278:AD311" si="264">X278+AA278</f>
        <v>369193.95</v>
      </c>
      <c r="AE278" s="114"/>
    </row>
    <row r="279" spans="1:31" ht="11.5" customHeight="1" x14ac:dyDescent="0.3">
      <c r="A279" s="112">
        <v>44319</v>
      </c>
      <c r="B279" s="159">
        <f t="shared" si="262"/>
        <v>5</v>
      </c>
      <c r="C279" s="159">
        <f t="shared" si="260"/>
        <v>2021</v>
      </c>
      <c r="D279" s="98" t="s">
        <v>312</v>
      </c>
      <c r="E279" s="77" t="s">
        <v>80</v>
      </c>
      <c r="F279" s="77" t="s">
        <v>81</v>
      </c>
      <c r="G279" s="3" t="s">
        <v>291</v>
      </c>
      <c r="H279" s="154">
        <v>7.6</v>
      </c>
      <c r="I279" s="78">
        <v>220</v>
      </c>
      <c r="J279" s="67"/>
      <c r="K279" s="53">
        <f t="shared" si="261"/>
        <v>1672</v>
      </c>
      <c r="L279" s="54">
        <v>7.8</v>
      </c>
      <c r="M279" s="55">
        <f t="shared" si="256"/>
        <v>2.6315789473684237E-2</v>
      </c>
      <c r="N279" s="56">
        <f t="shared" si="257"/>
        <v>0.20000000000000018</v>
      </c>
      <c r="O279" s="57">
        <f t="shared" si="258"/>
        <v>44.000000000000043</v>
      </c>
      <c r="P279" s="58"/>
      <c r="Q279" s="57"/>
      <c r="R279" s="59"/>
      <c r="S279" s="60"/>
      <c r="T279" s="56"/>
      <c r="U279" s="61"/>
      <c r="V279" s="62"/>
      <c r="W279" s="68">
        <f t="shared" si="259"/>
        <v>1672</v>
      </c>
      <c r="X279" s="69">
        <f t="shared" si="247"/>
        <v>307760.79950000002</v>
      </c>
      <c r="Y279" s="70">
        <v>1</v>
      </c>
      <c r="Z279" s="71">
        <f t="shared" si="253"/>
        <v>44.000000000000043</v>
      </c>
      <c r="AA279" s="72">
        <f t="shared" si="248"/>
        <v>63149.150499999989</v>
      </c>
      <c r="AB279" s="70">
        <f t="shared" si="249"/>
        <v>5</v>
      </c>
      <c r="AC279" s="139">
        <f t="shared" si="263"/>
        <v>1716</v>
      </c>
      <c r="AD279" s="113">
        <f t="shared" si="264"/>
        <v>370909.95</v>
      </c>
      <c r="AE279" s="114"/>
    </row>
    <row r="280" spans="1:31" ht="11.5" customHeight="1" x14ac:dyDescent="0.3">
      <c r="A280" s="112">
        <v>44319</v>
      </c>
      <c r="B280" s="159">
        <f t="shared" si="262"/>
        <v>5</v>
      </c>
      <c r="C280" s="159">
        <f t="shared" si="260"/>
        <v>2021</v>
      </c>
      <c r="D280" s="98" t="s">
        <v>312</v>
      </c>
      <c r="E280" s="77" t="s">
        <v>80</v>
      </c>
      <c r="F280" s="77" t="s">
        <v>81</v>
      </c>
      <c r="G280" s="9" t="s">
        <v>292</v>
      </c>
      <c r="H280" s="154">
        <v>7.5</v>
      </c>
      <c r="I280" s="78">
        <v>54</v>
      </c>
      <c r="J280" s="67"/>
      <c r="K280" s="53">
        <f t="shared" si="261"/>
        <v>405</v>
      </c>
      <c r="L280" s="54">
        <v>8.4</v>
      </c>
      <c r="M280" s="55">
        <f t="shared" si="256"/>
        <v>0.12000000000000005</v>
      </c>
      <c r="N280" s="56">
        <f t="shared" si="257"/>
        <v>0.90000000000000036</v>
      </c>
      <c r="O280" s="57">
        <f t="shared" si="258"/>
        <v>48.600000000000023</v>
      </c>
      <c r="P280" s="58"/>
      <c r="Q280" s="57"/>
      <c r="R280" s="59"/>
      <c r="S280" s="60"/>
      <c r="T280" s="56"/>
      <c r="U280" s="61"/>
      <c r="V280" s="62"/>
      <c r="W280" s="68">
        <f t="shared" si="259"/>
        <v>1620</v>
      </c>
      <c r="X280" s="69">
        <f t="shared" si="247"/>
        <v>309380.79950000002</v>
      </c>
      <c r="Y280" s="70">
        <v>4</v>
      </c>
      <c r="Z280" s="71">
        <f t="shared" si="253"/>
        <v>194.40000000000009</v>
      </c>
      <c r="AA280" s="72">
        <f t="shared" si="248"/>
        <v>63343.55049999999</v>
      </c>
      <c r="AB280" s="70">
        <f t="shared" si="249"/>
        <v>5</v>
      </c>
      <c r="AC280" s="139">
        <f t="shared" si="263"/>
        <v>1814.4</v>
      </c>
      <c r="AD280" s="113">
        <f t="shared" si="264"/>
        <v>372724.35000000003</v>
      </c>
      <c r="AE280" s="114"/>
    </row>
    <row r="281" spans="1:31" ht="11.5" customHeight="1" x14ac:dyDescent="0.3">
      <c r="A281" s="112">
        <v>44319</v>
      </c>
      <c r="B281" s="159">
        <f t="shared" si="262"/>
        <v>5</v>
      </c>
      <c r="C281" s="159">
        <f t="shared" si="260"/>
        <v>2021</v>
      </c>
      <c r="D281" s="98" t="s">
        <v>312</v>
      </c>
      <c r="E281" s="77" t="s">
        <v>80</v>
      </c>
      <c r="F281" s="77" t="s">
        <v>81</v>
      </c>
      <c r="G281" s="9" t="s">
        <v>40</v>
      </c>
      <c r="H281" s="154">
        <v>7.3</v>
      </c>
      <c r="I281" s="78">
        <v>54</v>
      </c>
      <c r="J281" s="67"/>
      <c r="K281" s="53">
        <f t="shared" si="261"/>
        <v>394.2</v>
      </c>
      <c r="L281" s="54">
        <v>8.4</v>
      </c>
      <c r="M281" s="55">
        <f t="shared" si="256"/>
        <v>0.15068493150684939</v>
      </c>
      <c r="N281" s="56">
        <f t="shared" si="257"/>
        <v>1.1000000000000005</v>
      </c>
      <c r="O281" s="57">
        <f t="shared" si="258"/>
        <v>59.400000000000027</v>
      </c>
      <c r="P281" s="58"/>
      <c r="Q281" s="57"/>
      <c r="R281" s="59"/>
      <c r="S281" s="60"/>
      <c r="T281" s="56"/>
      <c r="U281" s="61"/>
      <c r="V281" s="62"/>
      <c r="W281" s="68">
        <f t="shared" si="259"/>
        <v>1576.8</v>
      </c>
      <c r="X281" s="69">
        <f t="shared" si="247"/>
        <v>310957.59950000001</v>
      </c>
      <c r="Y281" s="70">
        <v>4</v>
      </c>
      <c r="Z281" s="71">
        <f t="shared" si="253"/>
        <v>237.60000000000011</v>
      </c>
      <c r="AA281" s="72">
        <f t="shared" si="248"/>
        <v>63581.150499999989</v>
      </c>
      <c r="AB281" s="70">
        <f t="shared" si="249"/>
        <v>5</v>
      </c>
      <c r="AC281" s="139">
        <f t="shared" si="263"/>
        <v>1814.4</v>
      </c>
      <c r="AD281" s="113">
        <f t="shared" si="264"/>
        <v>374538.75</v>
      </c>
      <c r="AE281" s="114"/>
    </row>
    <row r="282" spans="1:31" ht="11.5" customHeight="1" x14ac:dyDescent="0.3">
      <c r="A282" s="112">
        <v>44322</v>
      </c>
      <c r="B282" s="159">
        <f t="shared" si="262"/>
        <v>5</v>
      </c>
      <c r="C282" s="159">
        <f t="shared" si="260"/>
        <v>2021</v>
      </c>
      <c r="D282" s="98" t="s">
        <v>313</v>
      </c>
      <c r="E282" s="77" t="s">
        <v>88</v>
      </c>
      <c r="F282" s="77" t="s">
        <v>61</v>
      </c>
      <c r="G282" s="9" t="s">
        <v>36</v>
      </c>
      <c r="H282" s="154">
        <v>6.4</v>
      </c>
      <c r="I282" s="78">
        <v>220</v>
      </c>
      <c r="J282" s="67"/>
      <c r="K282" s="53">
        <f t="shared" si="261"/>
        <v>1408</v>
      </c>
      <c r="L282" s="54">
        <v>8.3000000000000007</v>
      </c>
      <c r="M282" s="55">
        <f t="shared" si="256"/>
        <v>0.29687500000000006</v>
      </c>
      <c r="N282" s="56">
        <f t="shared" si="257"/>
        <v>1.9000000000000004</v>
      </c>
      <c r="O282" s="57">
        <f t="shared" si="258"/>
        <v>418.00000000000006</v>
      </c>
      <c r="P282" s="58"/>
      <c r="Q282" s="57"/>
      <c r="R282" s="59"/>
      <c r="S282" s="60"/>
      <c r="T282" s="56"/>
      <c r="U282" s="61"/>
      <c r="V282" s="62"/>
      <c r="W282" s="68">
        <f t="shared" si="259"/>
        <v>1408</v>
      </c>
      <c r="X282" s="69">
        <f t="shared" si="247"/>
        <v>312365.59950000001</v>
      </c>
      <c r="Y282" s="70">
        <v>1</v>
      </c>
      <c r="Z282" s="71">
        <f t="shared" si="253"/>
        <v>418.00000000000006</v>
      </c>
      <c r="AA282" s="72">
        <f t="shared" si="248"/>
        <v>63999.150499999989</v>
      </c>
      <c r="AB282" s="70">
        <f t="shared" si="249"/>
        <v>5</v>
      </c>
      <c r="AC282" s="139">
        <f t="shared" si="263"/>
        <v>1826</v>
      </c>
      <c r="AD282" s="113">
        <f t="shared" si="264"/>
        <v>376364.75</v>
      </c>
      <c r="AE282" s="114"/>
    </row>
    <row r="283" spans="1:31" ht="11.5" customHeight="1" x14ac:dyDescent="0.3">
      <c r="A283" s="112">
        <v>44322</v>
      </c>
      <c r="B283" s="159">
        <f t="shared" si="262"/>
        <v>5</v>
      </c>
      <c r="C283" s="159">
        <f t="shared" si="260"/>
        <v>2021</v>
      </c>
      <c r="D283" s="98" t="s">
        <v>313</v>
      </c>
      <c r="E283" s="77" t="s">
        <v>88</v>
      </c>
      <c r="F283" s="77" t="s">
        <v>61</v>
      </c>
      <c r="G283" s="9" t="s">
        <v>315</v>
      </c>
      <c r="H283" s="154">
        <v>42</v>
      </c>
      <c r="I283" s="78">
        <v>1</v>
      </c>
      <c r="J283" s="67"/>
      <c r="K283" s="53">
        <f t="shared" si="261"/>
        <v>42</v>
      </c>
      <c r="L283" s="54">
        <v>50</v>
      </c>
      <c r="M283" s="55">
        <f t="shared" si="256"/>
        <v>0.19047619047619047</v>
      </c>
      <c r="N283" s="56">
        <f t="shared" si="257"/>
        <v>8</v>
      </c>
      <c r="O283" s="57">
        <f t="shared" si="258"/>
        <v>8</v>
      </c>
      <c r="P283" s="58"/>
      <c r="Q283" s="57"/>
      <c r="R283" s="59"/>
      <c r="S283" s="60"/>
      <c r="T283" s="56"/>
      <c r="U283" s="61"/>
      <c r="V283" s="62"/>
      <c r="W283" s="68">
        <f t="shared" si="259"/>
        <v>42</v>
      </c>
      <c r="X283" s="69">
        <f t="shared" si="247"/>
        <v>312407.59950000001</v>
      </c>
      <c r="Y283" s="70">
        <v>1</v>
      </c>
      <c r="Z283" s="71">
        <f t="shared" si="253"/>
        <v>8</v>
      </c>
      <c r="AA283" s="72">
        <f t="shared" si="248"/>
        <v>64007.150499999989</v>
      </c>
      <c r="AB283" s="70">
        <f t="shared" si="249"/>
        <v>5</v>
      </c>
      <c r="AC283" s="139">
        <f t="shared" si="263"/>
        <v>50</v>
      </c>
      <c r="AD283" s="113">
        <f t="shared" si="264"/>
        <v>376414.75</v>
      </c>
      <c r="AE283" s="114"/>
    </row>
    <row r="284" spans="1:31" ht="11.5" customHeight="1" x14ac:dyDescent="0.3">
      <c r="A284" s="112">
        <v>44323</v>
      </c>
      <c r="B284" s="159">
        <f t="shared" si="262"/>
        <v>5</v>
      </c>
      <c r="C284" s="159">
        <f t="shared" si="260"/>
        <v>2021</v>
      </c>
      <c r="D284" s="98" t="s">
        <v>314</v>
      </c>
      <c r="E284" s="77" t="s">
        <v>68</v>
      </c>
      <c r="F284" s="77" t="s">
        <v>66</v>
      </c>
      <c r="G284" s="9" t="s">
        <v>36</v>
      </c>
      <c r="H284" s="154">
        <v>6.4</v>
      </c>
      <c r="I284" s="78">
        <v>220</v>
      </c>
      <c r="J284" s="67"/>
      <c r="K284" s="53">
        <f t="shared" si="261"/>
        <v>1408</v>
      </c>
      <c r="L284" s="54">
        <v>8.3000000000000007</v>
      </c>
      <c r="M284" s="55">
        <f t="shared" si="256"/>
        <v>0.29687500000000006</v>
      </c>
      <c r="N284" s="56">
        <f t="shared" si="257"/>
        <v>1.9000000000000004</v>
      </c>
      <c r="O284" s="57">
        <f t="shared" si="258"/>
        <v>418.00000000000006</v>
      </c>
      <c r="P284" s="58"/>
      <c r="Q284" s="57"/>
      <c r="R284" s="59"/>
      <c r="S284" s="60"/>
      <c r="T284" s="56"/>
      <c r="U284" s="61"/>
      <c r="V284" s="62"/>
      <c r="W284" s="68">
        <f t="shared" si="259"/>
        <v>1408</v>
      </c>
      <c r="X284" s="69">
        <f t="shared" si="247"/>
        <v>313815.59950000001</v>
      </c>
      <c r="Y284" s="70">
        <v>1</v>
      </c>
      <c r="Z284" s="71">
        <f t="shared" si="253"/>
        <v>418.00000000000006</v>
      </c>
      <c r="AA284" s="72">
        <f t="shared" si="248"/>
        <v>64425.150499999989</v>
      </c>
      <c r="AB284" s="70">
        <f t="shared" si="249"/>
        <v>5</v>
      </c>
      <c r="AC284" s="139">
        <f t="shared" si="263"/>
        <v>1826</v>
      </c>
      <c r="AD284" s="113">
        <f t="shared" si="264"/>
        <v>378240.75</v>
      </c>
      <c r="AE284" s="114"/>
    </row>
    <row r="285" spans="1:31" ht="11.5" customHeight="1" x14ac:dyDescent="0.3">
      <c r="A285" s="112">
        <v>44323</v>
      </c>
      <c r="B285" s="159">
        <f t="shared" si="262"/>
        <v>5</v>
      </c>
      <c r="C285" s="159">
        <f t="shared" si="260"/>
        <v>2021</v>
      </c>
      <c r="D285" s="98" t="s">
        <v>314</v>
      </c>
      <c r="E285" s="77" t="s">
        <v>68</v>
      </c>
      <c r="F285" s="77" t="s">
        <v>66</v>
      </c>
      <c r="G285" s="9" t="s">
        <v>172</v>
      </c>
      <c r="H285" s="154">
        <v>6.4</v>
      </c>
      <c r="I285" s="78">
        <v>30</v>
      </c>
      <c r="J285" s="67"/>
      <c r="K285" s="53">
        <f t="shared" si="261"/>
        <v>192</v>
      </c>
      <c r="L285" s="54">
        <v>8.5</v>
      </c>
      <c r="M285" s="55">
        <f t="shared" si="256"/>
        <v>0.32812499999999994</v>
      </c>
      <c r="N285" s="56">
        <f t="shared" si="257"/>
        <v>2.0999999999999996</v>
      </c>
      <c r="O285" s="57">
        <f t="shared" si="258"/>
        <v>62.999999999999986</v>
      </c>
      <c r="P285" s="58"/>
      <c r="Q285" s="57"/>
      <c r="R285" s="59"/>
      <c r="S285" s="60"/>
      <c r="T285" s="56"/>
      <c r="U285" s="61"/>
      <c r="V285" s="62"/>
      <c r="W285" s="68">
        <f t="shared" si="259"/>
        <v>768</v>
      </c>
      <c r="X285" s="69">
        <f t="shared" si="247"/>
        <v>314583.59950000001</v>
      </c>
      <c r="Y285" s="70">
        <v>4</v>
      </c>
      <c r="Z285" s="71">
        <f t="shared" si="253"/>
        <v>251.99999999999994</v>
      </c>
      <c r="AA285" s="72">
        <f t="shared" si="248"/>
        <v>64677.150499999989</v>
      </c>
      <c r="AB285" s="70">
        <f t="shared" si="249"/>
        <v>5</v>
      </c>
      <c r="AC285" s="139">
        <f t="shared" si="263"/>
        <v>1020</v>
      </c>
      <c r="AD285" s="113">
        <f t="shared" si="264"/>
        <v>379260.75</v>
      </c>
      <c r="AE285" s="114"/>
    </row>
    <row r="286" spans="1:31" ht="11.5" customHeight="1" x14ac:dyDescent="0.3">
      <c r="A286" s="112">
        <v>44335</v>
      </c>
      <c r="B286" s="159">
        <f t="shared" si="262"/>
        <v>5</v>
      </c>
      <c r="C286" s="159">
        <f t="shared" si="260"/>
        <v>2021</v>
      </c>
      <c r="D286" s="98" t="s">
        <v>318</v>
      </c>
      <c r="E286" s="77" t="s">
        <v>88</v>
      </c>
      <c r="F286" s="77" t="s">
        <v>61</v>
      </c>
      <c r="G286" s="9" t="s">
        <v>36</v>
      </c>
      <c r="H286" s="154">
        <v>7.6</v>
      </c>
      <c r="I286" s="78">
        <v>220</v>
      </c>
      <c r="J286" s="67"/>
      <c r="K286" s="53">
        <f t="shared" si="261"/>
        <v>1672</v>
      </c>
      <c r="L286" s="54">
        <v>8.3000000000000007</v>
      </c>
      <c r="M286" s="55">
        <f t="shared" si="256"/>
        <v>9.2105263157894884E-2</v>
      </c>
      <c r="N286" s="56">
        <f t="shared" si="257"/>
        <v>0.70000000000000107</v>
      </c>
      <c r="O286" s="57">
        <f t="shared" si="258"/>
        <v>154.00000000000023</v>
      </c>
      <c r="P286" s="58"/>
      <c r="Q286" s="57"/>
      <c r="R286" s="59"/>
      <c r="S286" s="60"/>
      <c r="T286" s="56"/>
      <c r="U286" s="61"/>
      <c r="V286" s="62"/>
      <c r="W286" s="68">
        <f t="shared" si="259"/>
        <v>1672</v>
      </c>
      <c r="X286" s="69">
        <f t="shared" si="247"/>
        <v>316255.59950000001</v>
      </c>
      <c r="Y286" s="70">
        <v>1</v>
      </c>
      <c r="Z286" s="71">
        <f t="shared" ref="Z286:Z303" si="265">O286*Y286</f>
        <v>154.00000000000023</v>
      </c>
      <c r="AA286" s="72">
        <f t="shared" ref="AA286:AA303" si="266">AA285+Z286</f>
        <v>64831.150499999989</v>
      </c>
      <c r="AB286" s="70">
        <f t="shared" ref="AB286:AB303" si="267">MONTH(A286)</f>
        <v>5</v>
      </c>
      <c r="AC286" s="139">
        <f t="shared" ref="AC286:AC303" si="268">W286+Z286</f>
        <v>1826.0000000000002</v>
      </c>
      <c r="AD286" s="113">
        <f t="shared" si="264"/>
        <v>381086.75</v>
      </c>
      <c r="AE286" s="114"/>
    </row>
    <row r="287" spans="1:31" ht="11.5" customHeight="1" x14ac:dyDescent="0.3">
      <c r="A287" s="112">
        <v>44337</v>
      </c>
      <c r="B287" s="159">
        <f t="shared" si="262"/>
        <v>5</v>
      </c>
      <c r="C287" s="159">
        <f t="shared" si="260"/>
        <v>2021</v>
      </c>
      <c r="D287" s="98" t="s">
        <v>319</v>
      </c>
      <c r="E287" s="77" t="s">
        <v>78</v>
      </c>
      <c r="F287" s="77" t="s">
        <v>63</v>
      </c>
      <c r="G287" s="9" t="s">
        <v>36</v>
      </c>
      <c r="H287" s="154">
        <v>7.6</v>
      </c>
      <c r="I287" s="78">
        <v>220</v>
      </c>
      <c r="J287" s="67"/>
      <c r="K287" s="53">
        <f t="shared" si="261"/>
        <v>1672</v>
      </c>
      <c r="L287" s="54">
        <v>8.5</v>
      </c>
      <c r="M287" s="55">
        <f t="shared" si="256"/>
        <v>0.118421052631579</v>
      </c>
      <c r="N287" s="56">
        <f t="shared" si="257"/>
        <v>0.90000000000000036</v>
      </c>
      <c r="O287" s="57">
        <f t="shared" si="258"/>
        <v>198.00000000000009</v>
      </c>
      <c r="P287" s="58"/>
      <c r="Q287" s="57"/>
      <c r="R287" s="59"/>
      <c r="S287" s="60"/>
      <c r="T287" s="56"/>
      <c r="U287" s="61"/>
      <c r="V287" s="62"/>
      <c r="W287" s="68">
        <f t="shared" si="259"/>
        <v>5016</v>
      </c>
      <c r="X287" s="69">
        <f t="shared" si="247"/>
        <v>321271.59950000001</v>
      </c>
      <c r="Y287" s="70">
        <v>3</v>
      </c>
      <c r="Z287" s="71">
        <f t="shared" si="265"/>
        <v>594.00000000000023</v>
      </c>
      <c r="AA287" s="72">
        <f t="shared" si="266"/>
        <v>65425.150499999989</v>
      </c>
      <c r="AB287" s="70">
        <f t="shared" si="267"/>
        <v>5</v>
      </c>
      <c r="AC287" s="139">
        <f t="shared" si="268"/>
        <v>5610</v>
      </c>
      <c r="AD287" s="113">
        <f t="shared" si="264"/>
        <v>386696.75</v>
      </c>
      <c r="AE287" s="114"/>
    </row>
    <row r="288" spans="1:31" ht="11.5" customHeight="1" x14ac:dyDescent="0.3">
      <c r="A288" s="112">
        <v>44337</v>
      </c>
      <c r="B288" s="159">
        <f t="shared" si="262"/>
        <v>5</v>
      </c>
      <c r="C288" s="159">
        <f t="shared" si="260"/>
        <v>2021</v>
      </c>
      <c r="D288" s="98" t="s">
        <v>319</v>
      </c>
      <c r="E288" s="77" t="s">
        <v>78</v>
      </c>
      <c r="F288" s="77" t="s">
        <v>63</v>
      </c>
      <c r="G288" s="9" t="s">
        <v>42</v>
      </c>
      <c r="H288" s="154">
        <v>1.2</v>
      </c>
      <c r="I288" s="78">
        <v>25</v>
      </c>
      <c r="J288" s="67"/>
      <c r="K288" s="53">
        <f t="shared" si="261"/>
        <v>30</v>
      </c>
      <c r="L288" s="54">
        <v>2</v>
      </c>
      <c r="M288" s="55">
        <f t="shared" si="256"/>
        <v>0.66666666666666674</v>
      </c>
      <c r="N288" s="56">
        <f t="shared" si="257"/>
        <v>0.8</v>
      </c>
      <c r="O288" s="57">
        <f t="shared" si="258"/>
        <v>20</v>
      </c>
      <c r="P288" s="58"/>
      <c r="Q288" s="57"/>
      <c r="R288" s="59"/>
      <c r="S288" s="60"/>
      <c r="T288" s="56"/>
      <c r="U288" s="61"/>
      <c r="V288" s="62"/>
      <c r="W288" s="68">
        <f t="shared" si="259"/>
        <v>150</v>
      </c>
      <c r="X288" s="69">
        <f t="shared" si="247"/>
        <v>321421.59950000001</v>
      </c>
      <c r="Y288" s="70">
        <v>5</v>
      </c>
      <c r="Z288" s="71">
        <f t="shared" si="265"/>
        <v>100</v>
      </c>
      <c r="AA288" s="72">
        <f t="shared" si="266"/>
        <v>65525.150499999989</v>
      </c>
      <c r="AB288" s="70">
        <f t="shared" si="267"/>
        <v>5</v>
      </c>
      <c r="AC288" s="139">
        <f t="shared" si="268"/>
        <v>250</v>
      </c>
      <c r="AD288" s="113">
        <f t="shared" si="264"/>
        <v>386946.75</v>
      </c>
      <c r="AE288" s="114"/>
    </row>
    <row r="289" spans="1:31" ht="11.5" customHeight="1" x14ac:dyDescent="0.3">
      <c r="A289" s="112">
        <v>44337</v>
      </c>
      <c r="B289" s="159">
        <f t="shared" si="262"/>
        <v>5</v>
      </c>
      <c r="C289" s="159">
        <f t="shared" si="260"/>
        <v>2021</v>
      </c>
      <c r="D289" s="98" t="s">
        <v>319</v>
      </c>
      <c r="E289" s="77" t="s">
        <v>78</v>
      </c>
      <c r="F289" s="77" t="s">
        <v>63</v>
      </c>
      <c r="G289" s="9" t="s">
        <v>26</v>
      </c>
      <c r="H289" s="154">
        <v>16</v>
      </c>
      <c r="I289" s="78">
        <v>5</v>
      </c>
      <c r="J289" s="67"/>
      <c r="K289" s="53">
        <f t="shared" si="261"/>
        <v>80</v>
      </c>
      <c r="L289" s="54">
        <v>20</v>
      </c>
      <c r="M289" s="55">
        <f t="shared" si="256"/>
        <v>0.25</v>
      </c>
      <c r="N289" s="56">
        <f t="shared" si="257"/>
        <v>4</v>
      </c>
      <c r="O289" s="57">
        <f t="shared" si="258"/>
        <v>20</v>
      </c>
      <c r="P289" s="58"/>
      <c r="Q289" s="57"/>
      <c r="R289" s="59"/>
      <c r="S289" s="60"/>
      <c r="T289" s="56"/>
      <c r="U289" s="61"/>
      <c r="V289" s="62"/>
      <c r="W289" s="68">
        <f t="shared" si="259"/>
        <v>400</v>
      </c>
      <c r="X289" s="69">
        <f t="shared" si="247"/>
        <v>321821.59950000001</v>
      </c>
      <c r="Y289" s="70">
        <v>5</v>
      </c>
      <c r="Z289" s="71">
        <f t="shared" si="265"/>
        <v>100</v>
      </c>
      <c r="AA289" s="72">
        <f t="shared" si="266"/>
        <v>65625.150499999989</v>
      </c>
      <c r="AB289" s="70">
        <f t="shared" si="267"/>
        <v>5</v>
      </c>
      <c r="AC289" s="139">
        <f t="shared" si="268"/>
        <v>500</v>
      </c>
      <c r="AD289" s="113">
        <f t="shared" si="264"/>
        <v>387446.75</v>
      </c>
      <c r="AE289" s="114"/>
    </row>
    <row r="290" spans="1:31" ht="11.5" customHeight="1" x14ac:dyDescent="0.3">
      <c r="A290" s="112">
        <v>44337</v>
      </c>
      <c r="B290" s="159">
        <f t="shared" si="262"/>
        <v>5</v>
      </c>
      <c r="C290" s="159">
        <f t="shared" si="260"/>
        <v>2021</v>
      </c>
      <c r="D290" s="98" t="s">
        <v>319</v>
      </c>
      <c r="E290" s="77" t="s">
        <v>78</v>
      </c>
      <c r="F290" s="77" t="s">
        <v>63</v>
      </c>
      <c r="G290" s="9" t="s">
        <v>60</v>
      </c>
      <c r="H290" s="154">
        <v>28</v>
      </c>
      <c r="I290" s="78">
        <v>1</v>
      </c>
      <c r="J290" s="67"/>
      <c r="K290" s="53">
        <f t="shared" si="261"/>
        <v>28</v>
      </c>
      <c r="L290" s="54">
        <v>45</v>
      </c>
      <c r="M290" s="55">
        <f t="shared" si="256"/>
        <v>0.6071428571428571</v>
      </c>
      <c r="N290" s="56">
        <f t="shared" ref="N290:N303" si="269">L290-H290</f>
        <v>17</v>
      </c>
      <c r="O290" s="57">
        <f t="shared" ref="O290:O303" si="270">N290*I290</f>
        <v>17</v>
      </c>
      <c r="P290" s="58"/>
      <c r="Q290" s="57"/>
      <c r="R290" s="59"/>
      <c r="S290" s="60"/>
      <c r="T290" s="56"/>
      <c r="U290" s="61"/>
      <c r="V290" s="62"/>
      <c r="W290" s="68">
        <f t="shared" ref="W290:W303" si="271">K290*Y290</f>
        <v>56</v>
      </c>
      <c r="X290" s="69">
        <f t="shared" si="247"/>
        <v>321877.59950000001</v>
      </c>
      <c r="Y290" s="70">
        <v>2</v>
      </c>
      <c r="Z290" s="71">
        <f t="shared" si="265"/>
        <v>34</v>
      </c>
      <c r="AA290" s="72">
        <f t="shared" si="266"/>
        <v>65659.150499999989</v>
      </c>
      <c r="AB290" s="70">
        <f t="shared" si="267"/>
        <v>5</v>
      </c>
      <c r="AC290" s="139">
        <f t="shared" si="268"/>
        <v>90</v>
      </c>
      <c r="AD290" s="113">
        <f t="shared" si="264"/>
        <v>387536.75</v>
      </c>
      <c r="AE290" s="114"/>
    </row>
    <row r="291" spans="1:31" ht="11.5" customHeight="1" x14ac:dyDescent="0.3">
      <c r="A291" s="112">
        <v>44341</v>
      </c>
      <c r="B291" s="159">
        <f t="shared" si="262"/>
        <v>5</v>
      </c>
      <c r="C291" s="159">
        <f t="shared" si="260"/>
        <v>2021</v>
      </c>
      <c r="D291" s="98" t="s">
        <v>295</v>
      </c>
      <c r="E291" s="77" t="s">
        <v>194</v>
      </c>
      <c r="F291" s="77" t="s">
        <v>195</v>
      </c>
      <c r="G291" s="9" t="s">
        <v>39</v>
      </c>
      <c r="H291" s="154">
        <v>4.7</v>
      </c>
      <c r="I291" s="78">
        <v>54</v>
      </c>
      <c r="J291" s="67"/>
      <c r="K291" s="53">
        <f t="shared" si="261"/>
        <v>253.8</v>
      </c>
      <c r="L291" s="54">
        <v>8.5</v>
      </c>
      <c r="M291" s="55">
        <f t="shared" si="256"/>
        <v>0.80851063829787229</v>
      </c>
      <c r="N291" s="56">
        <f t="shared" si="269"/>
        <v>3.8</v>
      </c>
      <c r="O291" s="57">
        <f t="shared" si="270"/>
        <v>205.2</v>
      </c>
      <c r="P291" s="58"/>
      <c r="Q291" s="57"/>
      <c r="R291" s="59"/>
      <c r="S291" s="60"/>
      <c r="T291" s="56"/>
      <c r="U291" s="61"/>
      <c r="V291" s="62"/>
      <c r="W291" s="68">
        <f t="shared" si="271"/>
        <v>253.8</v>
      </c>
      <c r="X291" s="69">
        <f t="shared" si="247"/>
        <v>322131.3995</v>
      </c>
      <c r="Y291" s="70">
        <v>1</v>
      </c>
      <c r="Z291" s="71">
        <f t="shared" si="265"/>
        <v>205.2</v>
      </c>
      <c r="AA291" s="72">
        <f t="shared" si="266"/>
        <v>65864.350499999986</v>
      </c>
      <c r="AB291" s="70">
        <f t="shared" si="267"/>
        <v>5</v>
      </c>
      <c r="AC291" s="139">
        <f t="shared" si="268"/>
        <v>459</v>
      </c>
      <c r="AD291" s="113">
        <f t="shared" si="264"/>
        <v>387995.75</v>
      </c>
      <c r="AE291" s="114"/>
    </row>
    <row r="292" spans="1:31" ht="11.5" customHeight="1" x14ac:dyDescent="0.3">
      <c r="A292" s="112">
        <v>44341</v>
      </c>
      <c r="B292" s="159">
        <f t="shared" si="262"/>
        <v>5</v>
      </c>
      <c r="C292" s="159">
        <f t="shared" si="260"/>
        <v>2021</v>
      </c>
      <c r="D292" s="98" t="s">
        <v>295</v>
      </c>
      <c r="E292" s="77" t="s">
        <v>194</v>
      </c>
      <c r="F292" s="77" t="s">
        <v>195</v>
      </c>
      <c r="G292" s="9" t="s">
        <v>40</v>
      </c>
      <c r="H292" s="154">
        <v>4.7</v>
      </c>
      <c r="I292" s="78">
        <v>54</v>
      </c>
      <c r="J292" s="67"/>
      <c r="K292" s="53">
        <f t="shared" si="261"/>
        <v>253.8</v>
      </c>
      <c r="L292" s="54">
        <v>8.5</v>
      </c>
      <c r="M292" s="55">
        <f t="shared" si="256"/>
        <v>0.80851063829787229</v>
      </c>
      <c r="N292" s="56">
        <f t="shared" si="269"/>
        <v>3.8</v>
      </c>
      <c r="O292" s="57">
        <f t="shared" si="270"/>
        <v>205.2</v>
      </c>
      <c r="P292" s="58"/>
      <c r="Q292" s="57"/>
      <c r="R292" s="59"/>
      <c r="S292" s="60"/>
      <c r="T292" s="56"/>
      <c r="U292" s="61"/>
      <c r="V292" s="62"/>
      <c r="W292" s="68">
        <f t="shared" si="271"/>
        <v>253.8</v>
      </c>
      <c r="X292" s="69">
        <f t="shared" si="247"/>
        <v>322385.19949999999</v>
      </c>
      <c r="Y292" s="70">
        <v>1</v>
      </c>
      <c r="Z292" s="71">
        <f t="shared" si="265"/>
        <v>205.2</v>
      </c>
      <c r="AA292" s="72">
        <f t="shared" si="266"/>
        <v>66069.550499999983</v>
      </c>
      <c r="AB292" s="70">
        <f t="shared" si="267"/>
        <v>5</v>
      </c>
      <c r="AC292" s="139">
        <f t="shared" si="268"/>
        <v>459</v>
      </c>
      <c r="AD292" s="113">
        <f t="shared" si="264"/>
        <v>388454.75</v>
      </c>
      <c r="AE292" s="114"/>
    </row>
    <row r="293" spans="1:31" ht="11.5" customHeight="1" x14ac:dyDescent="0.3">
      <c r="A293" s="112">
        <v>44341</v>
      </c>
      <c r="B293" s="159">
        <f t="shared" si="262"/>
        <v>5</v>
      </c>
      <c r="C293" s="159">
        <f t="shared" si="260"/>
        <v>2021</v>
      </c>
      <c r="D293" s="98" t="s">
        <v>295</v>
      </c>
      <c r="E293" s="77" t="s">
        <v>194</v>
      </c>
      <c r="F293" s="77" t="s">
        <v>195</v>
      </c>
      <c r="G293" s="9" t="s">
        <v>31</v>
      </c>
      <c r="H293" s="154">
        <v>16</v>
      </c>
      <c r="I293" s="78">
        <v>5</v>
      </c>
      <c r="J293" s="67"/>
      <c r="K293" s="53">
        <f t="shared" si="261"/>
        <v>80</v>
      </c>
      <c r="L293" s="54">
        <v>20</v>
      </c>
      <c r="M293" s="55">
        <f t="shared" si="256"/>
        <v>0.25</v>
      </c>
      <c r="N293" s="56">
        <f t="shared" si="269"/>
        <v>4</v>
      </c>
      <c r="O293" s="57">
        <f t="shared" si="270"/>
        <v>20</v>
      </c>
      <c r="P293" s="58"/>
      <c r="Q293" s="57"/>
      <c r="R293" s="59"/>
      <c r="S293" s="60"/>
      <c r="T293" s="56"/>
      <c r="U293" s="61"/>
      <c r="V293" s="62"/>
      <c r="W293" s="68">
        <f t="shared" si="271"/>
        <v>80</v>
      </c>
      <c r="X293" s="69">
        <f t="shared" si="247"/>
        <v>322465.19949999999</v>
      </c>
      <c r="Y293" s="70">
        <v>1</v>
      </c>
      <c r="Z293" s="71">
        <f t="shared" si="265"/>
        <v>20</v>
      </c>
      <c r="AA293" s="72">
        <f t="shared" si="266"/>
        <v>66089.550499999983</v>
      </c>
      <c r="AB293" s="70">
        <f t="shared" si="267"/>
        <v>5</v>
      </c>
      <c r="AC293" s="139">
        <f t="shared" si="268"/>
        <v>100</v>
      </c>
      <c r="AD293" s="113">
        <f t="shared" si="264"/>
        <v>388554.75</v>
      </c>
      <c r="AE293" s="114"/>
    </row>
    <row r="294" spans="1:31" ht="11.5" customHeight="1" x14ac:dyDescent="0.3">
      <c r="A294" s="112">
        <v>44341</v>
      </c>
      <c r="B294" s="159">
        <f t="shared" si="262"/>
        <v>5</v>
      </c>
      <c r="C294" s="159">
        <f t="shared" si="260"/>
        <v>2021</v>
      </c>
      <c r="D294" s="98" t="s">
        <v>295</v>
      </c>
      <c r="E294" s="77" t="s">
        <v>194</v>
      </c>
      <c r="F294" s="77" t="s">
        <v>195</v>
      </c>
      <c r="G294" s="9" t="s">
        <v>269</v>
      </c>
      <c r="H294" s="154">
        <v>305</v>
      </c>
      <c r="I294" s="78">
        <v>1</v>
      </c>
      <c r="J294" s="67"/>
      <c r="K294" s="53">
        <f t="shared" si="261"/>
        <v>305</v>
      </c>
      <c r="L294" s="54">
        <v>380</v>
      </c>
      <c r="M294" s="55">
        <f t="shared" si="256"/>
        <v>0.24590163934426229</v>
      </c>
      <c r="N294" s="56">
        <f t="shared" si="269"/>
        <v>75</v>
      </c>
      <c r="O294" s="57">
        <f t="shared" si="270"/>
        <v>75</v>
      </c>
      <c r="P294" s="58"/>
      <c r="Q294" s="57"/>
      <c r="R294" s="59"/>
      <c r="S294" s="60"/>
      <c r="T294" s="56"/>
      <c r="U294" s="61"/>
      <c r="V294" s="62"/>
      <c r="W294" s="68">
        <f t="shared" si="271"/>
        <v>305</v>
      </c>
      <c r="X294" s="69">
        <f t="shared" si="247"/>
        <v>322770.19949999999</v>
      </c>
      <c r="Y294" s="70">
        <v>1</v>
      </c>
      <c r="Z294" s="71">
        <f t="shared" si="265"/>
        <v>75</v>
      </c>
      <c r="AA294" s="72">
        <f t="shared" si="266"/>
        <v>66164.550499999983</v>
      </c>
      <c r="AB294" s="70">
        <f t="shared" si="267"/>
        <v>5</v>
      </c>
      <c r="AC294" s="139">
        <f t="shared" si="268"/>
        <v>380</v>
      </c>
      <c r="AD294" s="113">
        <f t="shared" si="264"/>
        <v>388934.75</v>
      </c>
      <c r="AE294" s="114"/>
    </row>
    <row r="295" spans="1:31" ht="11.5" customHeight="1" x14ac:dyDescent="0.3">
      <c r="A295" s="112">
        <v>44341</v>
      </c>
      <c r="B295" s="159">
        <f t="shared" si="262"/>
        <v>5</v>
      </c>
      <c r="C295" s="159">
        <f t="shared" si="260"/>
        <v>2021</v>
      </c>
      <c r="D295" s="98" t="s">
        <v>295</v>
      </c>
      <c r="E295" s="77" t="s">
        <v>194</v>
      </c>
      <c r="F295" s="77" t="s">
        <v>195</v>
      </c>
      <c r="G295" s="9" t="s">
        <v>222</v>
      </c>
      <c r="H295" s="154">
        <v>10.5</v>
      </c>
      <c r="I295" s="78">
        <v>20</v>
      </c>
      <c r="J295" s="67"/>
      <c r="K295" s="53">
        <f t="shared" si="261"/>
        <v>210</v>
      </c>
      <c r="L295" s="54">
        <v>12.3</v>
      </c>
      <c r="M295" s="55">
        <f t="shared" si="256"/>
        <v>0.17142857142857149</v>
      </c>
      <c r="N295" s="56">
        <f t="shared" si="269"/>
        <v>1.8000000000000007</v>
      </c>
      <c r="O295" s="57">
        <f t="shared" si="270"/>
        <v>36.000000000000014</v>
      </c>
      <c r="P295" s="58"/>
      <c r="Q295" s="57"/>
      <c r="R295" s="59"/>
      <c r="S295" s="60"/>
      <c r="T295" s="56"/>
      <c r="U295" s="61"/>
      <c r="V295" s="62"/>
      <c r="W295" s="68">
        <f t="shared" si="271"/>
        <v>210</v>
      </c>
      <c r="X295" s="69">
        <f t="shared" si="247"/>
        <v>322980.19949999999</v>
      </c>
      <c r="Y295" s="70">
        <v>1</v>
      </c>
      <c r="Z295" s="71">
        <f t="shared" si="265"/>
        <v>36.000000000000014</v>
      </c>
      <c r="AA295" s="72">
        <f t="shared" si="266"/>
        <v>66200.550499999983</v>
      </c>
      <c r="AB295" s="70">
        <f t="shared" si="267"/>
        <v>5</v>
      </c>
      <c r="AC295" s="139">
        <f t="shared" si="268"/>
        <v>246</v>
      </c>
      <c r="AD295" s="113">
        <f t="shared" si="264"/>
        <v>389180.75</v>
      </c>
      <c r="AE295" s="114"/>
    </row>
    <row r="296" spans="1:31" ht="11.5" customHeight="1" x14ac:dyDescent="0.3">
      <c r="A296" s="112">
        <v>44341</v>
      </c>
      <c r="B296" s="159">
        <f t="shared" si="262"/>
        <v>5</v>
      </c>
      <c r="C296" s="159">
        <f t="shared" si="260"/>
        <v>2021</v>
      </c>
      <c r="D296" s="98" t="s">
        <v>295</v>
      </c>
      <c r="E296" s="77" t="s">
        <v>194</v>
      </c>
      <c r="F296" s="77" t="s">
        <v>195</v>
      </c>
      <c r="G296" s="9" t="s">
        <v>60</v>
      </c>
      <c r="H296" s="154">
        <v>28</v>
      </c>
      <c r="I296" s="78">
        <v>1</v>
      </c>
      <c r="J296" s="67"/>
      <c r="K296" s="53">
        <f t="shared" si="261"/>
        <v>28</v>
      </c>
      <c r="L296" s="54">
        <v>45</v>
      </c>
      <c r="M296" s="55">
        <f t="shared" si="256"/>
        <v>0.6071428571428571</v>
      </c>
      <c r="N296" s="56">
        <f t="shared" si="269"/>
        <v>17</v>
      </c>
      <c r="O296" s="57">
        <f t="shared" si="270"/>
        <v>17</v>
      </c>
      <c r="P296" s="58"/>
      <c r="Q296" s="57"/>
      <c r="R296" s="59"/>
      <c r="S296" s="60"/>
      <c r="T296" s="56"/>
      <c r="U296" s="61"/>
      <c r="V296" s="62"/>
      <c r="W296" s="68">
        <f t="shared" si="271"/>
        <v>56</v>
      </c>
      <c r="X296" s="69">
        <f t="shared" ref="X296:X318" si="272">X295+W296</f>
        <v>323036.19949999999</v>
      </c>
      <c r="Y296" s="70">
        <v>2</v>
      </c>
      <c r="Z296" s="71">
        <f t="shared" si="265"/>
        <v>34</v>
      </c>
      <c r="AA296" s="72">
        <f t="shared" si="266"/>
        <v>66234.550499999983</v>
      </c>
      <c r="AB296" s="70">
        <f t="shared" si="267"/>
        <v>5</v>
      </c>
      <c r="AC296" s="139">
        <f t="shared" si="268"/>
        <v>90</v>
      </c>
      <c r="AD296" s="113">
        <f t="shared" si="264"/>
        <v>389270.75</v>
      </c>
      <c r="AE296" s="114"/>
    </row>
    <row r="297" spans="1:31" ht="11.5" customHeight="1" x14ac:dyDescent="0.3">
      <c r="A297" s="112">
        <v>44341</v>
      </c>
      <c r="B297" s="159">
        <f t="shared" si="262"/>
        <v>5</v>
      </c>
      <c r="C297" s="159">
        <f t="shared" si="260"/>
        <v>2021</v>
      </c>
      <c r="D297" s="98" t="s">
        <v>295</v>
      </c>
      <c r="E297" s="77" t="s">
        <v>194</v>
      </c>
      <c r="F297" s="77" t="s">
        <v>195</v>
      </c>
      <c r="G297" s="9" t="s">
        <v>270</v>
      </c>
      <c r="H297" s="154">
        <v>50</v>
      </c>
      <c r="I297" s="78">
        <v>1</v>
      </c>
      <c r="J297" s="67"/>
      <c r="K297" s="53">
        <f t="shared" si="261"/>
        <v>50</v>
      </c>
      <c r="L297" s="54">
        <v>68</v>
      </c>
      <c r="M297" s="55">
        <f t="shared" si="256"/>
        <v>0.36</v>
      </c>
      <c r="N297" s="56">
        <f t="shared" si="269"/>
        <v>18</v>
      </c>
      <c r="O297" s="57">
        <f t="shared" si="270"/>
        <v>18</v>
      </c>
      <c r="P297" s="58"/>
      <c r="Q297" s="57"/>
      <c r="R297" s="59"/>
      <c r="S297" s="60"/>
      <c r="T297" s="56"/>
      <c r="U297" s="61"/>
      <c r="V297" s="62"/>
      <c r="W297" s="68">
        <f t="shared" si="271"/>
        <v>50</v>
      </c>
      <c r="X297" s="69">
        <f t="shared" si="272"/>
        <v>323086.19949999999</v>
      </c>
      <c r="Y297" s="70">
        <v>1</v>
      </c>
      <c r="Z297" s="71">
        <f t="shared" si="265"/>
        <v>18</v>
      </c>
      <c r="AA297" s="72">
        <f t="shared" si="266"/>
        <v>66252.550499999983</v>
      </c>
      <c r="AB297" s="70">
        <f t="shared" si="267"/>
        <v>5</v>
      </c>
      <c r="AC297" s="139">
        <f t="shared" si="268"/>
        <v>68</v>
      </c>
      <c r="AD297" s="113">
        <f t="shared" si="264"/>
        <v>389338.75</v>
      </c>
      <c r="AE297" s="114"/>
    </row>
    <row r="298" spans="1:31" ht="11.5" customHeight="1" x14ac:dyDescent="0.3">
      <c r="A298" s="112">
        <v>44341</v>
      </c>
      <c r="B298" s="159">
        <f t="shared" si="262"/>
        <v>5</v>
      </c>
      <c r="C298" s="159">
        <f t="shared" si="260"/>
        <v>2021</v>
      </c>
      <c r="D298" s="98" t="s">
        <v>295</v>
      </c>
      <c r="E298" s="77" t="s">
        <v>194</v>
      </c>
      <c r="F298" s="77" t="s">
        <v>195</v>
      </c>
      <c r="G298" s="9" t="s">
        <v>271</v>
      </c>
      <c r="H298" s="154">
        <v>50</v>
      </c>
      <c r="I298" s="78">
        <v>1</v>
      </c>
      <c r="J298" s="67"/>
      <c r="K298" s="53">
        <f t="shared" si="261"/>
        <v>50</v>
      </c>
      <c r="L298" s="54">
        <v>65</v>
      </c>
      <c r="M298" s="55">
        <f t="shared" si="256"/>
        <v>0.3</v>
      </c>
      <c r="N298" s="56">
        <f t="shared" si="269"/>
        <v>15</v>
      </c>
      <c r="O298" s="57">
        <f t="shared" si="270"/>
        <v>15</v>
      </c>
      <c r="P298" s="58"/>
      <c r="Q298" s="57"/>
      <c r="R298" s="59"/>
      <c r="S298" s="60"/>
      <c r="T298" s="56"/>
      <c r="U298" s="61"/>
      <c r="V298" s="62"/>
      <c r="W298" s="68">
        <f t="shared" si="271"/>
        <v>100</v>
      </c>
      <c r="X298" s="69">
        <f t="shared" si="272"/>
        <v>323186.19949999999</v>
      </c>
      <c r="Y298" s="70">
        <v>2</v>
      </c>
      <c r="Z298" s="71">
        <f t="shared" si="265"/>
        <v>30</v>
      </c>
      <c r="AA298" s="72">
        <f t="shared" si="266"/>
        <v>66282.550499999983</v>
      </c>
      <c r="AB298" s="70">
        <f t="shared" si="267"/>
        <v>5</v>
      </c>
      <c r="AC298" s="139">
        <f t="shared" si="268"/>
        <v>130</v>
      </c>
      <c r="AD298" s="113">
        <f t="shared" si="264"/>
        <v>389468.75</v>
      </c>
      <c r="AE298" s="114"/>
    </row>
    <row r="299" spans="1:31" ht="11.5" customHeight="1" x14ac:dyDescent="0.3">
      <c r="A299" s="112">
        <v>44341</v>
      </c>
      <c r="B299" s="159">
        <f t="shared" si="262"/>
        <v>5</v>
      </c>
      <c r="C299" s="159">
        <f t="shared" si="260"/>
        <v>2021</v>
      </c>
      <c r="D299" s="98" t="s">
        <v>295</v>
      </c>
      <c r="E299" s="77" t="s">
        <v>194</v>
      </c>
      <c r="F299" s="77" t="s">
        <v>195</v>
      </c>
      <c r="G299" s="9" t="s">
        <v>272</v>
      </c>
      <c r="H299" s="154">
        <v>28.8</v>
      </c>
      <c r="I299" s="78">
        <v>1</v>
      </c>
      <c r="J299" s="67"/>
      <c r="K299" s="53">
        <f t="shared" si="261"/>
        <v>28.8</v>
      </c>
      <c r="L299" s="54">
        <v>42</v>
      </c>
      <c r="M299" s="55">
        <f t="shared" si="256"/>
        <v>0.45833333333333331</v>
      </c>
      <c r="N299" s="56">
        <f t="shared" si="269"/>
        <v>13.2</v>
      </c>
      <c r="O299" s="57">
        <f t="shared" si="270"/>
        <v>13.2</v>
      </c>
      <c r="P299" s="58"/>
      <c r="Q299" s="57"/>
      <c r="R299" s="59"/>
      <c r="S299" s="60"/>
      <c r="T299" s="56"/>
      <c r="U299" s="61"/>
      <c r="V299" s="62"/>
      <c r="W299" s="68">
        <f t="shared" si="271"/>
        <v>28.8</v>
      </c>
      <c r="X299" s="69">
        <f t="shared" si="272"/>
        <v>323214.99949999998</v>
      </c>
      <c r="Y299" s="70">
        <v>1</v>
      </c>
      <c r="Z299" s="71">
        <f t="shared" si="265"/>
        <v>13.2</v>
      </c>
      <c r="AA299" s="72">
        <f t="shared" si="266"/>
        <v>66295.75049999998</v>
      </c>
      <c r="AB299" s="70">
        <f t="shared" si="267"/>
        <v>5</v>
      </c>
      <c r="AC299" s="139">
        <f t="shared" si="268"/>
        <v>42</v>
      </c>
      <c r="AD299" s="113">
        <f t="shared" si="264"/>
        <v>389510.74999999994</v>
      </c>
      <c r="AE299" s="114"/>
    </row>
    <row r="300" spans="1:31" ht="11.5" customHeight="1" x14ac:dyDescent="0.3">
      <c r="A300" s="112">
        <v>44341</v>
      </c>
      <c r="B300" s="159">
        <f t="shared" si="262"/>
        <v>5</v>
      </c>
      <c r="C300" s="159">
        <f t="shared" si="260"/>
        <v>2021</v>
      </c>
      <c r="D300" s="98" t="s">
        <v>295</v>
      </c>
      <c r="E300" s="77" t="s">
        <v>194</v>
      </c>
      <c r="F300" s="77" t="s">
        <v>195</v>
      </c>
      <c r="G300" s="9" t="s">
        <v>273</v>
      </c>
      <c r="H300" s="154">
        <v>54</v>
      </c>
      <c r="I300" s="78">
        <v>1</v>
      </c>
      <c r="J300" s="67"/>
      <c r="K300" s="53">
        <f t="shared" si="261"/>
        <v>54</v>
      </c>
      <c r="L300" s="54">
        <v>60</v>
      </c>
      <c r="M300" s="55">
        <f t="shared" si="256"/>
        <v>0.1111111111111111</v>
      </c>
      <c r="N300" s="56">
        <f t="shared" si="269"/>
        <v>6</v>
      </c>
      <c r="O300" s="57">
        <f t="shared" si="270"/>
        <v>6</v>
      </c>
      <c r="P300" s="58"/>
      <c r="Q300" s="57"/>
      <c r="R300" s="59"/>
      <c r="S300" s="60"/>
      <c r="T300" s="56"/>
      <c r="U300" s="61"/>
      <c r="V300" s="62"/>
      <c r="W300" s="68">
        <f t="shared" si="271"/>
        <v>54</v>
      </c>
      <c r="X300" s="69">
        <f t="shared" si="272"/>
        <v>323268.99949999998</v>
      </c>
      <c r="Y300" s="70">
        <v>1</v>
      </c>
      <c r="Z300" s="71">
        <f t="shared" si="265"/>
        <v>6</v>
      </c>
      <c r="AA300" s="72">
        <f t="shared" si="266"/>
        <v>66301.75049999998</v>
      </c>
      <c r="AB300" s="70">
        <f t="shared" si="267"/>
        <v>5</v>
      </c>
      <c r="AC300" s="139">
        <f t="shared" si="268"/>
        <v>60</v>
      </c>
      <c r="AD300" s="113">
        <f t="shared" si="264"/>
        <v>389570.74999999994</v>
      </c>
      <c r="AE300" s="114"/>
    </row>
    <row r="301" spans="1:31" ht="11.5" customHeight="1" x14ac:dyDescent="0.3">
      <c r="A301" s="112">
        <v>44341</v>
      </c>
      <c r="B301" s="159">
        <f t="shared" si="262"/>
        <v>5</v>
      </c>
      <c r="C301" s="159">
        <f t="shared" si="260"/>
        <v>2021</v>
      </c>
      <c r="D301" s="98" t="s">
        <v>295</v>
      </c>
      <c r="E301" s="77" t="s">
        <v>194</v>
      </c>
      <c r="F301" s="77" t="s">
        <v>195</v>
      </c>
      <c r="G301" s="9" t="s">
        <v>36</v>
      </c>
      <c r="H301" s="154">
        <v>7.6</v>
      </c>
      <c r="I301" s="78">
        <v>220</v>
      </c>
      <c r="J301" s="67"/>
      <c r="K301" s="53">
        <f t="shared" si="261"/>
        <v>1672</v>
      </c>
      <c r="L301" s="54">
        <v>8.5</v>
      </c>
      <c r="M301" s="55">
        <f t="shared" si="256"/>
        <v>0.118421052631579</v>
      </c>
      <c r="N301" s="56">
        <f t="shared" si="269"/>
        <v>0.90000000000000036</v>
      </c>
      <c r="O301" s="57">
        <f t="shared" si="270"/>
        <v>198.00000000000009</v>
      </c>
      <c r="P301" s="58"/>
      <c r="Q301" s="57"/>
      <c r="R301" s="59"/>
      <c r="S301" s="60"/>
      <c r="T301" s="56"/>
      <c r="U301" s="61"/>
      <c r="V301" s="62"/>
      <c r="W301" s="68">
        <f t="shared" si="271"/>
        <v>1672</v>
      </c>
      <c r="X301" s="69">
        <f t="shared" si="272"/>
        <v>324940.99949999998</v>
      </c>
      <c r="Y301" s="70">
        <v>1</v>
      </c>
      <c r="Z301" s="71">
        <f t="shared" si="265"/>
        <v>198.00000000000009</v>
      </c>
      <c r="AA301" s="72">
        <f t="shared" si="266"/>
        <v>66499.75049999998</v>
      </c>
      <c r="AB301" s="70">
        <f t="shared" si="267"/>
        <v>5</v>
      </c>
      <c r="AC301" s="139">
        <f t="shared" si="268"/>
        <v>1870</v>
      </c>
      <c r="AD301" s="113">
        <f t="shared" si="264"/>
        <v>391440.74999999994</v>
      </c>
      <c r="AE301" s="114"/>
    </row>
    <row r="302" spans="1:31" ht="11.5" customHeight="1" x14ac:dyDescent="0.3">
      <c r="A302" s="112">
        <v>44341</v>
      </c>
      <c r="B302" s="159">
        <f t="shared" si="262"/>
        <v>5</v>
      </c>
      <c r="C302" s="159">
        <f t="shared" si="260"/>
        <v>2021</v>
      </c>
      <c r="D302" s="98" t="s">
        <v>295</v>
      </c>
      <c r="E302" s="77" t="s">
        <v>194</v>
      </c>
      <c r="F302" s="77" t="s">
        <v>195</v>
      </c>
      <c r="G302" s="9" t="s">
        <v>34</v>
      </c>
      <c r="H302" s="154">
        <v>1.2</v>
      </c>
      <c r="I302" s="78">
        <v>25</v>
      </c>
      <c r="J302" s="67"/>
      <c r="K302" s="53">
        <f t="shared" si="261"/>
        <v>30</v>
      </c>
      <c r="L302" s="54">
        <v>2.2000000000000002</v>
      </c>
      <c r="M302" s="55">
        <f t="shared" si="256"/>
        <v>0.83333333333333359</v>
      </c>
      <c r="N302" s="56">
        <f t="shared" si="269"/>
        <v>1.0000000000000002</v>
      </c>
      <c r="O302" s="57">
        <f t="shared" si="270"/>
        <v>25.000000000000007</v>
      </c>
      <c r="P302" s="58"/>
      <c r="Q302" s="57"/>
      <c r="R302" s="59"/>
      <c r="S302" s="60"/>
      <c r="T302" s="56"/>
      <c r="U302" s="61"/>
      <c r="V302" s="62"/>
      <c r="W302" s="68">
        <f t="shared" si="271"/>
        <v>30</v>
      </c>
      <c r="X302" s="69">
        <f t="shared" si="272"/>
        <v>324970.99949999998</v>
      </c>
      <c r="Y302" s="70">
        <v>1</v>
      </c>
      <c r="Z302" s="71">
        <f t="shared" si="265"/>
        <v>25.000000000000007</v>
      </c>
      <c r="AA302" s="72">
        <f t="shared" si="266"/>
        <v>66524.75049999998</v>
      </c>
      <c r="AB302" s="70">
        <f t="shared" si="267"/>
        <v>5</v>
      </c>
      <c r="AC302" s="139">
        <f t="shared" si="268"/>
        <v>55.000000000000007</v>
      </c>
      <c r="AD302" s="113">
        <f t="shared" si="264"/>
        <v>391495.74999999994</v>
      </c>
      <c r="AE302" s="114"/>
    </row>
    <row r="303" spans="1:31" ht="11.5" customHeight="1" x14ac:dyDescent="0.3">
      <c r="A303" s="112">
        <v>44341</v>
      </c>
      <c r="B303" s="159">
        <f t="shared" si="262"/>
        <v>5</v>
      </c>
      <c r="C303" s="159">
        <f t="shared" si="260"/>
        <v>2021</v>
      </c>
      <c r="D303" s="98" t="s">
        <v>320</v>
      </c>
      <c r="E303" s="77" t="s">
        <v>88</v>
      </c>
      <c r="F303" s="77" t="s">
        <v>61</v>
      </c>
      <c r="G303" s="9" t="s">
        <v>31</v>
      </c>
      <c r="H303" s="154">
        <v>16</v>
      </c>
      <c r="I303" s="78">
        <v>5</v>
      </c>
      <c r="J303" s="67"/>
      <c r="K303" s="53">
        <f t="shared" si="261"/>
        <v>80</v>
      </c>
      <c r="L303" s="54">
        <v>20</v>
      </c>
      <c r="M303" s="55">
        <f t="shared" si="256"/>
        <v>0.25</v>
      </c>
      <c r="N303" s="56">
        <f t="shared" si="269"/>
        <v>4</v>
      </c>
      <c r="O303" s="57">
        <f t="shared" si="270"/>
        <v>20</v>
      </c>
      <c r="P303" s="58"/>
      <c r="Q303" s="57"/>
      <c r="R303" s="59"/>
      <c r="S303" s="60"/>
      <c r="T303" s="56"/>
      <c r="U303" s="61"/>
      <c r="V303" s="62"/>
      <c r="W303" s="68">
        <f t="shared" si="271"/>
        <v>80</v>
      </c>
      <c r="X303" s="69">
        <f t="shared" si="272"/>
        <v>325050.99949999998</v>
      </c>
      <c r="Y303" s="70">
        <v>1</v>
      </c>
      <c r="Z303" s="71">
        <f t="shared" si="265"/>
        <v>20</v>
      </c>
      <c r="AA303" s="72">
        <f t="shared" si="266"/>
        <v>66544.75049999998</v>
      </c>
      <c r="AB303" s="70">
        <f t="shared" si="267"/>
        <v>5</v>
      </c>
      <c r="AC303" s="139">
        <f t="shared" si="268"/>
        <v>100</v>
      </c>
      <c r="AD303" s="113">
        <f t="shared" si="264"/>
        <v>391595.74999999994</v>
      </c>
      <c r="AE303" s="114"/>
    </row>
    <row r="304" spans="1:31" ht="11.5" customHeight="1" x14ac:dyDescent="0.3">
      <c r="A304" s="112">
        <v>44348</v>
      </c>
      <c r="B304" s="159">
        <f t="shared" si="262"/>
        <v>6</v>
      </c>
      <c r="C304" s="159">
        <f t="shared" si="260"/>
        <v>2021</v>
      </c>
      <c r="D304" s="98" t="s">
        <v>321</v>
      </c>
      <c r="E304" s="77" t="s">
        <v>108</v>
      </c>
      <c r="F304" s="77" t="s">
        <v>109</v>
      </c>
      <c r="G304" s="9" t="s">
        <v>283</v>
      </c>
      <c r="H304" s="154">
        <v>7.5</v>
      </c>
      <c r="I304" s="78">
        <v>220</v>
      </c>
      <c r="J304" s="67"/>
      <c r="K304" s="53">
        <f t="shared" si="261"/>
        <v>1650</v>
      </c>
      <c r="L304" s="54">
        <v>7.9</v>
      </c>
      <c r="M304" s="55">
        <f t="shared" si="256"/>
        <v>5.3333333333333378E-2</v>
      </c>
      <c r="N304" s="56">
        <f t="shared" ref="N304:N347" si="273">L304-H304</f>
        <v>0.40000000000000036</v>
      </c>
      <c r="O304" s="57">
        <f t="shared" ref="O304:O347" si="274">N304*I304</f>
        <v>88.000000000000085</v>
      </c>
      <c r="P304" s="58"/>
      <c r="Q304" s="57"/>
      <c r="R304" s="59"/>
      <c r="S304" s="60"/>
      <c r="T304" s="56"/>
      <c r="U304" s="61"/>
      <c r="V304" s="62"/>
      <c r="W304" s="68">
        <f t="shared" ref="W304:W347" si="275">K304*Y304</f>
        <v>4950</v>
      </c>
      <c r="X304" s="69">
        <f t="shared" si="272"/>
        <v>330000.99949999998</v>
      </c>
      <c r="Y304" s="70">
        <v>3</v>
      </c>
      <c r="Z304" s="71">
        <f t="shared" ref="Z304:Z311" si="276">O304*Y304</f>
        <v>264.00000000000023</v>
      </c>
      <c r="AA304" s="72">
        <f t="shared" ref="AA304:AA311" si="277">AA303+Z304</f>
        <v>66808.75049999998</v>
      </c>
      <c r="AB304" s="70">
        <f t="shared" ref="AB304:AB311" si="278">MONTH(A304)</f>
        <v>6</v>
      </c>
      <c r="AC304" s="139">
        <f t="shared" ref="AC304:AC311" si="279">W304+Z304</f>
        <v>5214</v>
      </c>
      <c r="AD304" s="113">
        <f t="shared" si="264"/>
        <v>396809.74999999994</v>
      </c>
      <c r="AE304" s="114"/>
    </row>
    <row r="305" spans="1:31" ht="11.5" customHeight="1" x14ac:dyDescent="0.3">
      <c r="A305" s="112">
        <v>44348</v>
      </c>
      <c r="B305" s="159">
        <f t="shared" si="262"/>
        <v>6</v>
      </c>
      <c r="C305" s="159">
        <f t="shared" si="260"/>
        <v>2021</v>
      </c>
      <c r="D305" s="98" t="s">
        <v>321</v>
      </c>
      <c r="E305" s="77" t="s">
        <v>108</v>
      </c>
      <c r="F305" s="77" t="s">
        <v>109</v>
      </c>
      <c r="G305" s="9" t="s">
        <v>283</v>
      </c>
      <c r="H305" s="154">
        <v>7.4</v>
      </c>
      <c r="I305" s="78">
        <v>220</v>
      </c>
      <c r="J305" s="67"/>
      <c r="K305" s="53">
        <f t="shared" si="261"/>
        <v>1628</v>
      </c>
      <c r="L305" s="54">
        <v>7.9</v>
      </c>
      <c r="M305" s="55">
        <f t="shared" si="256"/>
        <v>6.7567567567567557E-2</v>
      </c>
      <c r="N305" s="56">
        <f t="shared" si="273"/>
        <v>0.5</v>
      </c>
      <c r="O305" s="57">
        <f t="shared" si="274"/>
        <v>110</v>
      </c>
      <c r="P305" s="58"/>
      <c r="Q305" s="57"/>
      <c r="R305" s="59"/>
      <c r="S305" s="60"/>
      <c r="T305" s="56"/>
      <c r="U305" s="61"/>
      <c r="V305" s="62"/>
      <c r="W305" s="68">
        <f t="shared" si="275"/>
        <v>1628</v>
      </c>
      <c r="X305" s="69">
        <f t="shared" si="272"/>
        <v>331628.99949999998</v>
      </c>
      <c r="Y305" s="70">
        <v>1</v>
      </c>
      <c r="Z305" s="71">
        <f t="shared" si="276"/>
        <v>110</v>
      </c>
      <c r="AA305" s="72">
        <f t="shared" si="277"/>
        <v>66918.75049999998</v>
      </c>
      <c r="AB305" s="70">
        <f t="shared" si="278"/>
        <v>6</v>
      </c>
      <c r="AC305" s="139">
        <f t="shared" si="279"/>
        <v>1738</v>
      </c>
      <c r="AD305" s="113">
        <f t="shared" si="264"/>
        <v>398547.74999999994</v>
      </c>
      <c r="AE305" s="114"/>
    </row>
    <row r="306" spans="1:31" ht="11.5" customHeight="1" x14ac:dyDescent="0.3">
      <c r="A306" s="112">
        <v>44348</v>
      </c>
      <c r="B306" s="159">
        <f t="shared" si="262"/>
        <v>6</v>
      </c>
      <c r="C306" s="159">
        <f t="shared" si="260"/>
        <v>2021</v>
      </c>
      <c r="D306" s="98" t="s">
        <v>322</v>
      </c>
      <c r="E306" s="77" t="s">
        <v>69</v>
      </c>
      <c r="F306" s="77" t="s">
        <v>105</v>
      </c>
      <c r="G306" s="9" t="s">
        <v>323</v>
      </c>
      <c r="H306" s="154">
        <v>7.7</v>
      </c>
      <c r="I306" s="78">
        <v>60</v>
      </c>
      <c r="J306" s="67"/>
      <c r="K306" s="53">
        <f t="shared" si="261"/>
        <v>462</v>
      </c>
      <c r="L306" s="54">
        <v>8.5</v>
      </c>
      <c r="M306" s="55">
        <f t="shared" si="256"/>
        <v>0.10389610389610388</v>
      </c>
      <c r="N306" s="56">
        <f t="shared" si="273"/>
        <v>0.79999999999999982</v>
      </c>
      <c r="O306" s="57">
        <f t="shared" si="274"/>
        <v>47.999999999999986</v>
      </c>
      <c r="P306" s="58"/>
      <c r="Q306" s="57"/>
      <c r="R306" s="59"/>
      <c r="S306" s="60"/>
      <c r="T306" s="56"/>
      <c r="U306" s="61"/>
      <c r="V306" s="62"/>
      <c r="W306" s="68">
        <f t="shared" si="275"/>
        <v>1386</v>
      </c>
      <c r="X306" s="69">
        <f t="shared" si="272"/>
        <v>333014.99949999998</v>
      </c>
      <c r="Y306" s="70">
        <v>3</v>
      </c>
      <c r="Z306" s="71">
        <f t="shared" si="276"/>
        <v>143.99999999999994</v>
      </c>
      <c r="AA306" s="72">
        <f t="shared" si="277"/>
        <v>67062.75049999998</v>
      </c>
      <c r="AB306" s="70">
        <f t="shared" si="278"/>
        <v>6</v>
      </c>
      <c r="AC306" s="139">
        <f t="shared" si="279"/>
        <v>1530</v>
      </c>
      <c r="AD306" s="113">
        <f t="shared" si="264"/>
        <v>400077.74999999994</v>
      </c>
      <c r="AE306" s="114"/>
    </row>
    <row r="307" spans="1:31" ht="11.5" customHeight="1" x14ac:dyDescent="0.3">
      <c r="A307" s="112">
        <v>44348</v>
      </c>
      <c r="B307" s="159">
        <f t="shared" si="262"/>
        <v>6</v>
      </c>
      <c r="C307" s="159">
        <f t="shared" si="260"/>
        <v>2021</v>
      </c>
      <c r="D307" s="98" t="s">
        <v>322</v>
      </c>
      <c r="E307" s="77" t="s">
        <v>69</v>
      </c>
      <c r="F307" s="77" t="s">
        <v>105</v>
      </c>
      <c r="G307" s="9" t="s">
        <v>324</v>
      </c>
      <c r="H307" s="154">
        <v>4.7</v>
      </c>
      <c r="I307" s="78">
        <v>54</v>
      </c>
      <c r="J307" s="67"/>
      <c r="K307" s="53">
        <f t="shared" si="261"/>
        <v>253.8</v>
      </c>
      <c r="L307" s="54">
        <v>8.5</v>
      </c>
      <c r="M307" s="55">
        <f t="shared" si="256"/>
        <v>0.80851063829787229</v>
      </c>
      <c r="N307" s="56">
        <f t="shared" si="273"/>
        <v>3.8</v>
      </c>
      <c r="O307" s="57">
        <f t="shared" si="274"/>
        <v>205.2</v>
      </c>
      <c r="P307" s="58"/>
      <c r="Q307" s="57"/>
      <c r="R307" s="59"/>
      <c r="S307" s="60"/>
      <c r="T307" s="56"/>
      <c r="U307" s="61"/>
      <c r="V307" s="62"/>
      <c r="W307" s="68">
        <f t="shared" si="275"/>
        <v>253.8</v>
      </c>
      <c r="X307" s="69">
        <f t="shared" si="272"/>
        <v>333268.79949999996</v>
      </c>
      <c r="Y307" s="70">
        <v>1</v>
      </c>
      <c r="Z307" s="71">
        <f t="shared" si="276"/>
        <v>205.2</v>
      </c>
      <c r="AA307" s="72">
        <f t="shared" si="277"/>
        <v>67267.950499999977</v>
      </c>
      <c r="AB307" s="70">
        <f t="shared" si="278"/>
        <v>6</v>
      </c>
      <c r="AC307" s="139">
        <f t="shared" si="279"/>
        <v>459</v>
      </c>
      <c r="AD307" s="113">
        <f t="shared" si="264"/>
        <v>400536.74999999994</v>
      </c>
      <c r="AE307" s="114"/>
    </row>
    <row r="308" spans="1:31" ht="11.5" customHeight="1" x14ac:dyDescent="0.3">
      <c r="A308" s="112">
        <v>44348</v>
      </c>
      <c r="B308" s="159">
        <f t="shared" si="262"/>
        <v>6</v>
      </c>
      <c r="C308" s="159">
        <f t="shared" si="260"/>
        <v>2021</v>
      </c>
      <c r="D308" s="98" t="s">
        <v>322</v>
      </c>
      <c r="E308" s="77" t="s">
        <v>69</v>
      </c>
      <c r="F308" s="77" t="s">
        <v>105</v>
      </c>
      <c r="G308" s="9" t="s">
        <v>324</v>
      </c>
      <c r="H308" s="154">
        <v>7.3</v>
      </c>
      <c r="I308" s="78">
        <v>54</v>
      </c>
      <c r="J308" s="67"/>
      <c r="K308" s="53">
        <f t="shared" si="261"/>
        <v>394.2</v>
      </c>
      <c r="L308" s="54">
        <v>8.5</v>
      </c>
      <c r="M308" s="55">
        <f t="shared" si="256"/>
        <v>0.16438356164383564</v>
      </c>
      <c r="N308" s="56">
        <f t="shared" si="273"/>
        <v>1.2000000000000002</v>
      </c>
      <c r="O308" s="57">
        <f t="shared" si="274"/>
        <v>64.800000000000011</v>
      </c>
      <c r="P308" s="58"/>
      <c r="Q308" s="57"/>
      <c r="R308" s="59"/>
      <c r="S308" s="60"/>
      <c r="T308" s="56"/>
      <c r="U308" s="61"/>
      <c r="V308" s="62"/>
      <c r="W308" s="68">
        <f t="shared" si="275"/>
        <v>1576.8</v>
      </c>
      <c r="X308" s="69">
        <f t="shared" si="272"/>
        <v>334845.59949999995</v>
      </c>
      <c r="Y308" s="70">
        <v>4</v>
      </c>
      <c r="Z308" s="71">
        <f t="shared" si="276"/>
        <v>259.20000000000005</v>
      </c>
      <c r="AA308" s="72">
        <f t="shared" si="277"/>
        <v>67527.150499999974</v>
      </c>
      <c r="AB308" s="70">
        <f t="shared" si="278"/>
        <v>6</v>
      </c>
      <c r="AC308" s="139">
        <f t="shared" si="279"/>
        <v>1836</v>
      </c>
      <c r="AD308" s="113">
        <f t="shared" si="264"/>
        <v>402372.74999999994</v>
      </c>
      <c r="AE308" s="114"/>
    </row>
    <row r="309" spans="1:31" ht="11.5" customHeight="1" x14ac:dyDescent="0.3">
      <c r="A309" s="112">
        <v>44348</v>
      </c>
      <c r="B309" s="159">
        <f t="shared" si="262"/>
        <v>6</v>
      </c>
      <c r="C309" s="159">
        <f t="shared" si="260"/>
        <v>2021</v>
      </c>
      <c r="D309" s="98" t="s">
        <v>325</v>
      </c>
      <c r="E309" s="77" t="s">
        <v>69</v>
      </c>
      <c r="F309" s="77" t="s">
        <v>105</v>
      </c>
      <c r="G309" s="9" t="s">
        <v>18</v>
      </c>
      <c r="H309" s="154">
        <v>10.5</v>
      </c>
      <c r="I309" s="78">
        <v>20</v>
      </c>
      <c r="J309" s="67"/>
      <c r="K309" s="53">
        <f t="shared" si="261"/>
        <v>210</v>
      </c>
      <c r="L309" s="54">
        <v>11.5</v>
      </c>
      <c r="M309" s="55">
        <f t="shared" si="256"/>
        <v>9.5238095238095233E-2</v>
      </c>
      <c r="N309" s="56">
        <f t="shared" si="273"/>
        <v>1</v>
      </c>
      <c r="O309" s="57">
        <f t="shared" si="274"/>
        <v>20</v>
      </c>
      <c r="P309" s="58"/>
      <c r="Q309" s="57"/>
      <c r="R309" s="59"/>
      <c r="S309" s="60"/>
      <c r="T309" s="56"/>
      <c r="U309" s="61"/>
      <c r="V309" s="62"/>
      <c r="W309" s="68">
        <f t="shared" si="275"/>
        <v>630</v>
      </c>
      <c r="X309" s="69">
        <f t="shared" si="272"/>
        <v>335475.59949999995</v>
      </c>
      <c r="Y309" s="70">
        <v>3</v>
      </c>
      <c r="Z309" s="71">
        <f t="shared" si="276"/>
        <v>60</v>
      </c>
      <c r="AA309" s="72">
        <f t="shared" si="277"/>
        <v>67587.150499999974</v>
      </c>
      <c r="AB309" s="70">
        <f t="shared" si="278"/>
        <v>6</v>
      </c>
      <c r="AC309" s="139">
        <f t="shared" si="279"/>
        <v>690</v>
      </c>
      <c r="AD309" s="113">
        <f t="shared" si="264"/>
        <v>403062.74999999994</v>
      </c>
      <c r="AE309" s="114"/>
    </row>
    <row r="310" spans="1:31" ht="11.5" customHeight="1" x14ac:dyDescent="0.3">
      <c r="A310" s="112">
        <v>44348</v>
      </c>
      <c r="B310" s="159">
        <f t="shared" si="262"/>
        <v>6</v>
      </c>
      <c r="C310" s="159">
        <f t="shared" si="260"/>
        <v>2021</v>
      </c>
      <c r="D310" s="98" t="s">
        <v>326</v>
      </c>
      <c r="E310" s="77" t="s">
        <v>108</v>
      </c>
      <c r="F310" s="77" t="s">
        <v>109</v>
      </c>
      <c r="G310" s="9" t="s">
        <v>34</v>
      </c>
      <c r="H310" s="154">
        <v>1.2</v>
      </c>
      <c r="I310" s="78">
        <v>25</v>
      </c>
      <c r="J310" s="67"/>
      <c r="K310" s="53">
        <f t="shared" si="261"/>
        <v>30</v>
      </c>
      <c r="L310" s="54">
        <v>2.2000000000000002</v>
      </c>
      <c r="M310" s="55">
        <f t="shared" si="256"/>
        <v>0.83333333333333359</v>
      </c>
      <c r="N310" s="56">
        <f t="shared" si="273"/>
        <v>1.0000000000000002</v>
      </c>
      <c r="O310" s="57">
        <f t="shared" si="274"/>
        <v>25.000000000000007</v>
      </c>
      <c r="P310" s="58"/>
      <c r="Q310" s="57"/>
      <c r="R310" s="59"/>
      <c r="S310" s="60"/>
      <c r="T310" s="56"/>
      <c r="U310" s="61"/>
      <c r="V310" s="62"/>
      <c r="W310" s="68">
        <f t="shared" si="275"/>
        <v>300</v>
      </c>
      <c r="X310" s="69">
        <f t="shared" si="272"/>
        <v>335775.59949999995</v>
      </c>
      <c r="Y310" s="70">
        <v>10</v>
      </c>
      <c r="Z310" s="71">
        <f t="shared" si="276"/>
        <v>250.00000000000006</v>
      </c>
      <c r="AA310" s="72">
        <f t="shared" si="277"/>
        <v>67837.150499999974</v>
      </c>
      <c r="AB310" s="70">
        <f t="shared" si="278"/>
        <v>6</v>
      </c>
      <c r="AC310" s="139">
        <f t="shared" si="279"/>
        <v>550</v>
      </c>
      <c r="AD310" s="113">
        <f t="shared" si="264"/>
        <v>403612.74999999994</v>
      </c>
      <c r="AE310" s="114"/>
    </row>
    <row r="311" spans="1:31" ht="11.5" customHeight="1" x14ac:dyDescent="0.3">
      <c r="A311" s="112">
        <v>44348</v>
      </c>
      <c r="B311" s="159">
        <f t="shared" si="262"/>
        <v>6</v>
      </c>
      <c r="C311" s="159">
        <f t="shared" si="260"/>
        <v>2021</v>
      </c>
      <c r="D311" s="98" t="s">
        <v>326</v>
      </c>
      <c r="E311" s="77" t="s">
        <v>108</v>
      </c>
      <c r="F311" s="77" t="s">
        <v>109</v>
      </c>
      <c r="G311" s="9" t="s">
        <v>26</v>
      </c>
      <c r="H311" s="154">
        <v>16</v>
      </c>
      <c r="I311" s="78">
        <v>5</v>
      </c>
      <c r="J311" s="67"/>
      <c r="K311" s="53">
        <f t="shared" si="261"/>
        <v>80</v>
      </c>
      <c r="L311" s="54">
        <v>19</v>
      </c>
      <c r="M311" s="55">
        <f t="shared" si="256"/>
        <v>0.1875</v>
      </c>
      <c r="N311" s="56">
        <f t="shared" si="273"/>
        <v>3</v>
      </c>
      <c r="O311" s="57">
        <f t="shared" si="274"/>
        <v>15</v>
      </c>
      <c r="P311" s="58"/>
      <c r="Q311" s="57"/>
      <c r="R311" s="59"/>
      <c r="S311" s="60"/>
      <c r="T311" s="56"/>
      <c r="U311" s="61"/>
      <c r="V311" s="62"/>
      <c r="W311" s="68">
        <f t="shared" si="275"/>
        <v>320</v>
      </c>
      <c r="X311" s="69">
        <f t="shared" si="272"/>
        <v>336095.59949999995</v>
      </c>
      <c r="Y311" s="70">
        <v>4</v>
      </c>
      <c r="Z311" s="71">
        <f t="shared" si="276"/>
        <v>60</v>
      </c>
      <c r="AA311" s="72">
        <f t="shared" si="277"/>
        <v>67897.150499999974</v>
      </c>
      <c r="AB311" s="70">
        <f t="shared" si="278"/>
        <v>6</v>
      </c>
      <c r="AC311" s="139">
        <f t="shared" si="279"/>
        <v>380</v>
      </c>
      <c r="AD311" s="113">
        <f t="shared" si="264"/>
        <v>403992.74999999994</v>
      </c>
      <c r="AE311" s="114"/>
    </row>
    <row r="312" spans="1:31" ht="11.5" customHeight="1" x14ac:dyDescent="0.3">
      <c r="A312" s="112">
        <v>44440</v>
      </c>
      <c r="B312" s="159">
        <f t="shared" si="262"/>
        <v>9</v>
      </c>
      <c r="C312" s="159">
        <f t="shared" si="260"/>
        <v>2021</v>
      </c>
      <c r="D312" s="98" t="s">
        <v>329</v>
      </c>
      <c r="E312" s="77" t="s">
        <v>330</v>
      </c>
      <c r="F312" s="157" t="s">
        <v>331</v>
      </c>
      <c r="G312" s="9" t="s">
        <v>332</v>
      </c>
      <c r="H312" s="154">
        <v>0</v>
      </c>
      <c r="I312" s="78">
        <v>25</v>
      </c>
      <c r="J312" s="67"/>
      <c r="K312" s="53">
        <f t="shared" si="261"/>
        <v>0</v>
      </c>
      <c r="L312" s="54">
        <v>12</v>
      </c>
      <c r="M312" s="55" t="e">
        <f t="shared" si="256"/>
        <v>#DIV/0!</v>
      </c>
      <c r="N312" s="56">
        <f t="shared" si="273"/>
        <v>12</v>
      </c>
      <c r="O312" s="57">
        <f t="shared" si="274"/>
        <v>300</v>
      </c>
      <c r="P312" s="58"/>
      <c r="Q312" s="57"/>
      <c r="R312" s="59"/>
      <c r="S312" s="60"/>
      <c r="T312" s="56"/>
      <c r="U312" s="61"/>
      <c r="V312" s="62"/>
      <c r="W312" s="68">
        <f t="shared" si="275"/>
        <v>0</v>
      </c>
      <c r="X312" s="69">
        <f t="shared" si="272"/>
        <v>336095.59949999995</v>
      </c>
      <c r="Y312" s="70">
        <v>2</v>
      </c>
      <c r="Z312" s="71">
        <f t="shared" ref="Z312:Z326" si="280">O312*Y312</f>
        <v>600</v>
      </c>
      <c r="AA312" s="72">
        <f t="shared" ref="AA312:AA326" si="281">AA311+Z312</f>
        <v>68497.150499999974</v>
      </c>
      <c r="AB312" s="70">
        <f t="shared" ref="AB312:AB326" si="282">MONTH(A312)</f>
        <v>9</v>
      </c>
      <c r="AC312" s="139">
        <f t="shared" ref="AC312:AC319" si="283">W312+Z312</f>
        <v>600</v>
      </c>
      <c r="AD312" s="113">
        <f t="shared" ref="AD312:AD319" si="284">X312+AA312</f>
        <v>404592.74999999994</v>
      </c>
      <c r="AE312" s="114"/>
    </row>
    <row r="313" spans="1:31" ht="11.5" customHeight="1" x14ac:dyDescent="0.3">
      <c r="A313" s="112">
        <v>44440</v>
      </c>
      <c r="B313" s="159">
        <f t="shared" si="262"/>
        <v>9</v>
      </c>
      <c r="C313" s="159">
        <f t="shared" si="260"/>
        <v>2021</v>
      </c>
      <c r="D313" s="98" t="s">
        <v>329</v>
      </c>
      <c r="E313" s="77" t="s">
        <v>330</v>
      </c>
      <c r="F313" s="157" t="s">
        <v>331</v>
      </c>
      <c r="G313" s="9" t="s">
        <v>172</v>
      </c>
      <c r="H313" s="154">
        <v>6.2</v>
      </c>
      <c r="I313" s="78">
        <v>30</v>
      </c>
      <c r="J313" s="67"/>
      <c r="K313" s="53">
        <f t="shared" si="261"/>
        <v>186</v>
      </c>
      <c r="L313" s="54">
        <v>8.5</v>
      </c>
      <c r="M313" s="55">
        <f t="shared" si="256"/>
        <v>0.37096774193548382</v>
      </c>
      <c r="N313" s="56">
        <f t="shared" si="273"/>
        <v>2.2999999999999998</v>
      </c>
      <c r="O313" s="57">
        <f t="shared" si="274"/>
        <v>69</v>
      </c>
      <c r="P313" s="58"/>
      <c r="Q313" s="57"/>
      <c r="R313" s="59"/>
      <c r="S313" s="60"/>
      <c r="T313" s="56"/>
      <c r="U313" s="61"/>
      <c r="V313" s="62"/>
      <c r="W313" s="68">
        <f t="shared" si="275"/>
        <v>186</v>
      </c>
      <c r="X313" s="69">
        <f t="shared" si="272"/>
        <v>336281.59949999995</v>
      </c>
      <c r="Y313" s="70">
        <v>1</v>
      </c>
      <c r="Z313" s="71">
        <f t="shared" si="280"/>
        <v>69</v>
      </c>
      <c r="AA313" s="72">
        <f t="shared" si="281"/>
        <v>68566.150499999974</v>
      </c>
      <c r="AB313" s="70">
        <f t="shared" si="282"/>
        <v>9</v>
      </c>
      <c r="AC313" s="139">
        <f t="shared" si="283"/>
        <v>255</v>
      </c>
      <c r="AD313" s="113">
        <f t="shared" si="284"/>
        <v>404847.74999999994</v>
      </c>
      <c r="AE313" s="114"/>
    </row>
    <row r="314" spans="1:31" ht="11.5" customHeight="1" x14ac:dyDescent="0.3">
      <c r="A314" s="112">
        <v>44440</v>
      </c>
      <c r="B314" s="159">
        <f t="shared" si="262"/>
        <v>9</v>
      </c>
      <c r="C314" s="159">
        <f t="shared" si="260"/>
        <v>2021</v>
      </c>
      <c r="D314" s="98" t="s">
        <v>333</v>
      </c>
      <c r="E314" s="77" t="s">
        <v>88</v>
      </c>
      <c r="F314" s="77" t="s">
        <v>61</v>
      </c>
      <c r="G314" s="9" t="s">
        <v>36</v>
      </c>
      <c r="H314" s="154">
        <v>7.6</v>
      </c>
      <c r="I314" s="78">
        <v>220</v>
      </c>
      <c r="J314" s="67"/>
      <c r="K314" s="53">
        <f t="shared" si="261"/>
        <v>1672</v>
      </c>
      <c r="L314" s="54">
        <v>8.3000000000000007</v>
      </c>
      <c r="M314" s="55">
        <f t="shared" si="256"/>
        <v>9.2105263157894884E-2</v>
      </c>
      <c r="N314" s="56">
        <f t="shared" si="273"/>
        <v>0.70000000000000107</v>
      </c>
      <c r="O314" s="57">
        <f t="shared" si="274"/>
        <v>154.00000000000023</v>
      </c>
      <c r="P314" s="58"/>
      <c r="Q314" s="57"/>
      <c r="R314" s="59"/>
      <c r="S314" s="60"/>
      <c r="T314" s="56"/>
      <c r="U314" s="61"/>
      <c r="V314" s="62"/>
      <c r="W314" s="68">
        <f t="shared" si="275"/>
        <v>1672</v>
      </c>
      <c r="X314" s="69">
        <f t="shared" si="272"/>
        <v>337953.59949999995</v>
      </c>
      <c r="Y314" s="70">
        <v>1</v>
      </c>
      <c r="Z314" s="71">
        <f t="shared" si="280"/>
        <v>154.00000000000023</v>
      </c>
      <c r="AA314" s="72">
        <f t="shared" si="281"/>
        <v>68720.150499999974</v>
      </c>
      <c r="AB314" s="70">
        <f t="shared" si="282"/>
        <v>9</v>
      </c>
      <c r="AC314" s="139">
        <f t="shared" si="283"/>
        <v>1826.0000000000002</v>
      </c>
      <c r="AD314" s="113">
        <f t="shared" si="284"/>
        <v>406673.74999999994</v>
      </c>
      <c r="AE314" s="114"/>
    </row>
    <row r="315" spans="1:31" ht="11.5" customHeight="1" x14ac:dyDescent="0.3">
      <c r="A315" s="112">
        <v>44440</v>
      </c>
      <c r="B315" s="159">
        <f t="shared" si="262"/>
        <v>9</v>
      </c>
      <c r="C315" s="159">
        <f t="shared" si="260"/>
        <v>2021</v>
      </c>
      <c r="D315" s="98" t="s">
        <v>334</v>
      </c>
      <c r="E315" s="77" t="s">
        <v>88</v>
      </c>
      <c r="F315" s="77" t="s">
        <v>61</v>
      </c>
      <c r="G315" s="9" t="s">
        <v>36</v>
      </c>
      <c r="H315" s="154">
        <v>7.85</v>
      </c>
      <c r="I315" s="78">
        <v>220</v>
      </c>
      <c r="J315" s="67"/>
      <c r="K315" s="53">
        <f t="shared" si="261"/>
        <v>1727</v>
      </c>
      <c r="L315" s="54">
        <v>8.3000000000000007</v>
      </c>
      <c r="M315" s="55">
        <f t="shared" si="256"/>
        <v>5.732484076433135E-2</v>
      </c>
      <c r="N315" s="56">
        <f t="shared" si="273"/>
        <v>0.45000000000000107</v>
      </c>
      <c r="O315" s="57">
        <f t="shared" si="274"/>
        <v>99.000000000000227</v>
      </c>
      <c r="P315" s="58"/>
      <c r="Q315" s="57"/>
      <c r="R315" s="59"/>
      <c r="S315" s="60"/>
      <c r="T315" s="56"/>
      <c r="U315" s="61"/>
      <c r="V315" s="62"/>
      <c r="W315" s="68">
        <f t="shared" si="275"/>
        <v>1727</v>
      </c>
      <c r="X315" s="69">
        <f t="shared" si="272"/>
        <v>339680.59949999995</v>
      </c>
      <c r="Y315" s="70">
        <v>1</v>
      </c>
      <c r="Z315" s="71">
        <f t="shared" si="280"/>
        <v>99.000000000000227</v>
      </c>
      <c r="AA315" s="72">
        <f t="shared" si="281"/>
        <v>68819.150499999974</v>
      </c>
      <c r="AB315" s="70">
        <f t="shared" si="282"/>
        <v>9</v>
      </c>
      <c r="AC315" s="139">
        <f t="shared" si="283"/>
        <v>1826.0000000000002</v>
      </c>
      <c r="AD315" s="113">
        <f t="shared" si="284"/>
        <v>408499.74999999994</v>
      </c>
      <c r="AE315" s="114"/>
    </row>
    <row r="316" spans="1:31" ht="11.5" customHeight="1" x14ac:dyDescent="0.3">
      <c r="A316" s="112">
        <v>44440</v>
      </c>
      <c r="B316" s="159">
        <f t="shared" si="262"/>
        <v>9</v>
      </c>
      <c r="C316" s="159">
        <f t="shared" si="260"/>
        <v>2021</v>
      </c>
      <c r="D316" s="98" t="s">
        <v>334</v>
      </c>
      <c r="E316" s="77" t="s">
        <v>88</v>
      </c>
      <c r="F316" s="77" t="s">
        <v>61</v>
      </c>
      <c r="G316" s="9" t="s">
        <v>26</v>
      </c>
      <c r="H316" s="154">
        <v>16</v>
      </c>
      <c r="I316" s="78">
        <v>5</v>
      </c>
      <c r="J316" s="67"/>
      <c r="K316" s="53">
        <f t="shared" si="261"/>
        <v>80</v>
      </c>
      <c r="L316" s="54">
        <v>20</v>
      </c>
      <c r="M316" s="55">
        <f t="shared" si="256"/>
        <v>0.25</v>
      </c>
      <c r="N316" s="56">
        <f t="shared" si="273"/>
        <v>4</v>
      </c>
      <c r="O316" s="57">
        <f t="shared" si="274"/>
        <v>20</v>
      </c>
      <c r="P316" s="58"/>
      <c r="Q316" s="57"/>
      <c r="R316" s="59"/>
      <c r="S316" s="60"/>
      <c r="T316" s="56"/>
      <c r="U316" s="61"/>
      <c r="V316" s="62"/>
      <c r="W316" s="68">
        <f t="shared" si="275"/>
        <v>80</v>
      </c>
      <c r="X316" s="69">
        <f t="shared" si="272"/>
        <v>339760.59949999995</v>
      </c>
      <c r="Y316" s="70">
        <v>1</v>
      </c>
      <c r="Z316" s="71">
        <f t="shared" si="280"/>
        <v>20</v>
      </c>
      <c r="AA316" s="72">
        <f t="shared" si="281"/>
        <v>68839.150499999974</v>
      </c>
      <c r="AB316" s="70">
        <f t="shared" si="282"/>
        <v>9</v>
      </c>
      <c r="AC316" s="139">
        <f t="shared" si="283"/>
        <v>100</v>
      </c>
      <c r="AD316" s="113">
        <f t="shared" si="284"/>
        <v>408599.74999999994</v>
      </c>
      <c r="AE316" s="114"/>
    </row>
    <row r="317" spans="1:31" ht="11.5" customHeight="1" x14ac:dyDescent="0.3">
      <c r="A317" s="112">
        <v>44440</v>
      </c>
      <c r="B317" s="159">
        <f t="shared" si="262"/>
        <v>9</v>
      </c>
      <c r="C317" s="159">
        <f t="shared" si="260"/>
        <v>2021</v>
      </c>
      <c r="D317" s="98" t="s">
        <v>335</v>
      </c>
      <c r="E317" s="77" t="s">
        <v>80</v>
      </c>
      <c r="F317" s="77" t="s">
        <v>81</v>
      </c>
      <c r="G317" s="9" t="s">
        <v>323</v>
      </c>
      <c r="H317" s="154">
        <v>7.7</v>
      </c>
      <c r="I317" s="78">
        <v>60</v>
      </c>
      <c r="J317" s="67"/>
      <c r="K317" s="53">
        <f t="shared" si="261"/>
        <v>462</v>
      </c>
      <c r="L317" s="54">
        <v>8.4</v>
      </c>
      <c r="M317" s="55">
        <f t="shared" si="256"/>
        <v>9.0909090909090925E-2</v>
      </c>
      <c r="N317" s="56">
        <f t="shared" si="273"/>
        <v>0.70000000000000018</v>
      </c>
      <c r="O317" s="57">
        <f t="shared" si="274"/>
        <v>42.000000000000014</v>
      </c>
      <c r="P317" s="58"/>
      <c r="Q317" s="57"/>
      <c r="R317" s="59"/>
      <c r="S317" s="60"/>
      <c r="T317" s="56"/>
      <c r="U317" s="61"/>
      <c r="V317" s="62"/>
      <c r="W317" s="68">
        <f t="shared" si="275"/>
        <v>1848</v>
      </c>
      <c r="X317" s="69">
        <f t="shared" si="272"/>
        <v>341608.59949999995</v>
      </c>
      <c r="Y317" s="70">
        <v>4</v>
      </c>
      <c r="Z317" s="71">
        <f t="shared" si="280"/>
        <v>168.00000000000006</v>
      </c>
      <c r="AA317" s="72">
        <f t="shared" si="281"/>
        <v>69007.150499999974</v>
      </c>
      <c r="AB317" s="70">
        <f t="shared" si="282"/>
        <v>9</v>
      </c>
      <c r="AC317" s="139">
        <f t="shared" si="283"/>
        <v>2016</v>
      </c>
      <c r="AD317" s="113">
        <f t="shared" si="284"/>
        <v>410615.74999999994</v>
      </c>
      <c r="AE317" s="114"/>
    </row>
    <row r="318" spans="1:31" ht="11.5" customHeight="1" x14ac:dyDescent="0.3">
      <c r="A318" s="112">
        <v>44440</v>
      </c>
      <c r="B318" s="159">
        <f t="shared" si="262"/>
        <v>9</v>
      </c>
      <c r="C318" s="159">
        <f t="shared" si="260"/>
        <v>2021</v>
      </c>
      <c r="D318" s="98" t="s">
        <v>335</v>
      </c>
      <c r="E318" s="77" t="s">
        <v>80</v>
      </c>
      <c r="F318" s="77" t="s">
        <v>81</v>
      </c>
      <c r="G318" s="9" t="s">
        <v>324</v>
      </c>
      <c r="H318" s="154">
        <v>7.3</v>
      </c>
      <c r="I318" s="78">
        <v>54</v>
      </c>
      <c r="J318" s="67"/>
      <c r="K318" s="53">
        <f t="shared" si="261"/>
        <v>394.2</v>
      </c>
      <c r="L318" s="54">
        <v>8.4</v>
      </c>
      <c r="M318" s="55">
        <f t="shared" si="256"/>
        <v>0.15068493150684939</v>
      </c>
      <c r="N318" s="56">
        <f t="shared" si="273"/>
        <v>1.1000000000000005</v>
      </c>
      <c r="O318" s="57">
        <f t="shared" si="274"/>
        <v>59.400000000000027</v>
      </c>
      <c r="P318" s="58"/>
      <c r="Q318" s="57"/>
      <c r="R318" s="59"/>
      <c r="S318" s="60"/>
      <c r="T318" s="56"/>
      <c r="U318" s="61"/>
      <c r="V318" s="62"/>
      <c r="W318" s="68">
        <f t="shared" si="275"/>
        <v>1576.8</v>
      </c>
      <c r="X318" s="69">
        <f t="shared" si="272"/>
        <v>343185.39949999994</v>
      </c>
      <c r="Y318" s="70">
        <v>4</v>
      </c>
      <c r="Z318" s="71">
        <f t="shared" si="280"/>
        <v>237.60000000000011</v>
      </c>
      <c r="AA318" s="72">
        <f t="shared" si="281"/>
        <v>69244.75049999998</v>
      </c>
      <c r="AB318" s="70">
        <f t="shared" si="282"/>
        <v>9</v>
      </c>
      <c r="AC318" s="139">
        <f t="shared" si="283"/>
        <v>1814.4</v>
      </c>
      <c r="AD318" s="113">
        <f t="shared" si="284"/>
        <v>412430.14999999991</v>
      </c>
      <c r="AE318" s="114"/>
    </row>
    <row r="319" spans="1:31" ht="11.5" customHeight="1" x14ac:dyDescent="0.3">
      <c r="A319" s="112">
        <v>44440</v>
      </c>
      <c r="B319" s="159">
        <f t="shared" si="262"/>
        <v>9</v>
      </c>
      <c r="C319" s="159">
        <f t="shared" si="260"/>
        <v>2021</v>
      </c>
      <c r="D319" s="98" t="s">
        <v>336</v>
      </c>
      <c r="E319" s="77" t="s">
        <v>74</v>
      </c>
      <c r="F319" s="77" t="s">
        <v>75</v>
      </c>
      <c r="G319" s="9" t="s">
        <v>283</v>
      </c>
      <c r="H319" s="154">
        <v>7.4</v>
      </c>
      <c r="I319" s="78">
        <v>220</v>
      </c>
      <c r="J319" s="67"/>
      <c r="K319" s="53">
        <f t="shared" si="261"/>
        <v>1628</v>
      </c>
      <c r="L319" s="54">
        <v>7.8</v>
      </c>
      <c r="M319" s="55">
        <f t="shared" si="256"/>
        <v>5.4054054054053981E-2</v>
      </c>
      <c r="N319" s="56">
        <f t="shared" si="273"/>
        <v>0.39999999999999947</v>
      </c>
      <c r="O319" s="57">
        <f t="shared" si="274"/>
        <v>87.999999999999886</v>
      </c>
      <c r="P319" s="58"/>
      <c r="Q319" s="57"/>
      <c r="R319" s="59"/>
      <c r="S319" s="60"/>
      <c r="T319" s="56"/>
      <c r="U319" s="61"/>
      <c r="V319" s="62"/>
      <c r="W319" s="68">
        <f t="shared" si="275"/>
        <v>1628</v>
      </c>
      <c r="X319" s="69">
        <f>X318+W319</f>
        <v>344813.39949999994</v>
      </c>
      <c r="Y319" s="70">
        <v>1</v>
      </c>
      <c r="Z319" s="71">
        <f t="shared" si="280"/>
        <v>87.999999999999886</v>
      </c>
      <c r="AA319" s="72">
        <f t="shared" si="281"/>
        <v>69332.75049999998</v>
      </c>
      <c r="AB319" s="70">
        <f t="shared" si="282"/>
        <v>9</v>
      </c>
      <c r="AC319" s="139">
        <f t="shared" si="283"/>
        <v>1716</v>
      </c>
      <c r="AD319" s="113">
        <f t="shared" si="284"/>
        <v>414146.14999999991</v>
      </c>
      <c r="AE319" s="114"/>
    </row>
    <row r="320" spans="1:31" ht="11.5" customHeight="1" x14ac:dyDescent="0.3">
      <c r="A320" s="112">
        <v>44440</v>
      </c>
      <c r="B320" s="159">
        <f t="shared" si="262"/>
        <v>9</v>
      </c>
      <c r="C320" s="159">
        <f t="shared" si="260"/>
        <v>2021</v>
      </c>
      <c r="D320" s="98" t="s">
        <v>336</v>
      </c>
      <c r="E320" s="77" t="s">
        <v>74</v>
      </c>
      <c r="F320" s="77" t="s">
        <v>75</v>
      </c>
      <c r="G320" s="9" t="s">
        <v>283</v>
      </c>
      <c r="H320" s="154">
        <v>7.5</v>
      </c>
      <c r="I320" s="78">
        <v>220</v>
      </c>
      <c r="J320" s="67"/>
      <c r="K320" s="53">
        <f t="shared" si="261"/>
        <v>1650</v>
      </c>
      <c r="L320" s="54">
        <v>7.8</v>
      </c>
      <c r="M320" s="55">
        <f t="shared" si="256"/>
        <v>3.9999999999999973E-2</v>
      </c>
      <c r="N320" s="56">
        <f t="shared" si="273"/>
        <v>0.29999999999999982</v>
      </c>
      <c r="O320" s="57">
        <f t="shared" si="274"/>
        <v>65.999999999999957</v>
      </c>
      <c r="P320" s="58"/>
      <c r="Q320" s="57"/>
      <c r="R320" s="59"/>
      <c r="S320" s="60"/>
      <c r="T320" s="56"/>
      <c r="U320" s="61"/>
      <c r="V320" s="62"/>
      <c r="W320" s="68">
        <f t="shared" si="275"/>
        <v>1650</v>
      </c>
      <c r="X320" s="69">
        <f t="shared" ref="X320:X383" si="285">X319+W320</f>
        <v>346463.39949999994</v>
      </c>
      <c r="Y320" s="70">
        <v>1</v>
      </c>
      <c r="Z320" s="71">
        <f t="shared" si="280"/>
        <v>65.999999999999957</v>
      </c>
      <c r="AA320" s="72">
        <f t="shared" si="281"/>
        <v>69398.75049999998</v>
      </c>
      <c r="AB320" s="70">
        <f t="shared" si="282"/>
        <v>9</v>
      </c>
      <c r="AC320" s="139">
        <f t="shared" ref="AC320:AC330" si="286">W320+Z320</f>
        <v>1716</v>
      </c>
      <c r="AD320" s="113">
        <f t="shared" ref="AD320:AD326" si="287">X320+AA320</f>
        <v>415862.14999999991</v>
      </c>
      <c r="AE320" s="114"/>
    </row>
    <row r="321" spans="1:31" ht="11.5" customHeight="1" x14ac:dyDescent="0.3">
      <c r="A321" s="112">
        <v>44453</v>
      </c>
      <c r="B321" s="159">
        <f t="shared" si="262"/>
        <v>9</v>
      </c>
      <c r="C321" s="159">
        <f t="shared" si="260"/>
        <v>2021</v>
      </c>
      <c r="D321" s="98" t="s">
        <v>337</v>
      </c>
      <c r="E321" s="77" t="s">
        <v>78</v>
      </c>
      <c r="F321" s="77" t="s">
        <v>63</v>
      </c>
      <c r="G321" s="9" t="s">
        <v>36</v>
      </c>
      <c r="H321" s="154">
        <v>7.85</v>
      </c>
      <c r="I321" s="78">
        <v>220</v>
      </c>
      <c r="J321" s="67"/>
      <c r="K321" s="53">
        <f t="shared" si="261"/>
        <v>1727</v>
      </c>
      <c r="L321" s="54">
        <v>8.5</v>
      </c>
      <c r="M321" s="55">
        <f t="shared" si="256"/>
        <v>8.2802547770700688E-2</v>
      </c>
      <c r="N321" s="56">
        <f t="shared" si="273"/>
        <v>0.65000000000000036</v>
      </c>
      <c r="O321" s="57">
        <f t="shared" si="274"/>
        <v>143.00000000000009</v>
      </c>
      <c r="P321" s="58"/>
      <c r="Q321" s="57"/>
      <c r="R321" s="59"/>
      <c r="S321" s="60"/>
      <c r="T321" s="56"/>
      <c r="U321" s="61"/>
      <c r="V321" s="62"/>
      <c r="W321" s="68">
        <f t="shared" si="275"/>
        <v>5181</v>
      </c>
      <c r="X321" s="69">
        <f t="shared" si="285"/>
        <v>351644.39949999994</v>
      </c>
      <c r="Y321" s="70">
        <v>3</v>
      </c>
      <c r="Z321" s="71">
        <f t="shared" si="280"/>
        <v>429.00000000000023</v>
      </c>
      <c r="AA321" s="72">
        <f t="shared" si="281"/>
        <v>69827.75049999998</v>
      </c>
      <c r="AB321" s="70">
        <f t="shared" si="282"/>
        <v>9</v>
      </c>
      <c r="AC321" s="139">
        <f t="shared" si="286"/>
        <v>5610</v>
      </c>
      <c r="AD321" s="113">
        <f t="shared" si="287"/>
        <v>421472.14999999991</v>
      </c>
      <c r="AE321" s="114"/>
    </row>
    <row r="322" spans="1:31" ht="11.5" customHeight="1" x14ac:dyDescent="0.3">
      <c r="A322" s="112">
        <v>44453</v>
      </c>
      <c r="B322" s="159">
        <f t="shared" si="262"/>
        <v>9</v>
      </c>
      <c r="C322" s="159">
        <f t="shared" si="260"/>
        <v>2021</v>
      </c>
      <c r="D322" s="98" t="s">
        <v>337</v>
      </c>
      <c r="E322" s="77" t="s">
        <v>78</v>
      </c>
      <c r="F322" s="77" t="s">
        <v>63</v>
      </c>
      <c r="G322" s="9" t="s">
        <v>42</v>
      </c>
      <c r="H322" s="154">
        <v>1.2</v>
      </c>
      <c r="I322" s="78">
        <v>25</v>
      </c>
      <c r="J322" s="67"/>
      <c r="K322" s="53">
        <f t="shared" si="261"/>
        <v>30</v>
      </c>
      <c r="L322" s="54">
        <v>2</v>
      </c>
      <c r="M322" s="55">
        <f t="shared" si="256"/>
        <v>0.66666666666666674</v>
      </c>
      <c r="N322" s="56">
        <f t="shared" si="273"/>
        <v>0.8</v>
      </c>
      <c r="O322" s="57">
        <f t="shared" si="274"/>
        <v>20</v>
      </c>
      <c r="P322" s="58"/>
      <c r="Q322" s="57"/>
      <c r="R322" s="59"/>
      <c r="S322" s="60"/>
      <c r="T322" s="56"/>
      <c r="U322" s="61"/>
      <c r="V322" s="62"/>
      <c r="W322" s="68">
        <f t="shared" si="275"/>
        <v>120</v>
      </c>
      <c r="X322" s="69">
        <f t="shared" si="285"/>
        <v>351764.39949999994</v>
      </c>
      <c r="Y322" s="70">
        <v>4</v>
      </c>
      <c r="Z322" s="71">
        <f t="shared" si="280"/>
        <v>80</v>
      </c>
      <c r="AA322" s="72">
        <f t="shared" si="281"/>
        <v>69907.75049999998</v>
      </c>
      <c r="AB322" s="70">
        <f t="shared" si="282"/>
        <v>9</v>
      </c>
      <c r="AC322" s="139">
        <f t="shared" si="286"/>
        <v>200</v>
      </c>
      <c r="AD322" s="113">
        <f t="shared" si="287"/>
        <v>421672.14999999991</v>
      </c>
      <c r="AE322" s="114"/>
    </row>
    <row r="323" spans="1:31" ht="11.5" customHeight="1" x14ac:dyDescent="0.3">
      <c r="A323" s="112">
        <v>44453</v>
      </c>
      <c r="B323" s="159">
        <f t="shared" si="262"/>
        <v>9</v>
      </c>
      <c r="C323" s="159">
        <f t="shared" si="260"/>
        <v>2021</v>
      </c>
      <c r="D323" s="98" t="s">
        <v>337</v>
      </c>
      <c r="E323" s="77" t="s">
        <v>78</v>
      </c>
      <c r="F323" s="77" t="s">
        <v>63</v>
      </c>
      <c r="G323" s="9" t="s">
        <v>26</v>
      </c>
      <c r="H323" s="154">
        <v>16</v>
      </c>
      <c r="I323" s="78">
        <v>5</v>
      </c>
      <c r="J323" s="67"/>
      <c r="K323" s="53">
        <f t="shared" si="261"/>
        <v>80</v>
      </c>
      <c r="L323" s="54">
        <v>20</v>
      </c>
      <c r="M323" s="55">
        <f t="shared" si="256"/>
        <v>0.25</v>
      </c>
      <c r="N323" s="56">
        <f t="shared" si="273"/>
        <v>4</v>
      </c>
      <c r="O323" s="57">
        <f t="shared" si="274"/>
        <v>20</v>
      </c>
      <c r="P323" s="58"/>
      <c r="Q323" s="57"/>
      <c r="R323" s="59"/>
      <c r="S323" s="60"/>
      <c r="T323" s="56"/>
      <c r="U323" s="61"/>
      <c r="V323" s="62"/>
      <c r="W323" s="68">
        <f t="shared" si="275"/>
        <v>480</v>
      </c>
      <c r="X323" s="69">
        <f t="shared" si="285"/>
        <v>352244.39949999994</v>
      </c>
      <c r="Y323" s="70">
        <v>6</v>
      </c>
      <c r="Z323" s="71">
        <f t="shared" si="280"/>
        <v>120</v>
      </c>
      <c r="AA323" s="72">
        <f t="shared" si="281"/>
        <v>70027.75049999998</v>
      </c>
      <c r="AB323" s="70">
        <f t="shared" si="282"/>
        <v>9</v>
      </c>
      <c r="AC323" s="139">
        <f t="shared" si="286"/>
        <v>600</v>
      </c>
      <c r="AD323" s="113">
        <f t="shared" si="287"/>
        <v>422272.14999999991</v>
      </c>
      <c r="AE323" s="114"/>
    </row>
    <row r="324" spans="1:31" ht="11.5" customHeight="1" x14ac:dyDescent="0.3">
      <c r="A324" s="112">
        <v>44453</v>
      </c>
      <c r="B324" s="159">
        <f t="shared" si="262"/>
        <v>9</v>
      </c>
      <c r="C324" s="159">
        <f t="shared" si="260"/>
        <v>2021</v>
      </c>
      <c r="D324" s="98" t="s">
        <v>337</v>
      </c>
      <c r="E324" s="77" t="s">
        <v>78</v>
      </c>
      <c r="F324" s="77" t="s">
        <v>63</v>
      </c>
      <c r="G324" s="9" t="s">
        <v>60</v>
      </c>
      <c r="H324" s="154">
        <v>28</v>
      </c>
      <c r="I324" s="78">
        <v>1</v>
      </c>
      <c r="J324" s="67"/>
      <c r="K324" s="53">
        <f t="shared" si="261"/>
        <v>28</v>
      </c>
      <c r="L324" s="54">
        <v>45</v>
      </c>
      <c r="M324" s="55">
        <f t="shared" si="256"/>
        <v>0.6071428571428571</v>
      </c>
      <c r="N324" s="56">
        <f t="shared" si="273"/>
        <v>17</v>
      </c>
      <c r="O324" s="57">
        <f t="shared" si="274"/>
        <v>17</v>
      </c>
      <c r="P324" s="58"/>
      <c r="Q324" s="57"/>
      <c r="R324" s="59"/>
      <c r="S324" s="60"/>
      <c r="T324" s="56"/>
      <c r="U324" s="61"/>
      <c r="V324" s="62"/>
      <c r="W324" s="68">
        <f t="shared" si="275"/>
        <v>28</v>
      </c>
      <c r="X324" s="69">
        <f t="shared" si="285"/>
        <v>352272.39949999994</v>
      </c>
      <c r="Y324" s="70">
        <v>1</v>
      </c>
      <c r="Z324" s="71">
        <f t="shared" si="280"/>
        <v>17</v>
      </c>
      <c r="AA324" s="72">
        <f t="shared" si="281"/>
        <v>70044.75049999998</v>
      </c>
      <c r="AB324" s="70">
        <f t="shared" si="282"/>
        <v>9</v>
      </c>
      <c r="AC324" s="139">
        <f t="shared" si="286"/>
        <v>45</v>
      </c>
      <c r="AD324" s="113">
        <f t="shared" si="287"/>
        <v>422317.14999999991</v>
      </c>
      <c r="AE324" s="114"/>
    </row>
    <row r="325" spans="1:31" ht="11.5" customHeight="1" x14ac:dyDescent="0.3">
      <c r="A325" s="112">
        <v>44453</v>
      </c>
      <c r="B325" s="159">
        <f t="shared" si="262"/>
        <v>9</v>
      </c>
      <c r="C325" s="159">
        <f t="shared" si="260"/>
        <v>2021</v>
      </c>
      <c r="D325" s="98" t="s">
        <v>337</v>
      </c>
      <c r="E325" s="77" t="s">
        <v>78</v>
      </c>
      <c r="F325" s="77" t="s">
        <v>63</v>
      </c>
      <c r="G325" s="9" t="s">
        <v>40</v>
      </c>
      <c r="H325" s="154">
        <v>7.3</v>
      </c>
      <c r="I325" s="78">
        <v>54</v>
      </c>
      <c r="J325" s="67"/>
      <c r="K325" s="53">
        <f t="shared" si="261"/>
        <v>394.2</v>
      </c>
      <c r="L325" s="54">
        <v>8.5</v>
      </c>
      <c r="M325" s="55">
        <f t="shared" si="256"/>
        <v>0.16438356164383564</v>
      </c>
      <c r="N325" s="56">
        <f t="shared" si="273"/>
        <v>1.2000000000000002</v>
      </c>
      <c r="O325" s="57">
        <f t="shared" si="274"/>
        <v>64.800000000000011</v>
      </c>
      <c r="P325" s="58"/>
      <c r="Q325" s="57"/>
      <c r="R325" s="59"/>
      <c r="S325" s="60"/>
      <c r="T325" s="56"/>
      <c r="U325" s="61"/>
      <c r="V325" s="62"/>
      <c r="W325" s="68">
        <f t="shared" si="275"/>
        <v>394.2</v>
      </c>
      <c r="X325" s="69">
        <f t="shared" si="285"/>
        <v>352666.59949999995</v>
      </c>
      <c r="Y325" s="70">
        <v>1</v>
      </c>
      <c r="Z325" s="71">
        <f t="shared" si="280"/>
        <v>64.800000000000011</v>
      </c>
      <c r="AA325" s="72">
        <f t="shared" si="281"/>
        <v>70109.550499999983</v>
      </c>
      <c r="AB325" s="70">
        <f t="shared" si="282"/>
        <v>9</v>
      </c>
      <c r="AC325" s="139">
        <f t="shared" si="286"/>
        <v>459</v>
      </c>
      <c r="AD325" s="113">
        <f t="shared" si="287"/>
        <v>422776.14999999991</v>
      </c>
      <c r="AE325" s="114"/>
    </row>
    <row r="326" spans="1:31" ht="11.5" customHeight="1" x14ac:dyDescent="0.3">
      <c r="A326" s="112">
        <v>44453</v>
      </c>
      <c r="B326" s="159">
        <f t="shared" si="262"/>
        <v>9</v>
      </c>
      <c r="C326" s="159">
        <f t="shared" ref="C326:C384" si="288">YEAR(A326)</f>
        <v>2021</v>
      </c>
      <c r="D326" s="98" t="s">
        <v>338</v>
      </c>
      <c r="E326" s="77" t="s">
        <v>108</v>
      </c>
      <c r="F326" s="77" t="s">
        <v>109</v>
      </c>
      <c r="G326" s="9" t="s">
        <v>283</v>
      </c>
      <c r="H326" s="154">
        <v>7.5</v>
      </c>
      <c r="I326" s="78">
        <v>220</v>
      </c>
      <c r="J326" s="67"/>
      <c r="K326" s="53">
        <f t="shared" si="261"/>
        <v>1650</v>
      </c>
      <c r="L326" s="54">
        <v>7.9</v>
      </c>
      <c r="M326" s="55">
        <f t="shared" si="256"/>
        <v>5.3333333333333378E-2</v>
      </c>
      <c r="N326" s="56">
        <f t="shared" si="273"/>
        <v>0.40000000000000036</v>
      </c>
      <c r="O326" s="57">
        <f t="shared" si="274"/>
        <v>88.000000000000085</v>
      </c>
      <c r="P326" s="58"/>
      <c r="Q326" s="57"/>
      <c r="R326" s="59"/>
      <c r="S326" s="60"/>
      <c r="T326" s="56"/>
      <c r="U326" s="61"/>
      <c r="V326" s="62"/>
      <c r="W326" s="68">
        <f t="shared" si="275"/>
        <v>9900</v>
      </c>
      <c r="X326" s="69">
        <f t="shared" si="285"/>
        <v>362566.59949999995</v>
      </c>
      <c r="Y326" s="70">
        <v>6</v>
      </c>
      <c r="Z326" s="71">
        <f t="shared" si="280"/>
        <v>528.00000000000045</v>
      </c>
      <c r="AA326" s="72">
        <f t="shared" si="281"/>
        <v>70637.550499999983</v>
      </c>
      <c r="AB326" s="70">
        <f t="shared" si="282"/>
        <v>9</v>
      </c>
      <c r="AC326" s="139">
        <f t="shared" si="286"/>
        <v>10428</v>
      </c>
      <c r="AD326" s="113">
        <f t="shared" si="287"/>
        <v>433204.14999999991</v>
      </c>
      <c r="AE326" s="114"/>
    </row>
    <row r="327" spans="1:31" ht="11.5" customHeight="1" x14ac:dyDescent="0.3">
      <c r="A327" s="112">
        <v>44453</v>
      </c>
      <c r="B327" s="159">
        <f t="shared" si="262"/>
        <v>9</v>
      </c>
      <c r="C327" s="159">
        <f t="shared" si="288"/>
        <v>2021</v>
      </c>
      <c r="D327" s="98" t="s">
        <v>338</v>
      </c>
      <c r="E327" s="77" t="s">
        <v>108</v>
      </c>
      <c r="F327" s="77" t="s">
        <v>109</v>
      </c>
      <c r="G327" s="9" t="s">
        <v>188</v>
      </c>
      <c r="H327" s="154">
        <v>6.2</v>
      </c>
      <c r="I327" s="78">
        <v>30</v>
      </c>
      <c r="J327" s="67"/>
      <c r="K327" s="53">
        <f t="shared" si="261"/>
        <v>186</v>
      </c>
      <c r="L327" s="54">
        <v>8.5</v>
      </c>
      <c r="M327" s="55">
        <f t="shared" si="256"/>
        <v>0.37096774193548382</v>
      </c>
      <c r="N327" s="56">
        <f t="shared" si="273"/>
        <v>2.2999999999999998</v>
      </c>
      <c r="O327" s="57">
        <f t="shared" si="274"/>
        <v>69</v>
      </c>
      <c r="P327" s="58"/>
      <c r="Q327" s="57"/>
      <c r="R327" s="59"/>
      <c r="S327" s="60"/>
      <c r="T327" s="56"/>
      <c r="U327" s="61"/>
      <c r="V327" s="62"/>
      <c r="W327" s="68">
        <f t="shared" si="275"/>
        <v>930</v>
      </c>
      <c r="X327" s="69">
        <f t="shared" si="285"/>
        <v>363496.59949999995</v>
      </c>
      <c r="Y327" s="70">
        <v>5</v>
      </c>
      <c r="Z327" s="71">
        <f t="shared" ref="Z327:Z347" si="289">O327*Y327</f>
        <v>345</v>
      </c>
      <c r="AA327" s="72">
        <f t="shared" ref="AA327:AA390" si="290">AA326+Z327</f>
        <v>70982.550499999983</v>
      </c>
      <c r="AB327" s="70">
        <f t="shared" ref="AB327:AB358" si="291">MONTH(A327)</f>
        <v>9</v>
      </c>
      <c r="AC327" s="139">
        <f t="shared" si="286"/>
        <v>1275</v>
      </c>
      <c r="AD327" s="113">
        <f t="shared" ref="AD327:AD390" si="292">X327+AA327</f>
        <v>434479.14999999991</v>
      </c>
      <c r="AE327" s="114"/>
    </row>
    <row r="328" spans="1:31" ht="11.5" customHeight="1" x14ac:dyDescent="0.3">
      <c r="A328" s="112">
        <v>44453</v>
      </c>
      <c r="B328" s="159">
        <f t="shared" si="262"/>
        <v>9</v>
      </c>
      <c r="C328" s="159">
        <f t="shared" si="288"/>
        <v>2021</v>
      </c>
      <c r="D328" s="98" t="s">
        <v>338</v>
      </c>
      <c r="E328" s="77" t="s">
        <v>108</v>
      </c>
      <c r="F328" s="77" t="s">
        <v>109</v>
      </c>
      <c r="G328" s="9" t="s">
        <v>188</v>
      </c>
      <c r="H328" s="154">
        <v>6.4</v>
      </c>
      <c r="I328" s="78">
        <v>30</v>
      </c>
      <c r="J328" s="67"/>
      <c r="K328" s="53">
        <f t="shared" si="261"/>
        <v>192</v>
      </c>
      <c r="L328" s="54">
        <v>8.5</v>
      </c>
      <c r="M328" s="55">
        <f t="shared" si="256"/>
        <v>0.32812499999999994</v>
      </c>
      <c r="N328" s="56">
        <f t="shared" ref="N328:N332" si="293">L328-H328</f>
        <v>2.0999999999999996</v>
      </c>
      <c r="O328" s="57">
        <f t="shared" ref="O328:O332" si="294">N328*I328</f>
        <v>62.999999999999986</v>
      </c>
      <c r="P328" s="58"/>
      <c r="Q328" s="57"/>
      <c r="R328" s="59"/>
      <c r="S328" s="60"/>
      <c r="T328" s="56"/>
      <c r="U328" s="61"/>
      <c r="V328" s="62"/>
      <c r="W328" s="68">
        <f t="shared" si="275"/>
        <v>960</v>
      </c>
      <c r="X328" s="69">
        <f t="shared" si="285"/>
        <v>364456.59949999995</v>
      </c>
      <c r="Y328" s="70">
        <v>5</v>
      </c>
      <c r="Z328" s="71">
        <f t="shared" si="289"/>
        <v>314.99999999999994</v>
      </c>
      <c r="AA328" s="72">
        <f t="shared" si="290"/>
        <v>71297.550499999983</v>
      </c>
      <c r="AB328" s="70">
        <f t="shared" si="291"/>
        <v>9</v>
      </c>
      <c r="AC328" s="139">
        <f t="shared" si="286"/>
        <v>1275</v>
      </c>
      <c r="AD328" s="113">
        <f t="shared" si="292"/>
        <v>435754.14999999991</v>
      </c>
      <c r="AE328" s="114"/>
    </row>
    <row r="329" spans="1:31" ht="11.5" customHeight="1" x14ac:dyDescent="0.3">
      <c r="A329" s="112">
        <v>44453</v>
      </c>
      <c r="B329" s="159">
        <f t="shared" si="262"/>
        <v>9</v>
      </c>
      <c r="C329" s="159">
        <f t="shared" si="288"/>
        <v>2021</v>
      </c>
      <c r="D329" s="98" t="s">
        <v>338</v>
      </c>
      <c r="E329" s="77" t="s">
        <v>108</v>
      </c>
      <c r="F329" s="77" t="s">
        <v>109</v>
      </c>
      <c r="G329" s="9" t="s">
        <v>34</v>
      </c>
      <c r="H329" s="154">
        <v>1.2</v>
      </c>
      <c r="I329" s="78">
        <v>25</v>
      </c>
      <c r="J329" s="67"/>
      <c r="K329" s="53">
        <f t="shared" si="261"/>
        <v>30</v>
      </c>
      <c r="L329" s="54">
        <v>2.2000000000000002</v>
      </c>
      <c r="M329" s="55">
        <f t="shared" si="256"/>
        <v>0.83333333333333359</v>
      </c>
      <c r="N329" s="56">
        <f t="shared" si="293"/>
        <v>1.0000000000000002</v>
      </c>
      <c r="O329" s="57">
        <f t="shared" si="294"/>
        <v>25.000000000000007</v>
      </c>
      <c r="P329" s="58"/>
      <c r="Q329" s="57"/>
      <c r="R329" s="59"/>
      <c r="S329" s="60"/>
      <c r="T329" s="56"/>
      <c r="U329" s="61"/>
      <c r="V329" s="62"/>
      <c r="W329" s="68">
        <f t="shared" si="275"/>
        <v>300</v>
      </c>
      <c r="X329" s="69">
        <f t="shared" si="285"/>
        <v>364756.59949999995</v>
      </c>
      <c r="Y329" s="70">
        <v>10</v>
      </c>
      <c r="Z329" s="71">
        <f t="shared" si="289"/>
        <v>250.00000000000006</v>
      </c>
      <c r="AA329" s="72">
        <f t="shared" si="290"/>
        <v>71547.550499999983</v>
      </c>
      <c r="AB329" s="70">
        <f t="shared" si="291"/>
        <v>9</v>
      </c>
      <c r="AC329" s="139">
        <f t="shared" si="286"/>
        <v>550</v>
      </c>
      <c r="AD329" s="113">
        <f t="shared" si="292"/>
        <v>436304.14999999991</v>
      </c>
      <c r="AE329" s="114"/>
    </row>
    <row r="330" spans="1:31" ht="11.5" customHeight="1" x14ac:dyDescent="0.3">
      <c r="A330" s="112">
        <v>44453</v>
      </c>
      <c r="B330" s="159">
        <f t="shared" si="262"/>
        <v>9</v>
      </c>
      <c r="C330" s="159">
        <f t="shared" si="288"/>
        <v>2021</v>
      </c>
      <c r="D330" s="98" t="s">
        <v>338</v>
      </c>
      <c r="E330" s="77" t="s">
        <v>108</v>
      </c>
      <c r="F330" s="77" t="s">
        <v>109</v>
      </c>
      <c r="G330" s="9" t="s">
        <v>351</v>
      </c>
      <c r="H330" s="154">
        <v>12</v>
      </c>
      <c r="I330" s="78">
        <v>5</v>
      </c>
      <c r="J330" s="67"/>
      <c r="K330" s="53">
        <f t="shared" si="261"/>
        <v>60</v>
      </c>
      <c r="L330" s="54">
        <v>16</v>
      </c>
      <c r="M330" s="55">
        <f t="shared" si="256"/>
        <v>0.33333333333333331</v>
      </c>
      <c r="N330" s="56">
        <f t="shared" si="293"/>
        <v>4</v>
      </c>
      <c r="O330" s="57">
        <f t="shared" si="294"/>
        <v>20</v>
      </c>
      <c r="P330" s="58"/>
      <c r="Q330" s="57"/>
      <c r="R330" s="59"/>
      <c r="S330" s="60"/>
      <c r="T330" s="56"/>
      <c r="U330" s="61"/>
      <c r="V330" s="62"/>
      <c r="W330" s="68">
        <f t="shared" si="275"/>
        <v>240</v>
      </c>
      <c r="X330" s="69">
        <f t="shared" si="285"/>
        <v>364996.59949999995</v>
      </c>
      <c r="Y330" s="70">
        <v>4</v>
      </c>
      <c r="Z330" s="71">
        <f t="shared" si="289"/>
        <v>80</v>
      </c>
      <c r="AA330" s="72">
        <f t="shared" si="290"/>
        <v>71627.550499999983</v>
      </c>
      <c r="AB330" s="70">
        <f t="shared" si="291"/>
        <v>9</v>
      </c>
      <c r="AC330" s="139">
        <f t="shared" si="286"/>
        <v>320</v>
      </c>
      <c r="AD330" s="113">
        <f t="shared" si="292"/>
        <v>436624.14999999991</v>
      </c>
      <c r="AE330" s="114"/>
    </row>
    <row r="331" spans="1:31" ht="11.5" customHeight="1" x14ac:dyDescent="0.3">
      <c r="A331" s="112">
        <v>44453</v>
      </c>
      <c r="B331" s="159">
        <f t="shared" si="262"/>
        <v>9</v>
      </c>
      <c r="C331" s="159">
        <f t="shared" si="288"/>
        <v>2021</v>
      </c>
      <c r="D331" s="98" t="s">
        <v>338</v>
      </c>
      <c r="E331" s="77" t="s">
        <v>108</v>
      </c>
      <c r="F331" s="77" t="s">
        <v>109</v>
      </c>
      <c r="G331" s="9" t="s">
        <v>284</v>
      </c>
      <c r="H331" s="154">
        <v>29</v>
      </c>
      <c r="I331" s="78">
        <v>10</v>
      </c>
      <c r="J331" s="67"/>
      <c r="K331" s="53">
        <f t="shared" si="261"/>
        <v>290</v>
      </c>
      <c r="L331" s="54">
        <v>36</v>
      </c>
      <c r="M331" s="55">
        <f t="shared" si="256"/>
        <v>0.2413793103448276</v>
      </c>
      <c r="N331" s="56">
        <f t="shared" si="293"/>
        <v>7</v>
      </c>
      <c r="O331" s="57">
        <f t="shared" si="294"/>
        <v>70</v>
      </c>
      <c r="P331" s="58"/>
      <c r="Q331" s="57"/>
      <c r="R331" s="59"/>
      <c r="S331" s="60"/>
      <c r="T331" s="56"/>
      <c r="U331" s="61"/>
      <c r="V331" s="62"/>
      <c r="W331" s="68">
        <f t="shared" si="275"/>
        <v>290</v>
      </c>
      <c r="X331" s="69">
        <f t="shared" si="285"/>
        <v>365286.59949999995</v>
      </c>
      <c r="Y331" s="70">
        <v>1</v>
      </c>
      <c r="Z331" s="71">
        <f t="shared" si="289"/>
        <v>70</v>
      </c>
      <c r="AA331" s="72">
        <f t="shared" si="290"/>
        <v>71697.550499999983</v>
      </c>
      <c r="AB331" s="70">
        <f t="shared" si="291"/>
        <v>9</v>
      </c>
      <c r="AC331" s="139">
        <f t="shared" ref="AC331:AC390" si="295">W331+Z331</f>
        <v>360</v>
      </c>
      <c r="AD331" s="113">
        <f t="shared" si="292"/>
        <v>436984.14999999991</v>
      </c>
      <c r="AE331" s="114"/>
    </row>
    <row r="332" spans="1:31" ht="11.5" customHeight="1" x14ac:dyDescent="0.3">
      <c r="A332" s="112">
        <v>44460</v>
      </c>
      <c r="B332" s="159">
        <f t="shared" si="262"/>
        <v>9</v>
      </c>
      <c r="C332" s="159">
        <f t="shared" si="288"/>
        <v>2021</v>
      </c>
      <c r="D332" s="98" t="s">
        <v>339</v>
      </c>
      <c r="E332" s="77" t="s">
        <v>340</v>
      </c>
      <c r="F332" s="77" t="s">
        <v>341</v>
      </c>
      <c r="G332" s="9" t="s">
        <v>36</v>
      </c>
      <c r="H332" s="154">
        <v>7.85</v>
      </c>
      <c r="I332" s="78">
        <v>220</v>
      </c>
      <c r="J332" s="67"/>
      <c r="K332" s="53">
        <f t="shared" si="261"/>
        <v>1727</v>
      </c>
      <c r="L332" s="54">
        <v>7.9</v>
      </c>
      <c r="M332" s="55">
        <f t="shared" si="256"/>
        <v>6.3694267515924472E-3</v>
      </c>
      <c r="N332" s="56">
        <f t="shared" si="293"/>
        <v>5.0000000000000711E-2</v>
      </c>
      <c r="O332" s="57">
        <f t="shared" si="294"/>
        <v>11.000000000000156</v>
      </c>
      <c r="P332" s="58"/>
      <c r="Q332" s="57"/>
      <c r="R332" s="59"/>
      <c r="S332" s="60"/>
      <c r="T332" s="56"/>
      <c r="U332" s="61"/>
      <c r="V332" s="62"/>
      <c r="W332" s="68">
        <f t="shared" si="275"/>
        <v>6908</v>
      </c>
      <c r="X332" s="69">
        <f t="shared" si="285"/>
        <v>372194.59949999995</v>
      </c>
      <c r="Y332" s="70">
        <v>4</v>
      </c>
      <c r="Z332" s="71">
        <f t="shared" si="289"/>
        <v>44.000000000000625</v>
      </c>
      <c r="AA332" s="72">
        <f t="shared" si="290"/>
        <v>71741.550499999983</v>
      </c>
      <c r="AB332" s="70">
        <f t="shared" si="291"/>
        <v>9</v>
      </c>
      <c r="AC332" s="139">
        <f t="shared" si="295"/>
        <v>6952.0000000000009</v>
      </c>
      <c r="AD332" s="113">
        <f t="shared" si="292"/>
        <v>443936.14999999991</v>
      </c>
      <c r="AE332" s="114"/>
    </row>
    <row r="333" spans="1:31" ht="11.5" customHeight="1" x14ac:dyDescent="0.3">
      <c r="A333" s="112">
        <v>44460</v>
      </c>
      <c r="B333" s="159">
        <f t="shared" si="262"/>
        <v>9</v>
      </c>
      <c r="C333" s="159">
        <f t="shared" si="288"/>
        <v>2021</v>
      </c>
      <c r="D333" s="98" t="s">
        <v>339</v>
      </c>
      <c r="E333" s="77" t="s">
        <v>340</v>
      </c>
      <c r="F333" s="77" t="s">
        <v>341</v>
      </c>
      <c r="G333" s="9" t="s">
        <v>188</v>
      </c>
      <c r="H333" s="154">
        <v>6.4</v>
      </c>
      <c r="I333" s="78">
        <v>30</v>
      </c>
      <c r="J333" s="67"/>
      <c r="K333" s="53">
        <f t="shared" si="261"/>
        <v>192</v>
      </c>
      <c r="L333" s="54">
        <v>8</v>
      </c>
      <c r="M333" s="55">
        <f t="shared" si="256"/>
        <v>0.24999999999999994</v>
      </c>
      <c r="N333" s="56">
        <f t="shared" si="273"/>
        <v>1.5999999999999996</v>
      </c>
      <c r="O333" s="57">
        <f t="shared" si="274"/>
        <v>47.999999999999986</v>
      </c>
      <c r="P333" s="58"/>
      <c r="Q333" s="57"/>
      <c r="R333" s="59"/>
      <c r="S333" s="60"/>
      <c r="T333" s="56"/>
      <c r="U333" s="61"/>
      <c r="V333" s="62"/>
      <c r="W333" s="68">
        <f t="shared" si="275"/>
        <v>1920</v>
      </c>
      <c r="X333" s="69">
        <f t="shared" si="285"/>
        <v>374114.59949999995</v>
      </c>
      <c r="Y333" s="70">
        <v>10</v>
      </c>
      <c r="Z333" s="71">
        <f t="shared" si="289"/>
        <v>479.99999999999989</v>
      </c>
      <c r="AA333" s="72">
        <f t="shared" si="290"/>
        <v>72221.550499999983</v>
      </c>
      <c r="AB333" s="70">
        <f t="shared" si="291"/>
        <v>9</v>
      </c>
      <c r="AC333" s="139">
        <f t="shared" si="295"/>
        <v>2400</v>
      </c>
      <c r="AD333" s="113">
        <f t="shared" si="292"/>
        <v>446336.14999999991</v>
      </c>
      <c r="AE333" s="114"/>
    </row>
    <row r="334" spans="1:31" ht="11.5" customHeight="1" x14ac:dyDescent="0.3">
      <c r="A334" s="112">
        <v>44460</v>
      </c>
      <c r="B334" s="159">
        <f t="shared" si="262"/>
        <v>9</v>
      </c>
      <c r="C334" s="159">
        <f t="shared" si="288"/>
        <v>2021</v>
      </c>
      <c r="D334" s="98" t="s">
        <v>339</v>
      </c>
      <c r="E334" s="77" t="s">
        <v>340</v>
      </c>
      <c r="F334" s="77" t="s">
        <v>341</v>
      </c>
      <c r="G334" s="9" t="s">
        <v>351</v>
      </c>
      <c r="H334" s="154">
        <v>12</v>
      </c>
      <c r="I334" s="78">
        <v>5</v>
      </c>
      <c r="J334" s="67"/>
      <c r="K334" s="53">
        <f t="shared" si="261"/>
        <v>60</v>
      </c>
      <c r="L334" s="54">
        <v>16</v>
      </c>
      <c r="M334" s="55">
        <f t="shared" si="256"/>
        <v>0.33333333333333331</v>
      </c>
      <c r="N334" s="56">
        <f t="shared" si="273"/>
        <v>4</v>
      </c>
      <c r="O334" s="57">
        <f t="shared" si="274"/>
        <v>20</v>
      </c>
      <c r="P334" s="58"/>
      <c r="Q334" s="57"/>
      <c r="R334" s="59"/>
      <c r="S334" s="60"/>
      <c r="T334" s="56"/>
      <c r="U334" s="61"/>
      <c r="V334" s="62"/>
      <c r="W334" s="68">
        <f t="shared" si="275"/>
        <v>180</v>
      </c>
      <c r="X334" s="69">
        <f t="shared" si="285"/>
        <v>374294.59949999995</v>
      </c>
      <c r="Y334" s="70">
        <v>3</v>
      </c>
      <c r="Z334" s="71">
        <f t="shared" si="289"/>
        <v>60</v>
      </c>
      <c r="AA334" s="72">
        <f t="shared" si="290"/>
        <v>72281.550499999983</v>
      </c>
      <c r="AB334" s="70">
        <f t="shared" si="291"/>
        <v>9</v>
      </c>
      <c r="AC334" s="139">
        <f t="shared" si="295"/>
        <v>240</v>
      </c>
      <c r="AD334" s="113">
        <f t="shared" si="292"/>
        <v>446576.14999999991</v>
      </c>
      <c r="AE334" s="114"/>
    </row>
    <row r="335" spans="1:31" ht="11.5" customHeight="1" x14ac:dyDescent="0.3">
      <c r="A335" s="112">
        <v>44464</v>
      </c>
      <c r="B335" s="159">
        <f t="shared" si="262"/>
        <v>9</v>
      </c>
      <c r="C335" s="159">
        <f t="shared" si="288"/>
        <v>2021</v>
      </c>
      <c r="D335" s="98" t="s">
        <v>342</v>
      </c>
      <c r="E335" s="77" t="s">
        <v>68</v>
      </c>
      <c r="F335" s="77" t="s">
        <v>66</v>
      </c>
      <c r="G335" s="9" t="s">
        <v>36</v>
      </c>
      <c r="H335" s="154">
        <v>7.85</v>
      </c>
      <c r="I335" s="78">
        <v>220</v>
      </c>
      <c r="J335" s="67"/>
      <c r="K335" s="53">
        <f t="shared" si="261"/>
        <v>1727</v>
      </c>
      <c r="L335" s="54">
        <v>8.5</v>
      </c>
      <c r="M335" s="55">
        <f t="shared" si="256"/>
        <v>8.2802547770700688E-2</v>
      </c>
      <c r="N335" s="56">
        <f t="shared" si="273"/>
        <v>0.65000000000000036</v>
      </c>
      <c r="O335" s="57">
        <f t="shared" si="274"/>
        <v>143.00000000000009</v>
      </c>
      <c r="P335" s="58"/>
      <c r="Q335" s="57"/>
      <c r="R335" s="59"/>
      <c r="S335" s="60"/>
      <c r="T335" s="56"/>
      <c r="U335" s="61"/>
      <c r="V335" s="62"/>
      <c r="W335" s="68">
        <f t="shared" si="275"/>
        <v>1727</v>
      </c>
      <c r="X335" s="69">
        <f t="shared" si="285"/>
        <v>376021.59949999995</v>
      </c>
      <c r="Y335" s="70">
        <v>1</v>
      </c>
      <c r="Z335" s="71">
        <f t="shared" si="289"/>
        <v>143.00000000000009</v>
      </c>
      <c r="AA335" s="72">
        <f t="shared" si="290"/>
        <v>72424.550499999983</v>
      </c>
      <c r="AB335" s="70">
        <f t="shared" si="291"/>
        <v>9</v>
      </c>
      <c r="AC335" s="139">
        <f t="shared" si="295"/>
        <v>1870</v>
      </c>
      <c r="AD335" s="113">
        <f t="shared" si="292"/>
        <v>448446.14999999991</v>
      </c>
      <c r="AE335" s="114"/>
    </row>
    <row r="336" spans="1:31" ht="11.5" customHeight="1" x14ac:dyDescent="0.3">
      <c r="A336" s="112">
        <v>44466</v>
      </c>
      <c r="B336" s="159">
        <f t="shared" si="262"/>
        <v>9</v>
      </c>
      <c r="C336" s="159">
        <f t="shared" si="288"/>
        <v>2021</v>
      </c>
      <c r="D336" s="98" t="s">
        <v>343</v>
      </c>
      <c r="E336" s="77" t="s">
        <v>80</v>
      </c>
      <c r="F336" s="77" t="s">
        <v>81</v>
      </c>
      <c r="G336" s="9" t="s">
        <v>283</v>
      </c>
      <c r="H336" s="154">
        <v>7.5</v>
      </c>
      <c r="I336" s="78">
        <v>220</v>
      </c>
      <c r="J336" s="67"/>
      <c r="K336" s="53">
        <f t="shared" si="261"/>
        <v>1650</v>
      </c>
      <c r="L336" s="54">
        <v>7.9</v>
      </c>
      <c r="M336" s="55">
        <f t="shared" si="256"/>
        <v>5.3333333333333378E-2</v>
      </c>
      <c r="N336" s="56">
        <f t="shared" si="273"/>
        <v>0.40000000000000036</v>
      </c>
      <c r="O336" s="57">
        <f t="shared" si="274"/>
        <v>88.000000000000085</v>
      </c>
      <c r="P336" s="58"/>
      <c r="Q336" s="57"/>
      <c r="R336" s="59"/>
      <c r="S336" s="60"/>
      <c r="T336" s="56"/>
      <c r="U336" s="61"/>
      <c r="V336" s="62"/>
      <c r="W336" s="68">
        <f t="shared" si="275"/>
        <v>8250</v>
      </c>
      <c r="X336" s="69">
        <f t="shared" si="285"/>
        <v>384271.59949999995</v>
      </c>
      <c r="Y336" s="70">
        <v>5</v>
      </c>
      <c r="Z336" s="71">
        <f t="shared" si="289"/>
        <v>440.00000000000045</v>
      </c>
      <c r="AA336" s="72">
        <f t="shared" si="290"/>
        <v>72864.550499999983</v>
      </c>
      <c r="AB336" s="70">
        <f t="shared" si="291"/>
        <v>9</v>
      </c>
      <c r="AC336" s="139">
        <f t="shared" si="295"/>
        <v>8690</v>
      </c>
      <c r="AD336" s="113">
        <f t="shared" si="292"/>
        <v>457136.14999999991</v>
      </c>
      <c r="AE336" s="114"/>
    </row>
    <row r="337" spans="1:31" ht="11.5" customHeight="1" x14ac:dyDescent="0.3">
      <c r="A337" s="112">
        <v>44466</v>
      </c>
      <c r="B337" s="159">
        <f t="shared" ref="B337:B384" si="296">MONTH(A337)</f>
        <v>9</v>
      </c>
      <c r="C337" s="159">
        <f t="shared" si="288"/>
        <v>2021</v>
      </c>
      <c r="D337" s="98" t="s">
        <v>343</v>
      </c>
      <c r="E337" s="77" t="s">
        <v>80</v>
      </c>
      <c r="F337" s="77" t="s">
        <v>81</v>
      </c>
      <c r="G337" s="9" t="s">
        <v>344</v>
      </c>
      <c r="H337" s="154">
        <v>7.5</v>
      </c>
      <c r="I337" s="78">
        <v>220</v>
      </c>
      <c r="J337" s="67"/>
      <c r="K337" s="53">
        <f t="shared" si="261"/>
        <v>1650</v>
      </c>
      <c r="L337" s="54">
        <v>7.9</v>
      </c>
      <c r="M337" s="55">
        <f t="shared" si="256"/>
        <v>5.3333333333333378E-2</v>
      </c>
      <c r="N337" s="56">
        <f t="shared" si="273"/>
        <v>0.40000000000000036</v>
      </c>
      <c r="O337" s="57">
        <f t="shared" si="274"/>
        <v>88.000000000000085</v>
      </c>
      <c r="P337" s="58"/>
      <c r="Q337" s="57"/>
      <c r="R337" s="59"/>
      <c r="S337" s="60"/>
      <c r="T337" s="56"/>
      <c r="U337" s="61"/>
      <c r="V337" s="62"/>
      <c r="W337" s="68">
        <f t="shared" si="275"/>
        <v>1650</v>
      </c>
      <c r="X337" s="69">
        <f t="shared" si="285"/>
        <v>385921.59949999995</v>
      </c>
      <c r="Y337" s="70">
        <v>1</v>
      </c>
      <c r="Z337" s="71">
        <f t="shared" si="289"/>
        <v>88.000000000000085</v>
      </c>
      <c r="AA337" s="72">
        <f t="shared" si="290"/>
        <v>72952.550499999983</v>
      </c>
      <c r="AB337" s="70">
        <f t="shared" si="291"/>
        <v>9</v>
      </c>
      <c r="AC337" s="139">
        <f t="shared" si="295"/>
        <v>1738</v>
      </c>
      <c r="AD337" s="113">
        <f t="shared" si="292"/>
        <v>458874.14999999991</v>
      </c>
      <c r="AE337" s="114"/>
    </row>
    <row r="338" spans="1:31" ht="11.5" customHeight="1" x14ac:dyDescent="0.3">
      <c r="A338" s="112">
        <v>44466</v>
      </c>
      <c r="B338" s="159">
        <f t="shared" si="296"/>
        <v>9</v>
      </c>
      <c r="C338" s="159">
        <f t="shared" si="288"/>
        <v>2021</v>
      </c>
      <c r="D338" s="98" t="s">
        <v>343</v>
      </c>
      <c r="E338" s="77" t="s">
        <v>80</v>
      </c>
      <c r="F338" s="77" t="s">
        <v>81</v>
      </c>
      <c r="G338" s="9" t="s">
        <v>323</v>
      </c>
      <c r="H338" s="154">
        <v>7.7</v>
      </c>
      <c r="I338" s="78">
        <v>60</v>
      </c>
      <c r="J338" s="67"/>
      <c r="K338" s="53">
        <f t="shared" si="261"/>
        <v>462</v>
      </c>
      <c r="L338" s="54">
        <v>8.4</v>
      </c>
      <c r="M338" s="55">
        <f t="shared" si="256"/>
        <v>9.0909090909090925E-2</v>
      </c>
      <c r="N338" s="56">
        <f t="shared" si="273"/>
        <v>0.70000000000000018</v>
      </c>
      <c r="O338" s="57">
        <f t="shared" si="274"/>
        <v>42.000000000000014</v>
      </c>
      <c r="P338" s="58"/>
      <c r="Q338" s="57"/>
      <c r="R338" s="59"/>
      <c r="S338" s="60"/>
      <c r="T338" s="56"/>
      <c r="U338" s="61"/>
      <c r="V338" s="62"/>
      <c r="W338" s="68">
        <f t="shared" si="275"/>
        <v>1848</v>
      </c>
      <c r="X338" s="69">
        <f t="shared" si="285"/>
        <v>387769.59949999995</v>
      </c>
      <c r="Y338" s="70">
        <v>4</v>
      </c>
      <c r="Z338" s="71">
        <f t="shared" si="289"/>
        <v>168.00000000000006</v>
      </c>
      <c r="AA338" s="72">
        <f t="shared" si="290"/>
        <v>73120.550499999983</v>
      </c>
      <c r="AB338" s="70">
        <f t="shared" si="291"/>
        <v>9</v>
      </c>
      <c r="AC338" s="139">
        <f t="shared" si="295"/>
        <v>2016</v>
      </c>
      <c r="AD338" s="113">
        <f t="shared" si="292"/>
        <v>460890.14999999991</v>
      </c>
      <c r="AE338" s="114"/>
    </row>
    <row r="339" spans="1:31" ht="11.5" customHeight="1" x14ac:dyDescent="0.3">
      <c r="A339" s="112">
        <v>44466</v>
      </c>
      <c r="B339" s="159">
        <f t="shared" si="296"/>
        <v>9</v>
      </c>
      <c r="C339" s="159">
        <f t="shared" si="288"/>
        <v>2021</v>
      </c>
      <c r="D339" s="98" t="s">
        <v>343</v>
      </c>
      <c r="E339" s="77" t="s">
        <v>80</v>
      </c>
      <c r="F339" s="77" t="s">
        <v>81</v>
      </c>
      <c r="G339" s="9" t="s">
        <v>31</v>
      </c>
      <c r="H339" s="154">
        <v>12</v>
      </c>
      <c r="I339" s="78">
        <v>5</v>
      </c>
      <c r="J339" s="67"/>
      <c r="K339" s="53">
        <f t="shared" si="261"/>
        <v>60</v>
      </c>
      <c r="L339" s="54">
        <v>16</v>
      </c>
      <c r="M339" s="55">
        <f t="shared" si="256"/>
        <v>0.33333333333333331</v>
      </c>
      <c r="N339" s="56">
        <f t="shared" si="273"/>
        <v>4</v>
      </c>
      <c r="O339" s="57">
        <f t="shared" si="274"/>
        <v>20</v>
      </c>
      <c r="P339" s="58"/>
      <c r="Q339" s="57"/>
      <c r="R339" s="59"/>
      <c r="S339" s="60"/>
      <c r="T339" s="56"/>
      <c r="U339" s="61"/>
      <c r="V339" s="62"/>
      <c r="W339" s="68">
        <f t="shared" si="275"/>
        <v>60</v>
      </c>
      <c r="X339" s="69">
        <f t="shared" si="285"/>
        <v>387829.59949999995</v>
      </c>
      <c r="Y339" s="70">
        <v>1</v>
      </c>
      <c r="Z339" s="71">
        <f t="shared" si="289"/>
        <v>20</v>
      </c>
      <c r="AA339" s="72">
        <f t="shared" si="290"/>
        <v>73140.550499999983</v>
      </c>
      <c r="AB339" s="70">
        <f t="shared" si="291"/>
        <v>9</v>
      </c>
      <c r="AC339" s="139">
        <f t="shared" si="295"/>
        <v>80</v>
      </c>
      <c r="AD339" s="113">
        <f t="shared" si="292"/>
        <v>460970.14999999991</v>
      </c>
      <c r="AE339" s="114"/>
    </row>
    <row r="340" spans="1:31" ht="11.5" customHeight="1" x14ac:dyDescent="0.3">
      <c r="A340" s="112">
        <v>44467</v>
      </c>
      <c r="B340" s="159">
        <f t="shared" si="296"/>
        <v>9</v>
      </c>
      <c r="C340" s="159">
        <f t="shared" si="288"/>
        <v>2021</v>
      </c>
      <c r="D340" s="98" t="s">
        <v>345</v>
      </c>
      <c r="E340" s="77" t="s">
        <v>88</v>
      </c>
      <c r="F340" s="77" t="s">
        <v>61</v>
      </c>
      <c r="G340" s="9" t="s">
        <v>36</v>
      </c>
      <c r="H340" s="154">
        <v>7.85</v>
      </c>
      <c r="I340" s="78">
        <v>220</v>
      </c>
      <c r="J340" s="67"/>
      <c r="K340" s="53">
        <f t="shared" si="261"/>
        <v>1727</v>
      </c>
      <c r="L340" s="54">
        <v>8.3000000000000007</v>
      </c>
      <c r="M340" s="55">
        <f t="shared" si="256"/>
        <v>5.732484076433135E-2</v>
      </c>
      <c r="N340" s="56">
        <f t="shared" si="273"/>
        <v>0.45000000000000107</v>
      </c>
      <c r="O340" s="57">
        <f t="shared" si="274"/>
        <v>99.000000000000227</v>
      </c>
      <c r="P340" s="58"/>
      <c r="Q340" s="57"/>
      <c r="R340" s="59"/>
      <c r="S340" s="60"/>
      <c r="T340" s="56"/>
      <c r="U340" s="61"/>
      <c r="V340" s="62"/>
      <c r="W340" s="68">
        <f t="shared" si="275"/>
        <v>1727</v>
      </c>
      <c r="X340" s="69">
        <f t="shared" si="285"/>
        <v>389556.59949999995</v>
      </c>
      <c r="Y340" s="70">
        <v>1</v>
      </c>
      <c r="Z340" s="71">
        <f t="shared" si="289"/>
        <v>99.000000000000227</v>
      </c>
      <c r="AA340" s="72">
        <f t="shared" si="290"/>
        <v>73239.550499999983</v>
      </c>
      <c r="AB340" s="70">
        <f t="shared" si="291"/>
        <v>9</v>
      </c>
      <c r="AC340" s="139">
        <f t="shared" si="295"/>
        <v>1826.0000000000002</v>
      </c>
      <c r="AD340" s="113">
        <f t="shared" si="292"/>
        <v>462796.14999999991</v>
      </c>
      <c r="AE340" s="114"/>
    </row>
    <row r="341" spans="1:31" ht="11.5" customHeight="1" x14ac:dyDescent="0.3">
      <c r="A341" s="112">
        <v>44469</v>
      </c>
      <c r="B341" s="159">
        <f t="shared" si="296"/>
        <v>9</v>
      </c>
      <c r="C341" s="159">
        <f t="shared" si="288"/>
        <v>2021</v>
      </c>
      <c r="D341" s="98" t="s">
        <v>346</v>
      </c>
      <c r="E341" s="77" t="s">
        <v>80</v>
      </c>
      <c r="F341" s="77" t="s">
        <v>81</v>
      </c>
      <c r="G341" s="9" t="s">
        <v>351</v>
      </c>
      <c r="H341" s="154">
        <v>12</v>
      </c>
      <c r="I341" s="78">
        <v>5</v>
      </c>
      <c r="J341" s="67"/>
      <c r="K341" s="53">
        <f t="shared" si="261"/>
        <v>60</v>
      </c>
      <c r="L341" s="54">
        <v>16</v>
      </c>
      <c r="M341" s="55">
        <f t="shared" si="256"/>
        <v>0.33333333333333331</v>
      </c>
      <c r="N341" s="56">
        <f t="shared" si="273"/>
        <v>4</v>
      </c>
      <c r="O341" s="57">
        <f t="shared" si="274"/>
        <v>20</v>
      </c>
      <c r="P341" s="58"/>
      <c r="Q341" s="57"/>
      <c r="R341" s="59"/>
      <c r="S341" s="60"/>
      <c r="T341" s="56"/>
      <c r="U341" s="61"/>
      <c r="V341" s="62"/>
      <c r="W341" s="68">
        <f t="shared" si="275"/>
        <v>180</v>
      </c>
      <c r="X341" s="69">
        <f t="shared" si="285"/>
        <v>389736.59949999995</v>
      </c>
      <c r="Y341" s="70">
        <v>3</v>
      </c>
      <c r="Z341" s="71">
        <f t="shared" si="289"/>
        <v>60</v>
      </c>
      <c r="AA341" s="72">
        <f t="shared" si="290"/>
        <v>73299.550499999983</v>
      </c>
      <c r="AB341" s="70">
        <f t="shared" si="291"/>
        <v>9</v>
      </c>
      <c r="AC341" s="139">
        <f t="shared" si="295"/>
        <v>240</v>
      </c>
      <c r="AD341" s="113">
        <f t="shared" si="292"/>
        <v>463036.14999999991</v>
      </c>
      <c r="AE341" s="114"/>
    </row>
    <row r="342" spans="1:31" ht="11.5" customHeight="1" x14ac:dyDescent="0.3">
      <c r="A342" s="112">
        <v>44470</v>
      </c>
      <c r="B342" s="159">
        <f t="shared" si="296"/>
        <v>10</v>
      </c>
      <c r="C342" s="159">
        <f t="shared" si="288"/>
        <v>2021</v>
      </c>
      <c r="D342" s="98" t="s">
        <v>347</v>
      </c>
      <c r="E342" s="77" t="s">
        <v>94</v>
      </c>
      <c r="F342" s="77" t="s">
        <v>95</v>
      </c>
      <c r="G342" s="9" t="s">
        <v>222</v>
      </c>
      <c r="H342" s="154">
        <v>11.1</v>
      </c>
      <c r="I342" s="78">
        <v>20</v>
      </c>
      <c r="J342" s="67"/>
      <c r="K342" s="53">
        <f t="shared" si="261"/>
        <v>222</v>
      </c>
      <c r="L342" s="54">
        <v>12</v>
      </c>
      <c r="M342" s="55">
        <f t="shared" si="256"/>
        <v>8.1081081081081113E-2</v>
      </c>
      <c r="N342" s="56">
        <f t="shared" si="273"/>
        <v>0.90000000000000036</v>
      </c>
      <c r="O342" s="57">
        <f t="shared" si="274"/>
        <v>18.000000000000007</v>
      </c>
      <c r="P342" s="58"/>
      <c r="Q342" s="57"/>
      <c r="R342" s="59"/>
      <c r="S342" s="60"/>
      <c r="T342" s="56"/>
      <c r="U342" s="61"/>
      <c r="V342" s="62"/>
      <c r="W342" s="68">
        <f t="shared" si="275"/>
        <v>222</v>
      </c>
      <c r="X342" s="69">
        <f t="shared" si="285"/>
        <v>389958.59949999995</v>
      </c>
      <c r="Y342" s="70">
        <v>1</v>
      </c>
      <c r="Z342" s="71">
        <f t="shared" si="289"/>
        <v>18.000000000000007</v>
      </c>
      <c r="AA342" s="72">
        <f t="shared" si="290"/>
        <v>73317.550499999983</v>
      </c>
      <c r="AB342" s="70">
        <f t="shared" si="291"/>
        <v>10</v>
      </c>
      <c r="AC342" s="139">
        <f t="shared" si="295"/>
        <v>240</v>
      </c>
      <c r="AD342" s="113">
        <f t="shared" si="292"/>
        <v>463276.14999999991</v>
      </c>
      <c r="AE342" s="114"/>
    </row>
    <row r="343" spans="1:31" ht="11.5" customHeight="1" x14ac:dyDescent="0.3">
      <c r="A343" s="112">
        <v>44471</v>
      </c>
      <c r="B343" s="159">
        <f t="shared" si="296"/>
        <v>10</v>
      </c>
      <c r="C343" s="159">
        <f t="shared" si="288"/>
        <v>2021</v>
      </c>
      <c r="D343" s="98" t="s">
        <v>348</v>
      </c>
      <c r="E343" s="77" t="s">
        <v>349</v>
      </c>
      <c r="F343" s="77" t="s">
        <v>350</v>
      </c>
      <c r="G343" s="9" t="s">
        <v>283</v>
      </c>
      <c r="H343" s="154">
        <v>7.5</v>
      </c>
      <c r="I343" s="78">
        <v>220</v>
      </c>
      <c r="J343" s="67"/>
      <c r="K343" s="53">
        <f t="shared" si="261"/>
        <v>1650</v>
      </c>
      <c r="L343" s="54">
        <v>8.4</v>
      </c>
      <c r="M343" s="55">
        <f t="shared" si="256"/>
        <v>0.12000000000000005</v>
      </c>
      <c r="N343" s="56">
        <f t="shared" si="273"/>
        <v>0.90000000000000036</v>
      </c>
      <c r="O343" s="57">
        <f t="shared" si="274"/>
        <v>198.00000000000009</v>
      </c>
      <c r="P343" s="58"/>
      <c r="Q343" s="57"/>
      <c r="R343" s="59"/>
      <c r="S343" s="60"/>
      <c r="T343" s="56"/>
      <c r="U343" s="61"/>
      <c r="V343" s="62"/>
      <c r="W343" s="68">
        <f t="shared" si="275"/>
        <v>3300</v>
      </c>
      <c r="X343" s="69">
        <f t="shared" si="285"/>
        <v>393258.59949999995</v>
      </c>
      <c r="Y343" s="70">
        <v>2</v>
      </c>
      <c r="Z343" s="71">
        <f t="shared" si="289"/>
        <v>396.00000000000017</v>
      </c>
      <c r="AA343" s="72">
        <f t="shared" si="290"/>
        <v>73713.550499999983</v>
      </c>
      <c r="AB343" s="70">
        <f t="shared" si="291"/>
        <v>10</v>
      </c>
      <c r="AC343" s="139">
        <f t="shared" si="295"/>
        <v>3696</v>
      </c>
      <c r="AD343" s="113">
        <f t="shared" si="292"/>
        <v>466972.14999999991</v>
      </c>
      <c r="AE343" s="114"/>
    </row>
    <row r="344" spans="1:31" ht="11.5" customHeight="1" x14ac:dyDescent="0.3">
      <c r="A344" s="112">
        <v>44471</v>
      </c>
      <c r="B344" s="159">
        <f t="shared" si="296"/>
        <v>10</v>
      </c>
      <c r="C344" s="159">
        <f t="shared" si="288"/>
        <v>2021</v>
      </c>
      <c r="D344" s="98" t="s">
        <v>348</v>
      </c>
      <c r="E344" s="77" t="s">
        <v>349</v>
      </c>
      <c r="F344" s="77" t="s">
        <v>350</v>
      </c>
      <c r="G344" s="9" t="s">
        <v>39</v>
      </c>
      <c r="H344" s="154">
        <v>7.5</v>
      </c>
      <c r="I344" s="78">
        <v>54</v>
      </c>
      <c r="J344" s="67"/>
      <c r="K344" s="53">
        <f t="shared" si="261"/>
        <v>405</v>
      </c>
      <c r="L344" s="54">
        <v>8.8000000000000007</v>
      </c>
      <c r="M344" s="55">
        <f t="shared" si="256"/>
        <v>0.17333333333333342</v>
      </c>
      <c r="N344" s="56">
        <f t="shared" si="273"/>
        <v>1.3000000000000007</v>
      </c>
      <c r="O344" s="57">
        <f t="shared" si="274"/>
        <v>70.200000000000045</v>
      </c>
      <c r="P344" s="58"/>
      <c r="Q344" s="57"/>
      <c r="R344" s="59"/>
      <c r="S344" s="60"/>
      <c r="T344" s="56"/>
      <c r="U344" s="61"/>
      <c r="V344" s="62"/>
      <c r="W344" s="68">
        <f t="shared" si="275"/>
        <v>405</v>
      </c>
      <c r="X344" s="69">
        <f t="shared" si="285"/>
        <v>393663.59949999995</v>
      </c>
      <c r="Y344" s="70">
        <v>1</v>
      </c>
      <c r="Z344" s="71">
        <f t="shared" si="289"/>
        <v>70.200000000000045</v>
      </c>
      <c r="AA344" s="72">
        <f t="shared" si="290"/>
        <v>73783.75049999998</v>
      </c>
      <c r="AB344" s="70">
        <f t="shared" si="291"/>
        <v>10</v>
      </c>
      <c r="AC344" s="139">
        <f t="shared" si="295"/>
        <v>475.20000000000005</v>
      </c>
      <c r="AD344" s="113">
        <f t="shared" si="292"/>
        <v>467447.34999999992</v>
      </c>
      <c r="AE344" s="114"/>
    </row>
    <row r="345" spans="1:31" ht="11.5" customHeight="1" x14ac:dyDescent="0.3">
      <c r="A345" s="112">
        <v>44471</v>
      </c>
      <c r="B345" s="159">
        <f t="shared" si="296"/>
        <v>10</v>
      </c>
      <c r="C345" s="159">
        <f t="shared" si="288"/>
        <v>2021</v>
      </c>
      <c r="D345" s="98" t="s">
        <v>348</v>
      </c>
      <c r="E345" s="77" t="s">
        <v>349</v>
      </c>
      <c r="F345" s="77" t="s">
        <v>350</v>
      </c>
      <c r="G345" s="9" t="s">
        <v>269</v>
      </c>
      <c r="H345" s="154">
        <v>305</v>
      </c>
      <c r="I345" s="78">
        <v>1</v>
      </c>
      <c r="J345" s="67"/>
      <c r="K345" s="53">
        <f t="shared" si="261"/>
        <v>305</v>
      </c>
      <c r="L345" s="54">
        <v>360</v>
      </c>
      <c r="M345" s="55">
        <f t="shared" si="256"/>
        <v>0.18032786885245902</v>
      </c>
      <c r="N345" s="56">
        <f t="shared" si="273"/>
        <v>55</v>
      </c>
      <c r="O345" s="57">
        <f t="shared" si="274"/>
        <v>55</v>
      </c>
      <c r="P345" s="58"/>
      <c r="Q345" s="57"/>
      <c r="R345" s="59"/>
      <c r="S345" s="60"/>
      <c r="T345" s="56"/>
      <c r="U345" s="61"/>
      <c r="V345" s="62"/>
      <c r="W345" s="68">
        <f t="shared" si="275"/>
        <v>610</v>
      </c>
      <c r="X345" s="69">
        <f t="shared" si="285"/>
        <v>394273.59949999995</v>
      </c>
      <c r="Y345" s="70">
        <v>2</v>
      </c>
      <c r="Z345" s="71">
        <f t="shared" si="289"/>
        <v>110</v>
      </c>
      <c r="AA345" s="72">
        <f t="shared" si="290"/>
        <v>73893.75049999998</v>
      </c>
      <c r="AB345" s="70">
        <f t="shared" si="291"/>
        <v>10</v>
      </c>
      <c r="AC345" s="139">
        <f t="shared" si="295"/>
        <v>720</v>
      </c>
      <c r="AD345" s="113">
        <f t="shared" si="292"/>
        <v>468167.34999999992</v>
      </c>
      <c r="AE345" s="114"/>
    </row>
    <row r="346" spans="1:31" ht="11.5" customHeight="1" x14ac:dyDescent="0.3">
      <c r="A346" s="112">
        <v>44471</v>
      </c>
      <c r="B346" s="159">
        <f t="shared" si="296"/>
        <v>10</v>
      </c>
      <c r="C346" s="159">
        <f t="shared" si="288"/>
        <v>2021</v>
      </c>
      <c r="D346" s="98" t="s">
        <v>348</v>
      </c>
      <c r="E346" s="77" t="s">
        <v>349</v>
      </c>
      <c r="F346" s="77" t="s">
        <v>350</v>
      </c>
      <c r="G346" s="9" t="s">
        <v>34</v>
      </c>
      <c r="H346" s="154">
        <v>1.2</v>
      </c>
      <c r="I346" s="78">
        <v>25</v>
      </c>
      <c r="J346" s="67"/>
      <c r="K346" s="53">
        <f t="shared" si="261"/>
        <v>30</v>
      </c>
      <c r="L346" s="54">
        <v>2.2000000000000002</v>
      </c>
      <c r="M346" s="55">
        <f t="shared" si="256"/>
        <v>0.83333333333333359</v>
      </c>
      <c r="N346" s="56">
        <f t="shared" si="273"/>
        <v>1.0000000000000002</v>
      </c>
      <c r="O346" s="57">
        <f t="shared" si="274"/>
        <v>25.000000000000007</v>
      </c>
      <c r="P346" s="58"/>
      <c r="Q346" s="57"/>
      <c r="R346" s="59"/>
      <c r="S346" s="60"/>
      <c r="T346" s="56"/>
      <c r="U346" s="61"/>
      <c r="V346" s="62"/>
      <c r="W346" s="68">
        <f t="shared" si="275"/>
        <v>90</v>
      </c>
      <c r="X346" s="69">
        <f t="shared" si="285"/>
        <v>394363.59949999995</v>
      </c>
      <c r="Y346" s="70">
        <v>3</v>
      </c>
      <c r="Z346" s="71">
        <f t="shared" si="289"/>
        <v>75.000000000000028</v>
      </c>
      <c r="AA346" s="72">
        <f t="shared" si="290"/>
        <v>73968.75049999998</v>
      </c>
      <c r="AB346" s="70">
        <f t="shared" si="291"/>
        <v>10</v>
      </c>
      <c r="AC346" s="139">
        <f t="shared" si="295"/>
        <v>165.00000000000003</v>
      </c>
      <c r="AD346" s="113">
        <f t="shared" si="292"/>
        <v>468332.34999999992</v>
      </c>
      <c r="AE346" s="114"/>
    </row>
    <row r="347" spans="1:31" ht="11.5" customHeight="1" x14ac:dyDescent="0.3">
      <c r="A347" s="112">
        <v>44474</v>
      </c>
      <c r="B347" s="159">
        <f t="shared" si="296"/>
        <v>10</v>
      </c>
      <c r="C347" s="159">
        <f t="shared" si="288"/>
        <v>2021</v>
      </c>
      <c r="D347" s="98" t="s">
        <v>348</v>
      </c>
      <c r="E347" s="77" t="s">
        <v>349</v>
      </c>
      <c r="F347" s="77" t="s">
        <v>350</v>
      </c>
      <c r="G347" s="9" t="s">
        <v>26</v>
      </c>
      <c r="H347" s="158">
        <v>16</v>
      </c>
      <c r="I347" s="78">
        <v>5</v>
      </c>
      <c r="J347" s="67"/>
      <c r="K347" s="53">
        <f t="shared" si="261"/>
        <v>80</v>
      </c>
      <c r="L347" s="54">
        <v>20</v>
      </c>
      <c r="M347" s="55">
        <f t="shared" si="256"/>
        <v>0.25</v>
      </c>
      <c r="N347" s="56">
        <f t="shared" si="273"/>
        <v>4</v>
      </c>
      <c r="O347" s="57">
        <f t="shared" si="274"/>
        <v>20</v>
      </c>
      <c r="P347" s="58"/>
      <c r="Q347" s="57"/>
      <c r="R347" s="59"/>
      <c r="S347" s="60"/>
      <c r="T347" s="56"/>
      <c r="U347" s="61"/>
      <c r="V347" s="62"/>
      <c r="W347" s="68">
        <f t="shared" si="275"/>
        <v>80</v>
      </c>
      <c r="X347" s="69">
        <f t="shared" si="285"/>
        <v>394443.59949999995</v>
      </c>
      <c r="Y347" s="70">
        <v>1</v>
      </c>
      <c r="Z347" s="71">
        <f t="shared" si="289"/>
        <v>20</v>
      </c>
      <c r="AA347" s="72">
        <f t="shared" si="290"/>
        <v>73988.75049999998</v>
      </c>
      <c r="AB347" s="70">
        <f t="shared" si="291"/>
        <v>10</v>
      </c>
      <c r="AC347" s="139">
        <f t="shared" si="295"/>
        <v>100</v>
      </c>
      <c r="AD347" s="113">
        <f t="shared" si="292"/>
        <v>468432.34999999992</v>
      </c>
      <c r="AE347" s="114"/>
    </row>
    <row r="348" spans="1:31" ht="11.5" customHeight="1" x14ac:dyDescent="0.3">
      <c r="A348" s="112">
        <v>44474</v>
      </c>
      <c r="B348" s="159">
        <f t="shared" si="296"/>
        <v>10</v>
      </c>
      <c r="C348" s="159">
        <f t="shared" si="288"/>
        <v>2021</v>
      </c>
      <c r="D348" s="98" t="s">
        <v>352</v>
      </c>
      <c r="E348" s="77" t="s">
        <v>108</v>
      </c>
      <c r="F348" s="77" t="s">
        <v>109</v>
      </c>
      <c r="G348" s="9" t="s">
        <v>283</v>
      </c>
      <c r="H348" s="154">
        <v>7.5</v>
      </c>
      <c r="I348" s="78">
        <v>220</v>
      </c>
      <c r="J348" s="67"/>
      <c r="K348" s="53">
        <f t="shared" ref="K348:K413" si="297">I348*H348</f>
        <v>1650</v>
      </c>
      <c r="L348" s="54">
        <v>7.9</v>
      </c>
      <c r="M348" s="55">
        <f t="shared" ref="M348:M389" si="298">(L348-H348)/H348</f>
        <v>5.3333333333333378E-2</v>
      </c>
      <c r="N348" s="56">
        <f t="shared" ref="N348:N389" si="299">L348-H348</f>
        <v>0.40000000000000036</v>
      </c>
      <c r="O348" s="57">
        <f t="shared" ref="O348:O389" si="300">N348*I348</f>
        <v>88.000000000000085</v>
      </c>
      <c r="P348" s="58"/>
      <c r="Q348" s="57"/>
      <c r="R348" s="59"/>
      <c r="S348" s="60"/>
      <c r="T348" s="56"/>
      <c r="U348" s="61"/>
      <c r="V348" s="62"/>
      <c r="W348" s="68">
        <f t="shared" ref="W348:W383" si="301">K348*Y348</f>
        <v>9900</v>
      </c>
      <c r="X348" s="69">
        <f t="shared" si="285"/>
        <v>404343.59949999995</v>
      </c>
      <c r="Y348" s="70">
        <v>6</v>
      </c>
      <c r="Z348" s="71">
        <f t="shared" ref="Z348:Z358" si="302">O348*Y348</f>
        <v>528.00000000000045</v>
      </c>
      <c r="AA348" s="72">
        <f t="shared" si="290"/>
        <v>74516.75049999998</v>
      </c>
      <c r="AB348" s="70">
        <f t="shared" si="291"/>
        <v>10</v>
      </c>
      <c r="AC348" s="139">
        <f t="shared" si="295"/>
        <v>10428</v>
      </c>
      <c r="AD348" s="113">
        <f t="shared" si="292"/>
        <v>478860.34999999992</v>
      </c>
      <c r="AE348" s="114"/>
    </row>
    <row r="349" spans="1:31" ht="11.5" customHeight="1" x14ac:dyDescent="0.3">
      <c r="A349" s="112">
        <v>44474</v>
      </c>
      <c r="B349" s="159">
        <f t="shared" si="296"/>
        <v>10</v>
      </c>
      <c r="C349" s="159">
        <f t="shared" si="288"/>
        <v>2021</v>
      </c>
      <c r="D349" s="98" t="s">
        <v>352</v>
      </c>
      <c r="E349" s="77" t="s">
        <v>108</v>
      </c>
      <c r="F349" s="77" t="s">
        <v>109</v>
      </c>
      <c r="G349" s="9" t="s">
        <v>375</v>
      </c>
      <c r="H349" s="154">
        <v>7.7</v>
      </c>
      <c r="I349" s="78">
        <v>37</v>
      </c>
      <c r="J349" s="67"/>
      <c r="K349" s="53">
        <f t="shared" si="297"/>
        <v>284.90000000000003</v>
      </c>
      <c r="L349" s="54">
        <v>8.5</v>
      </c>
      <c r="M349" s="55">
        <f t="shared" si="298"/>
        <v>0.10389610389610388</v>
      </c>
      <c r="N349" s="56">
        <f t="shared" si="299"/>
        <v>0.79999999999999982</v>
      </c>
      <c r="O349" s="57">
        <f t="shared" si="300"/>
        <v>29.599999999999994</v>
      </c>
      <c r="P349" s="58"/>
      <c r="Q349" s="57"/>
      <c r="R349" s="59"/>
      <c r="S349" s="60"/>
      <c r="T349" s="56"/>
      <c r="U349" s="61"/>
      <c r="V349" s="62"/>
      <c r="W349" s="68">
        <f t="shared" si="301"/>
        <v>1139.6000000000001</v>
      </c>
      <c r="X349" s="69">
        <f t="shared" si="285"/>
        <v>405483.19949999993</v>
      </c>
      <c r="Y349" s="70">
        <v>4</v>
      </c>
      <c r="Z349" s="71">
        <f t="shared" si="302"/>
        <v>118.39999999999998</v>
      </c>
      <c r="AA349" s="72">
        <f t="shared" si="290"/>
        <v>74635.150499999974</v>
      </c>
      <c r="AB349" s="70">
        <f t="shared" si="291"/>
        <v>10</v>
      </c>
      <c r="AC349" s="139">
        <f t="shared" si="295"/>
        <v>1258</v>
      </c>
      <c r="AD349" s="113">
        <f t="shared" si="292"/>
        <v>480118.34999999992</v>
      </c>
      <c r="AE349" s="114"/>
    </row>
    <row r="350" spans="1:31" ht="11.5" customHeight="1" x14ac:dyDescent="0.3">
      <c r="A350" s="112">
        <v>44474</v>
      </c>
      <c r="B350" s="159">
        <f t="shared" si="296"/>
        <v>10</v>
      </c>
      <c r="C350" s="159">
        <f t="shared" si="288"/>
        <v>2021</v>
      </c>
      <c r="D350" s="98" t="s">
        <v>352</v>
      </c>
      <c r="E350" s="77" t="s">
        <v>108</v>
      </c>
      <c r="F350" s="77" t="s">
        <v>109</v>
      </c>
      <c r="G350" s="9" t="s">
        <v>34</v>
      </c>
      <c r="H350" s="154">
        <v>1.2</v>
      </c>
      <c r="I350" s="78">
        <v>25</v>
      </c>
      <c r="J350" s="67"/>
      <c r="K350" s="53">
        <f t="shared" si="297"/>
        <v>30</v>
      </c>
      <c r="L350" s="54">
        <v>2.2000000000000002</v>
      </c>
      <c r="M350" s="55">
        <f t="shared" si="298"/>
        <v>0.83333333333333359</v>
      </c>
      <c r="N350" s="56">
        <f t="shared" si="299"/>
        <v>1.0000000000000002</v>
      </c>
      <c r="O350" s="57">
        <f t="shared" si="300"/>
        <v>25.000000000000007</v>
      </c>
      <c r="P350" s="58"/>
      <c r="Q350" s="57"/>
      <c r="R350" s="59"/>
      <c r="S350" s="60"/>
      <c r="T350" s="56"/>
      <c r="U350" s="61"/>
      <c r="V350" s="62"/>
      <c r="W350" s="68">
        <f t="shared" si="301"/>
        <v>150</v>
      </c>
      <c r="X350" s="69">
        <f t="shared" si="285"/>
        <v>405633.19949999993</v>
      </c>
      <c r="Y350" s="70">
        <v>5</v>
      </c>
      <c r="Z350" s="71">
        <f t="shared" si="302"/>
        <v>125.00000000000003</v>
      </c>
      <c r="AA350" s="72">
        <f t="shared" si="290"/>
        <v>74760.150499999974</v>
      </c>
      <c r="AB350" s="70">
        <f t="shared" si="291"/>
        <v>10</v>
      </c>
      <c r="AC350" s="139">
        <f t="shared" si="295"/>
        <v>275</v>
      </c>
      <c r="AD350" s="113">
        <f t="shared" si="292"/>
        <v>480393.34999999992</v>
      </c>
      <c r="AE350" s="114"/>
    </row>
    <row r="351" spans="1:31" ht="11.5" customHeight="1" x14ac:dyDescent="0.3">
      <c r="A351" s="112">
        <v>44474</v>
      </c>
      <c r="B351" s="159">
        <f t="shared" si="296"/>
        <v>10</v>
      </c>
      <c r="C351" s="159">
        <f t="shared" si="288"/>
        <v>2021</v>
      </c>
      <c r="D351" s="98" t="s">
        <v>352</v>
      </c>
      <c r="E351" s="77" t="s">
        <v>108</v>
      </c>
      <c r="F351" s="77" t="s">
        <v>109</v>
      </c>
      <c r="G351" s="9" t="s">
        <v>351</v>
      </c>
      <c r="H351" s="154">
        <v>12</v>
      </c>
      <c r="I351" s="78">
        <v>5</v>
      </c>
      <c r="J351" s="67"/>
      <c r="K351" s="53">
        <f t="shared" si="297"/>
        <v>60</v>
      </c>
      <c r="L351" s="54">
        <v>16</v>
      </c>
      <c r="M351" s="55">
        <f t="shared" si="298"/>
        <v>0.33333333333333331</v>
      </c>
      <c r="N351" s="56">
        <f t="shared" si="299"/>
        <v>4</v>
      </c>
      <c r="O351" s="57">
        <f t="shared" si="300"/>
        <v>20</v>
      </c>
      <c r="P351" s="58"/>
      <c r="Q351" s="57"/>
      <c r="R351" s="59"/>
      <c r="S351" s="60"/>
      <c r="T351" s="56"/>
      <c r="U351" s="61"/>
      <c r="V351" s="62"/>
      <c r="W351" s="68">
        <f t="shared" si="301"/>
        <v>120</v>
      </c>
      <c r="X351" s="69">
        <f t="shared" si="285"/>
        <v>405753.19949999993</v>
      </c>
      <c r="Y351" s="70">
        <v>2</v>
      </c>
      <c r="Z351" s="71">
        <f t="shared" si="302"/>
        <v>40</v>
      </c>
      <c r="AA351" s="72">
        <f t="shared" si="290"/>
        <v>74800.150499999974</v>
      </c>
      <c r="AB351" s="70">
        <f t="shared" si="291"/>
        <v>10</v>
      </c>
      <c r="AC351" s="139">
        <f t="shared" si="295"/>
        <v>160</v>
      </c>
      <c r="AD351" s="113">
        <f t="shared" si="292"/>
        <v>480553.34999999992</v>
      </c>
      <c r="AE351" s="114"/>
    </row>
    <row r="352" spans="1:31" ht="11.5" customHeight="1" x14ac:dyDescent="0.3">
      <c r="A352" s="112">
        <v>44476</v>
      </c>
      <c r="B352" s="159">
        <f t="shared" si="296"/>
        <v>10</v>
      </c>
      <c r="C352" s="159">
        <f t="shared" si="288"/>
        <v>2021</v>
      </c>
      <c r="D352" s="98" t="s">
        <v>353</v>
      </c>
      <c r="E352" s="77" t="s">
        <v>78</v>
      </c>
      <c r="F352" s="77" t="s">
        <v>63</v>
      </c>
      <c r="G352" s="9" t="s">
        <v>354</v>
      </c>
      <c r="H352" s="154">
        <v>7.65</v>
      </c>
      <c r="I352" s="78">
        <v>220</v>
      </c>
      <c r="J352" s="67"/>
      <c r="K352" s="53">
        <f t="shared" si="297"/>
        <v>1683</v>
      </c>
      <c r="L352" s="54">
        <v>8.5</v>
      </c>
      <c r="M352" s="55">
        <f t="shared" si="298"/>
        <v>0.11111111111111106</v>
      </c>
      <c r="N352" s="56">
        <f t="shared" si="299"/>
        <v>0.84999999999999964</v>
      </c>
      <c r="O352" s="57">
        <f t="shared" si="300"/>
        <v>186.99999999999991</v>
      </c>
      <c r="P352" s="58"/>
      <c r="Q352" s="57"/>
      <c r="R352" s="59"/>
      <c r="S352" s="60"/>
      <c r="T352" s="56"/>
      <c r="U352" s="61"/>
      <c r="V352" s="62"/>
      <c r="W352" s="68">
        <f t="shared" si="301"/>
        <v>1683</v>
      </c>
      <c r="X352" s="69">
        <f t="shared" si="285"/>
        <v>407436.19949999993</v>
      </c>
      <c r="Y352" s="70">
        <v>1</v>
      </c>
      <c r="Z352" s="71">
        <f t="shared" si="302"/>
        <v>186.99999999999991</v>
      </c>
      <c r="AA352" s="72">
        <f t="shared" si="290"/>
        <v>74987.150499999974</v>
      </c>
      <c r="AB352" s="70">
        <f t="shared" si="291"/>
        <v>10</v>
      </c>
      <c r="AC352" s="139">
        <f t="shared" si="295"/>
        <v>1870</v>
      </c>
      <c r="AD352" s="113">
        <f t="shared" si="292"/>
        <v>482423.34999999992</v>
      </c>
      <c r="AE352" s="114"/>
    </row>
    <row r="353" spans="1:31" ht="11.5" customHeight="1" x14ac:dyDescent="0.3">
      <c r="A353" s="112">
        <v>44476</v>
      </c>
      <c r="B353" s="159">
        <f t="shared" si="296"/>
        <v>10</v>
      </c>
      <c r="C353" s="159">
        <f t="shared" si="288"/>
        <v>2021</v>
      </c>
      <c r="D353" s="98" t="s">
        <v>353</v>
      </c>
      <c r="E353" s="77" t="s">
        <v>78</v>
      </c>
      <c r="F353" s="77" t="s">
        <v>63</v>
      </c>
      <c r="G353" s="9" t="s">
        <v>42</v>
      </c>
      <c r="H353" s="154">
        <v>1.2</v>
      </c>
      <c r="I353" s="78">
        <v>25</v>
      </c>
      <c r="J353" s="67"/>
      <c r="K353" s="53">
        <f t="shared" si="297"/>
        <v>30</v>
      </c>
      <c r="L353" s="54">
        <v>2</v>
      </c>
      <c r="M353" s="55">
        <f t="shared" si="298"/>
        <v>0.66666666666666674</v>
      </c>
      <c r="N353" s="56">
        <f t="shared" si="299"/>
        <v>0.8</v>
      </c>
      <c r="O353" s="57">
        <f t="shared" si="300"/>
        <v>20</v>
      </c>
      <c r="P353" s="58"/>
      <c r="Q353" s="57"/>
      <c r="R353" s="59"/>
      <c r="S353" s="60"/>
      <c r="T353" s="56"/>
      <c r="U353" s="61"/>
      <c r="V353" s="62"/>
      <c r="W353" s="68">
        <f t="shared" si="301"/>
        <v>180</v>
      </c>
      <c r="X353" s="69">
        <f t="shared" si="285"/>
        <v>407616.19949999993</v>
      </c>
      <c r="Y353" s="70">
        <v>6</v>
      </c>
      <c r="Z353" s="71">
        <f t="shared" si="302"/>
        <v>120</v>
      </c>
      <c r="AA353" s="72">
        <f t="shared" si="290"/>
        <v>75107.150499999974</v>
      </c>
      <c r="AB353" s="70">
        <f t="shared" si="291"/>
        <v>10</v>
      </c>
      <c r="AC353" s="139">
        <f t="shared" si="295"/>
        <v>300</v>
      </c>
      <c r="AD353" s="113">
        <f t="shared" si="292"/>
        <v>482723.34999999992</v>
      </c>
      <c r="AE353" s="114"/>
    </row>
    <row r="354" spans="1:31" ht="11.5" customHeight="1" x14ac:dyDescent="0.3">
      <c r="A354" s="112">
        <v>44476</v>
      </c>
      <c r="B354" s="159">
        <f t="shared" si="296"/>
        <v>10</v>
      </c>
      <c r="C354" s="159">
        <f t="shared" si="288"/>
        <v>2021</v>
      </c>
      <c r="D354" s="98" t="s">
        <v>353</v>
      </c>
      <c r="E354" s="77" t="s">
        <v>78</v>
      </c>
      <c r="F354" s="77" t="s">
        <v>63</v>
      </c>
      <c r="G354" s="9" t="s">
        <v>351</v>
      </c>
      <c r="H354" s="154">
        <v>12</v>
      </c>
      <c r="I354" s="78">
        <v>5</v>
      </c>
      <c r="J354" s="67"/>
      <c r="K354" s="53">
        <f t="shared" si="297"/>
        <v>60</v>
      </c>
      <c r="L354" s="54">
        <v>16</v>
      </c>
      <c r="M354" s="55">
        <f t="shared" si="298"/>
        <v>0.33333333333333331</v>
      </c>
      <c r="N354" s="56">
        <f t="shared" si="299"/>
        <v>4</v>
      </c>
      <c r="O354" s="57">
        <f t="shared" si="300"/>
        <v>20</v>
      </c>
      <c r="P354" s="58"/>
      <c r="Q354" s="57"/>
      <c r="R354" s="59"/>
      <c r="S354" s="60"/>
      <c r="T354" s="56"/>
      <c r="U354" s="61"/>
      <c r="V354" s="62"/>
      <c r="W354" s="68">
        <f t="shared" si="301"/>
        <v>120</v>
      </c>
      <c r="X354" s="69">
        <f t="shared" si="285"/>
        <v>407736.19949999993</v>
      </c>
      <c r="Y354" s="70">
        <v>2</v>
      </c>
      <c r="Z354" s="71">
        <f t="shared" si="302"/>
        <v>40</v>
      </c>
      <c r="AA354" s="72">
        <f t="shared" si="290"/>
        <v>75147.150499999974</v>
      </c>
      <c r="AB354" s="70">
        <f t="shared" si="291"/>
        <v>10</v>
      </c>
      <c r="AC354" s="139">
        <f t="shared" si="295"/>
        <v>160</v>
      </c>
      <c r="AD354" s="113">
        <f t="shared" si="292"/>
        <v>482883.34999999992</v>
      </c>
      <c r="AE354" s="114"/>
    </row>
    <row r="355" spans="1:31" ht="11.5" customHeight="1" x14ac:dyDescent="0.3">
      <c r="A355" s="112">
        <v>44477</v>
      </c>
      <c r="B355" s="159">
        <f t="shared" si="296"/>
        <v>10</v>
      </c>
      <c r="C355" s="159">
        <f t="shared" si="288"/>
        <v>2021</v>
      </c>
      <c r="D355" s="98" t="s">
        <v>355</v>
      </c>
      <c r="E355" s="77" t="s">
        <v>78</v>
      </c>
      <c r="F355" s="77" t="s">
        <v>63</v>
      </c>
      <c r="G355" s="9" t="s">
        <v>356</v>
      </c>
      <c r="H355" s="154">
        <v>32</v>
      </c>
      <c r="I355" s="78">
        <v>25</v>
      </c>
      <c r="J355" s="67"/>
      <c r="K355" s="53">
        <f t="shared" si="297"/>
        <v>800</v>
      </c>
      <c r="L355" s="54">
        <v>52</v>
      </c>
      <c r="M355" s="55">
        <f t="shared" si="298"/>
        <v>0.625</v>
      </c>
      <c r="N355" s="56">
        <f t="shared" si="299"/>
        <v>20</v>
      </c>
      <c r="O355" s="57">
        <f t="shared" si="300"/>
        <v>500</v>
      </c>
      <c r="P355" s="58"/>
      <c r="Q355" s="57"/>
      <c r="R355" s="59"/>
      <c r="S355" s="60"/>
      <c r="T355" s="56"/>
      <c r="U355" s="61"/>
      <c r="V355" s="62"/>
      <c r="W355" s="68">
        <f t="shared" si="301"/>
        <v>800</v>
      </c>
      <c r="X355" s="69">
        <f t="shared" si="285"/>
        <v>408536.19949999993</v>
      </c>
      <c r="Y355" s="70">
        <v>1</v>
      </c>
      <c r="Z355" s="71">
        <f t="shared" si="302"/>
        <v>500</v>
      </c>
      <c r="AA355" s="72">
        <f t="shared" si="290"/>
        <v>75647.150499999974</v>
      </c>
      <c r="AB355" s="70">
        <f t="shared" si="291"/>
        <v>10</v>
      </c>
      <c r="AC355" s="139">
        <f t="shared" si="295"/>
        <v>1300</v>
      </c>
      <c r="AD355" s="113">
        <f t="shared" si="292"/>
        <v>484183.34999999992</v>
      </c>
      <c r="AE355" s="114"/>
    </row>
    <row r="356" spans="1:31" ht="11.5" customHeight="1" x14ac:dyDescent="0.3">
      <c r="A356" s="112">
        <v>44478</v>
      </c>
      <c r="B356" s="159">
        <f t="shared" si="296"/>
        <v>10</v>
      </c>
      <c r="C356" s="159">
        <f t="shared" si="288"/>
        <v>2021</v>
      </c>
      <c r="D356" s="98" t="s">
        <v>357</v>
      </c>
      <c r="E356" s="77" t="s">
        <v>358</v>
      </c>
      <c r="F356" s="77" t="s">
        <v>359</v>
      </c>
      <c r="G356" s="9" t="s">
        <v>38</v>
      </c>
      <c r="H356" s="154">
        <v>7.35</v>
      </c>
      <c r="I356" s="78">
        <v>220</v>
      </c>
      <c r="J356" s="67"/>
      <c r="K356" s="53">
        <f t="shared" si="297"/>
        <v>1617</v>
      </c>
      <c r="L356" s="54">
        <v>8</v>
      </c>
      <c r="M356" s="55">
        <f t="shared" si="298"/>
        <v>8.843537414965992E-2</v>
      </c>
      <c r="N356" s="56">
        <f t="shared" si="299"/>
        <v>0.65000000000000036</v>
      </c>
      <c r="O356" s="57">
        <f t="shared" si="300"/>
        <v>143.00000000000009</v>
      </c>
      <c r="P356" s="58"/>
      <c r="Q356" s="57"/>
      <c r="R356" s="59"/>
      <c r="S356" s="60"/>
      <c r="T356" s="56"/>
      <c r="U356" s="61"/>
      <c r="V356" s="62"/>
      <c r="W356" s="68">
        <f t="shared" si="301"/>
        <v>1617</v>
      </c>
      <c r="X356" s="69">
        <f t="shared" si="285"/>
        <v>410153.19949999993</v>
      </c>
      <c r="Y356" s="70">
        <v>1</v>
      </c>
      <c r="Z356" s="71">
        <f t="shared" si="302"/>
        <v>143.00000000000009</v>
      </c>
      <c r="AA356" s="72">
        <f t="shared" si="290"/>
        <v>75790.150499999974</v>
      </c>
      <c r="AB356" s="70">
        <f t="shared" si="291"/>
        <v>10</v>
      </c>
      <c r="AC356" s="139">
        <f t="shared" si="295"/>
        <v>1760</v>
      </c>
      <c r="AD356" s="113">
        <f t="shared" si="292"/>
        <v>485943.34999999992</v>
      </c>
      <c r="AE356" s="114"/>
    </row>
    <row r="357" spans="1:31" ht="11.5" customHeight="1" x14ac:dyDescent="0.3">
      <c r="A357" s="112">
        <v>44480</v>
      </c>
      <c r="B357" s="159">
        <f t="shared" si="296"/>
        <v>10</v>
      </c>
      <c r="C357" s="159">
        <f t="shared" si="288"/>
        <v>2021</v>
      </c>
      <c r="D357" s="98" t="s">
        <v>360</v>
      </c>
      <c r="E357" s="77" t="s">
        <v>194</v>
      </c>
      <c r="F357" s="77" t="s">
        <v>195</v>
      </c>
      <c r="G357" s="9" t="s">
        <v>34</v>
      </c>
      <c r="H357" s="154">
        <v>1.2</v>
      </c>
      <c r="I357" s="78">
        <v>25</v>
      </c>
      <c r="J357" s="67"/>
      <c r="K357" s="53">
        <f t="shared" si="297"/>
        <v>30</v>
      </c>
      <c r="L357" s="54">
        <v>2.5</v>
      </c>
      <c r="M357" s="55">
        <f t="shared" si="298"/>
        <v>1.0833333333333335</v>
      </c>
      <c r="N357" s="56">
        <f t="shared" si="299"/>
        <v>1.3</v>
      </c>
      <c r="O357" s="57">
        <f t="shared" si="300"/>
        <v>32.5</v>
      </c>
      <c r="P357" s="58"/>
      <c r="Q357" s="57"/>
      <c r="R357" s="59"/>
      <c r="S357" s="60"/>
      <c r="T357" s="56"/>
      <c r="U357" s="61"/>
      <c r="V357" s="62"/>
      <c r="W357" s="68">
        <f t="shared" si="301"/>
        <v>60</v>
      </c>
      <c r="X357" s="69">
        <f t="shared" si="285"/>
        <v>410213.19949999993</v>
      </c>
      <c r="Y357" s="70">
        <v>2</v>
      </c>
      <c r="Z357" s="71">
        <f t="shared" si="302"/>
        <v>65</v>
      </c>
      <c r="AA357" s="72">
        <f t="shared" si="290"/>
        <v>75855.150499999974</v>
      </c>
      <c r="AB357" s="70">
        <f t="shared" si="291"/>
        <v>10</v>
      </c>
      <c r="AC357" s="139">
        <f t="shared" si="295"/>
        <v>125</v>
      </c>
      <c r="AD357" s="113">
        <f t="shared" si="292"/>
        <v>486068.34999999992</v>
      </c>
      <c r="AE357" s="114"/>
    </row>
    <row r="358" spans="1:31" ht="11.5" customHeight="1" x14ac:dyDescent="0.3">
      <c r="A358" s="112">
        <v>44480</v>
      </c>
      <c r="B358" s="159">
        <f t="shared" si="296"/>
        <v>10</v>
      </c>
      <c r="C358" s="159">
        <f t="shared" si="288"/>
        <v>2021</v>
      </c>
      <c r="D358" s="98" t="s">
        <v>360</v>
      </c>
      <c r="E358" s="77" t="s">
        <v>194</v>
      </c>
      <c r="F358" s="77" t="s">
        <v>195</v>
      </c>
      <c r="G358" s="9" t="s">
        <v>351</v>
      </c>
      <c r="H358" s="154">
        <v>12</v>
      </c>
      <c r="I358" s="78">
        <v>5</v>
      </c>
      <c r="J358" s="67"/>
      <c r="K358" s="53">
        <f t="shared" si="297"/>
        <v>60</v>
      </c>
      <c r="L358" s="54">
        <v>16</v>
      </c>
      <c r="M358" s="55">
        <f t="shared" si="298"/>
        <v>0.33333333333333331</v>
      </c>
      <c r="N358" s="56">
        <f t="shared" si="299"/>
        <v>4</v>
      </c>
      <c r="O358" s="57">
        <f t="shared" si="300"/>
        <v>20</v>
      </c>
      <c r="P358" s="58"/>
      <c r="Q358" s="57"/>
      <c r="R358" s="59"/>
      <c r="S358" s="60"/>
      <c r="T358" s="56"/>
      <c r="U358" s="61"/>
      <c r="V358" s="62"/>
      <c r="W358" s="68">
        <f t="shared" si="301"/>
        <v>60</v>
      </c>
      <c r="X358" s="69">
        <f t="shared" si="285"/>
        <v>410273.19949999993</v>
      </c>
      <c r="Y358" s="70">
        <v>1</v>
      </c>
      <c r="Z358" s="71">
        <f t="shared" si="302"/>
        <v>20</v>
      </c>
      <c r="AA358" s="72">
        <f t="shared" si="290"/>
        <v>75875.150499999974</v>
      </c>
      <c r="AB358" s="70">
        <f t="shared" si="291"/>
        <v>10</v>
      </c>
      <c r="AC358" s="139">
        <f t="shared" si="295"/>
        <v>80</v>
      </c>
      <c r="AD358" s="113">
        <f t="shared" si="292"/>
        <v>486148.34999999992</v>
      </c>
      <c r="AE358" s="114"/>
    </row>
    <row r="359" spans="1:31" ht="11.5" customHeight="1" x14ac:dyDescent="0.3">
      <c r="A359" s="112">
        <v>44481</v>
      </c>
      <c r="B359" s="159">
        <f t="shared" si="296"/>
        <v>10</v>
      </c>
      <c r="C359" s="159">
        <f t="shared" si="288"/>
        <v>2021</v>
      </c>
      <c r="D359" s="98" t="s">
        <v>361</v>
      </c>
      <c r="E359" s="77" t="s">
        <v>358</v>
      </c>
      <c r="F359" s="77" t="s">
        <v>359</v>
      </c>
      <c r="G359" s="9" t="s">
        <v>362</v>
      </c>
      <c r="H359" s="154">
        <v>7.45</v>
      </c>
      <c r="I359" s="78">
        <v>225</v>
      </c>
      <c r="J359" s="67"/>
      <c r="K359" s="53">
        <f t="shared" si="297"/>
        <v>1676.25</v>
      </c>
      <c r="L359" s="54">
        <v>8.5</v>
      </c>
      <c r="M359" s="55">
        <f t="shared" si="298"/>
        <v>0.1409395973154362</v>
      </c>
      <c r="N359" s="56">
        <f t="shared" si="299"/>
        <v>1.0499999999999998</v>
      </c>
      <c r="O359" s="57">
        <f t="shared" si="300"/>
        <v>236.24999999999997</v>
      </c>
      <c r="P359" s="58"/>
      <c r="Q359" s="57"/>
      <c r="R359" s="59"/>
      <c r="S359" s="60"/>
      <c r="T359" s="56"/>
      <c r="U359" s="61"/>
      <c r="V359" s="62"/>
      <c r="W359" s="68">
        <f t="shared" si="301"/>
        <v>6705</v>
      </c>
      <c r="X359" s="69">
        <f t="shared" si="285"/>
        <v>416978.19949999993</v>
      </c>
      <c r="Y359" s="70">
        <v>4</v>
      </c>
      <c r="Z359" s="71">
        <f t="shared" ref="Z359:Z377" si="303">O359*Y359</f>
        <v>944.99999999999989</v>
      </c>
      <c r="AA359" s="72">
        <f t="shared" si="290"/>
        <v>76820.150499999974</v>
      </c>
      <c r="AB359" s="70">
        <f t="shared" ref="AB359:AB387" si="304">MONTH(A359)</f>
        <v>10</v>
      </c>
      <c r="AC359" s="139">
        <f t="shared" si="295"/>
        <v>7650</v>
      </c>
      <c r="AD359" s="113">
        <f t="shared" si="292"/>
        <v>493798.34999999992</v>
      </c>
      <c r="AE359" s="114"/>
    </row>
    <row r="360" spans="1:31" ht="11.5" customHeight="1" x14ac:dyDescent="0.3">
      <c r="A360" s="112">
        <v>44481</v>
      </c>
      <c r="B360" s="159">
        <f t="shared" si="296"/>
        <v>10</v>
      </c>
      <c r="C360" s="159">
        <f t="shared" si="288"/>
        <v>2021</v>
      </c>
      <c r="D360" s="98" t="s">
        <v>361</v>
      </c>
      <c r="E360" s="77" t="s">
        <v>358</v>
      </c>
      <c r="F360" s="77" t="s">
        <v>359</v>
      </c>
      <c r="G360" s="9" t="s">
        <v>363</v>
      </c>
      <c r="H360" s="154">
        <v>8.3000000000000007</v>
      </c>
      <c r="I360" s="78">
        <v>37</v>
      </c>
      <c r="J360" s="67"/>
      <c r="K360" s="53">
        <f t="shared" si="297"/>
        <v>307.10000000000002</v>
      </c>
      <c r="L360" s="54">
        <v>8.6</v>
      </c>
      <c r="M360" s="55">
        <f t="shared" si="298"/>
        <v>3.6144578313252879E-2</v>
      </c>
      <c r="N360" s="56">
        <f t="shared" si="299"/>
        <v>0.29999999999999893</v>
      </c>
      <c r="O360" s="57">
        <f t="shared" si="300"/>
        <v>11.099999999999961</v>
      </c>
      <c r="P360" s="58"/>
      <c r="Q360" s="57"/>
      <c r="R360" s="59"/>
      <c r="S360" s="60"/>
      <c r="T360" s="56"/>
      <c r="U360" s="61"/>
      <c r="V360" s="62"/>
      <c r="W360" s="68">
        <f t="shared" si="301"/>
        <v>3071</v>
      </c>
      <c r="X360" s="69">
        <f t="shared" si="285"/>
        <v>420049.19949999993</v>
      </c>
      <c r="Y360" s="70">
        <v>10</v>
      </c>
      <c r="Z360" s="71">
        <f t="shared" si="303"/>
        <v>110.9999999999996</v>
      </c>
      <c r="AA360" s="72">
        <f t="shared" si="290"/>
        <v>76931.150499999974</v>
      </c>
      <c r="AB360" s="70">
        <f t="shared" si="304"/>
        <v>10</v>
      </c>
      <c r="AC360" s="139">
        <f t="shared" si="295"/>
        <v>3181.9999999999995</v>
      </c>
      <c r="AD360" s="113">
        <f t="shared" si="292"/>
        <v>496980.34999999992</v>
      </c>
      <c r="AE360" s="114"/>
    </row>
    <row r="361" spans="1:31" ht="11.5" customHeight="1" x14ac:dyDescent="0.3">
      <c r="A361" s="112">
        <v>44481</v>
      </c>
      <c r="B361" s="159">
        <f t="shared" si="296"/>
        <v>10</v>
      </c>
      <c r="C361" s="159">
        <f t="shared" si="288"/>
        <v>2021</v>
      </c>
      <c r="D361" s="98" t="s">
        <v>361</v>
      </c>
      <c r="E361" s="77" t="s">
        <v>358</v>
      </c>
      <c r="F361" s="77" t="s">
        <v>359</v>
      </c>
      <c r="G361" s="9" t="s">
        <v>34</v>
      </c>
      <c r="H361" s="154">
        <v>1.2</v>
      </c>
      <c r="I361" s="78">
        <v>25</v>
      </c>
      <c r="J361" s="67"/>
      <c r="K361" s="53">
        <f t="shared" si="297"/>
        <v>30</v>
      </c>
      <c r="L361" s="54">
        <v>2.5</v>
      </c>
      <c r="M361" s="55">
        <f t="shared" si="298"/>
        <v>1.0833333333333335</v>
      </c>
      <c r="N361" s="56">
        <f t="shared" si="299"/>
        <v>1.3</v>
      </c>
      <c r="O361" s="57">
        <f t="shared" si="300"/>
        <v>32.5</v>
      </c>
      <c r="P361" s="58"/>
      <c r="Q361" s="57"/>
      <c r="R361" s="59"/>
      <c r="S361" s="60"/>
      <c r="T361" s="56"/>
      <c r="U361" s="61"/>
      <c r="V361" s="62"/>
      <c r="W361" s="68">
        <f t="shared" si="301"/>
        <v>60</v>
      </c>
      <c r="X361" s="69">
        <f t="shared" si="285"/>
        <v>420109.19949999993</v>
      </c>
      <c r="Y361" s="70">
        <v>2</v>
      </c>
      <c r="Z361" s="71">
        <f t="shared" si="303"/>
        <v>65</v>
      </c>
      <c r="AA361" s="72">
        <f t="shared" si="290"/>
        <v>76996.150499999974</v>
      </c>
      <c r="AB361" s="70">
        <f t="shared" si="304"/>
        <v>10</v>
      </c>
      <c r="AC361" s="139">
        <f t="shared" si="295"/>
        <v>125</v>
      </c>
      <c r="AD361" s="113">
        <f t="shared" si="292"/>
        <v>497105.34999999992</v>
      </c>
      <c r="AE361" s="114"/>
    </row>
    <row r="362" spans="1:31" ht="11.5" customHeight="1" x14ac:dyDescent="0.3">
      <c r="A362" s="112">
        <v>44481</v>
      </c>
      <c r="B362" s="159">
        <f t="shared" si="296"/>
        <v>10</v>
      </c>
      <c r="C362" s="159">
        <f t="shared" si="288"/>
        <v>2021</v>
      </c>
      <c r="D362" s="98" t="s">
        <v>361</v>
      </c>
      <c r="E362" s="77" t="s">
        <v>358</v>
      </c>
      <c r="F362" s="77" t="s">
        <v>359</v>
      </c>
      <c r="G362" s="9" t="s">
        <v>351</v>
      </c>
      <c r="H362" s="154">
        <v>12</v>
      </c>
      <c r="I362" s="78">
        <v>5</v>
      </c>
      <c r="J362" s="67"/>
      <c r="K362" s="53">
        <f t="shared" si="297"/>
        <v>60</v>
      </c>
      <c r="L362" s="54">
        <v>16</v>
      </c>
      <c r="M362" s="55">
        <f t="shared" si="298"/>
        <v>0.33333333333333331</v>
      </c>
      <c r="N362" s="56">
        <f t="shared" si="299"/>
        <v>4</v>
      </c>
      <c r="O362" s="57">
        <f t="shared" si="300"/>
        <v>20</v>
      </c>
      <c r="P362" s="58"/>
      <c r="Q362" s="57"/>
      <c r="R362" s="59"/>
      <c r="S362" s="60"/>
      <c r="T362" s="56"/>
      <c r="U362" s="61"/>
      <c r="V362" s="62"/>
      <c r="W362" s="68">
        <f t="shared" si="301"/>
        <v>240</v>
      </c>
      <c r="X362" s="69">
        <f t="shared" si="285"/>
        <v>420349.19949999993</v>
      </c>
      <c r="Y362" s="70">
        <v>4</v>
      </c>
      <c r="Z362" s="71">
        <f t="shared" si="303"/>
        <v>80</v>
      </c>
      <c r="AA362" s="72">
        <f t="shared" si="290"/>
        <v>77076.150499999974</v>
      </c>
      <c r="AB362" s="70">
        <f t="shared" si="304"/>
        <v>10</v>
      </c>
      <c r="AC362" s="139">
        <f t="shared" si="295"/>
        <v>320</v>
      </c>
      <c r="AD362" s="113">
        <f t="shared" si="292"/>
        <v>497425.34999999992</v>
      </c>
      <c r="AE362" s="114"/>
    </row>
    <row r="363" spans="1:31" ht="11.5" customHeight="1" x14ac:dyDescent="0.3">
      <c r="A363" s="112">
        <v>44481</v>
      </c>
      <c r="B363" s="159">
        <f t="shared" si="296"/>
        <v>10</v>
      </c>
      <c r="C363" s="159">
        <f t="shared" si="288"/>
        <v>2021</v>
      </c>
      <c r="D363" s="98" t="s">
        <v>361</v>
      </c>
      <c r="E363" s="77" t="s">
        <v>358</v>
      </c>
      <c r="F363" s="77" t="s">
        <v>359</v>
      </c>
      <c r="G363" s="9" t="s">
        <v>364</v>
      </c>
      <c r="H363" s="154">
        <v>6.4</v>
      </c>
      <c r="I363" s="78">
        <v>45</v>
      </c>
      <c r="J363" s="67"/>
      <c r="K363" s="53">
        <f t="shared" si="297"/>
        <v>288</v>
      </c>
      <c r="L363" s="54">
        <v>7.5</v>
      </c>
      <c r="M363" s="55">
        <f t="shared" si="298"/>
        <v>0.17187499999999994</v>
      </c>
      <c r="N363" s="56">
        <f t="shared" si="299"/>
        <v>1.0999999999999996</v>
      </c>
      <c r="O363" s="57">
        <f t="shared" si="300"/>
        <v>49.499999999999986</v>
      </c>
      <c r="P363" s="58"/>
      <c r="Q363" s="57"/>
      <c r="R363" s="59"/>
      <c r="S363" s="60"/>
      <c r="T363" s="56"/>
      <c r="U363" s="61"/>
      <c r="V363" s="62"/>
      <c r="W363" s="68">
        <f t="shared" si="301"/>
        <v>1152</v>
      </c>
      <c r="X363" s="69">
        <f t="shared" si="285"/>
        <v>421501.19949999993</v>
      </c>
      <c r="Y363" s="70">
        <v>4</v>
      </c>
      <c r="Z363" s="71">
        <f t="shared" si="303"/>
        <v>197.99999999999994</v>
      </c>
      <c r="AA363" s="72">
        <f t="shared" si="290"/>
        <v>77274.150499999974</v>
      </c>
      <c r="AB363" s="70">
        <f t="shared" si="304"/>
        <v>10</v>
      </c>
      <c r="AC363" s="139">
        <f t="shared" si="295"/>
        <v>1350</v>
      </c>
      <c r="AD363" s="113">
        <f t="shared" si="292"/>
        <v>498775.34999999992</v>
      </c>
      <c r="AE363" s="114"/>
    </row>
    <row r="364" spans="1:31" ht="11.5" customHeight="1" x14ac:dyDescent="0.3">
      <c r="A364" s="112">
        <v>44482</v>
      </c>
      <c r="B364" s="159">
        <f t="shared" si="296"/>
        <v>10</v>
      </c>
      <c r="C364" s="159">
        <f t="shared" si="288"/>
        <v>2021</v>
      </c>
      <c r="D364" s="98" t="s">
        <v>365</v>
      </c>
      <c r="E364" s="77" t="s">
        <v>349</v>
      </c>
      <c r="F364" s="77" t="s">
        <v>350</v>
      </c>
      <c r="G364" s="9" t="s">
        <v>283</v>
      </c>
      <c r="H364" s="154">
        <v>7.35</v>
      </c>
      <c r="I364" s="78">
        <v>220</v>
      </c>
      <c r="J364" s="67"/>
      <c r="K364" s="53">
        <f t="shared" si="297"/>
        <v>1617</v>
      </c>
      <c r="L364" s="54">
        <v>8.4</v>
      </c>
      <c r="M364" s="55">
        <f t="shared" si="298"/>
        <v>0.14285714285714296</v>
      </c>
      <c r="N364" s="56">
        <f t="shared" si="299"/>
        <v>1.0500000000000007</v>
      </c>
      <c r="O364" s="57">
        <f t="shared" si="300"/>
        <v>231.00000000000017</v>
      </c>
      <c r="P364" s="58"/>
      <c r="Q364" s="57"/>
      <c r="R364" s="59"/>
      <c r="S364" s="60"/>
      <c r="T364" s="56"/>
      <c r="U364" s="61"/>
      <c r="V364" s="62"/>
      <c r="W364" s="68">
        <f t="shared" si="301"/>
        <v>3234</v>
      </c>
      <c r="X364" s="69">
        <f t="shared" si="285"/>
        <v>424735.19949999993</v>
      </c>
      <c r="Y364" s="70">
        <v>2</v>
      </c>
      <c r="Z364" s="71">
        <f t="shared" si="303"/>
        <v>462.00000000000034</v>
      </c>
      <c r="AA364" s="72">
        <f t="shared" si="290"/>
        <v>77736.150499999974</v>
      </c>
      <c r="AB364" s="70">
        <f t="shared" si="304"/>
        <v>10</v>
      </c>
      <c r="AC364" s="139">
        <f t="shared" si="295"/>
        <v>3696.0000000000005</v>
      </c>
      <c r="AD364" s="113">
        <f t="shared" si="292"/>
        <v>502471.34999999992</v>
      </c>
      <c r="AE364" s="114"/>
    </row>
    <row r="365" spans="1:31" ht="11.5" customHeight="1" x14ac:dyDescent="0.3">
      <c r="A365" s="112">
        <v>44482</v>
      </c>
      <c r="B365" s="159">
        <f t="shared" si="296"/>
        <v>10</v>
      </c>
      <c r="C365" s="159">
        <f t="shared" si="288"/>
        <v>2021</v>
      </c>
      <c r="D365" s="98" t="s">
        <v>365</v>
      </c>
      <c r="E365" s="77" t="s">
        <v>349</v>
      </c>
      <c r="F365" s="77" t="s">
        <v>350</v>
      </c>
      <c r="G365" s="9" t="s">
        <v>366</v>
      </c>
      <c r="H365" s="154">
        <v>8</v>
      </c>
      <c r="I365" s="78">
        <v>54</v>
      </c>
      <c r="J365" s="67"/>
      <c r="K365" s="53">
        <f t="shared" si="297"/>
        <v>432</v>
      </c>
      <c r="L365" s="54">
        <v>8.8000000000000007</v>
      </c>
      <c r="M365" s="55">
        <f t="shared" si="298"/>
        <v>0.10000000000000009</v>
      </c>
      <c r="N365" s="56">
        <f t="shared" si="299"/>
        <v>0.80000000000000071</v>
      </c>
      <c r="O365" s="57">
        <f t="shared" si="300"/>
        <v>43.200000000000038</v>
      </c>
      <c r="P365" s="58"/>
      <c r="Q365" s="57"/>
      <c r="R365" s="59"/>
      <c r="S365" s="60"/>
      <c r="T365" s="56"/>
      <c r="U365" s="61"/>
      <c r="V365" s="62"/>
      <c r="W365" s="68">
        <f t="shared" si="301"/>
        <v>864</v>
      </c>
      <c r="X365" s="69">
        <f t="shared" si="285"/>
        <v>425599.19949999993</v>
      </c>
      <c r="Y365" s="70">
        <v>2</v>
      </c>
      <c r="Z365" s="71">
        <f t="shared" si="303"/>
        <v>86.400000000000077</v>
      </c>
      <c r="AA365" s="72">
        <f t="shared" si="290"/>
        <v>77822.550499999968</v>
      </c>
      <c r="AB365" s="70">
        <f t="shared" si="304"/>
        <v>10</v>
      </c>
      <c r="AC365" s="139">
        <f t="shared" si="295"/>
        <v>950.40000000000009</v>
      </c>
      <c r="AD365" s="113">
        <f t="shared" si="292"/>
        <v>503421.74999999988</v>
      </c>
      <c r="AE365" s="114"/>
    </row>
    <row r="366" spans="1:31" ht="11.5" customHeight="1" x14ac:dyDescent="0.3">
      <c r="A366" s="112">
        <v>44482</v>
      </c>
      <c r="B366" s="159">
        <f t="shared" si="296"/>
        <v>10</v>
      </c>
      <c r="C366" s="159">
        <f t="shared" si="288"/>
        <v>2021</v>
      </c>
      <c r="D366" s="98" t="s">
        <v>365</v>
      </c>
      <c r="E366" s="77" t="s">
        <v>349</v>
      </c>
      <c r="F366" s="77" t="s">
        <v>350</v>
      </c>
      <c r="G366" s="9" t="s">
        <v>204</v>
      </c>
      <c r="H366" s="154">
        <v>29</v>
      </c>
      <c r="I366" s="78">
        <v>10</v>
      </c>
      <c r="J366" s="67"/>
      <c r="K366" s="53">
        <f t="shared" si="297"/>
        <v>290</v>
      </c>
      <c r="L366" s="54">
        <v>36</v>
      </c>
      <c r="M366" s="55">
        <f t="shared" si="298"/>
        <v>0.2413793103448276</v>
      </c>
      <c r="N366" s="56">
        <f t="shared" si="299"/>
        <v>7</v>
      </c>
      <c r="O366" s="57">
        <f t="shared" si="300"/>
        <v>70</v>
      </c>
      <c r="P366" s="58"/>
      <c r="Q366" s="57"/>
      <c r="R366" s="59"/>
      <c r="S366" s="60"/>
      <c r="T366" s="56"/>
      <c r="U366" s="61"/>
      <c r="V366" s="62"/>
      <c r="W366" s="68">
        <f t="shared" si="301"/>
        <v>290</v>
      </c>
      <c r="X366" s="69">
        <f t="shared" si="285"/>
        <v>425889.19949999993</v>
      </c>
      <c r="Y366" s="70">
        <v>1</v>
      </c>
      <c r="Z366" s="71">
        <f t="shared" si="303"/>
        <v>70</v>
      </c>
      <c r="AA366" s="72">
        <f t="shared" si="290"/>
        <v>77892.550499999968</v>
      </c>
      <c r="AB366" s="70">
        <f t="shared" si="304"/>
        <v>10</v>
      </c>
      <c r="AC366" s="139">
        <f t="shared" si="295"/>
        <v>360</v>
      </c>
      <c r="AD366" s="113">
        <f t="shared" si="292"/>
        <v>503781.74999999988</v>
      </c>
      <c r="AE366" s="114"/>
    </row>
    <row r="367" spans="1:31" ht="11.5" customHeight="1" x14ac:dyDescent="0.3">
      <c r="A367" s="112">
        <v>44483</v>
      </c>
      <c r="B367" s="159">
        <f t="shared" si="296"/>
        <v>10</v>
      </c>
      <c r="C367" s="159">
        <f t="shared" si="288"/>
        <v>2021</v>
      </c>
      <c r="D367" s="98" t="s">
        <v>367</v>
      </c>
      <c r="E367" s="77" t="s">
        <v>349</v>
      </c>
      <c r="F367" s="77" t="s">
        <v>350</v>
      </c>
      <c r="G367" s="9" t="s">
        <v>368</v>
      </c>
      <c r="H367" s="154">
        <v>40</v>
      </c>
      <c r="I367" s="78">
        <v>1</v>
      </c>
      <c r="J367" s="67"/>
      <c r="K367" s="53">
        <f t="shared" si="297"/>
        <v>40</v>
      </c>
      <c r="L367" s="54">
        <v>50</v>
      </c>
      <c r="M367" s="55">
        <f t="shared" si="298"/>
        <v>0.25</v>
      </c>
      <c r="N367" s="56">
        <f t="shared" si="299"/>
        <v>10</v>
      </c>
      <c r="O367" s="57">
        <f t="shared" si="300"/>
        <v>10</v>
      </c>
      <c r="P367" s="58"/>
      <c r="Q367" s="57"/>
      <c r="R367" s="59"/>
      <c r="S367" s="60"/>
      <c r="T367" s="56"/>
      <c r="U367" s="61"/>
      <c r="V367" s="62"/>
      <c r="W367" s="68">
        <f t="shared" si="301"/>
        <v>240</v>
      </c>
      <c r="X367" s="69">
        <f t="shared" si="285"/>
        <v>426129.19949999993</v>
      </c>
      <c r="Y367" s="70">
        <v>6</v>
      </c>
      <c r="Z367" s="71">
        <f t="shared" si="303"/>
        <v>60</v>
      </c>
      <c r="AA367" s="72">
        <f t="shared" si="290"/>
        <v>77952.550499999968</v>
      </c>
      <c r="AB367" s="70">
        <f t="shared" si="304"/>
        <v>10</v>
      </c>
      <c r="AC367" s="139">
        <f t="shared" si="295"/>
        <v>300</v>
      </c>
      <c r="AD367" s="113">
        <f t="shared" si="292"/>
        <v>504081.74999999988</v>
      </c>
      <c r="AE367" s="114"/>
    </row>
    <row r="368" spans="1:31" ht="11.5" customHeight="1" x14ac:dyDescent="0.3">
      <c r="A368" s="112">
        <v>44483</v>
      </c>
      <c r="B368" s="159">
        <f t="shared" si="296"/>
        <v>10</v>
      </c>
      <c r="C368" s="159">
        <f t="shared" si="288"/>
        <v>2021</v>
      </c>
      <c r="D368" s="98" t="s">
        <v>367</v>
      </c>
      <c r="E368" s="77" t="s">
        <v>349</v>
      </c>
      <c r="F368" s="77" t="s">
        <v>350</v>
      </c>
      <c r="G368" s="9" t="s">
        <v>26</v>
      </c>
      <c r="H368" s="154">
        <v>16</v>
      </c>
      <c r="I368" s="78">
        <v>5</v>
      </c>
      <c r="J368" s="67"/>
      <c r="K368" s="53">
        <f t="shared" si="297"/>
        <v>80</v>
      </c>
      <c r="L368" s="54">
        <v>20</v>
      </c>
      <c r="M368" s="55">
        <f t="shared" si="298"/>
        <v>0.25</v>
      </c>
      <c r="N368" s="56">
        <f t="shared" si="299"/>
        <v>4</v>
      </c>
      <c r="O368" s="57">
        <f t="shared" si="300"/>
        <v>20</v>
      </c>
      <c r="P368" s="58"/>
      <c r="Q368" s="57"/>
      <c r="R368" s="59"/>
      <c r="S368" s="60"/>
      <c r="T368" s="56"/>
      <c r="U368" s="61"/>
      <c r="V368" s="62"/>
      <c r="W368" s="68">
        <f t="shared" si="301"/>
        <v>80</v>
      </c>
      <c r="X368" s="69">
        <f t="shared" si="285"/>
        <v>426209.19949999993</v>
      </c>
      <c r="Y368" s="70">
        <v>1</v>
      </c>
      <c r="Z368" s="71">
        <f t="shared" si="303"/>
        <v>20</v>
      </c>
      <c r="AA368" s="72">
        <f t="shared" si="290"/>
        <v>77972.550499999968</v>
      </c>
      <c r="AB368" s="70">
        <f t="shared" si="304"/>
        <v>10</v>
      </c>
      <c r="AC368" s="139">
        <f t="shared" si="295"/>
        <v>100</v>
      </c>
      <c r="AD368" s="113">
        <f t="shared" si="292"/>
        <v>504181.74999999988</v>
      </c>
      <c r="AE368" s="114"/>
    </row>
    <row r="369" spans="1:31" ht="11.5" customHeight="1" x14ac:dyDescent="0.3">
      <c r="A369" s="112">
        <v>44483</v>
      </c>
      <c r="B369" s="159">
        <f t="shared" si="296"/>
        <v>10</v>
      </c>
      <c r="C369" s="159">
        <f t="shared" si="288"/>
        <v>2021</v>
      </c>
      <c r="D369" s="98" t="s">
        <v>369</v>
      </c>
      <c r="E369" s="77" t="s">
        <v>104</v>
      </c>
      <c r="F369" s="77" t="s">
        <v>105</v>
      </c>
      <c r="G369" s="9" t="s">
        <v>323</v>
      </c>
      <c r="H369" s="154">
        <v>7.8</v>
      </c>
      <c r="I369" s="78">
        <v>60</v>
      </c>
      <c r="J369" s="67"/>
      <c r="K369" s="53">
        <f t="shared" si="297"/>
        <v>468</v>
      </c>
      <c r="L369" s="54">
        <v>8.5</v>
      </c>
      <c r="M369" s="55">
        <f t="shared" si="298"/>
        <v>8.9743589743589772E-2</v>
      </c>
      <c r="N369" s="56">
        <f t="shared" si="299"/>
        <v>0.70000000000000018</v>
      </c>
      <c r="O369" s="57">
        <f t="shared" si="300"/>
        <v>42.000000000000014</v>
      </c>
      <c r="P369" s="58"/>
      <c r="Q369" s="57"/>
      <c r="R369" s="59"/>
      <c r="S369" s="60"/>
      <c r="T369" s="56"/>
      <c r="U369" s="61"/>
      <c r="V369" s="62"/>
      <c r="W369" s="68">
        <f t="shared" si="301"/>
        <v>4680</v>
      </c>
      <c r="X369" s="69">
        <f t="shared" si="285"/>
        <v>430889.19949999993</v>
      </c>
      <c r="Y369" s="70">
        <v>10</v>
      </c>
      <c r="Z369" s="71">
        <f t="shared" si="303"/>
        <v>420.00000000000011</v>
      </c>
      <c r="AA369" s="72">
        <f t="shared" si="290"/>
        <v>78392.550499999968</v>
      </c>
      <c r="AB369" s="70">
        <f t="shared" si="304"/>
        <v>10</v>
      </c>
      <c r="AC369" s="139">
        <f t="shared" si="295"/>
        <v>5100</v>
      </c>
      <c r="AD369" s="113">
        <f t="shared" si="292"/>
        <v>509281.74999999988</v>
      </c>
      <c r="AE369" s="114"/>
    </row>
    <row r="370" spans="1:31" ht="11.5" customHeight="1" x14ac:dyDescent="0.3">
      <c r="A370" s="112">
        <v>44484</v>
      </c>
      <c r="B370" s="159">
        <f t="shared" si="296"/>
        <v>10</v>
      </c>
      <c r="C370" s="159">
        <f t="shared" si="288"/>
        <v>2021</v>
      </c>
      <c r="D370" s="98" t="s">
        <v>370</v>
      </c>
      <c r="E370" s="77" t="s">
        <v>229</v>
      </c>
      <c r="F370" s="77" t="s">
        <v>243</v>
      </c>
      <c r="G370" s="9" t="s">
        <v>371</v>
      </c>
      <c r="H370" s="154">
        <v>20</v>
      </c>
      <c r="I370" s="78">
        <v>25</v>
      </c>
      <c r="J370" s="67"/>
      <c r="K370" s="53">
        <f t="shared" si="297"/>
        <v>500</v>
      </c>
      <c r="L370" s="54">
        <v>27</v>
      </c>
      <c r="M370" s="55">
        <f t="shared" si="298"/>
        <v>0.35</v>
      </c>
      <c r="N370" s="56">
        <f t="shared" si="299"/>
        <v>7</v>
      </c>
      <c r="O370" s="57">
        <f t="shared" si="300"/>
        <v>175</v>
      </c>
      <c r="P370" s="58"/>
      <c r="Q370" s="57"/>
      <c r="R370" s="59"/>
      <c r="S370" s="60"/>
      <c r="T370" s="56"/>
      <c r="U370" s="61"/>
      <c r="V370" s="62"/>
      <c r="W370" s="68">
        <f t="shared" si="301"/>
        <v>1500</v>
      </c>
      <c r="X370" s="69">
        <f t="shared" si="285"/>
        <v>432389.19949999993</v>
      </c>
      <c r="Y370" s="70">
        <v>3</v>
      </c>
      <c r="Z370" s="71">
        <f t="shared" si="303"/>
        <v>525</v>
      </c>
      <c r="AA370" s="72">
        <f t="shared" si="290"/>
        <v>78917.550499999968</v>
      </c>
      <c r="AB370" s="70">
        <f t="shared" si="304"/>
        <v>10</v>
      </c>
      <c r="AC370" s="139">
        <f t="shared" si="295"/>
        <v>2025</v>
      </c>
      <c r="AD370" s="113">
        <f t="shared" si="292"/>
        <v>511306.74999999988</v>
      </c>
      <c r="AE370" s="114"/>
    </row>
    <row r="371" spans="1:31" ht="11.5" customHeight="1" x14ac:dyDescent="0.3">
      <c r="A371" s="112">
        <v>44484</v>
      </c>
      <c r="B371" s="159">
        <f t="shared" si="296"/>
        <v>10</v>
      </c>
      <c r="C371" s="159">
        <f t="shared" si="288"/>
        <v>2021</v>
      </c>
      <c r="D371" s="98" t="s">
        <v>370</v>
      </c>
      <c r="E371" s="77" t="s">
        <v>229</v>
      </c>
      <c r="F371" s="77" t="s">
        <v>243</v>
      </c>
      <c r="G371" s="9" t="s">
        <v>363</v>
      </c>
      <c r="H371" s="154">
        <v>7.3</v>
      </c>
      <c r="I371" s="78">
        <v>30</v>
      </c>
      <c r="J371" s="67"/>
      <c r="K371" s="53">
        <f t="shared" si="297"/>
        <v>219</v>
      </c>
      <c r="L371" s="54">
        <v>8.6</v>
      </c>
      <c r="M371" s="55">
        <f t="shared" si="298"/>
        <v>0.17808219178082191</v>
      </c>
      <c r="N371" s="56">
        <f t="shared" si="299"/>
        <v>1.2999999999999998</v>
      </c>
      <c r="O371" s="57">
        <f t="shared" si="300"/>
        <v>38.999999999999993</v>
      </c>
      <c r="P371" s="58"/>
      <c r="Q371" s="57"/>
      <c r="R371" s="59"/>
      <c r="S371" s="60"/>
      <c r="T371" s="56"/>
      <c r="U371" s="61"/>
      <c r="V371" s="62"/>
      <c r="W371" s="68">
        <f t="shared" si="301"/>
        <v>438</v>
      </c>
      <c r="X371" s="69">
        <f t="shared" si="285"/>
        <v>432827.19949999993</v>
      </c>
      <c r="Y371" s="70">
        <v>2</v>
      </c>
      <c r="Z371" s="71">
        <f t="shared" si="303"/>
        <v>77.999999999999986</v>
      </c>
      <c r="AA371" s="72">
        <f t="shared" si="290"/>
        <v>78995.550499999968</v>
      </c>
      <c r="AB371" s="70">
        <f t="shared" si="304"/>
        <v>10</v>
      </c>
      <c r="AC371" s="139">
        <f t="shared" si="295"/>
        <v>516</v>
      </c>
      <c r="AD371" s="113">
        <f t="shared" si="292"/>
        <v>511822.74999999988</v>
      </c>
      <c r="AE371" s="114"/>
    </row>
    <row r="372" spans="1:31" ht="11.5" customHeight="1" x14ac:dyDescent="0.3">
      <c r="A372" s="112">
        <v>44484</v>
      </c>
      <c r="B372" s="159">
        <f t="shared" si="296"/>
        <v>10</v>
      </c>
      <c r="C372" s="159">
        <f t="shared" si="288"/>
        <v>2021</v>
      </c>
      <c r="D372" s="98" t="s">
        <v>370</v>
      </c>
      <c r="E372" s="77" t="s">
        <v>229</v>
      </c>
      <c r="F372" s="77" t="s">
        <v>243</v>
      </c>
      <c r="G372" s="9" t="s">
        <v>34</v>
      </c>
      <c r="H372" s="154">
        <v>1.2</v>
      </c>
      <c r="I372" s="78">
        <v>25</v>
      </c>
      <c r="J372" s="67"/>
      <c r="K372" s="53">
        <f t="shared" si="297"/>
        <v>30</v>
      </c>
      <c r="L372" s="54">
        <v>2.2000000000000002</v>
      </c>
      <c r="M372" s="55">
        <f t="shared" si="298"/>
        <v>0.83333333333333359</v>
      </c>
      <c r="N372" s="56">
        <f t="shared" si="299"/>
        <v>1.0000000000000002</v>
      </c>
      <c r="O372" s="57">
        <f t="shared" si="300"/>
        <v>25.000000000000007</v>
      </c>
      <c r="P372" s="58"/>
      <c r="Q372" s="57"/>
      <c r="R372" s="59"/>
      <c r="S372" s="60"/>
      <c r="T372" s="56"/>
      <c r="U372" s="61"/>
      <c r="V372" s="62"/>
      <c r="W372" s="68">
        <f t="shared" si="301"/>
        <v>30</v>
      </c>
      <c r="X372" s="69">
        <f t="shared" si="285"/>
        <v>432857.19949999993</v>
      </c>
      <c r="Y372" s="70">
        <v>1</v>
      </c>
      <c r="Z372" s="71">
        <f t="shared" si="303"/>
        <v>25.000000000000007</v>
      </c>
      <c r="AA372" s="72">
        <f t="shared" si="290"/>
        <v>79020.550499999968</v>
      </c>
      <c r="AB372" s="70">
        <f t="shared" si="304"/>
        <v>10</v>
      </c>
      <c r="AC372" s="139">
        <f t="shared" si="295"/>
        <v>55.000000000000007</v>
      </c>
      <c r="AD372" s="113">
        <f t="shared" si="292"/>
        <v>511877.74999999988</v>
      </c>
      <c r="AE372" s="114"/>
    </row>
    <row r="373" spans="1:31" ht="11.5" customHeight="1" x14ac:dyDescent="0.3">
      <c r="A373" s="112">
        <v>44484</v>
      </c>
      <c r="B373" s="159">
        <f t="shared" si="296"/>
        <v>10</v>
      </c>
      <c r="C373" s="159">
        <f t="shared" si="288"/>
        <v>2021</v>
      </c>
      <c r="D373" s="98" t="s">
        <v>370</v>
      </c>
      <c r="E373" s="77" t="s">
        <v>229</v>
      </c>
      <c r="F373" s="77" t="s">
        <v>243</v>
      </c>
      <c r="G373" s="9" t="s">
        <v>351</v>
      </c>
      <c r="H373" s="154">
        <v>12</v>
      </c>
      <c r="I373" s="78">
        <v>5</v>
      </c>
      <c r="J373" s="67"/>
      <c r="K373" s="53">
        <f t="shared" si="297"/>
        <v>60</v>
      </c>
      <c r="L373" s="54">
        <v>16</v>
      </c>
      <c r="M373" s="55">
        <f t="shared" si="298"/>
        <v>0.33333333333333331</v>
      </c>
      <c r="N373" s="56">
        <f t="shared" si="299"/>
        <v>4</v>
      </c>
      <c r="O373" s="57">
        <f t="shared" si="300"/>
        <v>20</v>
      </c>
      <c r="P373" s="58"/>
      <c r="Q373" s="57"/>
      <c r="R373" s="59"/>
      <c r="S373" s="60"/>
      <c r="T373" s="56"/>
      <c r="U373" s="61"/>
      <c r="V373" s="62"/>
      <c r="W373" s="68">
        <f t="shared" si="301"/>
        <v>60</v>
      </c>
      <c r="X373" s="69">
        <f t="shared" si="285"/>
        <v>432917.19949999993</v>
      </c>
      <c r="Y373" s="70">
        <v>1</v>
      </c>
      <c r="Z373" s="71">
        <f t="shared" si="303"/>
        <v>20</v>
      </c>
      <c r="AA373" s="72">
        <f t="shared" si="290"/>
        <v>79040.550499999968</v>
      </c>
      <c r="AB373" s="70">
        <f t="shared" si="304"/>
        <v>10</v>
      </c>
      <c r="AC373" s="139">
        <f t="shared" si="295"/>
        <v>80</v>
      </c>
      <c r="AD373" s="113">
        <f t="shared" si="292"/>
        <v>511957.74999999988</v>
      </c>
      <c r="AE373" s="114"/>
    </row>
    <row r="374" spans="1:31" ht="11.5" customHeight="1" x14ac:dyDescent="0.3">
      <c r="A374" s="112">
        <v>44484</v>
      </c>
      <c r="B374" s="159">
        <f t="shared" si="296"/>
        <v>10</v>
      </c>
      <c r="C374" s="159">
        <f t="shared" si="288"/>
        <v>2021</v>
      </c>
      <c r="D374" s="98" t="s">
        <v>372</v>
      </c>
      <c r="E374" s="77" t="s">
        <v>88</v>
      </c>
      <c r="F374" s="77" t="s">
        <v>61</v>
      </c>
      <c r="G374" s="9" t="s">
        <v>36</v>
      </c>
      <c r="H374" s="154">
        <v>7.65</v>
      </c>
      <c r="I374" s="78">
        <v>220</v>
      </c>
      <c r="J374" s="67"/>
      <c r="K374" s="53">
        <f t="shared" si="297"/>
        <v>1683</v>
      </c>
      <c r="L374" s="54">
        <v>8.3000000000000007</v>
      </c>
      <c r="M374" s="55">
        <f t="shared" si="298"/>
        <v>8.4967320261437954E-2</v>
      </c>
      <c r="N374" s="56">
        <f t="shared" si="299"/>
        <v>0.65000000000000036</v>
      </c>
      <c r="O374" s="57">
        <f t="shared" si="300"/>
        <v>143.00000000000009</v>
      </c>
      <c r="P374" s="58"/>
      <c r="Q374" s="57"/>
      <c r="R374" s="59"/>
      <c r="S374" s="60"/>
      <c r="T374" s="56"/>
      <c r="U374" s="61"/>
      <c r="V374" s="62"/>
      <c r="W374" s="68">
        <f t="shared" si="301"/>
        <v>1683</v>
      </c>
      <c r="X374" s="69">
        <f t="shared" si="285"/>
        <v>434600.19949999993</v>
      </c>
      <c r="Y374" s="70">
        <v>1</v>
      </c>
      <c r="Z374" s="71">
        <f t="shared" si="303"/>
        <v>143.00000000000009</v>
      </c>
      <c r="AA374" s="72">
        <f t="shared" si="290"/>
        <v>79183.550499999968</v>
      </c>
      <c r="AB374" s="70">
        <f t="shared" si="304"/>
        <v>10</v>
      </c>
      <c r="AC374" s="139">
        <f t="shared" si="295"/>
        <v>1826</v>
      </c>
      <c r="AD374" s="113">
        <f t="shared" si="292"/>
        <v>513783.74999999988</v>
      </c>
      <c r="AE374" s="114"/>
    </row>
    <row r="375" spans="1:31" ht="11.5" customHeight="1" x14ac:dyDescent="0.3">
      <c r="A375" s="112">
        <v>44484</v>
      </c>
      <c r="B375" s="159">
        <f t="shared" si="296"/>
        <v>10</v>
      </c>
      <c r="C375" s="159">
        <f t="shared" si="288"/>
        <v>2021</v>
      </c>
      <c r="D375" s="98" t="s">
        <v>372</v>
      </c>
      <c r="E375" s="77" t="s">
        <v>88</v>
      </c>
      <c r="F375" s="77" t="s">
        <v>61</v>
      </c>
      <c r="G375" s="9" t="s">
        <v>26</v>
      </c>
      <c r="H375" s="154">
        <v>16</v>
      </c>
      <c r="I375" s="78">
        <v>5</v>
      </c>
      <c r="J375" s="67"/>
      <c r="K375" s="53">
        <f t="shared" si="297"/>
        <v>80</v>
      </c>
      <c r="L375" s="54">
        <v>20</v>
      </c>
      <c r="M375" s="55">
        <f t="shared" si="298"/>
        <v>0.25</v>
      </c>
      <c r="N375" s="56">
        <f t="shared" si="299"/>
        <v>4</v>
      </c>
      <c r="O375" s="57">
        <f t="shared" si="300"/>
        <v>20</v>
      </c>
      <c r="P375" s="58"/>
      <c r="Q375" s="57"/>
      <c r="R375" s="59"/>
      <c r="S375" s="60"/>
      <c r="T375" s="56"/>
      <c r="U375" s="61"/>
      <c r="V375" s="62"/>
      <c r="W375" s="68">
        <f t="shared" si="301"/>
        <v>80</v>
      </c>
      <c r="X375" s="69">
        <f t="shared" si="285"/>
        <v>434680.19949999993</v>
      </c>
      <c r="Y375" s="70">
        <v>1</v>
      </c>
      <c r="Z375" s="71">
        <f t="shared" si="303"/>
        <v>20</v>
      </c>
      <c r="AA375" s="72">
        <f t="shared" si="290"/>
        <v>79203.550499999968</v>
      </c>
      <c r="AB375" s="70">
        <f t="shared" si="304"/>
        <v>10</v>
      </c>
      <c r="AC375" s="139">
        <f t="shared" si="295"/>
        <v>100</v>
      </c>
      <c r="AD375" s="113">
        <f t="shared" si="292"/>
        <v>513883.74999999988</v>
      </c>
      <c r="AE375" s="114"/>
    </row>
    <row r="376" spans="1:31" ht="11.5" customHeight="1" x14ac:dyDescent="0.3">
      <c r="A376" s="112">
        <v>44484</v>
      </c>
      <c r="B376" s="159">
        <f t="shared" si="296"/>
        <v>10</v>
      </c>
      <c r="C376" s="159">
        <f t="shared" si="288"/>
        <v>2021</v>
      </c>
      <c r="D376" s="98" t="s">
        <v>373</v>
      </c>
      <c r="E376" s="77" t="s">
        <v>358</v>
      </c>
      <c r="F376" s="77" t="s">
        <v>359</v>
      </c>
      <c r="G376" s="9" t="s">
        <v>188</v>
      </c>
      <c r="H376" s="154">
        <v>8.3000000000000007</v>
      </c>
      <c r="I376" s="78">
        <v>37</v>
      </c>
      <c r="J376" s="67"/>
      <c r="K376" s="53">
        <f t="shared" si="297"/>
        <v>307.10000000000002</v>
      </c>
      <c r="L376" s="54">
        <v>8.6</v>
      </c>
      <c r="M376" s="55">
        <f t="shared" si="298"/>
        <v>3.6144578313252879E-2</v>
      </c>
      <c r="N376" s="56">
        <f t="shared" si="299"/>
        <v>0.29999999999999893</v>
      </c>
      <c r="O376" s="57">
        <f t="shared" si="300"/>
        <v>11.099999999999961</v>
      </c>
      <c r="P376" s="58"/>
      <c r="Q376" s="57"/>
      <c r="R376" s="59"/>
      <c r="S376" s="60"/>
      <c r="T376" s="56"/>
      <c r="U376" s="61"/>
      <c r="V376" s="62"/>
      <c r="W376" s="68">
        <f t="shared" si="301"/>
        <v>614.20000000000005</v>
      </c>
      <c r="X376" s="69">
        <f t="shared" si="285"/>
        <v>435294.39949999994</v>
      </c>
      <c r="Y376" s="70">
        <v>2</v>
      </c>
      <c r="Z376" s="71">
        <f t="shared" si="303"/>
        <v>22.199999999999921</v>
      </c>
      <c r="AA376" s="72">
        <f t="shared" si="290"/>
        <v>79225.750499999966</v>
      </c>
      <c r="AB376" s="70">
        <f t="shared" si="304"/>
        <v>10</v>
      </c>
      <c r="AC376" s="139">
        <f t="shared" si="295"/>
        <v>636.4</v>
      </c>
      <c r="AD376" s="113">
        <f t="shared" si="292"/>
        <v>514520.14999999991</v>
      </c>
      <c r="AE376" s="114"/>
    </row>
    <row r="377" spans="1:31" ht="11.5" customHeight="1" x14ac:dyDescent="0.3">
      <c r="A377" s="112">
        <v>44484</v>
      </c>
      <c r="B377" s="159">
        <f t="shared" si="296"/>
        <v>10</v>
      </c>
      <c r="C377" s="159">
        <f t="shared" si="288"/>
        <v>2021</v>
      </c>
      <c r="D377" s="98" t="s">
        <v>373</v>
      </c>
      <c r="E377" s="77" t="s">
        <v>358</v>
      </c>
      <c r="F377" s="77" t="s">
        <v>359</v>
      </c>
      <c r="G377" s="9" t="s">
        <v>364</v>
      </c>
      <c r="H377" s="154">
        <v>6.4</v>
      </c>
      <c r="I377" s="78">
        <v>45</v>
      </c>
      <c r="J377" s="67"/>
      <c r="K377" s="53">
        <f t="shared" si="297"/>
        <v>288</v>
      </c>
      <c r="L377" s="54">
        <v>7.5</v>
      </c>
      <c r="M377" s="55">
        <f t="shared" si="298"/>
        <v>0.17187499999999994</v>
      </c>
      <c r="N377" s="56">
        <f t="shared" si="299"/>
        <v>1.0999999999999996</v>
      </c>
      <c r="O377" s="57">
        <f t="shared" si="300"/>
        <v>49.499999999999986</v>
      </c>
      <c r="P377" s="58"/>
      <c r="Q377" s="57"/>
      <c r="R377" s="59"/>
      <c r="S377" s="60"/>
      <c r="T377" s="56"/>
      <c r="U377" s="61"/>
      <c r="V377" s="62"/>
      <c r="W377" s="68">
        <f t="shared" si="301"/>
        <v>576</v>
      </c>
      <c r="X377" s="69">
        <f t="shared" si="285"/>
        <v>435870.39949999994</v>
      </c>
      <c r="Y377" s="70">
        <v>2</v>
      </c>
      <c r="Z377" s="71">
        <f t="shared" si="303"/>
        <v>98.999999999999972</v>
      </c>
      <c r="AA377" s="72">
        <f t="shared" si="290"/>
        <v>79324.750499999966</v>
      </c>
      <c r="AB377" s="70">
        <f t="shared" si="304"/>
        <v>10</v>
      </c>
      <c r="AC377" s="139">
        <f t="shared" si="295"/>
        <v>675</v>
      </c>
      <c r="AD377" s="113">
        <f t="shared" si="292"/>
        <v>515195.14999999991</v>
      </c>
      <c r="AE377" s="114"/>
    </row>
    <row r="378" spans="1:31" ht="11.5" customHeight="1" x14ac:dyDescent="0.3">
      <c r="A378" s="112">
        <v>44487</v>
      </c>
      <c r="B378" s="159">
        <f t="shared" si="296"/>
        <v>10</v>
      </c>
      <c r="C378" s="159">
        <f t="shared" si="288"/>
        <v>2021</v>
      </c>
      <c r="D378" s="98" t="s">
        <v>374</v>
      </c>
      <c r="E378" s="77" t="s">
        <v>358</v>
      </c>
      <c r="F378" s="77" t="s">
        <v>359</v>
      </c>
      <c r="G378" s="9" t="s">
        <v>376</v>
      </c>
      <c r="H378" s="154">
        <v>7.5</v>
      </c>
      <c r="I378" s="78">
        <v>220</v>
      </c>
      <c r="J378" s="67"/>
      <c r="K378" s="53">
        <f t="shared" si="297"/>
        <v>1650</v>
      </c>
      <c r="L378" s="54">
        <v>8.5</v>
      </c>
      <c r="M378" s="55">
        <f t="shared" si="298"/>
        <v>0.13333333333333333</v>
      </c>
      <c r="N378" s="56">
        <f t="shared" si="299"/>
        <v>1</v>
      </c>
      <c r="O378" s="57">
        <f t="shared" si="300"/>
        <v>220</v>
      </c>
      <c r="P378" s="58"/>
      <c r="Q378" s="57"/>
      <c r="R378" s="59"/>
      <c r="S378" s="60"/>
      <c r="T378" s="56"/>
      <c r="U378" s="61"/>
      <c r="V378" s="62"/>
      <c r="W378" s="68">
        <f t="shared" si="301"/>
        <v>3300</v>
      </c>
      <c r="X378" s="69">
        <f t="shared" si="285"/>
        <v>439170.39949999994</v>
      </c>
      <c r="Y378" s="70">
        <v>2</v>
      </c>
      <c r="Z378" s="71">
        <f>O378*Y378+85</f>
        <v>525</v>
      </c>
      <c r="AA378" s="72">
        <f t="shared" si="290"/>
        <v>79849.750499999966</v>
      </c>
      <c r="AB378" s="70">
        <f t="shared" si="304"/>
        <v>10</v>
      </c>
      <c r="AC378" s="139">
        <f t="shared" si="295"/>
        <v>3825</v>
      </c>
      <c r="AD378" s="113">
        <f t="shared" si="292"/>
        <v>519020.14999999991</v>
      </c>
      <c r="AE378" s="114"/>
    </row>
    <row r="379" spans="1:31" ht="11.5" customHeight="1" x14ac:dyDescent="0.3">
      <c r="A379" s="112">
        <v>44487</v>
      </c>
      <c r="B379" s="159">
        <f t="shared" si="296"/>
        <v>10</v>
      </c>
      <c r="C379" s="159">
        <f t="shared" si="288"/>
        <v>2021</v>
      </c>
      <c r="D379" s="98" t="s">
        <v>374</v>
      </c>
      <c r="E379" s="77" t="s">
        <v>358</v>
      </c>
      <c r="F379" s="77" t="s">
        <v>359</v>
      </c>
      <c r="G379" s="9" t="s">
        <v>251</v>
      </c>
      <c r="H379" s="154">
        <v>7.35</v>
      </c>
      <c r="I379" s="78">
        <v>220</v>
      </c>
      <c r="J379" s="67"/>
      <c r="K379" s="53">
        <f t="shared" si="297"/>
        <v>1617</v>
      </c>
      <c r="L379" s="54">
        <v>8.5</v>
      </c>
      <c r="M379" s="55">
        <f t="shared" si="298"/>
        <v>0.15646258503401367</v>
      </c>
      <c r="N379" s="56">
        <f t="shared" si="299"/>
        <v>1.1500000000000004</v>
      </c>
      <c r="O379" s="57">
        <f t="shared" si="300"/>
        <v>253.00000000000009</v>
      </c>
      <c r="P379" s="58"/>
      <c r="Q379" s="57"/>
      <c r="R379" s="59"/>
      <c r="S379" s="60"/>
      <c r="T379" s="56"/>
      <c r="U379" s="61"/>
      <c r="V379" s="62"/>
      <c r="W379" s="68">
        <f t="shared" si="301"/>
        <v>3234</v>
      </c>
      <c r="X379" s="69">
        <f t="shared" si="285"/>
        <v>442404.39949999994</v>
      </c>
      <c r="Y379" s="70">
        <v>2</v>
      </c>
      <c r="Z379" s="71">
        <f>O379*Y379</f>
        <v>506.00000000000017</v>
      </c>
      <c r="AA379" s="72">
        <f t="shared" si="290"/>
        <v>80355.750499999966</v>
      </c>
      <c r="AB379" s="70">
        <f t="shared" si="304"/>
        <v>10</v>
      </c>
      <c r="AC379" s="139">
        <f>W379+Z379</f>
        <v>3740</v>
      </c>
      <c r="AD379" s="113">
        <f t="shared" si="292"/>
        <v>522760.14999999991</v>
      </c>
      <c r="AE379" s="114"/>
    </row>
    <row r="380" spans="1:31" ht="11.5" customHeight="1" x14ac:dyDescent="0.3">
      <c r="A380" s="112">
        <v>44487</v>
      </c>
      <c r="B380" s="159">
        <f t="shared" si="296"/>
        <v>10</v>
      </c>
      <c r="C380" s="159">
        <f t="shared" si="288"/>
        <v>2021</v>
      </c>
      <c r="D380" s="98" t="s">
        <v>374</v>
      </c>
      <c r="E380" s="77" t="s">
        <v>358</v>
      </c>
      <c r="F380" s="77" t="s">
        <v>359</v>
      </c>
      <c r="G380" s="9" t="s">
        <v>363</v>
      </c>
      <c r="H380" s="154">
        <v>7.7</v>
      </c>
      <c r="I380" s="78">
        <v>37</v>
      </c>
      <c r="J380" s="67"/>
      <c r="K380" s="53">
        <f t="shared" si="297"/>
        <v>284.90000000000003</v>
      </c>
      <c r="L380" s="54">
        <v>8.6</v>
      </c>
      <c r="M380" s="55">
        <f t="shared" si="298"/>
        <v>0.11688311688311681</v>
      </c>
      <c r="N380" s="56">
        <f t="shared" si="299"/>
        <v>0.89999999999999947</v>
      </c>
      <c r="O380" s="57">
        <f t="shared" si="300"/>
        <v>33.299999999999983</v>
      </c>
      <c r="P380" s="58"/>
      <c r="Q380" s="57"/>
      <c r="R380" s="59"/>
      <c r="S380" s="60"/>
      <c r="T380" s="56"/>
      <c r="U380" s="61"/>
      <c r="V380" s="62"/>
      <c r="W380" s="68">
        <f t="shared" si="301"/>
        <v>1709.4</v>
      </c>
      <c r="X380" s="69">
        <f t="shared" si="285"/>
        <v>444113.79949999996</v>
      </c>
      <c r="Y380" s="70">
        <v>6</v>
      </c>
      <c r="Z380" s="71">
        <f t="shared" ref="Z380:Z393" si="305">O380*Y380</f>
        <v>199.7999999999999</v>
      </c>
      <c r="AA380" s="72">
        <f t="shared" si="290"/>
        <v>80555.550499999968</v>
      </c>
      <c r="AB380" s="70">
        <f t="shared" si="304"/>
        <v>10</v>
      </c>
      <c r="AC380" s="139">
        <f t="shared" si="295"/>
        <v>1909.2</v>
      </c>
      <c r="AD380" s="113">
        <f t="shared" si="292"/>
        <v>524669.35</v>
      </c>
      <c r="AE380" s="114"/>
    </row>
    <row r="381" spans="1:31" ht="11.5" customHeight="1" x14ac:dyDescent="0.3">
      <c r="A381" s="112">
        <v>44487</v>
      </c>
      <c r="B381" s="159">
        <f t="shared" si="296"/>
        <v>10</v>
      </c>
      <c r="C381" s="159">
        <f t="shared" si="288"/>
        <v>2021</v>
      </c>
      <c r="D381" s="98" t="s">
        <v>374</v>
      </c>
      <c r="E381" s="77" t="s">
        <v>358</v>
      </c>
      <c r="F381" s="77" t="s">
        <v>359</v>
      </c>
      <c r="G381" s="9" t="s">
        <v>34</v>
      </c>
      <c r="H381" s="154">
        <v>1.2</v>
      </c>
      <c r="I381" s="78">
        <v>25</v>
      </c>
      <c r="J381" s="67"/>
      <c r="K381" s="53">
        <f t="shared" si="297"/>
        <v>30</v>
      </c>
      <c r="L381" s="54">
        <v>2.5</v>
      </c>
      <c r="M381" s="55">
        <f t="shared" si="298"/>
        <v>1.0833333333333335</v>
      </c>
      <c r="N381" s="56">
        <f t="shared" si="299"/>
        <v>1.3</v>
      </c>
      <c r="O381" s="57">
        <f t="shared" si="300"/>
        <v>32.5</v>
      </c>
      <c r="P381" s="58"/>
      <c r="Q381" s="57"/>
      <c r="R381" s="59"/>
      <c r="S381" s="60"/>
      <c r="T381" s="56"/>
      <c r="U381" s="61"/>
      <c r="V381" s="62"/>
      <c r="W381" s="68">
        <f t="shared" si="301"/>
        <v>210</v>
      </c>
      <c r="X381" s="69">
        <f t="shared" si="285"/>
        <v>444323.79949999996</v>
      </c>
      <c r="Y381" s="70">
        <v>7</v>
      </c>
      <c r="Z381" s="71">
        <f t="shared" si="305"/>
        <v>227.5</v>
      </c>
      <c r="AA381" s="72">
        <f t="shared" si="290"/>
        <v>80783.050499999968</v>
      </c>
      <c r="AB381" s="70">
        <f t="shared" si="304"/>
        <v>10</v>
      </c>
      <c r="AC381" s="139">
        <f t="shared" si="295"/>
        <v>437.5</v>
      </c>
      <c r="AD381" s="113">
        <f t="shared" si="292"/>
        <v>525106.85</v>
      </c>
      <c r="AE381" s="114"/>
    </row>
    <row r="382" spans="1:31" ht="11.5" customHeight="1" x14ac:dyDescent="0.3">
      <c r="A382" s="112">
        <v>44487</v>
      </c>
      <c r="B382" s="159">
        <f t="shared" si="296"/>
        <v>10</v>
      </c>
      <c r="C382" s="159">
        <f t="shared" si="288"/>
        <v>2021</v>
      </c>
      <c r="D382" s="98" t="s">
        <v>374</v>
      </c>
      <c r="E382" s="77" t="s">
        <v>358</v>
      </c>
      <c r="F382" s="77" t="s">
        <v>359</v>
      </c>
      <c r="G382" s="9" t="s">
        <v>351</v>
      </c>
      <c r="H382" s="154">
        <v>12</v>
      </c>
      <c r="I382" s="78">
        <v>5</v>
      </c>
      <c r="J382" s="67"/>
      <c r="K382" s="53">
        <f t="shared" si="297"/>
        <v>60</v>
      </c>
      <c r="L382" s="54">
        <v>16</v>
      </c>
      <c r="M382" s="55">
        <f t="shared" si="298"/>
        <v>0.33333333333333331</v>
      </c>
      <c r="N382" s="56">
        <f t="shared" si="299"/>
        <v>4</v>
      </c>
      <c r="O382" s="57">
        <f t="shared" si="300"/>
        <v>20</v>
      </c>
      <c r="P382" s="58"/>
      <c r="Q382" s="57"/>
      <c r="R382" s="59"/>
      <c r="S382" s="60"/>
      <c r="T382" s="56"/>
      <c r="U382" s="61"/>
      <c r="V382" s="62"/>
      <c r="W382" s="68">
        <f t="shared" si="301"/>
        <v>120</v>
      </c>
      <c r="X382" s="69">
        <f t="shared" si="285"/>
        <v>444443.79949999996</v>
      </c>
      <c r="Y382" s="70">
        <v>2</v>
      </c>
      <c r="Z382" s="71">
        <f t="shared" si="305"/>
        <v>40</v>
      </c>
      <c r="AA382" s="72">
        <f t="shared" si="290"/>
        <v>80823.050499999968</v>
      </c>
      <c r="AB382" s="70">
        <f t="shared" si="304"/>
        <v>10</v>
      </c>
      <c r="AC382" s="139">
        <f t="shared" si="295"/>
        <v>160</v>
      </c>
      <c r="AD382" s="113">
        <f t="shared" si="292"/>
        <v>525266.85</v>
      </c>
      <c r="AE382" s="114"/>
    </row>
    <row r="383" spans="1:31" ht="11.5" customHeight="1" x14ac:dyDescent="0.3">
      <c r="A383" s="112">
        <v>44487</v>
      </c>
      <c r="B383" s="159">
        <f t="shared" si="296"/>
        <v>10</v>
      </c>
      <c r="C383" s="159">
        <f t="shared" si="288"/>
        <v>2021</v>
      </c>
      <c r="D383" s="98" t="s">
        <v>374</v>
      </c>
      <c r="E383" s="77" t="s">
        <v>358</v>
      </c>
      <c r="F383" s="77" t="s">
        <v>359</v>
      </c>
      <c r="G383" s="9" t="s">
        <v>377</v>
      </c>
      <c r="H383" s="154">
        <v>6</v>
      </c>
      <c r="I383" s="78">
        <v>45</v>
      </c>
      <c r="J383" s="67"/>
      <c r="K383" s="53">
        <f t="shared" si="297"/>
        <v>270</v>
      </c>
      <c r="L383" s="54">
        <v>7.5</v>
      </c>
      <c r="M383" s="55">
        <f t="shared" si="298"/>
        <v>0.25</v>
      </c>
      <c r="N383" s="56">
        <f t="shared" si="299"/>
        <v>1.5</v>
      </c>
      <c r="O383" s="57">
        <f t="shared" si="300"/>
        <v>67.5</v>
      </c>
      <c r="P383" s="58"/>
      <c r="Q383" s="57"/>
      <c r="R383" s="59"/>
      <c r="S383" s="60"/>
      <c r="T383" s="56"/>
      <c r="U383" s="61"/>
      <c r="V383" s="62"/>
      <c r="W383" s="68">
        <f t="shared" si="301"/>
        <v>2430</v>
      </c>
      <c r="X383" s="69">
        <f t="shared" si="285"/>
        <v>446873.79949999996</v>
      </c>
      <c r="Y383" s="70">
        <v>9</v>
      </c>
      <c r="Z383" s="71">
        <f t="shared" si="305"/>
        <v>607.5</v>
      </c>
      <c r="AA383" s="72">
        <f t="shared" si="290"/>
        <v>81430.550499999968</v>
      </c>
      <c r="AB383" s="70">
        <f t="shared" si="304"/>
        <v>10</v>
      </c>
      <c r="AC383" s="139">
        <f t="shared" si="295"/>
        <v>3037.5</v>
      </c>
      <c r="AD383" s="113">
        <f t="shared" si="292"/>
        <v>528304.35</v>
      </c>
      <c r="AE383" s="114"/>
    </row>
    <row r="384" spans="1:31" ht="11.5" customHeight="1" x14ac:dyDescent="0.3">
      <c r="A384" s="112">
        <v>44489</v>
      </c>
      <c r="B384" s="159">
        <f t="shared" si="296"/>
        <v>10</v>
      </c>
      <c r="C384" s="159">
        <f t="shared" si="288"/>
        <v>2021</v>
      </c>
      <c r="D384" s="98" t="s">
        <v>384</v>
      </c>
      <c r="E384" s="77" t="s">
        <v>358</v>
      </c>
      <c r="F384" s="77" t="s">
        <v>359</v>
      </c>
      <c r="G384" s="9" t="s">
        <v>385</v>
      </c>
      <c r="H384" s="154">
        <v>28</v>
      </c>
      <c r="I384" s="78">
        <v>25</v>
      </c>
      <c r="J384" s="67"/>
      <c r="K384" s="53">
        <f t="shared" si="297"/>
        <v>700</v>
      </c>
      <c r="L384" s="54">
        <v>40</v>
      </c>
      <c r="M384" s="55">
        <f t="shared" si="298"/>
        <v>0.42857142857142855</v>
      </c>
      <c r="N384" s="56">
        <f t="shared" si="299"/>
        <v>12</v>
      </c>
      <c r="O384" s="57">
        <f t="shared" si="300"/>
        <v>300</v>
      </c>
      <c r="P384" s="58"/>
      <c r="Q384" s="57"/>
      <c r="R384" s="59"/>
      <c r="S384" s="60"/>
      <c r="T384" s="56"/>
      <c r="U384" s="61"/>
      <c r="V384" s="62"/>
      <c r="W384" s="68">
        <f t="shared" ref="W384:W399" si="306">K384*Y384</f>
        <v>700</v>
      </c>
      <c r="X384" s="69">
        <f t="shared" ref="X384:X390" si="307">X383+W384</f>
        <v>447573.79949999996</v>
      </c>
      <c r="Y384" s="70">
        <v>1</v>
      </c>
      <c r="Z384" s="71">
        <f t="shared" si="305"/>
        <v>300</v>
      </c>
      <c r="AA384" s="72">
        <f t="shared" si="290"/>
        <v>81730.550499999968</v>
      </c>
      <c r="AB384" s="70">
        <f t="shared" si="304"/>
        <v>10</v>
      </c>
      <c r="AC384" s="139">
        <f t="shared" si="295"/>
        <v>1000</v>
      </c>
      <c r="AD384" s="113">
        <f t="shared" si="292"/>
        <v>529304.35</v>
      </c>
      <c r="AE384" s="114"/>
    </row>
    <row r="385" spans="1:31" ht="11.5" customHeight="1" x14ac:dyDescent="0.3">
      <c r="A385" s="112">
        <v>44489</v>
      </c>
      <c r="B385" s="159">
        <f t="shared" ref="B385:B389" si="308">MONTH(A385)</f>
        <v>10</v>
      </c>
      <c r="C385" s="159">
        <f t="shared" ref="C385:C389" si="309">YEAR(A385)</f>
        <v>2021</v>
      </c>
      <c r="D385" s="98" t="s">
        <v>386</v>
      </c>
      <c r="E385" s="77" t="s">
        <v>358</v>
      </c>
      <c r="F385" s="77" t="s">
        <v>359</v>
      </c>
      <c r="G385" s="9" t="s">
        <v>376</v>
      </c>
      <c r="H385" s="154">
        <v>7.35</v>
      </c>
      <c r="I385" s="78">
        <v>220</v>
      </c>
      <c r="J385" s="67"/>
      <c r="K385" s="53">
        <f t="shared" si="297"/>
        <v>1617</v>
      </c>
      <c r="L385" s="54">
        <v>8.5</v>
      </c>
      <c r="M385" s="55">
        <f t="shared" si="298"/>
        <v>0.15646258503401367</v>
      </c>
      <c r="N385" s="56">
        <f t="shared" si="299"/>
        <v>1.1500000000000004</v>
      </c>
      <c r="O385" s="57">
        <f t="shared" si="300"/>
        <v>253.00000000000009</v>
      </c>
      <c r="P385" s="58"/>
      <c r="Q385" s="57"/>
      <c r="R385" s="59"/>
      <c r="S385" s="60"/>
      <c r="T385" s="56"/>
      <c r="U385" s="61"/>
      <c r="V385" s="62"/>
      <c r="W385" s="68">
        <f t="shared" si="306"/>
        <v>3234</v>
      </c>
      <c r="X385" s="69">
        <f t="shared" si="307"/>
        <v>450807.79949999996</v>
      </c>
      <c r="Y385" s="70">
        <v>2</v>
      </c>
      <c r="Z385" s="71">
        <f>O385*Y385+85</f>
        <v>591.00000000000023</v>
      </c>
      <c r="AA385" s="72">
        <f t="shared" si="290"/>
        <v>82321.550499999968</v>
      </c>
      <c r="AB385" s="70">
        <f t="shared" si="304"/>
        <v>10</v>
      </c>
      <c r="AC385" s="139">
        <f t="shared" si="295"/>
        <v>3825</v>
      </c>
      <c r="AD385" s="113">
        <f t="shared" si="292"/>
        <v>533129.35</v>
      </c>
      <c r="AE385" s="114"/>
    </row>
    <row r="386" spans="1:31" ht="11.5" customHeight="1" x14ac:dyDescent="0.3">
      <c r="A386" s="112">
        <v>44489</v>
      </c>
      <c r="B386" s="159">
        <f t="shared" si="308"/>
        <v>10</v>
      </c>
      <c r="C386" s="159">
        <f t="shared" si="309"/>
        <v>2021</v>
      </c>
      <c r="D386" s="98" t="s">
        <v>386</v>
      </c>
      <c r="E386" s="77" t="s">
        <v>358</v>
      </c>
      <c r="F386" s="77" t="s">
        <v>359</v>
      </c>
      <c r="G386" s="9" t="s">
        <v>251</v>
      </c>
      <c r="H386" s="154">
        <v>7.35</v>
      </c>
      <c r="I386" s="78">
        <v>220</v>
      </c>
      <c r="J386" s="67"/>
      <c r="K386" s="53">
        <f>I386*H386</f>
        <v>1617</v>
      </c>
      <c r="L386" s="54">
        <v>8.5</v>
      </c>
      <c r="M386" s="55">
        <f t="shared" si="298"/>
        <v>0.15646258503401367</v>
      </c>
      <c r="N386" s="56">
        <f t="shared" si="299"/>
        <v>1.1500000000000004</v>
      </c>
      <c r="O386" s="57">
        <f t="shared" si="300"/>
        <v>253.00000000000009</v>
      </c>
      <c r="P386" s="58"/>
      <c r="Q386" s="57"/>
      <c r="R386" s="59"/>
      <c r="S386" s="60"/>
      <c r="T386" s="56"/>
      <c r="U386" s="61"/>
      <c r="V386" s="62"/>
      <c r="W386" s="68">
        <f t="shared" si="306"/>
        <v>1617</v>
      </c>
      <c r="X386" s="69">
        <f t="shared" si="307"/>
        <v>452424.79949999996</v>
      </c>
      <c r="Y386" s="70">
        <v>1</v>
      </c>
      <c r="Z386" s="71">
        <f t="shared" si="305"/>
        <v>253.00000000000009</v>
      </c>
      <c r="AA386" s="72">
        <f t="shared" si="290"/>
        <v>82574.550499999968</v>
      </c>
      <c r="AB386" s="70">
        <f t="shared" si="304"/>
        <v>10</v>
      </c>
      <c r="AC386" s="139">
        <f t="shared" si="295"/>
        <v>1870</v>
      </c>
      <c r="AD386" s="113">
        <f t="shared" si="292"/>
        <v>534999.35</v>
      </c>
      <c r="AE386" s="114"/>
    </row>
    <row r="387" spans="1:31" ht="11.5" customHeight="1" x14ac:dyDescent="0.3">
      <c r="A387" s="112">
        <v>44489</v>
      </c>
      <c r="B387" s="159">
        <f t="shared" si="308"/>
        <v>10</v>
      </c>
      <c r="C387" s="159">
        <f t="shared" si="309"/>
        <v>2021</v>
      </c>
      <c r="D387" s="98" t="s">
        <v>386</v>
      </c>
      <c r="E387" s="77" t="s">
        <v>358</v>
      </c>
      <c r="F387" s="77" t="s">
        <v>359</v>
      </c>
      <c r="G387" s="9" t="s">
        <v>363</v>
      </c>
      <c r="H387" s="154">
        <v>7.6</v>
      </c>
      <c r="I387" s="78">
        <v>37</v>
      </c>
      <c r="J387" s="67"/>
      <c r="K387" s="53">
        <f t="shared" si="297"/>
        <v>281.2</v>
      </c>
      <c r="L387" s="54">
        <v>8.6</v>
      </c>
      <c r="M387" s="55">
        <f t="shared" si="298"/>
        <v>0.13157894736842105</v>
      </c>
      <c r="N387" s="56">
        <f t="shared" si="299"/>
        <v>1</v>
      </c>
      <c r="O387" s="57">
        <f t="shared" si="300"/>
        <v>37</v>
      </c>
      <c r="P387" s="58"/>
      <c r="Q387" s="57"/>
      <c r="R387" s="59"/>
      <c r="S387" s="60"/>
      <c r="T387" s="56"/>
      <c r="U387" s="61"/>
      <c r="V387" s="62"/>
      <c r="W387" s="68">
        <f t="shared" si="306"/>
        <v>1687.1999999999998</v>
      </c>
      <c r="X387" s="69">
        <f t="shared" si="307"/>
        <v>454111.99949999998</v>
      </c>
      <c r="Y387" s="70">
        <v>6</v>
      </c>
      <c r="Z387" s="71">
        <f t="shared" si="305"/>
        <v>222</v>
      </c>
      <c r="AA387" s="72">
        <f t="shared" si="290"/>
        <v>82796.550499999968</v>
      </c>
      <c r="AB387" s="70">
        <f t="shared" si="304"/>
        <v>10</v>
      </c>
      <c r="AC387" s="139">
        <f t="shared" si="295"/>
        <v>1909.1999999999998</v>
      </c>
      <c r="AD387" s="113">
        <f t="shared" si="292"/>
        <v>536908.54999999993</v>
      </c>
      <c r="AE387" s="114"/>
    </row>
    <row r="388" spans="1:31" ht="11.5" customHeight="1" x14ac:dyDescent="0.3">
      <c r="A388" s="112">
        <v>44489</v>
      </c>
      <c r="B388" s="159">
        <f t="shared" si="308"/>
        <v>10</v>
      </c>
      <c r="C388" s="159">
        <f t="shared" si="309"/>
        <v>2021</v>
      </c>
      <c r="D388" s="98" t="s">
        <v>386</v>
      </c>
      <c r="E388" s="77" t="s">
        <v>358</v>
      </c>
      <c r="F388" s="77" t="s">
        <v>359</v>
      </c>
      <c r="G388" s="9" t="s">
        <v>363</v>
      </c>
      <c r="H388" s="154">
        <v>7.6</v>
      </c>
      <c r="I388" s="78">
        <v>37</v>
      </c>
      <c r="J388" s="67"/>
      <c r="K388" s="53">
        <f t="shared" si="297"/>
        <v>281.2</v>
      </c>
      <c r="L388" s="54">
        <v>8.6</v>
      </c>
      <c r="M388" s="55">
        <f t="shared" si="298"/>
        <v>0.13157894736842105</v>
      </c>
      <c r="N388" s="56">
        <f t="shared" si="299"/>
        <v>1</v>
      </c>
      <c r="O388" s="57">
        <f t="shared" si="300"/>
        <v>37</v>
      </c>
      <c r="P388" s="58"/>
      <c r="Q388" s="57"/>
      <c r="R388" s="59"/>
      <c r="S388" s="60"/>
      <c r="T388" s="56"/>
      <c r="U388" s="61"/>
      <c r="V388" s="62"/>
      <c r="W388" s="68">
        <f t="shared" si="306"/>
        <v>1687.1999999999998</v>
      </c>
      <c r="X388" s="69">
        <f t="shared" si="307"/>
        <v>455799.19949999999</v>
      </c>
      <c r="Y388" s="70">
        <v>6</v>
      </c>
      <c r="Z388" s="71">
        <f t="shared" si="305"/>
        <v>222</v>
      </c>
      <c r="AA388" s="72">
        <f t="shared" si="290"/>
        <v>83018.550499999968</v>
      </c>
      <c r="AB388" s="70">
        <f>MONTH(A388)</f>
        <v>10</v>
      </c>
      <c r="AC388" s="139">
        <f>W388+Z388</f>
        <v>1909.1999999999998</v>
      </c>
      <c r="AD388" s="113">
        <f t="shared" si="292"/>
        <v>538817.75</v>
      </c>
      <c r="AE388" s="114"/>
    </row>
    <row r="389" spans="1:31" ht="11.5" customHeight="1" x14ac:dyDescent="0.3">
      <c r="A389" s="112">
        <v>44489</v>
      </c>
      <c r="B389" s="159">
        <f t="shared" si="308"/>
        <v>10</v>
      </c>
      <c r="C389" s="159">
        <f t="shared" si="309"/>
        <v>2021</v>
      </c>
      <c r="D389" s="98" t="s">
        <v>386</v>
      </c>
      <c r="E389" s="77" t="s">
        <v>358</v>
      </c>
      <c r="F389" s="77" t="s">
        <v>359</v>
      </c>
      <c r="G389" s="9" t="s">
        <v>351</v>
      </c>
      <c r="H389" s="154">
        <v>12</v>
      </c>
      <c r="I389" s="78">
        <v>5</v>
      </c>
      <c r="J389" s="67"/>
      <c r="K389" s="53">
        <f t="shared" si="297"/>
        <v>60</v>
      </c>
      <c r="L389" s="54">
        <v>16</v>
      </c>
      <c r="M389" s="55">
        <f t="shared" si="298"/>
        <v>0.33333333333333331</v>
      </c>
      <c r="N389" s="56">
        <f t="shared" si="299"/>
        <v>4</v>
      </c>
      <c r="O389" s="57">
        <f t="shared" si="300"/>
        <v>20</v>
      </c>
      <c r="P389" s="58"/>
      <c r="Q389" s="57"/>
      <c r="R389" s="59"/>
      <c r="S389" s="60"/>
      <c r="T389" s="56"/>
      <c r="U389" s="61"/>
      <c r="V389" s="62"/>
      <c r="W389" s="68">
        <f t="shared" si="306"/>
        <v>60</v>
      </c>
      <c r="X389" s="69">
        <f t="shared" si="307"/>
        <v>455859.19949999999</v>
      </c>
      <c r="Y389" s="70">
        <v>1</v>
      </c>
      <c r="Z389" s="71">
        <f t="shared" si="305"/>
        <v>20</v>
      </c>
      <c r="AA389" s="72">
        <f t="shared" si="290"/>
        <v>83038.550499999968</v>
      </c>
      <c r="AB389" s="70">
        <f>MONTH(A389)</f>
        <v>10</v>
      </c>
      <c r="AC389" s="139">
        <f t="shared" si="295"/>
        <v>80</v>
      </c>
      <c r="AD389" s="113">
        <f t="shared" si="292"/>
        <v>538897.75</v>
      </c>
      <c r="AE389" s="114"/>
    </row>
    <row r="390" spans="1:31" ht="11.5" customHeight="1" x14ac:dyDescent="0.3">
      <c r="A390" s="112">
        <v>44489</v>
      </c>
      <c r="B390" s="159">
        <f t="shared" ref="B390:B393" si="310">MONTH(A390)</f>
        <v>10</v>
      </c>
      <c r="C390" s="159">
        <f t="shared" ref="C390:C393" si="311">YEAR(A390)</f>
        <v>2021</v>
      </c>
      <c r="D390" s="98" t="s">
        <v>386</v>
      </c>
      <c r="E390" s="77" t="s">
        <v>358</v>
      </c>
      <c r="F390" s="77" t="s">
        <v>359</v>
      </c>
      <c r="G390" s="9" t="s">
        <v>351</v>
      </c>
      <c r="H390" s="154">
        <v>13</v>
      </c>
      <c r="I390" s="78">
        <v>5</v>
      </c>
      <c r="J390" s="67"/>
      <c r="K390" s="53">
        <f t="shared" si="297"/>
        <v>65</v>
      </c>
      <c r="L390" s="54">
        <v>16</v>
      </c>
      <c r="M390" s="55">
        <f t="shared" ref="M390:M413" si="312">(L390-H390)/H390</f>
        <v>0.23076923076923078</v>
      </c>
      <c r="N390" s="56">
        <f t="shared" ref="N390:N393" si="313">L390-H390</f>
        <v>3</v>
      </c>
      <c r="O390" s="57">
        <f t="shared" ref="O390:O393" si="314">N390*I390</f>
        <v>15</v>
      </c>
      <c r="P390" s="58"/>
      <c r="Q390" s="57"/>
      <c r="R390" s="59"/>
      <c r="S390" s="60"/>
      <c r="T390" s="56"/>
      <c r="U390" s="61"/>
      <c r="V390" s="62"/>
      <c r="W390" s="68">
        <f t="shared" si="306"/>
        <v>65</v>
      </c>
      <c r="X390" s="69">
        <f t="shared" si="307"/>
        <v>455924.19949999999</v>
      </c>
      <c r="Y390" s="70">
        <v>1</v>
      </c>
      <c r="Z390" s="71">
        <f t="shared" si="305"/>
        <v>15</v>
      </c>
      <c r="AA390" s="72">
        <f t="shared" si="290"/>
        <v>83053.550499999968</v>
      </c>
      <c r="AB390" s="70">
        <f>MONTH(A389)</f>
        <v>10</v>
      </c>
      <c r="AC390" s="139">
        <f t="shared" si="295"/>
        <v>80</v>
      </c>
      <c r="AD390" s="113">
        <f t="shared" si="292"/>
        <v>538977.75</v>
      </c>
      <c r="AE390" s="114"/>
    </row>
    <row r="391" spans="1:31" ht="11.5" customHeight="1" x14ac:dyDescent="0.3">
      <c r="A391" s="112">
        <v>44492</v>
      </c>
      <c r="B391" s="159">
        <f t="shared" si="310"/>
        <v>10</v>
      </c>
      <c r="C391" s="159">
        <f t="shared" si="311"/>
        <v>2021</v>
      </c>
      <c r="D391" s="98" t="s">
        <v>387</v>
      </c>
      <c r="E391" s="77" t="s">
        <v>100</v>
      </c>
      <c r="F391" s="77" t="s">
        <v>250</v>
      </c>
      <c r="G391" s="9" t="s">
        <v>36</v>
      </c>
      <c r="H391" s="154">
        <v>7.65</v>
      </c>
      <c r="I391" s="78">
        <v>220</v>
      </c>
      <c r="J391" s="67"/>
      <c r="K391" s="53">
        <f t="shared" si="297"/>
        <v>1683</v>
      </c>
      <c r="L391" s="54">
        <v>8.6</v>
      </c>
      <c r="M391" s="55">
        <f t="shared" si="312"/>
        <v>0.12418300653594762</v>
      </c>
      <c r="N391" s="56">
        <f t="shared" si="313"/>
        <v>0.94999999999999929</v>
      </c>
      <c r="O391" s="57">
        <f t="shared" si="314"/>
        <v>208.99999999999983</v>
      </c>
      <c r="P391" s="58"/>
      <c r="Q391" s="57"/>
      <c r="R391" s="59"/>
      <c r="S391" s="60"/>
      <c r="T391" s="56"/>
      <c r="U391" s="61"/>
      <c r="V391" s="62"/>
      <c r="W391" s="68">
        <f t="shared" si="306"/>
        <v>1683</v>
      </c>
      <c r="X391" s="69">
        <f t="shared" ref="X391:X393" si="315">X390+W391</f>
        <v>457607.19949999999</v>
      </c>
      <c r="Y391" s="70">
        <v>1</v>
      </c>
      <c r="Z391" s="71">
        <f t="shared" si="305"/>
        <v>208.99999999999983</v>
      </c>
      <c r="AA391" s="72">
        <f t="shared" ref="AA391:AA393" si="316">AA390+Z391</f>
        <v>83262.550499999968</v>
      </c>
      <c r="AB391" s="70">
        <f t="shared" ref="AB391:AB393" si="317">MONTH(A390)</f>
        <v>10</v>
      </c>
      <c r="AC391" s="139">
        <f t="shared" ref="AC391:AC393" si="318">W391+Z391</f>
        <v>1891.9999999999998</v>
      </c>
      <c r="AD391" s="113">
        <f t="shared" ref="AD391:AD393" si="319">X391+AA391</f>
        <v>540869.75</v>
      </c>
      <c r="AE391" s="114"/>
    </row>
    <row r="392" spans="1:31" ht="11.5" customHeight="1" x14ac:dyDescent="0.3">
      <c r="A392" s="112">
        <v>44492</v>
      </c>
      <c r="B392" s="159">
        <f t="shared" si="310"/>
        <v>10</v>
      </c>
      <c r="C392" s="159">
        <f t="shared" si="311"/>
        <v>2021</v>
      </c>
      <c r="D392" s="98" t="s">
        <v>387</v>
      </c>
      <c r="E392" s="77" t="s">
        <v>100</v>
      </c>
      <c r="F392" s="77" t="s">
        <v>250</v>
      </c>
      <c r="G392" s="9" t="s">
        <v>188</v>
      </c>
      <c r="H392" s="154">
        <v>7.3</v>
      </c>
      <c r="I392" s="78">
        <v>30</v>
      </c>
      <c r="J392" s="67"/>
      <c r="K392" s="53">
        <f t="shared" si="297"/>
        <v>219</v>
      </c>
      <c r="L392" s="54">
        <v>8.5</v>
      </c>
      <c r="M392" s="55">
        <f t="shared" si="312"/>
        <v>0.16438356164383564</v>
      </c>
      <c r="N392" s="56">
        <f t="shared" si="313"/>
        <v>1.2000000000000002</v>
      </c>
      <c r="O392" s="57">
        <f t="shared" si="314"/>
        <v>36.000000000000007</v>
      </c>
      <c r="P392" s="58"/>
      <c r="Q392" s="57"/>
      <c r="R392" s="59"/>
      <c r="S392" s="60"/>
      <c r="T392" s="56"/>
      <c r="U392" s="61"/>
      <c r="V392" s="62"/>
      <c r="W392" s="68">
        <f t="shared" si="306"/>
        <v>438</v>
      </c>
      <c r="X392" s="69">
        <f t="shared" si="315"/>
        <v>458045.19949999999</v>
      </c>
      <c r="Y392" s="70">
        <v>2</v>
      </c>
      <c r="Z392" s="71">
        <f t="shared" si="305"/>
        <v>72.000000000000014</v>
      </c>
      <c r="AA392" s="72">
        <f t="shared" si="316"/>
        <v>83334.550499999968</v>
      </c>
      <c r="AB392" s="70">
        <f t="shared" si="317"/>
        <v>10</v>
      </c>
      <c r="AC392" s="139">
        <f t="shared" si="318"/>
        <v>510</v>
      </c>
      <c r="AD392" s="113">
        <f t="shared" si="319"/>
        <v>541379.75</v>
      </c>
      <c r="AE392" s="114"/>
    </row>
    <row r="393" spans="1:31" ht="11.5" customHeight="1" x14ac:dyDescent="0.3">
      <c r="A393" s="112">
        <v>44492</v>
      </c>
      <c r="B393" s="159">
        <f t="shared" si="310"/>
        <v>10</v>
      </c>
      <c r="C393" s="159">
        <f t="shared" si="311"/>
        <v>2021</v>
      </c>
      <c r="D393" s="98" t="s">
        <v>387</v>
      </c>
      <c r="E393" s="77" t="s">
        <v>100</v>
      </c>
      <c r="F393" s="77" t="s">
        <v>250</v>
      </c>
      <c r="G393" s="9" t="s">
        <v>18</v>
      </c>
      <c r="H393" s="154">
        <v>11.1</v>
      </c>
      <c r="I393" s="78">
        <v>20</v>
      </c>
      <c r="J393" s="67"/>
      <c r="K393" s="53">
        <f t="shared" si="297"/>
        <v>222</v>
      </c>
      <c r="L393" s="54">
        <v>12</v>
      </c>
      <c r="M393" s="55">
        <f t="shared" si="312"/>
        <v>8.1081081081081113E-2</v>
      </c>
      <c r="N393" s="56">
        <f t="shared" si="313"/>
        <v>0.90000000000000036</v>
      </c>
      <c r="O393" s="57">
        <f t="shared" si="314"/>
        <v>18.000000000000007</v>
      </c>
      <c r="P393" s="58"/>
      <c r="Q393" s="57"/>
      <c r="R393" s="59"/>
      <c r="S393" s="60"/>
      <c r="T393" s="56"/>
      <c r="U393" s="61"/>
      <c r="V393" s="62"/>
      <c r="W393" s="68">
        <f t="shared" si="306"/>
        <v>888</v>
      </c>
      <c r="X393" s="69">
        <f t="shared" si="315"/>
        <v>458933.19949999999</v>
      </c>
      <c r="Y393" s="70">
        <v>4</v>
      </c>
      <c r="Z393" s="71">
        <f t="shared" si="305"/>
        <v>72.000000000000028</v>
      </c>
      <c r="AA393" s="72">
        <f t="shared" si="316"/>
        <v>83406.550499999968</v>
      </c>
      <c r="AB393" s="70">
        <f t="shared" si="317"/>
        <v>10</v>
      </c>
      <c r="AC393" s="139">
        <f t="shared" si="318"/>
        <v>960</v>
      </c>
      <c r="AD393" s="113">
        <f t="shared" si="319"/>
        <v>542339.75</v>
      </c>
      <c r="AE393" s="114"/>
    </row>
    <row r="394" spans="1:31" ht="11.5" customHeight="1" x14ac:dyDescent="0.3">
      <c r="A394" s="112">
        <v>44495</v>
      </c>
      <c r="B394" s="159">
        <f t="shared" ref="B394:B405" si="320">MONTH(A394)</f>
        <v>10</v>
      </c>
      <c r="C394" s="159">
        <f t="shared" ref="C394:C405" si="321">YEAR(A394)</f>
        <v>2021</v>
      </c>
      <c r="D394" s="98" t="s">
        <v>391</v>
      </c>
      <c r="E394" s="77" t="s">
        <v>68</v>
      </c>
      <c r="F394" s="77" t="s">
        <v>66</v>
      </c>
      <c r="G394" s="9" t="s">
        <v>36</v>
      </c>
      <c r="H394" s="154">
        <v>7.5</v>
      </c>
      <c r="I394" s="78">
        <v>220</v>
      </c>
      <c r="J394" s="67"/>
      <c r="K394" s="53">
        <f t="shared" si="297"/>
        <v>1650</v>
      </c>
      <c r="L394" s="54">
        <v>8.5</v>
      </c>
      <c r="M394" s="55">
        <f t="shared" si="312"/>
        <v>0.13333333333333333</v>
      </c>
      <c r="N394" s="56">
        <f t="shared" ref="N394:N413" si="322">L394-H394</f>
        <v>1</v>
      </c>
      <c r="O394" s="57">
        <f t="shared" ref="O394:O413" si="323">N394*I394</f>
        <v>220</v>
      </c>
      <c r="P394" s="58"/>
      <c r="Q394" s="57"/>
      <c r="R394" s="59"/>
      <c r="S394" s="60"/>
      <c r="T394" s="56"/>
      <c r="U394" s="61"/>
      <c r="V394" s="62"/>
      <c r="W394" s="68">
        <f t="shared" si="306"/>
        <v>3300</v>
      </c>
      <c r="X394" s="69">
        <f t="shared" ref="X394:X405" si="324">X393+W394</f>
        <v>462233.19949999999</v>
      </c>
      <c r="Y394" s="70">
        <v>2</v>
      </c>
      <c r="Z394" s="71">
        <f t="shared" ref="Z394:Z405" si="325">O394*Y394</f>
        <v>440</v>
      </c>
      <c r="AA394" s="72">
        <f t="shared" ref="AA394:AA405" si="326">AA393+Z394</f>
        <v>83846.550499999968</v>
      </c>
      <c r="AB394" s="70">
        <f t="shared" ref="AB394:AB405" si="327">MONTH(A393)</f>
        <v>10</v>
      </c>
      <c r="AC394" s="139">
        <f t="shared" ref="AC394:AC405" si="328">W394+Z394</f>
        <v>3740</v>
      </c>
      <c r="AD394" s="113">
        <f t="shared" ref="AD394:AD405" si="329">X394+AA394</f>
        <v>546079.75</v>
      </c>
      <c r="AE394" s="114"/>
    </row>
    <row r="395" spans="1:31" ht="11.5" customHeight="1" x14ac:dyDescent="0.3">
      <c r="A395" s="112">
        <v>44495</v>
      </c>
      <c r="B395" s="159">
        <f t="shared" si="320"/>
        <v>10</v>
      </c>
      <c r="C395" s="159">
        <f t="shared" si="321"/>
        <v>2021</v>
      </c>
      <c r="D395" s="98" t="s">
        <v>391</v>
      </c>
      <c r="E395" s="77" t="s">
        <v>68</v>
      </c>
      <c r="F395" s="77" t="s">
        <v>66</v>
      </c>
      <c r="G395" s="9" t="s">
        <v>375</v>
      </c>
      <c r="H395" s="154">
        <v>7.6</v>
      </c>
      <c r="I395" s="78">
        <v>37</v>
      </c>
      <c r="J395" s="67"/>
      <c r="K395" s="53">
        <f t="shared" si="297"/>
        <v>281.2</v>
      </c>
      <c r="L395" s="54">
        <v>8.5</v>
      </c>
      <c r="M395" s="55">
        <f t="shared" si="312"/>
        <v>0.118421052631579</v>
      </c>
      <c r="N395" s="56">
        <f t="shared" si="322"/>
        <v>0.90000000000000036</v>
      </c>
      <c r="O395" s="57">
        <f t="shared" si="323"/>
        <v>33.300000000000011</v>
      </c>
      <c r="P395" s="58"/>
      <c r="Q395" s="57"/>
      <c r="R395" s="59"/>
      <c r="S395" s="60"/>
      <c r="T395" s="56"/>
      <c r="U395" s="61"/>
      <c r="V395" s="62"/>
      <c r="W395" s="68">
        <f t="shared" si="306"/>
        <v>2249.6</v>
      </c>
      <c r="X395" s="69">
        <f t="shared" si="324"/>
        <v>464482.79949999996</v>
      </c>
      <c r="Y395" s="70">
        <v>8</v>
      </c>
      <c r="Z395" s="71">
        <f t="shared" si="325"/>
        <v>266.40000000000009</v>
      </c>
      <c r="AA395" s="72">
        <f t="shared" si="326"/>
        <v>84112.950499999963</v>
      </c>
      <c r="AB395" s="70">
        <f t="shared" si="327"/>
        <v>10</v>
      </c>
      <c r="AC395" s="139">
        <f>W395+Z395</f>
        <v>2516</v>
      </c>
      <c r="AD395" s="113">
        <f t="shared" si="329"/>
        <v>548595.74999999988</v>
      </c>
      <c r="AE395" s="114"/>
    </row>
    <row r="396" spans="1:31" ht="11.5" customHeight="1" x14ac:dyDescent="0.3">
      <c r="A396" s="112">
        <v>44495</v>
      </c>
      <c r="B396" s="159">
        <f t="shared" si="320"/>
        <v>10</v>
      </c>
      <c r="C396" s="159">
        <f t="shared" si="321"/>
        <v>2021</v>
      </c>
      <c r="D396" s="98" t="s">
        <v>391</v>
      </c>
      <c r="E396" s="77" t="s">
        <v>68</v>
      </c>
      <c r="F396" s="77" t="s">
        <v>66</v>
      </c>
      <c r="G396" s="9" t="s">
        <v>26</v>
      </c>
      <c r="H396" s="154">
        <v>16.5</v>
      </c>
      <c r="I396" s="78">
        <v>5</v>
      </c>
      <c r="J396" s="67"/>
      <c r="K396" s="53">
        <f t="shared" si="297"/>
        <v>82.5</v>
      </c>
      <c r="L396" s="54">
        <v>20</v>
      </c>
      <c r="M396" s="55">
        <f t="shared" si="312"/>
        <v>0.21212121212121213</v>
      </c>
      <c r="N396" s="56">
        <f t="shared" si="322"/>
        <v>3.5</v>
      </c>
      <c r="O396" s="57">
        <f t="shared" si="323"/>
        <v>17.5</v>
      </c>
      <c r="P396" s="58"/>
      <c r="Q396" s="57"/>
      <c r="R396" s="59"/>
      <c r="S396" s="60"/>
      <c r="T396" s="56"/>
      <c r="U396" s="61"/>
      <c r="V396" s="62"/>
      <c r="W396" s="68">
        <f t="shared" si="306"/>
        <v>330</v>
      </c>
      <c r="X396" s="69">
        <f t="shared" si="324"/>
        <v>464812.79949999996</v>
      </c>
      <c r="Y396" s="70">
        <v>4</v>
      </c>
      <c r="Z396" s="71">
        <f t="shared" si="325"/>
        <v>70</v>
      </c>
      <c r="AA396" s="72">
        <f t="shared" si="326"/>
        <v>84182.950499999963</v>
      </c>
      <c r="AB396" s="70">
        <f t="shared" si="327"/>
        <v>10</v>
      </c>
      <c r="AC396" s="139">
        <f t="shared" si="328"/>
        <v>400</v>
      </c>
      <c r="AD396" s="113">
        <f t="shared" si="329"/>
        <v>548995.74999999988</v>
      </c>
      <c r="AE396" s="114"/>
    </row>
    <row r="397" spans="1:31" ht="11.5" customHeight="1" x14ac:dyDescent="0.3">
      <c r="A397" s="112">
        <v>44495</v>
      </c>
      <c r="B397" s="159">
        <f t="shared" si="320"/>
        <v>10</v>
      </c>
      <c r="C397" s="159">
        <f t="shared" si="321"/>
        <v>2021</v>
      </c>
      <c r="D397" s="98" t="s">
        <v>391</v>
      </c>
      <c r="E397" s="77" t="s">
        <v>68</v>
      </c>
      <c r="F397" s="77" t="s">
        <v>66</v>
      </c>
      <c r="G397" s="9" t="s">
        <v>206</v>
      </c>
      <c r="H397" s="154">
        <v>0</v>
      </c>
      <c r="I397" s="78">
        <v>6</v>
      </c>
      <c r="J397" s="67"/>
      <c r="K397" s="53">
        <f t="shared" si="297"/>
        <v>0</v>
      </c>
      <c r="L397" s="54">
        <v>8.5</v>
      </c>
      <c r="M397" s="55" t="e">
        <f t="shared" si="312"/>
        <v>#DIV/0!</v>
      </c>
      <c r="N397" s="56">
        <f t="shared" si="322"/>
        <v>8.5</v>
      </c>
      <c r="O397" s="57">
        <f t="shared" si="323"/>
        <v>51</v>
      </c>
      <c r="P397" s="58"/>
      <c r="Q397" s="57"/>
      <c r="R397" s="59"/>
      <c r="S397" s="60"/>
      <c r="T397" s="56"/>
      <c r="U397" s="61"/>
      <c r="V397" s="62"/>
      <c r="W397" s="68">
        <f t="shared" si="306"/>
        <v>0</v>
      </c>
      <c r="X397" s="69">
        <f t="shared" si="324"/>
        <v>464812.79949999996</v>
      </c>
      <c r="Y397" s="70">
        <v>0</v>
      </c>
      <c r="Z397" s="71">
        <f t="shared" si="325"/>
        <v>0</v>
      </c>
      <c r="AA397" s="72">
        <f t="shared" si="326"/>
        <v>84182.950499999963</v>
      </c>
      <c r="AB397" s="70">
        <f t="shared" si="327"/>
        <v>10</v>
      </c>
      <c r="AC397" s="139">
        <f t="shared" si="328"/>
        <v>0</v>
      </c>
      <c r="AD397" s="113">
        <f t="shared" si="329"/>
        <v>548995.74999999988</v>
      </c>
      <c r="AE397" s="114"/>
    </row>
    <row r="398" spans="1:31" ht="11.5" customHeight="1" x14ac:dyDescent="0.3">
      <c r="A398" s="112">
        <v>44495</v>
      </c>
      <c r="B398" s="159">
        <f t="shared" si="320"/>
        <v>10</v>
      </c>
      <c r="C398" s="159">
        <f t="shared" si="321"/>
        <v>2021</v>
      </c>
      <c r="D398" s="98" t="s">
        <v>392</v>
      </c>
      <c r="E398" s="77" t="s">
        <v>358</v>
      </c>
      <c r="F398" s="77" t="s">
        <v>359</v>
      </c>
      <c r="G398" s="9" t="s">
        <v>36</v>
      </c>
      <c r="H398" s="154">
        <v>7.5</v>
      </c>
      <c r="I398" s="78">
        <v>220</v>
      </c>
      <c r="J398" s="67"/>
      <c r="K398" s="53">
        <f t="shared" si="297"/>
        <v>1650</v>
      </c>
      <c r="L398" s="54">
        <v>8.9</v>
      </c>
      <c r="M398" s="55">
        <f t="shared" si="312"/>
        <v>0.1866666666666667</v>
      </c>
      <c r="N398" s="56">
        <f t="shared" si="322"/>
        <v>1.4000000000000004</v>
      </c>
      <c r="O398" s="57">
        <f t="shared" si="323"/>
        <v>308.00000000000006</v>
      </c>
      <c r="P398" s="58"/>
      <c r="Q398" s="57"/>
      <c r="R398" s="59"/>
      <c r="S398" s="60"/>
      <c r="T398" s="56"/>
      <c r="U398" s="61"/>
      <c r="V398" s="62"/>
      <c r="W398" s="68">
        <f t="shared" si="306"/>
        <v>3300</v>
      </c>
      <c r="X398" s="69">
        <f t="shared" si="324"/>
        <v>468112.79949999996</v>
      </c>
      <c r="Y398" s="70">
        <v>2</v>
      </c>
      <c r="Z398" s="71">
        <f t="shared" si="325"/>
        <v>616.00000000000011</v>
      </c>
      <c r="AA398" s="72">
        <f t="shared" si="326"/>
        <v>84798.950499999963</v>
      </c>
      <c r="AB398" s="70">
        <f t="shared" si="327"/>
        <v>10</v>
      </c>
      <c r="AC398" s="139">
        <f t="shared" si="328"/>
        <v>3916</v>
      </c>
      <c r="AD398" s="113">
        <f t="shared" si="329"/>
        <v>552911.74999999988</v>
      </c>
      <c r="AE398" s="114"/>
    </row>
    <row r="399" spans="1:31" ht="11.5" customHeight="1" x14ac:dyDescent="0.3">
      <c r="A399" s="112">
        <v>44495</v>
      </c>
      <c r="B399" s="159">
        <f t="shared" si="320"/>
        <v>10</v>
      </c>
      <c r="C399" s="159">
        <f t="shared" si="321"/>
        <v>2021</v>
      </c>
      <c r="D399" s="98" t="s">
        <v>392</v>
      </c>
      <c r="E399" s="77" t="s">
        <v>358</v>
      </c>
      <c r="F399" s="77" t="s">
        <v>359</v>
      </c>
      <c r="G399" s="9" t="s">
        <v>251</v>
      </c>
      <c r="H399" s="154">
        <v>7.35</v>
      </c>
      <c r="I399" s="78">
        <v>220</v>
      </c>
      <c r="J399" s="67"/>
      <c r="K399" s="53">
        <f t="shared" si="297"/>
        <v>1617</v>
      </c>
      <c r="L399" s="54">
        <v>8.9</v>
      </c>
      <c r="M399" s="55">
        <f t="shared" si="312"/>
        <v>0.21088435374149669</v>
      </c>
      <c r="N399" s="56">
        <f t="shared" si="322"/>
        <v>1.5500000000000007</v>
      </c>
      <c r="O399" s="57">
        <f t="shared" si="323"/>
        <v>341.00000000000017</v>
      </c>
      <c r="P399" s="58"/>
      <c r="Q399" s="57"/>
      <c r="R399" s="59"/>
      <c r="S399" s="60"/>
      <c r="T399" s="56"/>
      <c r="U399" s="61"/>
      <c r="V399" s="62"/>
      <c r="W399" s="68">
        <f t="shared" si="306"/>
        <v>3234</v>
      </c>
      <c r="X399" s="69">
        <f t="shared" si="324"/>
        <v>471346.79949999996</v>
      </c>
      <c r="Y399" s="70">
        <v>2</v>
      </c>
      <c r="Z399" s="71">
        <f t="shared" si="325"/>
        <v>682.00000000000034</v>
      </c>
      <c r="AA399" s="72">
        <f t="shared" si="326"/>
        <v>85480.950499999963</v>
      </c>
      <c r="AB399" s="70">
        <f t="shared" si="327"/>
        <v>10</v>
      </c>
      <c r="AC399" s="139">
        <f t="shared" si="328"/>
        <v>3916.0000000000005</v>
      </c>
      <c r="AD399" s="113">
        <f t="shared" si="329"/>
        <v>556827.74999999988</v>
      </c>
      <c r="AE399" s="114"/>
    </row>
    <row r="400" spans="1:31" ht="11.5" customHeight="1" x14ac:dyDescent="0.3">
      <c r="A400" s="112">
        <v>44495</v>
      </c>
      <c r="B400" s="159">
        <f t="shared" si="320"/>
        <v>10</v>
      </c>
      <c r="C400" s="159">
        <f t="shared" si="321"/>
        <v>2021</v>
      </c>
      <c r="D400" s="98" t="s">
        <v>392</v>
      </c>
      <c r="E400" s="77" t="s">
        <v>358</v>
      </c>
      <c r="F400" s="77" t="s">
        <v>359</v>
      </c>
      <c r="G400" s="9" t="s">
        <v>375</v>
      </c>
      <c r="H400" s="154">
        <v>7.6</v>
      </c>
      <c r="I400" s="78">
        <v>37</v>
      </c>
      <c r="J400" s="67"/>
      <c r="K400" s="53">
        <f t="shared" si="297"/>
        <v>281.2</v>
      </c>
      <c r="L400" s="54">
        <v>8.9</v>
      </c>
      <c r="M400" s="55">
        <f t="shared" si="312"/>
        <v>0.17105263157894746</v>
      </c>
      <c r="N400" s="56">
        <f t="shared" si="322"/>
        <v>1.3000000000000007</v>
      </c>
      <c r="O400" s="57">
        <f t="shared" si="323"/>
        <v>48.100000000000023</v>
      </c>
      <c r="P400" s="58"/>
      <c r="Q400" s="57"/>
      <c r="R400" s="59"/>
      <c r="S400" s="60"/>
      <c r="T400" s="56"/>
      <c r="U400" s="61"/>
      <c r="V400" s="62"/>
      <c r="W400" s="68">
        <f t="shared" ref="W400:W405" si="330">K400*Y400</f>
        <v>3936.7999999999997</v>
      </c>
      <c r="X400" s="69">
        <f t="shared" si="324"/>
        <v>475283.59949999995</v>
      </c>
      <c r="Y400" s="70">
        <v>14</v>
      </c>
      <c r="Z400" s="71">
        <f t="shared" si="325"/>
        <v>673.40000000000032</v>
      </c>
      <c r="AA400" s="72">
        <f t="shared" si="326"/>
        <v>86154.350499999957</v>
      </c>
      <c r="AB400" s="70">
        <f t="shared" si="327"/>
        <v>10</v>
      </c>
      <c r="AC400" s="139">
        <f t="shared" si="328"/>
        <v>4610.2</v>
      </c>
      <c r="AD400" s="113">
        <f t="shared" si="329"/>
        <v>561437.94999999995</v>
      </c>
      <c r="AE400" s="114"/>
    </row>
    <row r="401" spans="1:31" ht="11.5" customHeight="1" x14ac:dyDescent="0.3">
      <c r="A401" s="112">
        <v>44495</v>
      </c>
      <c r="B401" s="159">
        <f t="shared" si="320"/>
        <v>10</v>
      </c>
      <c r="C401" s="159">
        <f t="shared" si="321"/>
        <v>2021</v>
      </c>
      <c r="D401" s="98" t="s">
        <v>392</v>
      </c>
      <c r="E401" s="77" t="s">
        <v>358</v>
      </c>
      <c r="F401" s="77" t="s">
        <v>359</v>
      </c>
      <c r="G401" s="9" t="s">
        <v>34</v>
      </c>
      <c r="H401" s="154">
        <v>1.2</v>
      </c>
      <c r="I401" s="78">
        <v>25</v>
      </c>
      <c r="J401" s="67"/>
      <c r="K401" s="53">
        <f t="shared" si="297"/>
        <v>30</v>
      </c>
      <c r="L401" s="54">
        <v>2.5</v>
      </c>
      <c r="M401" s="55">
        <f t="shared" si="312"/>
        <v>1.0833333333333335</v>
      </c>
      <c r="N401" s="56">
        <f t="shared" si="322"/>
        <v>1.3</v>
      </c>
      <c r="O401" s="57">
        <f t="shared" si="323"/>
        <v>32.5</v>
      </c>
      <c r="P401" s="58"/>
      <c r="Q401" s="57"/>
      <c r="R401" s="59"/>
      <c r="S401" s="60"/>
      <c r="T401" s="56"/>
      <c r="U401" s="61"/>
      <c r="V401" s="62"/>
      <c r="W401" s="68">
        <f t="shared" si="330"/>
        <v>180</v>
      </c>
      <c r="X401" s="69">
        <f t="shared" si="324"/>
        <v>475463.59949999995</v>
      </c>
      <c r="Y401" s="70">
        <v>6</v>
      </c>
      <c r="Z401" s="71">
        <f t="shared" si="325"/>
        <v>195</v>
      </c>
      <c r="AA401" s="72">
        <f t="shared" si="326"/>
        <v>86349.350499999957</v>
      </c>
      <c r="AB401" s="70">
        <f t="shared" si="327"/>
        <v>10</v>
      </c>
      <c r="AC401" s="139">
        <f t="shared" si="328"/>
        <v>375</v>
      </c>
      <c r="AD401" s="113">
        <f t="shared" si="329"/>
        <v>561812.94999999995</v>
      </c>
      <c r="AE401" s="114"/>
    </row>
    <row r="402" spans="1:31" ht="11.5" customHeight="1" x14ac:dyDescent="0.3">
      <c r="A402" s="112">
        <v>44495</v>
      </c>
      <c r="B402" s="159">
        <f t="shared" si="320"/>
        <v>10</v>
      </c>
      <c r="C402" s="159">
        <f t="shared" si="321"/>
        <v>2021</v>
      </c>
      <c r="D402" s="98" t="s">
        <v>392</v>
      </c>
      <c r="E402" s="77" t="s">
        <v>358</v>
      </c>
      <c r="F402" s="77" t="s">
        <v>359</v>
      </c>
      <c r="G402" s="9" t="s">
        <v>364</v>
      </c>
      <c r="H402" s="154">
        <v>6.4</v>
      </c>
      <c r="I402" s="78">
        <v>45</v>
      </c>
      <c r="J402" s="67"/>
      <c r="K402" s="53">
        <f t="shared" si="297"/>
        <v>288</v>
      </c>
      <c r="L402" s="54">
        <v>7.8</v>
      </c>
      <c r="M402" s="55">
        <f t="shared" si="312"/>
        <v>0.21874999999999992</v>
      </c>
      <c r="N402" s="56">
        <f t="shared" si="322"/>
        <v>1.3999999999999995</v>
      </c>
      <c r="O402" s="57">
        <f t="shared" si="323"/>
        <v>62.999999999999979</v>
      </c>
      <c r="P402" s="58"/>
      <c r="Q402" s="57"/>
      <c r="R402" s="59"/>
      <c r="S402" s="60"/>
      <c r="T402" s="56"/>
      <c r="U402" s="61"/>
      <c r="V402" s="62"/>
      <c r="W402" s="68">
        <f t="shared" si="330"/>
        <v>2592</v>
      </c>
      <c r="X402" s="69">
        <f t="shared" si="324"/>
        <v>478055.59949999995</v>
      </c>
      <c r="Y402" s="70">
        <v>9</v>
      </c>
      <c r="Z402" s="71">
        <f t="shared" si="325"/>
        <v>566.99999999999977</v>
      </c>
      <c r="AA402" s="72">
        <f t="shared" si="326"/>
        <v>86916.350499999957</v>
      </c>
      <c r="AB402" s="70">
        <f t="shared" si="327"/>
        <v>10</v>
      </c>
      <c r="AC402" s="139">
        <f t="shared" si="328"/>
        <v>3159</v>
      </c>
      <c r="AD402" s="113">
        <f t="shared" si="329"/>
        <v>564971.94999999995</v>
      </c>
      <c r="AE402" s="114"/>
    </row>
    <row r="403" spans="1:31" ht="11.5" customHeight="1" x14ac:dyDescent="0.3">
      <c r="A403" s="112">
        <v>44495</v>
      </c>
      <c r="B403" s="159">
        <f t="shared" si="320"/>
        <v>10</v>
      </c>
      <c r="C403" s="159">
        <f t="shared" si="321"/>
        <v>2021</v>
      </c>
      <c r="D403" s="98" t="s">
        <v>392</v>
      </c>
      <c r="E403" s="77" t="s">
        <v>358</v>
      </c>
      <c r="F403" s="77" t="s">
        <v>359</v>
      </c>
      <c r="G403" s="9" t="s">
        <v>385</v>
      </c>
      <c r="H403" s="154">
        <v>28</v>
      </c>
      <c r="I403" s="78">
        <v>25</v>
      </c>
      <c r="J403" s="67"/>
      <c r="K403" s="53">
        <f t="shared" si="297"/>
        <v>700</v>
      </c>
      <c r="L403" s="54">
        <v>40</v>
      </c>
      <c r="M403" s="55">
        <f t="shared" si="312"/>
        <v>0.42857142857142855</v>
      </c>
      <c r="N403" s="56">
        <f t="shared" si="322"/>
        <v>12</v>
      </c>
      <c r="O403" s="57">
        <f t="shared" si="323"/>
        <v>300</v>
      </c>
      <c r="P403" s="58"/>
      <c r="Q403" s="57"/>
      <c r="R403" s="59"/>
      <c r="S403" s="60"/>
      <c r="T403" s="56"/>
      <c r="U403" s="61"/>
      <c r="V403" s="62"/>
      <c r="W403" s="68">
        <f t="shared" si="330"/>
        <v>700</v>
      </c>
      <c r="X403" s="69">
        <f t="shared" si="324"/>
        <v>478755.59949999995</v>
      </c>
      <c r="Y403" s="70">
        <v>1</v>
      </c>
      <c r="Z403" s="71">
        <f t="shared" si="325"/>
        <v>300</v>
      </c>
      <c r="AA403" s="72">
        <f t="shared" si="326"/>
        <v>87216.350499999957</v>
      </c>
      <c r="AB403" s="70">
        <f t="shared" si="327"/>
        <v>10</v>
      </c>
      <c r="AC403" s="139">
        <f t="shared" si="328"/>
        <v>1000</v>
      </c>
      <c r="AD403" s="113">
        <f t="shared" si="329"/>
        <v>565971.94999999995</v>
      </c>
      <c r="AE403" s="114"/>
    </row>
    <row r="404" spans="1:31" ht="11.5" customHeight="1" x14ac:dyDescent="0.3">
      <c r="A404" s="112">
        <v>44497</v>
      </c>
      <c r="B404" s="159">
        <f t="shared" si="320"/>
        <v>10</v>
      </c>
      <c r="C404" s="159">
        <f t="shared" si="321"/>
        <v>2021</v>
      </c>
      <c r="D404" s="98" t="s">
        <v>393</v>
      </c>
      <c r="E404" s="77" t="s">
        <v>100</v>
      </c>
      <c r="F404" s="77" t="s">
        <v>250</v>
      </c>
      <c r="G404" s="9" t="s">
        <v>188</v>
      </c>
      <c r="H404" s="154">
        <v>7.3</v>
      </c>
      <c r="I404" s="78">
        <v>30</v>
      </c>
      <c r="J404" s="67"/>
      <c r="K404" s="53">
        <f t="shared" si="297"/>
        <v>219</v>
      </c>
      <c r="L404" s="54">
        <v>8.5</v>
      </c>
      <c r="M404" s="55">
        <f t="shared" si="312"/>
        <v>0.16438356164383564</v>
      </c>
      <c r="N404" s="56">
        <f t="shared" si="322"/>
        <v>1.2000000000000002</v>
      </c>
      <c r="O404" s="57">
        <f t="shared" si="323"/>
        <v>36.000000000000007</v>
      </c>
      <c r="P404" s="58"/>
      <c r="Q404" s="57"/>
      <c r="R404" s="59"/>
      <c r="S404" s="60"/>
      <c r="T404" s="56"/>
      <c r="U404" s="61"/>
      <c r="V404" s="62"/>
      <c r="W404" s="68">
        <f t="shared" si="330"/>
        <v>438</v>
      </c>
      <c r="X404" s="69">
        <f t="shared" si="324"/>
        <v>479193.59949999995</v>
      </c>
      <c r="Y404" s="70">
        <v>2</v>
      </c>
      <c r="Z404" s="71">
        <f t="shared" si="325"/>
        <v>72.000000000000014</v>
      </c>
      <c r="AA404" s="72">
        <f t="shared" si="326"/>
        <v>87288.350499999957</v>
      </c>
      <c r="AB404" s="70">
        <f t="shared" si="327"/>
        <v>10</v>
      </c>
      <c r="AC404" s="139">
        <f t="shared" si="328"/>
        <v>510</v>
      </c>
      <c r="AD404" s="113">
        <f t="shared" si="329"/>
        <v>566481.94999999995</v>
      </c>
      <c r="AE404" s="114"/>
    </row>
    <row r="405" spans="1:31" ht="11.5" customHeight="1" x14ac:dyDescent="0.3">
      <c r="A405" s="112">
        <v>44496</v>
      </c>
      <c r="B405" s="159">
        <f t="shared" si="320"/>
        <v>10</v>
      </c>
      <c r="C405" s="159">
        <f t="shared" si="321"/>
        <v>2021</v>
      </c>
      <c r="D405" s="98" t="s">
        <v>394</v>
      </c>
      <c r="E405" s="77" t="s">
        <v>358</v>
      </c>
      <c r="F405" s="77" t="s">
        <v>359</v>
      </c>
      <c r="G405" s="9" t="s">
        <v>36</v>
      </c>
      <c r="H405" s="154">
        <v>7.5</v>
      </c>
      <c r="I405" s="78">
        <v>220</v>
      </c>
      <c r="J405" s="67"/>
      <c r="K405" s="53">
        <f t="shared" si="297"/>
        <v>1650</v>
      </c>
      <c r="L405" s="54">
        <v>8.9</v>
      </c>
      <c r="M405" s="55">
        <f t="shared" si="312"/>
        <v>0.1866666666666667</v>
      </c>
      <c r="N405" s="56">
        <f t="shared" si="322"/>
        <v>1.4000000000000004</v>
      </c>
      <c r="O405" s="57">
        <f t="shared" si="323"/>
        <v>308.00000000000006</v>
      </c>
      <c r="P405" s="58"/>
      <c r="Q405" s="57"/>
      <c r="R405" s="59"/>
      <c r="S405" s="60"/>
      <c r="T405" s="56"/>
      <c r="U405" s="61"/>
      <c r="V405" s="62"/>
      <c r="W405" s="68">
        <f t="shared" si="330"/>
        <v>4950</v>
      </c>
      <c r="X405" s="69">
        <f t="shared" si="324"/>
        <v>484143.59949999995</v>
      </c>
      <c r="Y405" s="70">
        <v>3</v>
      </c>
      <c r="Z405" s="71">
        <f t="shared" si="325"/>
        <v>924.00000000000023</v>
      </c>
      <c r="AA405" s="72">
        <f t="shared" si="326"/>
        <v>88212.350499999957</v>
      </c>
      <c r="AB405" s="70">
        <f t="shared" si="327"/>
        <v>10</v>
      </c>
      <c r="AC405" s="139">
        <f t="shared" si="328"/>
        <v>5874</v>
      </c>
      <c r="AD405" s="113">
        <f t="shared" si="329"/>
        <v>572355.94999999995</v>
      </c>
      <c r="AE405" s="114"/>
    </row>
    <row r="406" spans="1:31" ht="11.5" customHeight="1" x14ac:dyDescent="0.3">
      <c r="A406" s="112">
        <v>44497</v>
      </c>
      <c r="B406" s="159">
        <f t="shared" ref="B406:B410" si="331">MONTH(A406)</f>
        <v>10</v>
      </c>
      <c r="C406" s="159">
        <f t="shared" ref="C406:C410" si="332">YEAR(A406)</f>
        <v>2021</v>
      </c>
      <c r="D406" s="98" t="s">
        <v>395</v>
      </c>
      <c r="E406" s="77" t="s">
        <v>108</v>
      </c>
      <c r="F406" s="77" t="s">
        <v>109</v>
      </c>
      <c r="G406" s="9" t="s">
        <v>283</v>
      </c>
      <c r="H406" s="154">
        <v>7.35</v>
      </c>
      <c r="I406" s="78">
        <v>220</v>
      </c>
      <c r="J406" s="67"/>
      <c r="K406" s="53">
        <f t="shared" si="297"/>
        <v>1617</v>
      </c>
      <c r="L406" s="54">
        <v>8.9</v>
      </c>
      <c r="M406" s="55">
        <f t="shared" si="312"/>
        <v>0.21088435374149669</v>
      </c>
      <c r="N406" s="56">
        <f t="shared" si="322"/>
        <v>1.5500000000000007</v>
      </c>
      <c r="O406" s="57">
        <f t="shared" si="323"/>
        <v>341.00000000000017</v>
      </c>
      <c r="P406" s="58"/>
      <c r="Q406" s="57"/>
      <c r="R406" s="59"/>
      <c r="S406" s="60"/>
      <c r="T406" s="56"/>
      <c r="U406" s="61"/>
      <c r="V406" s="62"/>
      <c r="W406" s="68">
        <f t="shared" ref="W406:W409" si="333">K406*Y406</f>
        <v>4851</v>
      </c>
      <c r="X406" s="69">
        <f t="shared" ref="X406:X409" si="334">X405+W406</f>
        <v>488994.59949999995</v>
      </c>
      <c r="Y406" s="70">
        <v>3</v>
      </c>
      <c r="Z406" s="71">
        <f t="shared" ref="Z406:Z409" si="335">O406*Y406</f>
        <v>1023.0000000000005</v>
      </c>
      <c r="AA406" s="72">
        <f t="shared" ref="AA406:AA409" si="336">AA405+Z406</f>
        <v>89235.350499999957</v>
      </c>
      <c r="AB406" s="70">
        <f t="shared" ref="AB406:AB409" si="337">MONTH(A405)</f>
        <v>10</v>
      </c>
      <c r="AC406" s="139">
        <f t="shared" ref="AC406:AC409" si="338">W406+Z406</f>
        <v>5874</v>
      </c>
      <c r="AD406" s="113">
        <f t="shared" ref="AD406:AD409" si="339">X406+AA406</f>
        <v>578229.94999999995</v>
      </c>
      <c r="AE406" s="114"/>
    </row>
    <row r="407" spans="1:31" ht="11.5" customHeight="1" x14ac:dyDescent="0.3">
      <c r="A407" s="112">
        <v>44497</v>
      </c>
      <c r="B407" s="159">
        <v>10</v>
      </c>
      <c r="C407" s="159">
        <v>2021</v>
      </c>
      <c r="D407" s="98" t="s">
        <v>395</v>
      </c>
      <c r="E407" s="77" t="s">
        <v>108</v>
      </c>
      <c r="F407" s="77" t="s">
        <v>109</v>
      </c>
      <c r="G407" s="9" t="s">
        <v>283</v>
      </c>
      <c r="H407" s="154">
        <v>8</v>
      </c>
      <c r="I407" s="78">
        <v>220</v>
      </c>
      <c r="J407" s="67"/>
      <c r="K407" s="53">
        <f t="shared" si="297"/>
        <v>1760</v>
      </c>
      <c r="L407" s="54">
        <v>8.9</v>
      </c>
      <c r="M407" s="55">
        <f t="shared" si="312"/>
        <v>0.11250000000000004</v>
      </c>
      <c r="N407" s="56">
        <f t="shared" si="322"/>
        <v>0.90000000000000036</v>
      </c>
      <c r="O407" s="57">
        <f t="shared" si="323"/>
        <v>198.00000000000009</v>
      </c>
      <c r="P407" s="58"/>
      <c r="Q407" s="57"/>
      <c r="R407" s="59"/>
      <c r="S407" s="60"/>
      <c r="T407" s="56"/>
      <c r="U407" s="61"/>
      <c r="V407" s="62"/>
      <c r="W407" s="68">
        <f t="shared" si="333"/>
        <v>5280</v>
      </c>
      <c r="X407" s="69">
        <f t="shared" si="334"/>
        <v>494274.59949999995</v>
      </c>
      <c r="Y407" s="70">
        <v>3</v>
      </c>
      <c r="Z407" s="71">
        <f t="shared" si="335"/>
        <v>594.00000000000023</v>
      </c>
      <c r="AA407" s="72">
        <f t="shared" si="336"/>
        <v>89829.350499999957</v>
      </c>
      <c r="AB407" s="70">
        <f t="shared" si="337"/>
        <v>10</v>
      </c>
      <c r="AC407" s="139">
        <f t="shared" si="338"/>
        <v>5874</v>
      </c>
      <c r="AD407" s="113">
        <f t="shared" si="339"/>
        <v>584103.94999999995</v>
      </c>
      <c r="AE407" s="114"/>
    </row>
    <row r="408" spans="1:31" ht="11.5" customHeight="1" x14ac:dyDescent="0.3">
      <c r="A408" s="112">
        <v>44497</v>
      </c>
      <c r="B408" s="159">
        <f t="shared" si="331"/>
        <v>10</v>
      </c>
      <c r="C408" s="159">
        <f t="shared" si="332"/>
        <v>2021</v>
      </c>
      <c r="D408" s="98" t="s">
        <v>395</v>
      </c>
      <c r="E408" s="77" t="s">
        <v>108</v>
      </c>
      <c r="F408" s="77" t="s">
        <v>109</v>
      </c>
      <c r="G408" s="9" t="s">
        <v>375</v>
      </c>
      <c r="H408" s="154">
        <v>7.6</v>
      </c>
      <c r="I408" s="78">
        <v>37</v>
      </c>
      <c r="J408" s="67"/>
      <c r="K408" s="53">
        <f t="shared" si="297"/>
        <v>281.2</v>
      </c>
      <c r="L408" s="54">
        <v>8.9</v>
      </c>
      <c r="M408" s="55">
        <f t="shared" si="312"/>
        <v>0.17105263157894746</v>
      </c>
      <c r="N408" s="56">
        <f t="shared" si="322"/>
        <v>1.3000000000000007</v>
      </c>
      <c r="O408" s="57">
        <f t="shared" si="323"/>
        <v>48.100000000000023</v>
      </c>
      <c r="P408" s="58"/>
      <c r="Q408" s="57"/>
      <c r="R408" s="59"/>
      <c r="S408" s="60"/>
      <c r="T408" s="56"/>
      <c r="U408" s="61"/>
      <c r="V408" s="62"/>
      <c r="W408" s="68">
        <f t="shared" si="333"/>
        <v>1687.1999999999998</v>
      </c>
      <c r="X408" s="69">
        <f t="shared" si="334"/>
        <v>495961.79949999996</v>
      </c>
      <c r="Y408" s="70">
        <v>6</v>
      </c>
      <c r="Z408" s="71">
        <f t="shared" si="335"/>
        <v>288.60000000000014</v>
      </c>
      <c r="AA408" s="72">
        <f t="shared" si="336"/>
        <v>90117.950499999963</v>
      </c>
      <c r="AB408" s="70">
        <f t="shared" si="337"/>
        <v>10</v>
      </c>
      <c r="AC408" s="139">
        <f t="shared" si="338"/>
        <v>1975.8</v>
      </c>
      <c r="AD408" s="113">
        <f t="shared" si="339"/>
        <v>586079.74999999988</v>
      </c>
      <c r="AE408" s="114"/>
    </row>
    <row r="409" spans="1:31" ht="11.5" customHeight="1" x14ac:dyDescent="0.3">
      <c r="A409" s="112">
        <v>44497</v>
      </c>
      <c r="B409" s="159">
        <f t="shared" si="331"/>
        <v>10</v>
      </c>
      <c r="C409" s="159">
        <f t="shared" si="332"/>
        <v>2021</v>
      </c>
      <c r="D409" s="98" t="s">
        <v>396</v>
      </c>
      <c r="E409" s="77" t="s">
        <v>349</v>
      </c>
      <c r="F409" s="77" t="s">
        <v>350</v>
      </c>
      <c r="G409" s="9" t="s">
        <v>269</v>
      </c>
      <c r="H409" s="154">
        <v>305</v>
      </c>
      <c r="I409" s="78">
        <v>1</v>
      </c>
      <c r="J409" s="67"/>
      <c r="K409" s="53">
        <f t="shared" si="297"/>
        <v>305</v>
      </c>
      <c r="L409" s="54">
        <v>360</v>
      </c>
      <c r="M409" s="55">
        <f t="shared" si="312"/>
        <v>0.18032786885245902</v>
      </c>
      <c r="N409" s="56">
        <f t="shared" si="322"/>
        <v>55</v>
      </c>
      <c r="O409" s="57">
        <f t="shared" si="323"/>
        <v>55</v>
      </c>
      <c r="P409" s="58"/>
      <c r="Q409" s="57"/>
      <c r="R409" s="59"/>
      <c r="S409" s="60"/>
      <c r="T409" s="56"/>
      <c r="U409" s="61"/>
      <c r="V409" s="62"/>
      <c r="W409" s="68">
        <f t="shared" si="333"/>
        <v>610</v>
      </c>
      <c r="X409" s="69">
        <f t="shared" si="334"/>
        <v>496571.79949999996</v>
      </c>
      <c r="Y409" s="70">
        <v>2</v>
      </c>
      <c r="Z409" s="71">
        <f t="shared" si="335"/>
        <v>110</v>
      </c>
      <c r="AA409" s="72">
        <f t="shared" si="336"/>
        <v>90227.950499999963</v>
      </c>
      <c r="AB409" s="70">
        <f t="shared" si="337"/>
        <v>10</v>
      </c>
      <c r="AC409" s="139">
        <f t="shared" si="338"/>
        <v>720</v>
      </c>
      <c r="AD409" s="113">
        <f t="shared" si="339"/>
        <v>586799.74999999988</v>
      </c>
      <c r="AE409" s="114"/>
    </row>
    <row r="410" spans="1:31" ht="11.5" customHeight="1" x14ac:dyDescent="0.3">
      <c r="A410" s="112">
        <v>44499</v>
      </c>
      <c r="B410" s="159">
        <f t="shared" si="331"/>
        <v>10</v>
      </c>
      <c r="C410" s="159">
        <f t="shared" si="332"/>
        <v>2021</v>
      </c>
      <c r="D410" s="98" t="s">
        <v>412</v>
      </c>
      <c r="E410" s="77" t="s">
        <v>108</v>
      </c>
      <c r="F410" s="77" t="s">
        <v>109</v>
      </c>
      <c r="G410" s="9" t="s">
        <v>283</v>
      </c>
      <c r="H410" s="154">
        <v>8</v>
      </c>
      <c r="I410" s="78">
        <v>220</v>
      </c>
      <c r="J410" s="67"/>
      <c r="K410" s="53">
        <f t="shared" si="297"/>
        <v>1760</v>
      </c>
      <c r="L410" s="54">
        <v>8.9</v>
      </c>
      <c r="M410" s="55">
        <f t="shared" si="312"/>
        <v>0.11250000000000004</v>
      </c>
      <c r="N410" s="56">
        <f t="shared" si="322"/>
        <v>0.90000000000000036</v>
      </c>
      <c r="O410" s="57">
        <f t="shared" si="323"/>
        <v>198.00000000000009</v>
      </c>
      <c r="P410" s="58"/>
      <c r="Q410" s="57"/>
      <c r="R410" s="59"/>
      <c r="S410" s="60"/>
      <c r="T410" s="56"/>
      <c r="U410" s="61"/>
      <c r="V410" s="62"/>
      <c r="W410" s="68">
        <f t="shared" ref="W410:W413" si="340">K410*Y410</f>
        <v>7040</v>
      </c>
      <c r="X410" s="69">
        <f t="shared" ref="X410:X413" si="341">X409+W410</f>
        <v>503611.79949999996</v>
      </c>
      <c r="Y410" s="70">
        <v>4</v>
      </c>
      <c r="Z410" s="71">
        <f t="shared" ref="Z410:Z413" si="342">O410*Y410</f>
        <v>792.00000000000034</v>
      </c>
      <c r="AA410" s="72">
        <f t="shared" ref="AA410:AA413" si="343">AA409+Z410</f>
        <v>91019.950499999963</v>
      </c>
      <c r="AB410" s="70">
        <f t="shared" ref="AB410:AB413" si="344">MONTH(A409)</f>
        <v>10</v>
      </c>
      <c r="AC410" s="139">
        <f t="shared" ref="AC410:AC413" si="345">W410+Z410</f>
        <v>7832</v>
      </c>
      <c r="AD410" s="113">
        <f t="shared" ref="AD410:AD413" si="346">X410+AA410</f>
        <v>594631.74999999988</v>
      </c>
      <c r="AE410" s="114"/>
    </row>
    <row r="411" spans="1:31" ht="11.5" customHeight="1" x14ac:dyDescent="0.3">
      <c r="A411" s="112">
        <v>44499</v>
      </c>
      <c r="B411" s="159">
        <f t="shared" ref="B411:B413" si="347">MONTH(A411)</f>
        <v>10</v>
      </c>
      <c r="C411" s="159">
        <f t="shared" ref="C411:C413" si="348">YEAR(A411)</f>
        <v>2021</v>
      </c>
      <c r="D411" s="98" t="s">
        <v>412</v>
      </c>
      <c r="E411" s="77" t="s">
        <v>108</v>
      </c>
      <c r="F411" s="77" t="s">
        <v>109</v>
      </c>
      <c r="G411" s="9" t="s">
        <v>375</v>
      </c>
      <c r="H411" s="154">
        <v>7.6</v>
      </c>
      <c r="I411" s="78">
        <v>37</v>
      </c>
      <c r="J411" s="67"/>
      <c r="K411" s="53">
        <f t="shared" si="297"/>
        <v>281.2</v>
      </c>
      <c r="L411" s="54">
        <v>8.9</v>
      </c>
      <c r="M411" s="55">
        <f t="shared" si="312"/>
        <v>0.17105263157894746</v>
      </c>
      <c r="N411" s="56">
        <f t="shared" si="322"/>
        <v>1.3000000000000007</v>
      </c>
      <c r="O411" s="57">
        <f t="shared" si="323"/>
        <v>48.100000000000023</v>
      </c>
      <c r="P411" s="58"/>
      <c r="Q411" s="57"/>
      <c r="R411" s="59"/>
      <c r="S411" s="60"/>
      <c r="T411" s="56"/>
      <c r="U411" s="61"/>
      <c r="V411" s="62"/>
      <c r="W411" s="68">
        <f t="shared" si="340"/>
        <v>1124.8</v>
      </c>
      <c r="X411" s="69">
        <f t="shared" si="341"/>
        <v>504736.59949999995</v>
      </c>
      <c r="Y411" s="70">
        <v>4</v>
      </c>
      <c r="Z411" s="71">
        <f t="shared" si="342"/>
        <v>192.40000000000009</v>
      </c>
      <c r="AA411" s="72">
        <f t="shared" si="343"/>
        <v>91212.350499999957</v>
      </c>
      <c r="AB411" s="70">
        <f t="shared" si="344"/>
        <v>10</v>
      </c>
      <c r="AC411" s="139">
        <f t="shared" si="345"/>
        <v>1317.2</v>
      </c>
      <c r="AD411" s="113">
        <f t="shared" si="346"/>
        <v>595948.94999999995</v>
      </c>
      <c r="AE411" s="114"/>
    </row>
    <row r="412" spans="1:31" ht="11.5" customHeight="1" x14ac:dyDescent="0.3">
      <c r="A412" s="112">
        <v>44499</v>
      </c>
      <c r="B412" s="159">
        <f t="shared" si="347"/>
        <v>10</v>
      </c>
      <c r="C412" s="159">
        <f t="shared" si="348"/>
        <v>2021</v>
      </c>
      <c r="D412" s="98" t="s">
        <v>412</v>
      </c>
      <c r="E412" s="77" t="s">
        <v>108</v>
      </c>
      <c r="F412" s="77" t="s">
        <v>109</v>
      </c>
      <c r="G412" s="9" t="s">
        <v>34</v>
      </c>
      <c r="H412" s="154">
        <v>1.2</v>
      </c>
      <c r="I412" s="78">
        <v>25</v>
      </c>
      <c r="J412" s="67"/>
      <c r="K412" s="53">
        <f t="shared" si="297"/>
        <v>30</v>
      </c>
      <c r="L412" s="54">
        <v>2.2000000000000002</v>
      </c>
      <c r="M412" s="55">
        <f t="shared" si="312"/>
        <v>0.83333333333333359</v>
      </c>
      <c r="N412" s="56">
        <f t="shared" si="322"/>
        <v>1.0000000000000002</v>
      </c>
      <c r="O412" s="57">
        <f t="shared" si="323"/>
        <v>25.000000000000007</v>
      </c>
      <c r="P412" s="58"/>
      <c r="Q412" s="57"/>
      <c r="R412" s="59"/>
      <c r="S412" s="60"/>
      <c r="T412" s="56"/>
      <c r="U412" s="61"/>
      <c r="V412" s="62"/>
      <c r="W412" s="68">
        <f t="shared" si="340"/>
        <v>300</v>
      </c>
      <c r="X412" s="69">
        <f t="shared" si="341"/>
        <v>505036.59949999995</v>
      </c>
      <c r="Y412" s="70">
        <v>10</v>
      </c>
      <c r="Z412" s="71">
        <f t="shared" si="342"/>
        <v>250.00000000000006</v>
      </c>
      <c r="AA412" s="72">
        <f t="shared" si="343"/>
        <v>91462.350499999957</v>
      </c>
      <c r="AB412" s="70">
        <f t="shared" si="344"/>
        <v>10</v>
      </c>
      <c r="AC412" s="139">
        <f t="shared" si="345"/>
        <v>550</v>
      </c>
      <c r="AD412" s="113">
        <f t="shared" si="346"/>
        <v>596498.94999999995</v>
      </c>
      <c r="AE412" s="114"/>
    </row>
    <row r="413" spans="1:31" ht="11.5" customHeight="1" x14ac:dyDescent="0.3">
      <c r="A413" s="112">
        <v>44499</v>
      </c>
      <c r="B413" s="159">
        <f t="shared" si="347"/>
        <v>10</v>
      </c>
      <c r="C413" s="159">
        <f t="shared" si="348"/>
        <v>2021</v>
      </c>
      <c r="D413" s="98" t="s">
        <v>412</v>
      </c>
      <c r="E413" s="77" t="s">
        <v>108</v>
      </c>
      <c r="F413" s="77" t="s">
        <v>109</v>
      </c>
      <c r="G413" s="9" t="s">
        <v>26</v>
      </c>
      <c r="H413" s="154">
        <v>13</v>
      </c>
      <c r="I413" s="78">
        <v>5</v>
      </c>
      <c r="J413" s="67"/>
      <c r="K413" s="53">
        <f t="shared" si="297"/>
        <v>65</v>
      </c>
      <c r="L413" s="54">
        <v>16</v>
      </c>
      <c r="M413" s="55">
        <f t="shared" si="312"/>
        <v>0.23076923076923078</v>
      </c>
      <c r="N413" s="56">
        <f t="shared" si="322"/>
        <v>3</v>
      </c>
      <c r="O413" s="57">
        <f t="shared" si="323"/>
        <v>15</v>
      </c>
      <c r="P413" s="58"/>
      <c r="Q413" s="57"/>
      <c r="R413" s="59"/>
      <c r="S413" s="60"/>
      <c r="T413" s="56"/>
      <c r="U413" s="61"/>
      <c r="V413" s="62"/>
      <c r="W413" s="68">
        <f t="shared" si="340"/>
        <v>260</v>
      </c>
      <c r="X413" s="69">
        <f t="shared" si="341"/>
        <v>505296.59949999995</v>
      </c>
      <c r="Y413" s="70">
        <v>4</v>
      </c>
      <c r="Z413" s="71">
        <f t="shared" si="342"/>
        <v>60</v>
      </c>
      <c r="AA413" s="72">
        <f t="shared" si="343"/>
        <v>91522.350499999957</v>
      </c>
      <c r="AB413" s="70">
        <f t="shared" si="344"/>
        <v>10</v>
      </c>
      <c r="AC413" s="139">
        <f t="shared" si="345"/>
        <v>320</v>
      </c>
      <c r="AD413" s="113">
        <f t="shared" si="346"/>
        <v>596818.94999999995</v>
      </c>
      <c r="AE413" s="114"/>
    </row>
    <row r="414" spans="1:31" ht="11.5" customHeight="1" x14ac:dyDescent="0.3">
      <c r="A414" s="112"/>
      <c r="B414" s="159"/>
      <c r="C414" s="159"/>
      <c r="D414" s="98"/>
      <c r="E414" s="77"/>
      <c r="F414" s="77"/>
      <c r="H414" s="154"/>
      <c r="I414" s="78"/>
      <c r="J414" s="67"/>
      <c r="K414" s="53"/>
      <c r="L414" s="54"/>
      <c r="M414" s="55"/>
      <c r="N414" s="56"/>
      <c r="O414" s="57"/>
      <c r="P414" s="58"/>
      <c r="Q414" s="57"/>
      <c r="R414" s="59"/>
      <c r="S414" s="60"/>
      <c r="T414" s="56"/>
      <c r="U414" s="61"/>
      <c r="V414" s="62"/>
      <c r="W414" s="68"/>
      <c r="X414" s="69"/>
      <c r="Y414" s="70"/>
      <c r="Z414" s="71"/>
      <c r="AA414" s="72"/>
      <c r="AB414" s="70"/>
      <c r="AC414" s="139"/>
      <c r="AD414" s="113"/>
      <c r="AE414" s="114"/>
    </row>
    <row r="415" spans="1:31" ht="11.5" customHeight="1" x14ac:dyDescent="0.3">
      <c r="A415" s="112"/>
      <c r="B415" s="159"/>
      <c r="C415" s="159"/>
      <c r="D415" s="98"/>
      <c r="E415" s="77"/>
      <c r="F415" s="77"/>
      <c r="H415" s="154"/>
      <c r="I415" s="78"/>
      <c r="J415" s="67"/>
      <c r="K415" s="53"/>
      <c r="L415" s="54"/>
      <c r="M415" s="55"/>
      <c r="N415" s="56"/>
      <c r="O415" s="57"/>
      <c r="P415" s="58"/>
      <c r="Q415" s="57"/>
      <c r="R415" s="59"/>
      <c r="S415" s="60"/>
      <c r="T415" s="56"/>
      <c r="U415" s="61"/>
      <c r="V415" s="62"/>
      <c r="W415" s="68"/>
      <c r="X415" s="69"/>
      <c r="Y415" s="70"/>
      <c r="Z415" s="71"/>
      <c r="AA415" s="72"/>
      <c r="AB415" s="70"/>
      <c r="AC415" s="139"/>
      <c r="AD415" s="113"/>
      <c r="AE415" s="114"/>
    </row>
    <row r="416" spans="1:31" ht="11.5" customHeight="1" x14ac:dyDescent="0.3">
      <c r="A416" s="112"/>
      <c r="B416" s="159"/>
      <c r="C416" s="159"/>
      <c r="D416" s="98"/>
      <c r="E416" s="77"/>
      <c r="F416" s="77"/>
      <c r="H416" s="154"/>
      <c r="I416" s="78"/>
      <c r="J416" s="67"/>
      <c r="K416" s="53"/>
      <c r="L416" s="54"/>
      <c r="M416" s="55"/>
      <c r="N416" s="56"/>
      <c r="O416" s="57"/>
      <c r="P416" s="58"/>
      <c r="Q416" s="57"/>
      <c r="R416" s="59"/>
      <c r="S416" s="60"/>
      <c r="T416" s="56"/>
      <c r="U416" s="61"/>
      <c r="V416" s="62"/>
      <c r="W416" s="68"/>
      <c r="X416" s="69"/>
      <c r="Y416" s="70"/>
      <c r="Z416" s="71"/>
      <c r="AA416" s="72"/>
      <c r="AB416" s="70"/>
      <c r="AC416" s="139"/>
      <c r="AD416" s="113"/>
      <c r="AE416" s="114"/>
    </row>
    <row r="417" spans="1:31" ht="11.5" customHeight="1" x14ac:dyDescent="0.3">
      <c r="A417" s="112"/>
      <c r="B417" s="159"/>
      <c r="C417" s="159"/>
      <c r="D417" s="98"/>
      <c r="E417" s="77"/>
      <c r="F417" s="77"/>
      <c r="H417" s="154"/>
      <c r="I417" s="78"/>
      <c r="J417" s="67"/>
      <c r="K417" s="53"/>
      <c r="L417" s="54"/>
      <c r="M417" s="55"/>
      <c r="N417" s="56"/>
      <c r="O417" s="57"/>
      <c r="P417" s="58"/>
      <c r="Q417" s="57"/>
      <c r="R417" s="59"/>
      <c r="S417" s="60"/>
      <c r="T417" s="56"/>
      <c r="U417" s="61"/>
      <c r="V417" s="62"/>
      <c r="W417" s="68"/>
      <c r="X417" s="69"/>
      <c r="Y417" s="70"/>
      <c r="Z417" s="71"/>
      <c r="AA417" s="72"/>
      <c r="AB417" s="70"/>
      <c r="AC417" s="139"/>
      <c r="AD417" s="113"/>
      <c r="AE417" s="114"/>
    </row>
    <row r="418" spans="1:31" ht="11.5" customHeight="1" x14ac:dyDescent="0.3">
      <c r="A418" s="112"/>
      <c r="B418" s="159"/>
      <c r="C418" s="159"/>
      <c r="D418" s="98"/>
      <c r="E418" s="77"/>
      <c r="F418" s="77"/>
      <c r="H418" s="154"/>
      <c r="I418" s="78"/>
      <c r="J418" s="67"/>
      <c r="K418" s="53"/>
      <c r="L418" s="54"/>
      <c r="M418" s="55"/>
      <c r="N418" s="56"/>
      <c r="O418" s="57"/>
      <c r="P418" s="58"/>
      <c r="Q418" s="57"/>
      <c r="R418" s="59"/>
      <c r="S418" s="60"/>
      <c r="T418" s="56"/>
      <c r="U418" s="61"/>
      <c r="V418" s="62"/>
      <c r="W418" s="68"/>
      <c r="X418" s="69"/>
      <c r="Y418" s="70"/>
      <c r="Z418" s="71"/>
      <c r="AA418" s="72"/>
      <c r="AB418" s="70"/>
      <c r="AC418" s="139"/>
      <c r="AD418" s="113"/>
      <c r="AE418" s="114"/>
    </row>
    <row r="419" spans="1:31" ht="11.5" customHeight="1" x14ac:dyDescent="0.3">
      <c r="A419" s="112"/>
      <c r="B419" s="128"/>
      <c r="C419" s="128"/>
      <c r="D419" s="98"/>
      <c r="E419" s="77"/>
      <c r="F419" s="77"/>
      <c r="H419" s="154"/>
      <c r="I419" s="78"/>
      <c r="J419" s="67"/>
      <c r="K419" s="53"/>
      <c r="L419" s="54"/>
      <c r="M419" s="55"/>
      <c r="N419" s="56"/>
      <c r="O419" s="57"/>
      <c r="P419" s="58"/>
      <c r="Q419" s="57"/>
      <c r="R419" s="59"/>
      <c r="S419" s="60"/>
      <c r="T419" s="56"/>
      <c r="U419" s="61"/>
      <c r="V419" s="62"/>
      <c r="W419" s="68"/>
      <c r="X419" s="69"/>
      <c r="Y419" s="70"/>
      <c r="Z419" s="71"/>
      <c r="AA419" s="72"/>
      <c r="AB419" s="70"/>
      <c r="AC419" s="139"/>
      <c r="AD419" s="113"/>
      <c r="AE419" s="114"/>
    </row>
    <row r="420" spans="1:31" ht="11.5" customHeight="1" x14ac:dyDescent="0.3">
      <c r="A420" s="112"/>
      <c r="B420" s="128"/>
      <c r="C420" s="128"/>
      <c r="D420" s="98"/>
      <c r="E420" s="77"/>
      <c r="F420" s="77"/>
      <c r="H420" s="154"/>
      <c r="I420" s="78"/>
      <c r="J420" s="67"/>
      <c r="K420" s="53"/>
      <c r="L420" s="54"/>
      <c r="M420" s="55"/>
      <c r="N420" s="56"/>
      <c r="O420" s="57"/>
      <c r="P420" s="58"/>
      <c r="Q420" s="57"/>
      <c r="R420" s="59"/>
      <c r="S420" s="60"/>
      <c r="T420" s="56"/>
      <c r="U420" s="61"/>
      <c r="V420" s="62"/>
      <c r="W420" s="68"/>
      <c r="X420" s="69"/>
      <c r="Y420" s="70"/>
      <c r="Z420" s="71"/>
      <c r="AA420" s="72"/>
      <c r="AB420" s="70"/>
      <c r="AC420" s="139"/>
      <c r="AD420" s="113"/>
      <c r="AE420" s="114"/>
    </row>
    <row r="421" spans="1:31" ht="11.5" customHeight="1" x14ac:dyDescent="0.3">
      <c r="A421" s="112"/>
      <c r="B421" s="128"/>
      <c r="C421" s="128"/>
      <c r="D421" s="98"/>
      <c r="E421" s="77"/>
      <c r="F421" s="77"/>
      <c r="H421" s="154"/>
      <c r="I421" s="78"/>
      <c r="J421" s="67"/>
      <c r="K421" s="53"/>
      <c r="L421" s="54"/>
      <c r="M421" s="55"/>
      <c r="N421" s="56"/>
      <c r="O421" s="57"/>
      <c r="P421" s="58"/>
      <c r="Q421" s="57"/>
      <c r="R421" s="59"/>
      <c r="S421" s="60"/>
      <c r="T421" s="56"/>
      <c r="U421" s="61"/>
      <c r="V421" s="62"/>
      <c r="W421" s="68"/>
      <c r="X421" s="69"/>
      <c r="Y421" s="70"/>
      <c r="Z421" s="71"/>
      <c r="AA421" s="72"/>
      <c r="AB421" s="70"/>
      <c r="AC421" s="139"/>
      <c r="AD421" s="113"/>
      <c r="AE421" s="114"/>
    </row>
    <row r="422" spans="1:31" ht="11.5" customHeight="1" x14ac:dyDescent="0.3">
      <c r="A422" s="112"/>
      <c r="B422" s="128"/>
      <c r="C422" s="128"/>
      <c r="D422" s="98"/>
      <c r="E422" s="77"/>
      <c r="F422" s="77"/>
      <c r="H422" s="154"/>
      <c r="I422" s="78"/>
      <c r="J422" s="67"/>
      <c r="K422" s="53"/>
      <c r="L422" s="54"/>
      <c r="M422" s="55"/>
      <c r="N422" s="56"/>
      <c r="O422" s="57"/>
      <c r="P422" s="58"/>
      <c r="Q422" s="57"/>
      <c r="R422" s="59"/>
      <c r="S422" s="60"/>
      <c r="T422" s="56"/>
      <c r="U422" s="61"/>
      <c r="V422" s="62"/>
      <c r="W422" s="68"/>
      <c r="X422" s="69"/>
      <c r="Y422" s="70"/>
      <c r="Z422" s="71"/>
      <c r="AA422" s="72"/>
      <c r="AB422" s="70"/>
      <c r="AC422" s="139"/>
      <c r="AD422" s="113"/>
      <c r="AE422" s="114"/>
    </row>
    <row r="423" spans="1:31" ht="11.5" customHeight="1" x14ac:dyDescent="0.3">
      <c r="A423" s="112"/>
      <c r="B423" s="128"/>
      <c r="C423" s="128"/>
      <c r="D423" s="98"/>
      <c r="E423" s="77"/>
      <c r="F423" s="77"/>
      <c r="H423" s="154"/>
      <c r="I423" s="78"/>
      <c r="J423" s="67"/>
      <c r="K423" s="53"/>
      <c r="L423" s="54"/>
      <c r="M423" s="55"/>
      <c r="N423" s="56"/>
      <c r="O423" s="57"/>
      <c r="P423" s="58"/>
      <c r="Q423" s="57"/>
      <c r="R423" s="59"/>
      <c r="S423" s="60"/>
      <c r="T423" s="56"/>
      <c r="U423" s="61"/>
      <c r="V423" s="62"/>
      <c r="W423" s="68"/>
      <c r="X423" s="69"/>
      <c r="Y423" s="70"/>
      <c r="Z423" s="71"/>
      <c r="AA423" s="72"/>
      <c r="AB423" s="70"/>
      <c r="AC423" s="139"/>
      <c r="AD423" s="113"/>
      <c r="AE423" s="114"/>
    </row>
    <row r="424" spans="1:31" ht="11.5" customHeight="1" x14ac:dyDescent="0.3">
      <c r="A424" s="112"/>
      <c r="B424" s="128"/>
      <c r="C424" s="128"/>
      <c r="D424" s="98"/>
      <c r="E424" s="77"/>
      <c r="F424" s="77"/>
      <c r="H424" s="154"/>
      <c r="I424" s="78"/>
      <c r="J424" s="67"/>
      <c r="K424" s="53"/>
      <c r="L424" s="54"/>
      <c r="M424" s="55"/>
      <c r="N424" s="56"/>
      <c r="O424" s="57"/>
      <c r="P424" s="58"/>
      <c r="Q424" s="57"/>
      <c r="R424" s="59"/>
      <c r="S424" s="60"/>
      <c r="T424" s="56"/>
      <c r="U424" s="61"/>
      <c r="V424" s="62"/>
      <c r="W424" s="68"/>
      <c r="X424" s="69"/>
      <c r="Y424" s="70"/>
      <c r="Z424" s="71"/>
      <c r="AA424" s="72"/>
      <c r="AB424" s="70"/>
      <c r="AC424" s="139"/>
      <c r="AD424" s="113"/>
      <c r="AE424" s="114"/>
    </row>
    <row r="425" spans="1:31" ht="11.5" customHeight="1" x14ac:dyDescent="0.3">
      <c r="A425" s="112"/>
      <c r="B425" s="128"/>
      <c r="C425" s="128"/>
      <c r="D425" s="98"/>
      <c r="E425" s="77"/>
      <c r="F425" s="77"/>
      <c r="H425" s="154"/>
      <c r="I425" s="78"/>
      <c r="J425" s="67"/>
      <c r="K425" s="53"/>
      <c r="L425" s="54"/>
      <c r="M425" s="55"/>
      <c r="N425" s="56"/>
      <c r="O425" s="57"/>
      <c r="P425" s="58"/>
      <c r="Q425" s="57"/>
      <c r="R425" s="59"/>
      <c r="S425" s="60"/>
      <c r="T425" s="56"/>
      <c r="U425" s="61"/>
      <c r="V425" s="62"/>
      <c r="W425" s="68"/>
      <c r="X425" s="69"/>
      <c r="Y425" s="70"/>
      <c r="Z425" s="71"/>
      <c r="AA425" s="72"/>
      <c r="AB425" s="70"/>
      <c r="AC425" s="139"/>
      <c r="AD425" s="113"/>
      <c r="AE425" s="114"/>
    </row>
    <row r="426" spans="1:31" ht="11.5" customHeight="1" x14ac:dyDescent="0.3">
      <c r="A426" s="112"/>
      <c r="B426" s="128"/>
      <c r="C426" s="128"/>
      <c r="D426" s="98"/>
      <c r="E426" s="77"/>
      <c r="F426" s="77"/>
      <c r="H426" s="154"/>
      <c r="I426" s="78"/>
      <c r="J426" s="67"/>
      <c r="K426" s="53"/>
      <c r="L426" s="54"/>
      <c r="M426" s="55"/>
      <c r="N426" s="56"/>
      <c r="O426" s="57"/>
      <c r="P426" s="58"/>
      <c r="Q426" s="57"/>
      <c r="R426" s="59"/>
      <c r="S426" s="60"/>
      <c r="T426" s="56"/>
      <c r="U426" s="61"/>
      <c r="V426" s="62"/>
      <c r="W426" s="68"/>
      <c r="X426" s="69"/>
      <c r="Y426" s="70"/>
      <c r="Z426" s="71"/>
      <c r="AA426" s="72"/>
      <c r="AB426" s="70"/>
      <c r="AC426" s="139"/>
      <c r="AD426" s="113"/>
      <c r="AE426" s="114"/>
    </row>
    <row r="427" spans="1:31" ht="11.5" customHeight="1" x14ac:dyDescent="0.3">
      <c r="A427" s="112"/>
      <c r="B427" s="128"/>
      <c r="C427" s="128"/>
      <c r="D427" s="98"/>
      <c r="E427" s="77"/>
      <c r="F427" s="77"/>
      <c r="H427" s="154"/>
      <c r="I427" s="78"/>
      <c r="J427" s="67"/>
      <c r="K427" s="53"/>
      <c r="L427" s="54"/>
      <c r="M427" s="55"/>
      <c r="N427" s="56"/>
      <c r="O427" s="57"/>
      <c r="P427" s="58"/>
      <c r="Q427" s="57"/>
      <c r="R427" s="59"/>
      <c r="S427" s="60"/>
      <c r="T427" s="56"/>
      <c r="U427" s="61"/>
      <c r="V427" s="62"/>
      <c r="W427" s="68"/>
      <c r="X427" s="69"/>
      <c r="Y427" s="70"/>
      <c r="Z427" s="71"/>
      <c r="AA427" s="72"/>
      <c r="AB427" s="70"/>
      <c r="AC427" s="139"/>
      <c r="AD427" s="113"/>
      <c r="AE427" s="114"/>
    </row>
    <row r="428" spans="1:31" ht="11.5" customHeight="1" x14ac:dyDescent="0.3">
      <c r="A428" s="112"/>
      <c r="B428" s="128"/>
      <c r="C428" s="128"/>
      <c r="D428" s="98"/>
      <c r="E428" s="77"/>
      <c r="F428" s="77"/>
      <c r="H428" s="154"/>
      <c r="I428" s="78"/>
      <c r="J428" s="67"/>
      <c r="K428" s="53"/>
      <c r="L428" s="54"/>
      <c r="M428" s="55"/>
      <c r="N428" s="56"/>
      <c r="O428" s="57"/>
      <c r="P428" s="58"/>
      <c r="Q428" s="57"/>
      <c r="R428" s="59"/>
      <c r="S428" s="60"/>
      <c r="T428" s="56"/>
      <c r="U428" s="61"/>
      <c r="V428" s="62"/>
      <c r="W428" s="68"/>
      <c r="X428" s="69"/>
      <c r="Y428" s="70"/>
      <c r="Z428" s="71"/>
      <c r="AA428" s="72"/>
      <c r="AB428" s="70"/>
      <c r="AC428" s="139"/>
      <c r="AD428" s="113"/>
      <c r="AE428" s="114"/>
    </row>
    <row r="429" spans="1:31" ht="11.5" customHeight="1" x14ac:dyDescent="0.3">
      <c r="A429" s="112"/>
      <c r="B429" s="128"/>
      <c r="C429" s="128"/>
      <c r="D429" s="98"/>
      <c r="E429" s="77"/>
      <c r="F429" s="77"/>
      <c r="H429" s="154"/>
      <c r="I429" s="78"/>
      <c r="J429" s="67"/>
      <c r="K429" s="53"/>
      <c r="L429" s="54"/>
      <c r="M429" s="55"/>
      <c r="N429" s="56"/>
      <c r="O429" s="57"/>
      <c r="P429" s="58"/>
      <c r="Q429" s="57"/>
      <c r="R429" s="59"/>
      <c r="S429" s="60"/>
      <c r="T429" s="56"/>
      <c r="U429" s="61"/>
      <c r="V429" s="62"/>
      <c r="W429" s="68"/>
      <c r="X429" s="69"/>
      <c r="Y429" s="70"/>
      <c r="Z429" s="71"/>
      <c r="AA429" s="72"/>
      <c r="AB429" s="70"/>
      <c r="AC429" s="139"/>
      <c r="AD429" s="113"/>
      <c r="AE429" s="114"/>
    </row>
    <row r="430" spans="1:31" ht="11.5" customHeight="1" x14ac:dyDescent="0.3">
      <c r="A430" s="112"/>
      <c r="B430" s="128"/>
      <c r="C430" s="128"/>
      <c r="D430" s="98"/>
      <c r="E430" s="77"/>
      <c r="F430" s="77"/>
      <c r="H430" s="154"/>
      <c r="I430" s="78"/>
      <c r="J430" s="67"/>
      <c r="K430" s="53"/>
      <c r="L430" s="54"/>
      <c r="M430" s="55"/>
      <c r="N430" s="56"/>
      <c r="O430" s="57"/>
      <c r="P430" s="58"/>
      <c r="Q430" s="57"/>
      <c r="R430" s="59"/>
      <c r="S430" s="60"/>
      <c r="T430" s="56"/>
      <c r="U430" s="61"/>
      <c r="V430" s="62"/>
      <c r="W430" s="68"/>
      <c r="X430" s="69"/>
      <c r="Y430" s="70"/>
      <c r="Z430" s="71"/>
      <c r="AA430" s="72"/>
      <c r="AB430" s="70"/>
      <c r="AC430" s="139"/>
      <c r="AD430" s="113"/>
      <c r="AE430" s="114"/>
    </row>
    <row r="431" spans="1:31" ht="11.5" customHeight="1" x14ac:dyDescent="0.3">
      <c r="A431" s="112"/>
      <c r="B431" s="128"/>
      <c r="C431" s="128"/>
      <c r="D431" s="98"/>
      <c r="E431" s="77"/>
      <c r="F431" s="77"/>
      <c r="H431" s="154"/>
      <c r="I431" s="78"/>
      <c r="J431" s="67"/>
      <c r="K431" s="53"/>
      <c r="L431" s="54"/>
      <c r="M431" s="55"/>
      <c r="N431" s="56"/>
      <c r="O431" s="57"/>
      <c r="P431" s="58"/>
      <c r="Q431" s="57"/>
      <c r="R431" s="59"/>
      <c r="S431" s="60"/>
      <c r="T431" s="56"/>
      <c r="U431" s="61"/>
      <c r="V431" s="62"/>
      <c r="W431" s="68"/>
      <c r="X431" s="69"/>
      <c r="Y431" s="70"/>
      <c r="Z431" s="71"/>
      <c r="AA431" s="72"/>
      <c r="AB431" s="70"/>
      <c r="AC431" s="139"/>
      <c r="AD431" s="113"/>
      <c r="AE431" s="114"/>
    </row>
    <row r="432" spans="1:31" ht="11.5" customHeight="1" x14ac:dyDescent="0.3">
      <c r="A432" s="112"/>
      <c r="B432" s="128"/>
      <c r="C432" s="128"/>
      <c r="D432" s="129"/>
      <c r="E432" s="77"/>
      <c r="F432" s="77"/>
      <c r="G432" s="3"/>
      <c r="H432" s="75"/>
      <c r="I432" s="51"/>
      <c r="J432" s="67"/>
      <c r="K432" s="53"/>
      <c r="L432" s="54"/>
      <c r="M432" s="55"/>
      <c r="N432" s="56"/>
      <c r="O432" s="57"/>
      <c r="P432" s="58"/>
      <c r="Q432" s="57"/>
      <c r="R432" s="59"/>
      <c r="S432" s="60"/>
      <c r="T432" s="56"/>
      <c r="U432" s="61"/>
      <c r="V432" s="62"/>
      <c r="W432" s="68"/>
      <c r="X432" s="69"/>
      <c r="Y432" s="70"/>
      <c r="Z432" s="71"/>
      <c r="AA432" s="72"/>
      <c r="AB432" s="70"/>
      <c r="AC432" s="139"/>
      <c r="AD432" s="113"/>
      <c r="AE432" s="114"/>
    </row>
    <row r="433" spans="1:31" ht="11.5" customHeight="1" x14ac:dyDescent="0.3">
      <c r="A433" s="77"/>
      <c r="B433" s="129"/>
      <c r="C433" s="129"/>
      <c r="D433" s="129"/>
      <c r="E433" s="77"/>
      <c r="F433" s="77"/>
      <c r="G433" s="108"/>
      <c r="H433" s="75"/>
      <c r="I433" s="51"/>
      <c r="J433" s="67"/>
      <c r="K433" s="53"/>
      <c r="L433" s="54"/>
      <c r="M433" s="55"/>
      <c r="N433" s="56"/>
      <c r="O433" s="57"/>
      <c r="P433" s="58"/>
      <c r="Q433" s="57"/>
      <c r="R433" s="59"/>
      <c r="S433" s="60"/>
      <c r="T433" s="56"/>
      <c r="U433" s="61"/>
      <c r="V433" s="62"/>
      <c r="W433" s="68"/>
      <c r="X433" s="68"/>
      <c r="Y433" s="67"/>
      <c r="Z433" s="68"/>
      <c r="AA433" s="144"/>
      <c r="AB433" s="67"/>
      <c r="AC433" s="139"/>
      <c r="AD433" s="113"/>
      <c r="AE433" s="114"/>
    </row>
    <row r="434" spans="1:31" ht="11.5" customHeight="1" x14ac:dyDescent="0.3">
      <c r="A434" s="77"/>
      <c r="B434" s="129"/>
      <c r="C434" s="129"/>
      <c r="D434" s="129"/>
      <c r="E434" s="77"/>
      <c r="F434" s="77"/>
      <c r="G434" s="108"/>
      <c r="H434" s="75"/>
      <c r="I434" s="51"/>
      <c r="J434" s="67"/>
      <c r="K434" s="53"/>
      <c r="L434" s="54"/>
      <c r="M434" s="55"/>
      <c r="N434" s="56"/>
      <c r="O434" s="57"/>
      <c r="P434" s="58"/>
      <c r="Q434" s="57"/>
      <c r="R434" s="59"/>
      <c r="S434" s="60"/>
      <c r="T434" s="56"/>
      <c r="U434" s="61"/>
      <c r="V434" s="62"/>
      <c r="W434" s="68"/>
      <c r="X434" s="68"/>
      <c r="Y434" s="67"/>
      <c r="Z434" s="68"/>
      <c r="AA434" s="144"/>
      <c r="AB434" s="67"/>
      <c r="AC434" s="139"/>
      <c r="AD434" s="113"/>
      <c r="AE434" s="114"/>
    </row>
    <row r="435" spans="1:31" ht="11.5" customHeight="1" x14ac:dyDescent="0.3">
      <c r="A435" s="77"/>
      <c r="B435" s="129"/>
      <c r="C435" s="129"/>
      <c r="D435" s="129"/>
      <c r="E435" s="77"/>
      <c r="F435" s="77"/>
      <c r="G435" s="108"/>
      <c r="H435" s="75"/>
      <c r="I435" s="51"/>
      <c r="J435" s="67"/>
      <c r="K435" s="53"/>
      <c r="L435" s="54"/>
      <c r="M435" s="55"/>
      <c r="N435" s="56"/>
      <c r="O435" s="57"/>
      <c r="P435" s="58"/>
      <c r="Q435" s="57"/>
      <c r="R435" s="59"/>
      <c r="S435" s="60"/>
      <c r="T435" s="56"/>
      <c r="U435" s="61"/>
      <c r="V435" s="62"/>
      <c r="W435" s="68"/>
      <c r="X435" s="68"/>
      <c r="Y435" s="67"/>
      <c r="Z435" s="68"/>
      <c r="AA435" s="144"/>
      <c r="AB435" s="67"/>
      <c r="AC435" s="139"/>
      <c r="AE435" s="114"/>
    </row>
    <row r="436" spans="1:31" ht="11.5" customHeight="1" x14ac:dyDescent="0.3">
      <c r="A436" s="77"/>
      <c r="B436" s="129"/>
      <c r="C436" s="129"/>
      <c r="D436" s="129"/>
      <c r="E436" s="77"/>
      <c r="F436" s="77"/>
      <c r="G436" s="108"/>
      <c r="H436" s="75"/>
      <c r="I436" s="51"/>
      <c r="J436" s="67"/>
      <c r="K436" s="53"/>
      <c r="L436" s="54"/>
      <c r="M436" s="55"/>
      <c r="N436" s="56"/>
      <c r="O436" s="57"/>
      <c r="P436" s="58"/>
      <c r="Q436" s="57"/>
      <c r="R436" s="59"/>
      <c r="S436" s="60"/>
      <c r="T436" s="56"/>
      <c r="U436" s="61"/>
      <c r="V436" s="62"/>
      <c r="W436" s="68"/>
      <c r="X436" s="68"/>
      <c r="Y436" s="70"/>
      <c r="Z436" s="71"/>
      <c r="AA436" s="78"/>
      <c r="AB436" s="70"/>
      <c r="AC436" s="138"/>
      <c r="AE436" s="114"/>
    </row>
    <row r="437" spans="1:31" ht="12" customHeight="1" x14ac:dyDescent="0.3">
      <c r="A437" s="49">
        <v>43969</v>
      </c>
      <c r="B437" s="127"/>
      <c r="C437" s="127"/>
      <c r="D437" s="127"/>
      <c r="E437" s="49"/>
      <c r="F437" s="49"/>
      <c r="G437" s="74" t="s">
        <v>20</v>
      </c>
      <c r="H437" s="75">
        <v>5.45</v>
      </c>
      <c r="I437" s="51">
        <v>225</v>
      </c>
      <c r="J437" s="67" t="s">
        <v>14</v>
      </c>
      <c r="K437" s="53">
        <f>I437*H437</f>
        <v>1226.25</v>
      </c>
      <c r="L437" s="79">
        <v>6.1</v>
      </c>
      <c r="M437" s="55">
        <f>(L437-H437)/H437</f>
        <v>0.11926605504587146</v>
      </c>
      <c r="N437" s="56">
        <f>L437-H437</f>
        <v>0.64999999999999947</v>
      </c>
      <c r="O437" s="57">
        <f>N437*I437</f>
        <v>146.24999999999989</v>
      </c>
      <c r="P437" s="58"/>
      <c r="Q437" s="57"/>
      <c r="R437" s="59"/>
      <c r="S437" s="60"/>
      <c r="T437" s="56"/>
      <c r="U437" s="61"/>
      <c r="V437" s="62"/>
      <c r="W437" s="71"/>
      <c r="X437" s="71"/>
      <c r="Y437" s="70"/>
      <c r="Z437" s="71"/>
      <c r="AA437" s="78"/>
      <c r="AB437" s="70"/>
      <c r="AC437" s="138"/>
      <c r="AE437" s="114"/>
    </row>
    <row r="438" spans="1:31" ht="12" customHeight="1" x14ac:dyDescent="0.3">
      <c r="A438" s="49">
        <v>43969</v>
      </c>
      <c r="B438" s="127"/>
      <c r="C438" s="127"/>
      <c r="D438" s="127"/>
      <c r="E438" s="49"/>
      <c r="F438" s="49"/>
      <c r="G438" s="74" t="s">
        <v>18</v>
      </c>
      <c r="H438" s="75">
        <v>9</v>
      </c>
      <c r="I438" s="51">
        <v>225</v>
      </c>
      <c r="J438" s="67" t="s">
        <v>14</v>
      </c>
      <c r="K438" s="53">
        <f>I438*H438</f>
        <v>2025</v>
      </c>
      <c r="L438" s="79">
        <v>12</v>
      </c>
      <c r="M438" s="55">
        <f>(L438-H438)/H438</f>
        <v>0.33333333333333331</v>
      </c>
      <c r="N438" s="56">
        <f>L438-H438</f>
        <v>3</v>
      </c>
      <c r="O438" s="57">
        <f>N438*I438</f>
        <v>675</v>
      </c>
      <c r="P438" s="58"/>
      <c r="Q438" s="57"/>
      <c r="R438" s="59"/>
      <c r="S438" s="60"/>
      <c r="T438" s="56"/>
      <c r="U438" s="61"/>
      <c r="V438" s="62"/>
      <c r="W438" s="71"/>
      <c r="X438" s="71"/>
      <c r="Y438" s="70"/>
      <c r="Z438" s="71"/>
      <c r="AA438" s="78"/>
      <c r="AB438" s="70"/>
      <c r="AC438" s="138"/>
      <c r="AE438" s="114"/>
    </row>
    <row r="439" spans="1:31" ht="12" customHeight="1" x14ac:dyDescent="0.3">
      <c r="A439" s="77"/>
      <c r="B439" s="129"/>
      <c r="C439" s="129"/>
      <c r="D439" s="129"/>
      <c r="E439" s="77"/>
      <c r="F439" s="77"/>
      <c r="G439" s="109"/>
      <c r="H439" s="75"/>
      <c r="I439" s="51"/>
      <c r="J439" s="67"/>
      <c r="K439" s="53"/>
      <c r="L439" s="79"/>
      <c r="M439" s="55"/>
      <c r="N439" s="56"/>
      <c r="O439" s="57"/>
      <c r="P439" s="58"/>
      <c r="Q439" s="57"/>
      <c r="R439" s="59"/>
      <c r="S439" s="60"/>
      <c r="T439" s="56"/>
      <c r="U439" s="61"/>
      <c r="V439" s="62"/>
      <c r="W439" s="68"/>
      <c r="X439" s="68"/>
      <c r="Y439" s="70"/>
      <c r="Z439" s="71"/>
      <c r="AA439" s="78"/>
      <c r="AB439" s="70"/>
      <c r="AC439" s="138"/>
      <c r="AE439" s="114"/>
    </row>
    <row r="440" spans="1:31" ht="12" customHeight="1" x14ac:dyDescent="0.3">
      <c r="A440" s="77"/>
      <c r="B440" s="129"/>
      <c r="C440" s="129"/>
      <c r="D440" s="129"/>
      <c r="E440" s="77"/>
      <c r="F440" s="77"/>
      <c r="G440" s="110"/>
      <c r="H440" s="75"/>
      <c r="I440" s="51"/>
      <c r="J440" s="67"/>
      <c r="K440" s="53"/>
      <c r="L440" s="79"/>
      <c r="M440" s="55"/>
      <c r="N440" s="56"/>
      <c r="O440" s="57"/>
      <c r="P440" s="58"/>
      <c r="Q440" s="57"/>
      <c r="R440" s="59"/>
      <c r="S440" s="60"/>
      <c r="T440" s="56"/>
      <c r="U440" s="61"/>
      <c r="V440" s="62"/>
      <c r="W440" s="68"/>
      <c r="X440" s="68"/>
      <c r="Y440" s="70"/>
      <c r="Z440" s="71"/>
      <c r="AA440" s="78"/>
      <c r="AB440" s="70"/>
      <c r="AC440" s="138"/>
      <c r="AE440" s="114"/>
    </row>
    <row r="441" spans="1:31" ht="12" customHeight="1" x14ac:dyDescent="0.3">
      <c r="A441" s="30"/>
      <c r="B441" s="131"/>
      <c r="C441" s="131"/>
      <c r="D441" s="131"/>
      <c r="E441" s="30"/>
      <c r="F441" s="30"/>
      <c r="G441" s="111"/>
      <c r="H441" s="81"/>
      <c r="I441" s="80"/>
      <c r="J441" s="82"/>
      <c r="K441" s="83"/>
      <c r="L441" s="84"/>
      <c r="M441" s="85"/>
      <c r="N441" s="86"/>
      <c r="O441" s="87"/>
      <c r="P441" s="88"/>
      <c r="Q441" s="87"/>
      <c r="R441" s="89"/>
      <c r="S441" s="90"/>
      <c r="T441" s="86"/>
      <c r="U441" s="91"/>
      <c r="V441" s="92"/>
      <c r="W441" s="93"/>
      <c r="X441" s="93"/>
      <c r="Y441" s="31"/>
      <c r="Z441" s="94"/>
      <c r="AA441" s="95"/>
      <c r="AB441" s="31"/>
      <c r="AC441" s="156"/>
      <c r="AD441" s="155"/>
      <c r="AE441" s="115"/>
    </row>
    <row r="442" spans="1:31" ht="12" customHeight="1" x14ac:dyDescent="0.3">
      <c r="G442" s="3"/>
      <c r="H442" s="96"/>
      <c r="I442" s="3"/>
      <c r="J442" s="4"/>
      <c r="K442" s="5"/>
      <c r="L442" s="5"/>
      <c r="M442" s="6"/>
      <c r="N442" s="5"/>
      <c r="O442" s="7"/>
      <c r="P442" s="7"/>
      <c r="Q442" s="7"/>
      <c r="R442" s="7"/>
      <c r="S442" s="7"/>
      <c r="T442" s="5"/>
      <c r="U442" s="5"/>
      <c r="V442" s="3"/>
      <c r="W442" s="8"/>
      <c r="X442" s="8"/>
      <c r="Y442" s="4"/>
      <c r="Z442" s="3"/>
      <c r="AA442" s="3"/>
      <c r="AB442" s="4"/>
      <c r="AC442" s="4"/>
    </row>
    <row r="443" spans="1:31" ht="12" customHeight="1" x14ac:dyDescent="0.3">
      <c r="G443" s="3"/>
      <c r="H443" s="96"/>
      <c r="I443" s="3"/>
      <c r="J443" s="4"/>
      <c r="K443" s="5"/>
      <c r="L443" s="5"/>
      <c r="M443" s="6"/>
      <c r="N443" s="5"/>
      <c r="O443" s="7"/>
      <c r="P443" s="7"/>
      <c r="Q443" s="7"/>
      <c r="R443" s="7"/>
      <c r="S443" s="7"/>
      <c r="T443" s="5"/>
      <c r="U443" s="5"/>
      <c r="V443" s="3"/>
      <c r="W443" s="8"/>
      <c r="X443" s="8"/>
      <c r="Y443" s="4"/>
      <c r="Z443" s="3"/>
      <c r="AA443" s="3"/>
      <c r="AB443" s="4"/>
      <c r="AC443" s="4"/>
    </row>
    <row r="444" spans="1:31" ht="12" customHeight="1" x14ac:dyDescent="0.3">
      <c r="G444" s="3"/>
      <c r="H444" s="96"/>
      <c r="I444" s="3"/>
      <c r="J444" s="4"/>
      <c r="K444" s="5"/>
      <c r="L444" s="5"/>
      <c r="M444" s="6"/>
      <c r="N444" s="5"/>
      <c r="O444" s="7"/>
      <c r="P444" s="7"/>
      <c r="Q444" s="7"/>
      <c r="R444" s="7"/>
      <c r="S444" s="7"/>
      <c r="T444" s="5"/>
      <c r="U444" s="5"/>
      <c r="V444" s="3"/>
      <c r="W444" s="8"/>
      <c r="X444" s="8"/>
      <c r="Y444" s="4"/>
      <c r="Z444" s="3"/>
      <c r="AA444" s="3"/>
      <c r="AB444" s="4"/>
      <c r="AC444" s="4"/>
    </row>
    <row r="445" spans="1:31" ht="12" customHeight="1" x14ac:dyDescent="0.3">
      <c r="G445" s="3"/>
      <c r="H445" s="96"/>
      <c r="I445" s="3"/>
      <c r="J445" s="4"/>
      <c r="K445" s="5"/>
      <c r="L445" s="5"/>
      <c r="M445" s="6"/>
      <c r="N445" s="5"/>
      <c r="O445" s="7"/>
      <c r="P445" s="7"/>
      <c r="Q445" s="7"/>
      <c r="R445" s="7"/>
      <c r="S445" s="7"/>
      <c r="T445" s="5"/>
      <c r="U445" s="5"/>
      <c r="V445" s="3"/>
      <c r="W445" s="8"/>
      <c r="X445" s="8"/>
      <c r="Y445" s="4"/>
      <c r="Z445" s="3"/>
      <c r="AA445" s="3"/>
      <c r="AB445" s="4"/>
      <c r="AC445" s="4"/>
    </row>
    <row r="446" spans="1:31" ht="12" customHeight="1" x14ac:dyDescent="0.3">
      <c r="G446" s="3"/>
      <c r="H446" s="96"/>
      <c r="I446" s="3"/>
      <c r="J446" s="4"/>
      <c r="K446" s="5"/>
      <c r="L446" s="5"/>
      <c r="M446" s="6"/>
      <c r="N446" s="5"/>
      <c r="O446" s="7"/>
      <c r="P446" s="7"/>
      <c r="Q446" s="7"/>
      <c r="R446" s="7"/>
      <c r="S446" s="7"/>
      <c r="T446" s="5"/>
      <c r="U446" s="5"/>
      <c r="V446" s="3"/>
      <c r="W446" s="8"/>
      <c r="X446" s="8"/>
      <c r="Y446" s="4"/>
      <c r="Z446" s="3"/>
      <c r="AA446" s="3"/>
      <c r="AB446" s="4"/>
      <c r="AC446" s="4"/>
    </row>
    <row r="447" spans="1:31" ht="12" customHeight="1" x14ac:dyDescent="0.3">
      <c r="G447" s="3"/>
      <c r="H447" s="96"/>
      <c r="I447" s="3"/>
      <c r="J447" s="4"/>
      <c r="K447" s="5"/>
      <c r="L447" s="5"/>
      <c r="M447" s="6"/>
      <c r="N447" s="5"/>
      <c r="O447" s="7"/>
      <c r="P447" s="7"/>
      <c r="Q447" s="7"/>
      <c r="R447" s="7"/>
      <c r="S447" s="7"/>
      <c r="T447" s="5"/>
      <c r="U447" s="5"/>
      <c r="V447" s="3"/>
      <c r="W447" s="8"/>
      <c r="X447" s="8"/>
      <c r="Y447" s="4"/>
      <c r="Z447" s="3"/>
      <c r="AA447" s="3"/>
      <c r="AB447" s="4"/>
      <c r="AC447" s="4"/>
    </row>
    <row r="448" spans="1:31" ht="12" customHeight="1" x14ac:dyDescent="0.3">
      <c r="H448" s="96"/>
      <c r="I448" s="3"/>
      <c r="J448" s="4"/>
      <c r="K448" s="5"/>
      <c r="L448" s="5"/>
      <c r="M448" s="6"/>
      <c r="N448" s="5"/>
      <c r="O448" s="7"/>
      <c r="P448" s="7"/>
      <c r="Q448" s="7"/>
      <c r="R448" s="7"/>
      <c r="S448" s="7"/>
      <c r="T448" s="5"/>
      <c r="U448" s="5"/>
      <c r="V448" s="3"/>
      <c r="W448" s="8"/>
      <c r="X448" s="8"/>
      <c r="Y448" s="4"/>
      <c r="Z448" s="3"/>
      <c r="AA448" s="3"/>
      <c r="AB448" s="4"/>
      <c r="AC448" s="4"/>
    </row>
    <row r="449" spans="7:29" ht="12" customHeight="1" x14ac:dyDescent="0.3">
      <c r="G449" s="3"/>
      <c r="H449" s="96"/>
      <c r="I449" s="3"/>
      <c r="J449" s="4"/>
      <c r="K449" s="5"/>
      <c r="L449" s="5"/>
      <c r="M449" s="6"/>
      <c r="N449" s="5"/>
      <c r="O449" s="7"/>
      <c r="P449" s="7"/>
      <c r="Q449" s="7"/>
      <c r="R449" s="7"/>
      <c r="S449" s="7"/>
      <c r="T449" s="5"/>
      <c r="U449" s="5"/>
      <c r="V449" s="3"/>
      <c r="W449" s="8"/>
      <c r="X449" s="8"/>
      <c r="Y449" s="4"/>
      <c r="Z449" s="3"/>
      <c r="AA449" s="3"/>
      <c r="AB449" s="4"/>
      <c r="AC449" s="4"/>
    </row>
    <row r="450" spans="7:29" ht="12" customHeight="1" x14ac:dyDescent="0.3">
      <c r="G450" s="3"/>
      <c r="H450" s="96"/>
      <c r="I450" s="3"/>
      <c r="J450" s="4"/>
      <c r="K450" s="5"/>
      <c r="L450" s="5"/>
      <c r="M450" s="6"/>
      <c r="N450" s="5"/>
      <c r="O450" s="7"/>
      <c r="P450" s="7"/>
      <c r="Q450" s="7"/>
      <c r="R450" s="7"/>
      <c r="S450" s="7"/>
      <c r="T450" s="5"/>
      <c r="U450" s="5"/>
      <c r="V450" s="3"/>
      <c r="W450" s="8"/>
      <c r="X450" s="8"/>
      <c r="Y450" s="4"/>
      <c r="Z450" s="3"/>
      <c r="AA450" s="3"/>
      <c r="AB450" s="4"/>
      <c r="AC450" s="4"/>
    </row>
    <row r="451" spans="7:29" ht="12" customHeight="1" x14ac:dyDescent="0.3">
      <c r="G451" s="3"/>
      <c r="H451" s="96"/>
      <c r="I451" s="3"/>
      <c r="J451" s="4"/>
      <c r="K451" s="5"/>
      <c r="L451" s="5"/>
      <c r="M451" s="6"/>
      <c r="N451" s="5"/>
      <c r="O451" s="7"/>
      <c r="P451" s="7"/>
      <c r="Q451" s="7"/>
      <c r="R451" s="7"/>
      <c r="S451" s="7"/>
      <c r="T451" s="5"/>
      <c r="U451" s="5"/>
      <c r="V451" s="3"/>
      <c r="W451" s="8"/>
      <c r="X451" s="8"/>
      <c r="Y451" s="4"/>
      <c r="Z451" s="3"/>
      <c r="AA451" s="3"/>
      <c r="AB451" s="4"/>
      <c r="AC451" s="4"/>
    </row>
    <row r="452" spans="7:29" ht="12" customHeight="1" x14ac:dyDescent="0.3">
      <c r="G452" s="3"/>
      <c r="H452" s="96"/>
      <c r="I452" s="3"/>
      <c r="J452" s="4"/>
      <c r="K452" s="5"/>
      <c r="L452" s="5"/>
      <c r="M452" s="6"/>
      <c r="N452" s="5"/>
      <c r="O452" s="7"/>
      <c r="P452" s="7"/>
      <c r="Q452" s="7"/>
      <c r="R452" s="7"/>
      <c r="S452" s="7"/>
      <c r="T452" s="5"/>
      <c r="U452" s="5"/>
      <c r="V452" s="3"/>
      <c r="W452" s="8"/>
      <c r="X452" s="8"/>
      <c r="Y452" s="4"/>
      <c r="Z452" s="3"/>
      <c r="AA452" s="3"/>
      <c r="AB452" s="4"/>
      <c r="AC452" s="4"/>
    </row>
    <row r="453" spans="7:29" ht="12" customHeight="1" x14ac:dyDescent="0.3">
      <c r="G453" s="3"/>
      <c r="H453" s="96"/>
      <c r="I453" s="3"/>
      <c r="J453" s="4"/>
      <c r="K453" s="5"/>
      <c r="L453" s="5"/>
      <c r="M453" s="6"/>
      <c r="N453" s="5"/>
      <c r="O453" s="7"/>
      <c r="P453" s="7"/>
      <c r="Q453" s="7"/>
      <c r="R453" s="7"/>
      <c r="S453" s="7"/>
      <c r="T453" s="5"/>
      <c r="U453" s="5"/>
      <c r="V453" s="3"/>
      <c r="W453" s="8"/>
      <c r="X453" s="8"/>
      <c r="Y453" s="4"/>
      <c r="Z453" s="3"/>
      <c r="AA453" s="3"/>
      <c r="AB453" s="4"/>
      <c r="AC453" s="4"/>
    </row>
    <row r="454" spans="7:29" ht="12" customHeight="1" x14ac:dyDescent="0.3">
      <c r="G454" s="3"/>
      <c r="H454" s="96"/>
      <c r="I454" s="3"/>
      <c r="J454" s="4"/>
      <c r="K454" s="5"/>
      <c r="L454" s="5"/>
      <c r="M454" s="6"/>
      <c r="N454" s="5"/>
      <c r="O454" s="7"/>
      <c r="P454" s="7"/>
      <c r="Q454" s="7"/>
      <c r="R454" s="7"/>
      <c r="S454" s="7"/>
      <c r="T454" s="5"/>
      <c r="U454" s="5"/>
      <c r="V454" s="3"/>
      <c r="W454" s="8"/>
      <c r="X454" s="8"/>
      <c r="Y454" s="4"/>
      <c r="Z454" s="3"/>
      <c r="AA454" s="3"/>
      <c r="AB454" s="4"/>
      <c r="AC454" s="4"/>
    </row>
    <row r="455" spans="7:29" ht="12" customHeight="1" x14ac:dyDescent="0.3">
      <c r="G455" s="3"/>
      <c r="H455" s="96"/>
      <c r="I455" s="3"/>
      <c r="J455" s="4"/>
      <c r="K455" s="5"/>
      <c r="L455" s="5"/>
      <c r="M455" s="6"/>
      <c r="N455" s="5"/>
      <c r="O455" s="7"/>
      <c r="P455" s="7"/>
      <c r="Q455" s="7"/>
      <c r="R455" s="7"/>
      <c r="S455" s="7"/>
      <c r="T455" s="5"/>
      <c r="U455" s="5"/>
      <c r="V455" s="3"/>
      <c r="W455" s="8"/>
      <c r="X455" s="8"/>
      <c r="Y455" s="4"/>
      <c r="Z455" s="3"/>
      <c r="AA455" s="3"/>
      <c r="AB455" s="4"/>
      <c r="AC455" s="4"/>
    </row>
    <row r="456" spans="7:29" ht="12" customHeight="1" x14ac:dyDescent="0.3">
      <c r="G456" s="3"/>
      <c r="H456" s="96"/>
      <c r="I456" s="3"/>
      <c r="J456" s="4"/>
      <c r="K456" s="5"/>
      <c r="L456" s="5"/>
      <c r="M456" s="6"/>
      <c r="N456" s="5"/>
      <c r="O456" s="7"/>
      <c r="P456" s="7"/>
      <c r="Q456" s="7"/>
      <c r="R456" s="7"/>
      <c r="S456" s="7"/>
      <c r="T456" s="5"/>
      <c r="U456" s="5"/>
      <c r="V456" s="3"/>
      <c r="W456" s="8"/>
      <c r="X456" s="8"/>
      <c r="Y456" s="4"/>
      <c r="Z456" s="3"/>
      <c r="AA456" s="3"/>
      <c r="AB456" s="4"/>
      <c r="AC456" s="4"/>
    </row>
    <row r="457" spans="7:29" ht="12" customHeight="1" x14ac:dyDescent="0.3">
      <c r="G457" s="3"/>
      <c r="H457" s="96"/>
      <c r="I457" s="3"/>
      <c r="J457" s="4"/>
      <c r="K457" s="5"/>
      <c r="L457" s="5"/>
      <c r="M457" s="6"/>
      <c r="N457" s="5"/>
      <c r="O457" s="7"/>
      <c r="P457" s="7"/>
      <c r="Q457" s="7"/>
      <c r="R457" s="7"/>
      <c r="S457" s="7"/>
      <c r="T457" s="5"/>
      <c r="U457" s="5"/>
      <c r="V457" s="3"/>
      <c r="W457" s="8"/>
      <c r="X457" s="8"/>
      <c r="Y457" s="4"/>
      <c r="Z457" s="3"/>
      <c r="AA457" s="3"/>
      <c r="AB457" s="4"/>
      <c r="AC457" s="4"/>
    </row>
    <row r="458" spans="7:29" ht="12" customHeight="1" x14ac:dyDescent="0.3">
      <c r="G458" s="3"/>
      <c r="H458" s="96"/>
      <c r="I458" s="3"/>
      <c r="J458" s="4"/>
      <c r="K458" s="5"/>
      <c r="L458" s="5"/>
      <c r="M458" s="6"/>
      <c r="N458" s="5"/>
      <c r="O458" s="7"/>
      <c r="P458" s="7"/>
      <c r="Q458" s="7"/>
      <c r="R458" s="7"/>
      <c r="S458" s="7"/>
      <c r="T458" s="5"/>
      <c r="U458" s="5"/>
      <c r="V458" s="3"/>
      <c r="W458" s="8"/>
      <c r="X458" s="8"/>
      <c r="Y458" s="4"/>
      <c r="Z458" s="3"/>
      <c r="AA458" s="3"/>
      <c r="AB458" s="4"/>
      <c r="AC458" s="4"/>
    </row>
    <row r="459" spans="7:29" ht="12" customHeight="1" x14ac:dyDescent="0.3">
      <c r="G459" s="3"/>
      <c r="H459" s="96"/>
      <c r="I459" s="3"/>
      <c r="J459" s="4"/>
      <c r="K459" s="5"/>
      <c r="L459" s="5"/>
      <c r="M459" s="6"/>
      <c r="N459" s="5"/>
      <c r="O459" s="7"/>
      <c r="P459" s="7"/>
      <c r="Q459" s="7"/>
      <c r="R459" s="7"/>
      <c r="S459" s="7"/>
      <c r="T459" s="5"/>
      <c r="U459" s="5"/>
      <c r="V459" s="3"/>
      <c r="W459" s="8"/>
      <c r="X459" s="8"/>
      <c r="Y459" s="4"/>
      <c r="Z459" s="3"/>
      <c r="AA459" s="3"/>
      <c r="AB459" s="4"/>
      <c r="AC459" s="4"/>
    </row>
    <row r="460" spans="7:29" ht="12" customHeight="1" x14ac:dyDescent="0.3">
      <c r="G460" s="3"/>
      <c r="H460" s="96"/>
      <c r="I460" s="3"/>
      <c r="J460" s="4"/>
      <c r="K460" s="5"/>
      <c r="L460" s="5"/>
      <c r="M460" s="6"/>
      <c r="N460" s="5"/>
      <c r="O460" s="7"/>
      <c r="P460" s="7"/>
      <c r="Q460" s="7"/>
      <c r="R460" s="7"/>
      <c r="S460" s="7"/>
      <c r="T460" s="5"/>
      <c r="U460" s="5"/>
      <c r="V460" s="3"/>
      <c r="W460" s="8"/>
      <c r="X460" s="8"/>
      <c r="Y460" s="4"/>
      <c r="Z460" s="3"/>
      <c r="AA460" s="3"/>
      <c r="AB460" s="4"/>
      <c r="AC460" s="4"/>
    </row>
    <row r="461" spans="7:29" ht="12" customHeight="1" x14ac:dyDescent="0.3">
      <c r="G461" s="3"/>
      <c r="H461" s="96"/>
      <c r="I461" s="3"/>
      <c r="J461" s="4"/>
      <c r="K461" s="5"/>
      <c r="L461" s="5"/>
      <c r="M461" s="6"/>
      <c r="N461" s="5"/>
      <c r="O461" s="7"/>
      <c r="P461" s="7"/>
      <c r="Q461" s="7"/>
      <c r="R461" s="7"/>
      <c r="S461" s="7"/>
      <c r="T461" s="5"/>
      <c r="U461" s="5"/>
      <c r="V461" s="3"/>
      <c r="W461" s="8"/>
      <c r="X461" s="8"/>
      <c r="Y461" s="4"/>
      <c r="Z461" s="3"/>
      <c r="AA461" s="3"/>
      <c r="AB461" s="4"/>
      <c r="AC461" s="4"/>
    </row>
    <row r="462" spans="7:29" ht="12" customHeight="1" x14ac:dyDescent="0.3">
      <c r="G462" s="3"/>
      <c r="H462" s="96"/>
      <c r="I462" s="3"/>
      <c r="J462" s="4"/>
      <c r="K462" s="5"/>
      <c r="L462" s="5"/>
      <c r="M462" s="6"/>
      <c r="N462" s="5"/>
      <c r="O462" s="7"/>
      <c r="P462" s="7"/>
      <c r="Q462" s="7"/>
      <c r="R462" s="7"/>
      <c r="S462" s="7"/>
      <c r="T462" s="5"/>
      <c r="U462" s="5"/>
      <c r="V462" s="3"/>
      <c r="W462" s="8"/>
      <c r="X462" s="8"/>
      <c r="Y462" s="4"/>
      <c r="Z462" s="3"/>
      <c r="AA462" s="3"/>
      <c r="AB462" s="4"/>
      <c r="AC462" s="4"/>
    </row>
    <row r="463" spans="7:29" ht="12" customHeight="1" x14ac:dyDescent="0.3">
      <c r="G463" s="3"/>
      <c r="H463" s="96"/>
      <c r="I463" s="3"/>
      <c r="J463" s="4"/>
      <c r="K463" s="5"/>
      <c r="L463" s="5"/>
      <c r="M463" s="6"/>
      <c r="N463" s="5"/>
      <c r="O463" s="7"/>
      <c r="P463" s="7"/>
      <c r="Q463" s="7"/>
      <c r="R463" s="7"/>
      <c r="S463" s="7"/>
      <c r="T463" s="5"/>
      <c r="U463" s="5"/>
      <c r="V463" s="3"/>
      <c r="W463" s="8"/>
      <c r="X463" s="8"/>
      <c r="Y463" s="4"/>
      <c r="Z463" s="3"/>
      <c r="AA463" s="3"/>
      <c r="AB463" s="4"/>
      <c r="AC463" s="4"/>
    </row>
    <row r="464" spans="7:29" ht="12" customHeight="1" x14ac:dyDescent="0.3">
      <c r="G464" s="3"/>
      <c r="H464" s="96"/>
      <c r="I464" s="3"/>
      <c r="J464" s="4"/>
      <c r="K464" s="5"/>
      <c r="L464" s="5"/>
      <c r="M464" s="6"/>
      <c r="N464" s="5"/>
      <c r="O464" s="7"/>
      <c r="P464" s="7"/>
      <c r="Q464" s="7"/>
      <c r="R464" s="7"/>
      <c r="S464" s="7"/>
      <c r="T464" s="5"/>
      <c r="U464" s="5"/>
      <c r="V464" s="3"/>
      <c r="W464" s="8"/>
      <c r="X464" s="8"/>
      <c r="Y464" s="4"/>
      <c r="Z464" s="3"/>
      <c r="AA464" s="3"/>
      <c r="AB464" s="4"/>
      <c r="AC464" s="4"/>
    </row>
    <row r="465" spans="7:29" ht="12" customHeight="1" x14ac:dyDescent="0.3">
      <c r="G465" s="3"/>
      <c r="H465" s="96"/>
      <c r="I465" s="3"/>
      <c r="J465" s="4"/>
      <c r="K465" s="5"/>
      <c r="L465" s="5"/>
      <c r="M465" s="6"/>
      <c r="N465" s="5"/>
      <c r="O465" s="7"/>
      <c r="P465" s="7"/>
      <c r="Q465" s="7"/>
      <c r="R465" s="7"/>
      <c r="S465" s="7"/>
      <c r="T465" s="5"/>
      <c r="U465" s="5"/>
      <c r="V465" s="3"/>
      <c r="W465" s="8"/>
      <c r="X465" s="8"/>
      <c r="Y465" s="4"/>
      <c r="Z465" s="3"/>
      <c r="AA465" s="3"/>
      <c r="AB465" s="4"/>
      <c r="AC465" s="4"/>
    </row>
    <row r="466" spans="7:29" ht="12" customHeight="1" x14ac:dyDescent="0.3">
      <c r="G466" s="3"/>
      <c r="H466" s="96"/>
      <c r="I466" s="3"/>
      <c r="J466" s="4"/>
      <c r="K466" s="5"/>
      <c r="L466" s="5"/>
      <c r="M466" s="6"/>
      <c r="N466" s="5"/>
      <c r="O466" s="7"/>
      <c r="P466" s="7"/>
      <c r="Q466" s="7"/>
      <c r="R466" s="7"/>
      <c r="S466" s="7"/>
      <c r="T466" s="5"/>
      <c r="U466" s="5"/>
      <c r="V466" s="3"/>
      <c r="W466" s="8"/>
      <c r="X466" s="8"/>
      <c r="Y466" s="4"/>
      <c r="Z466" s="3"/>
      <c r="AA466" s="3"/>
      <c r="AB466" s="4"/>
      <c r="AC466" s="4"/>
    </row>
    <row r="467" spans="7:29" ht="12" customHeight="1" x14ac:dyDescent="0.3">
      <c r="G467" s="3"/>
      <c r="H467" s="96"/>
      <c r="I467" s="3"/>
      <c r="J467" s="4"/>
      <c r="K467" s="5"/>
      <c r="L467" s="5"/>
      <c r="M467" s="6"/>
      <c r="N467" s="5"/>
      <c r="O467" s="7"/>
      <c r="P467" s="7"/>
      <c r="Q467" s="7"/>
      <c r="R467" s="7"/>
      <c r="S467" s="7"/>
      <c r="T467" s="5"/>
      <c r="U467" s="5"/>
      <c r="V467" s="3"/>
      <c r="W467" s="8"/>
      <c r="X467" s="8"/>
      <c r="Y467" s="4"/>
      <c r="Z467" s="3"/>
      <c r="AA467" s="3"/>
      <c r="AB467" s="4"/>
      <c r="AC467" s="4"/>
    </row>
    <row r="468" spans="7:29" ht="12" customHeight="1" x14ac:dyDescent="0.3">
      <c r="G468" s="3"/>
      <c r="H468" s="96"/>
      <c r="I468" s="3"/>
      <c r="J468" s="4"/>
      <c r="K468" s="5"/>
      <c r="L468" s="5"/>
      <c r="M468" s="6"/>
      <c r="N468" s="5"/>
      <c r="O468" s="7"/>
      <c r="P468" s="7"/>
      <c r="Q468" s="7"/>
      <c r="R468" s="7"/>
      <c r="S468" s="7"/>
      <c r="T468" s="5"/>
      <c r="U468" s="5"/>
      <c r="V468" s="3"/>
      <c r="W468" s="8"/>
      <c r="X468" s="8"/>
      <c r="Y468" s="4"/>
      <c r="Z468" s="3"/>
      <c r="AA468" s="3"/>
      <c r="AB468" s="4"/>
      <c r="AC468" s="4"/>
    </row>
    <row r="469" spans="7:29" ht="12" customHeight="1" x14ac:dyDescent="0.3">
      <c r="G469" s="3"/>
      <c r="H469" s="96"/>
      <c r="I469" s="3"/>
      <c r="J469" s="4"/>
      <c r="K469" s="5"/>
      <c r="L469" s="5"/>
      <c r="M469" s="6"/>
      <c r="N469" s="5"/>
      <c r="O469" s="7"/>
      <c r="P469" s="7"/>
      <c r="Q469" s="7"/>
      <c r="R469" s="7"/>
      <c r="S469" s="7"/>
      <c r="T469" s="5"/>
      <c r="U469" s="5"/>
      <c r="V469" s="3"/>
      <c r="W469" s="8"/>
      <c r="X469" s="8"/>
      <c r="Y469" s="4"/>
      <c r="Z469" s="3"/>
      <c r="AA469" s="3"/>
      <c r="AB469" s="4"/>
      <c r="AC469" s="4"/>
    </row>
    <row r="470" spans="7:29" ht="12" customHeight="1" x14ac:dyDescent="0.3">
      <c r="G470" s="3"/>
      <c r="H470" s="96"/>
      <c r="I470" s="3"/>
      <c r="J470" s="4"/>
      <c r="K470" s="5"/>
      <c r="L470" s="5"/>
      <c r="M470" s="6"/>
      <c r="N470" s="5"/>
      <c r="O470" s="7"/>
      <c r="P470" s="7"/>
      <c r="Q470" s="7"/>
      <c r="R470" s="7"/>
      <c r="S470" s="7"/>
      <c r="T470" s="5"/>
      <c r="U470" s="5"/>
      <c r="V470" s="3"/>
      <c r="W470" s="8"/>
      <c r="X470" s="8"/>
      <c r="Y470" s="4"/>
      <c r="Z470" s="3"/>
      <c r="AA470" s="3"/>
      <c r="AB470" s="4"/>
      <c r="AC470" s="4"/>
    </row>
    <row r="471" spans="7:29" ht="12" customHeight="1" x14ac:dyDescent="0.3">
      <c r="G471" s="3"/>
      <c r="H471" s="96"/>
      <c r="I471" s="3"/>
      <c r="J471" s="4"/>
      <c r="K471" s="5"/>
      <c r="L471" s="5"/>
      <c r="M471" s="6"/>
      <c r="N471" s="5"/>
      <c r="O471" s="7"/>
      <c r="P471" s="7"/>
      <c r="Q471" s="7"/>
      <c r="R471" s="7"/>
      <c r="S471" s="7"/>
      <c r="T471" s="5"/>
      <c r="U471" s="5"/>
      <c r="V471" s="3"/>
      <c r="W471" s="8"/>
      <c r="X471" s="8"/>
      <c r="Y471" s="4"/>
      <c r="Z471" s="3"/>
      <c r="AA471" s="3"/>
      <c r="AB471" s="4"/>
      <c r="AC471" s="4"/>
    </row>
    <row r="472" spans="7:29" ht="12" customHeight="1" x14ac:dyDescent="0.3">
      <c r="G472" s="3"/>
      <c r="H472" s="96"/>
      <c r="I472" s="3"/>
      <c r="J472" s="4"/>
      <c r="K472" s="5"/>
      <c r="L472" s="5"/>
      <c r="M472" s="6"/>
      <c r="N472" s="5"/>
      <c r="O472" s="7"/>
      <c r="P472" s="7"/>
      <c r="Q472" s="7"/>
      <c r="R472" s="7"/>
      <c r="S472" s="7"/>
      <c r="T472" s="5"/>
      <c r="U472" s="5"/>
      <c r="V472" s="3"/>
      <c r="W472" s="8"/>
      <c r="X472" s="8"/>
      <c r="Y472" s="4"/>
      <c r="Z472" s="3"/>
      <c r="AA472" s="3"/>
      <c r="AB472" s="4"/>
      <c r="AC472" s="4"/>
    </row>
    <row r="473" spans="7:29" ht="12" customHeight="1" x14ac:dyDescent="0.3">
      <c r="G473" s="3"/>
      <c r="H473" s="96"/>
      <c r="I473" s="3"/>
      <c r="J473" s="4"/>
      <c r="K473" s="5"/>
      <c r="L473" s="5"/>
      <c r="M473" s="6"/>
      <c r="N473" s="5"/>
      <c r="O473" s="7"/>
      <c r="P473" s="7"/>
      <c r="Q473" s="7"/>
      <c r="R473" s="7"/>
      <c r="S473" s="7"/>
      <c r="T473" s="5"/>
      <c r="U473" s="5"/>
      <c r="V473" s="3"/>
      <c r="W473" s="8"/>
      <c r="X473" s="8"/>
      <c r="Y473" s="4"/>
      <c r="Z473" s="3"/>
      <c r="AA473" s="3"/>
      <c r="AB473" s="4"/>
      <c r="AC473" s="4"/>
    </row>
    <row r="474" spans="7:29" ht="12" customHeight="1" x14ac:dyDescent="0.3">
      <c r="G474" s="3"/>
      <c r="H474" s="96"/>
      <c r="I474" s="3"/>
      <c r="J474" s="4"/>
      <c r="K474" s="5"/>
      <c r="L474" s="5"/>
      <c r="M474" s="6"/>
      <c r="N474" s="5"/>
      <c r="O474" s="7"/>
      <c r="P474" s="7"/>
      <c r="Q474" s="7"/>
      <c r="R474" s="7"/>
      <c r="S474" s="7"/>
      <c r="T474" s="5"/>
      <c r="U474" s="5"/>
      <c r="V474" s="3"/>
      <c r="W474" s="8"/>
      <c r="X474" s="8"/>
      <c r="Y474" s="4"/>
      <c r="Z474" s="3"/>
      <c r="AA474" s="3"/>
      <c r="AB474" s="4"/>
      <c r="AC474" s="4"/>
    </row>
    <row r="475" spans="7:29" ht="12" customHeight="1" x14ac:dyDescent="0.3">
      <c r="G475" s="3"/>
      <c r="H475" s="96"/>
      <c r="I475" s="3"/>
      <c r="J475" s="4"/>
      <c r="K475" s="5"/>
      <c r="L475" s="5"/>
      <c r="M475" s="6"/>
      <c r="N475" s="5"/>
      <c r="O475" s="7"/>
      <c r="P475" s="7"/>
      <c r="Q475" s="7"/>
      <c r="R475" s="7"/>
      <c r="S475" s="7"/>
      <c r="T475" s="5"/>
      <c r="U475" s="5"/>
      <c r="V475" s="3"/>
      <c r="W475" s="8"/>
      <c r="X475" s="8"/>
      <c r="Y475" s="4"/>
      <c r="Z475" s="3"/>
      <c r="AA475" s="3"/>
      <c r="AB475" s="4"/>
      <c r="AC475" s="4"/>
    </row>
    <row r="476" spans="7:29" ht="12" customHeight="1" x14ac:dyDescent="0.3">
      <c r="G476" s="3"/>
      <c r="H476" s="96"/>
      <c r="I476" s="3"/>
      <c r="J476" s="4"/>
      <c r="K476" s="5"/>
      <c r="L476" s="5"/>
      <c r="M476" s="6"/>
      <c r="N476" s="5"/>
      <c r="O476" s="7"/>
      <c r="P476" s="7"/>
      <c r="Q476" s="7"/>
      <c r="R476" s="7"/>
      <c r="S476" s="7"/>
      <c r="T476" s="5"/>
      <c r="U476" s="5"/>
      <c r="V476" s="3"/>
      <c r="W476" s="8"/>
      <c r="X476" s="8"/>
      <c r="Y476" s="4"/>
      <c r="Z476" s="3"/>
      <c r="AA476" s="3"/>
      <c r="AB476" s="4"/>
      <c r="AC476" s="4"/>
    </row>
    <row r="477" spans="7:29" ht="12" customHeight="1" x14ac:dyDescent="0.3">
      <c r="G477" s="3"/>
      <c r="H477" s="96"/>
      <c r="I477" s="3"/>
      <c r="J477" s="4"/>
      <c r="K477" s="5"/>
      <c r="L477" s="5"/>
      <c r="M477" s="6"/>
      <c r="N477" s="5"/>
      <c r="O477" s="7"/>
      <c r="P477" s="7"/>
      <c r="Q477" s="7"/>
      <c r="R477" s="7"/>
      <c r="S477" s="7"/>
      <c r="T477" s="5"/>
      <c r="U477" s="5"/>
      <c r="V477" s="3"/>
      <c r="W477" s="8"/>
      <c r="X477" s="8"/>
      <c r="Y477" s="4"/>
      <c r="Z477" s="3"/>
      <c r="AA477" s="3"/>
      <c r="AB477" s="4"/>
      <c r="AC477" s="4"/>
    </row>
    <row r="478" spans="7:29" ht="12" customHeight="1" x14ac:dyDescent="0.3">
      <c r="G478" s="3"/>
      <c r="H478" s="96"/>
      <c r="I478" s="3"/>
      <c r="J478" s="4"/>
      <c r="K478" s="5"/>
      <c r="L478" s="5"/>
      <c r="M478" s="6"/>
      <c r="N478" s="5"/>
      <c r="O478" s="7"/>
      <c r="P478" s="7"/>
      <c r="Q478" s="7"/>
      <c r="R478" s="7"/>
      <c r="S478" s="7"/>
      <c r="T478" s="5"/>
      <c r="U478" s="5"/>
      <c r="V478" s="3"/>
      <c r="W478" s="8"/>
      <c r="X478" s="8"/>
      <c r="Y478" s="4"/>
      <c r="Z478" s="3"/>
      <c r="AA478" s="3"/>
      <c r="AB478" s="4"/>
      <c r="AC478" s="4"/>
    </row>
    <row r="479" spans="7:29" ht="12" customHeight="1" x14ac:dyDescent="0.3">
      <c r="G479" s="3"/>
      <c r="H479" s="96"/>
      <c r="I479" s="3"/>
      <c r="J479" s="4"/>
      <c r="K479" s="5"/>
      <c r="L479" s="5"/>
      <c r="M479" s="6"/>
      <c r="N479" s="5"/>
      <c r="O479" s="7"/>
      <c r="P479" s="7"/>
      <c r="Q479" s="7"/>
      <c r="R479" s="7"/>
      <c r="S479" s="7"/>
      <c r="T479" s="5"/>
      <c r="U479" s="5"/>
      <c r="V479" s="3"/>
      <c r="W479" s="8"/>
      <c r="X479" s="8"/>
      <c r="Y479" s="4"/>
      <c r="Z479" s="3"/>
      <c r="AA479" s="3"/>
      <c r="AB479" s="4"/>
      <c r="AC479" s="4"/>
    </row>
    <row r="480" spans="7:29" ht="12" customHeight="1" x14ac:dyDescent="0.3">
      <c r="G480" s="3"/>
      <c r="H480" s="96"/>
      <c r="I480" s="3"/>
      <c r="J480" s="4"/>
      <c r="K480" s="5"/>
      <c r="L480" s="5"/>
      <c r="M480" s="6"/>
      <c r="N480" s="5"/>
      <c r="O480" s="7"/>
      <c r="P480" s="7"/>
      <c r="Q480" s="7"/>
      <c r="R480" s="7"/>
      <c r="S480" s="7"/>
      <c r="T480" s="5"/>
      <c r="U480" s="5"/>
      <c r="V480" s="3"/>
      <c r="W480" s="8"/>
      <c r="X480" s="8"/>
      <c r="Y480" s="4"/>
      <c r="Z480" s="3"/>
      <c r="AA480" s="3"/>
      <c r="AB480" s="4"/>
      <c r="AC480" s="4"/>
    </row>
    <row r="481" spans="7:29" ht="12" customHeight="1" x14ac:dyDescent="0.3">
      <c r="G481" s="3"/>
      <c r="H481" s="96"/>
      <c r="I481" s="3"/>
      <c r="J481" s="4"/>
      <c r="K481" s="5"/>
      <c r="L481" s="5"/>
      <c r="M481" s="6"/>
      <c r="N481" s="5"/>
      <c r="O481" s="7"/>
      <c r="P481" s="7"/>
      <c r="Q481" s="7"/>
      <c r="R481" s="7"/>
      <c r="S481" s="7"/>
      <c r="T481" s="5"/>
      <c r="U481" s="5"/>
      <c r="V481" s="3"/>
      <c r="W481" s="8"/>
      <c r="X481" s="8"/>
      <c r="Y481" s="4"/>
      <c r="Z481" s="3"/>
      <c r="AA481" s="3"/>
      <c r="AB481" s="4"/>
      <c r="AC481" s="4"/>
    </row>
    <row r="482" spans="7:29" ht="12" customHeight="1" x14ac:dyDescent="0.3">
      <c r="G482" s="3"/>
      <c r="H482" s="96"/>
      <c r="I482" s="3"/>
      <c r="J482" s="4"/>
      <c r="K482" s="5"/>
      <c r="L482" s="5"/>
      <c r="M482" s="6"/>
      <c r="N482" s="5"/>
      <c r="O482" s="7"/>
      <c r="P482" s="7"/>
      <c r="Q482" s="7"/>
      <c r="R482" s="7"/>
      <c r="S482" s="7"/>
      <c r="T482" s="5"/>
      <c r="U482" s="5"/>
      <c r="V482" s="3"/>
      <c r="W482" s="8"/>
      <c r="X482" s="8"/>
      <c r="Y482" s="4"/>
      <c r="Z482" s="3"/>
      <c r="AA482" s="3"/>
      <c r="AB482" s="4"/>
      <c r="AC482" s="4"/>
    </row>
    <row r="483" spans="7:29" ht="12" customHeight="1" x14ac:dyDescent="0.3">
      <c r="G483" s="3"/>
      <c r="H483" s="96"/>
      <c r="I483" s="3"/>
      <c r="J483" s="4"/>
      <c r="K483" s="5"/>
      <c r="L483" s="5"/>
      <c r="M483" s="6"/>
      <c r="N483" s="5"/>
      <c r="O483" s="7"/>
      <c r="P483" s="7"/>
      <c r="Q483" s="7"/>
      <c r="R483" s="7"/>
      <c r="S483" s="7"/>
      <c r="T483" s="5"/>
      <c r="U483" s="5"/>
      <c r="V483" s="3"/>
      <c r="W483" s="8"/>
      <c r="X483" s="8"/>
      <c r="Y483" s="4"/>
      <c r="Z483" s="3"/>
      <c r="AA483" s="3"/>
      <c r="AB483" s="4"/>
      <c r="AC483" s="4"/>
    </row>
    <row r="484" spans="7:29" ht="12" customHeight="1" x14ac:dyDescent="0.3">
      <c r="G484" s="3"/>
      <c r="H484" s="96"/>
      <c r="I484" s="3"/>
      <c r="J484" s="4"/>
      <c r="K484" s="5"/>
      <c r="L484" s="5"/>
      <c r="M484" s="6"/>
      <c r="N484" s="5"/>
      <c r="O484" s="7"/>
      <c r="P484" s="7"/>
      <c r="Q484" s="7"/>
      <c r="R484" s="7"/>
      <c r="S484" s="7"/>
      <c r="T484" s="5"/>
      <c r="U484" s="5"/>
      <c r="V484" s="3"/>
      <c r="W484" s="8"/>
      <c r="X484" s="8"/>
      <c r="Y484" s="4"/>
      <c r="Z484" s="3"/>
      <c r="AA484" s="3"/>
      <c r="AB484" s="4"/>
      <c r="AC484" s="4"/>
    </row>
    <row r="485" spans="7:29" ht="12" customHeight="1" x14ac:dyDescent="0.3">
      <c r="G485" s="3"/>
      <c r="H485" s="96"/>
      <c r="I485" s="3"/>
      <c r="J485" s="4"/>
      <c r="K485" s="5"/>
      <c r="L485" s="5"/>
      <c r="M485" s="6"/>
      <c r="N485" s="5"/>
      <c r="O485" s="7"/>
      <c r="P485" s="7"/>
      <c r="Q485" s="7"/>
      <c r="R485" s="7"/>
      <c r="S485" s="7"/>
      <c r="T485" s="5"/>
      <c r="U485" s="5"/>
      <c r="V485" s="3"/>
      <c r="W485" s="8"/>
      <c r="X485" s="8"/>
      <c r="Y485" s="4"/>
      <c r="Z485" s="3"/>
      <c r="AA485" s="3"/>
      <c r="AB485" s="4"/>
      <c r="AC485" s="4"/>
    </row>
    <row r="486" spans="7:29" ht="12" customHeight="1" x14ac:dyDescent="0.3">
      <c r="G486" s="3"/>
      <c r="H486" s="96"/>
      <c r="I486" s="3"/>
      <c r="J486" s="4"/>
      <c r="K486" s="5"/>
      <c r="L486" s="5"/>
      <c r="M486" s="6"/>
      <c r="N486" s="5"/>
      <c r="O486" s="7"/>
      <c r="P486" s="7"/>
      <c r="Q486" s="7"/>
      <c r="R486" s="7"/>
      <c r="S486" s="7"/>
      <c r="T486" s="5"/>
      <c r="U486" s="5"/>
      <c r="V486" s="3"/>
      <c r="W486" s="8"/>
      <c r="X486" s="8"/>
      <c r="Y486" s="4"/>
      <c r="Z486" s="3"/>
      <c r="AA486" s="3"/>
      <c r="AB486" s="4"/>
      <c r="AC486" s="4"/>
    </row>
    <row r="487" spans="7:29" ht="12" customHeight="1" x14ac:dyDescent="0.3">
      <c r="G487" s="3"/>
      <c r="H487" s="96"/>
      <c r="I487" s="3"/>
      <c r="J487" s="4"/>
      <c r="K487" s="5"/>
      <c r="L487" s="5"/>
      <c r="M487" s="6"/>
      <c r="N487" s="5"/>
      <c r="O487" s="7"/>
      <c r="P487" s="7"/>
      <c r="Q487" s="7"/>
      <c r="R487" s="7"/>
      <c r="S487" s="7"/>
      <c r="T487" s="5"/>
      <c r="U487" s="5"/>
      <c r="V487" s="3"/>
      <c r="W487" s="8"/>
      <c r="X487" s="8"/>
      <c r="Y487" s="4"/>
      <c r="Z487" s="3"/>
      <c r="AA487" s="3"/>
      <c r="AB487" s="4"/>
      <c r="AC487" s="4"/>
    </row>
    <row r="488" spans="7:29" ht="12" customHeight="1" x14ac:dyDescent="0.3">
      <c r="G488" s="3"/>
      <c r="H488" s="96"/>
      <c r="I488" s="3"/>
      <c r="J488" s="4"/>
      <c r="K488" s="5"/>
      <c r="L488" s="5"/>
      <c r="M488" s="6"/>
      <c r="N488" s="5"/>
      <c r="O488" s="7"/>
      <c r="P488" s="7"/>
      <c r="Q488" s="7"/>
      <c r="R488" s="7"/>
      <c r="S488" s="7"/>
      <c r="T488" s="5"/>
      <c r="U488" s="5"/>
      <c r="V488" s="3"/>
      <c r="W488" s="8"/>
      <c r="X488" s="8"/>
      <c r="Y488" s="4"/>
      <c r="Z488" s="3"/>
      <c r="AA488" s="3"/>
      <c r="AB488" s="4"/>
      <c r="AC488" s="4"/>
    </row>
    <row r="489" spans="7:29" ht="12" customHeight="1" x14ac:dyDescent="0.3">
      <c r="G489" s="3"/>
      <c r="H489" s="96"/>
      <c r="I489" s="3"/>
      <c r="J489" s="4"/>
      <c r="K489" s="5"/>
      <c r="L489" s="5"/>
      <c r="M489" s="6"/>
      <c r="N489" s="5"/>
      <c r="O489" s="7"/>
      <c r="P489" s="7"/>
      <c r="Q489" s="7"/>
      <c r="R489" s="7"/>
      <c r="S489" s="7"/>
      <c r="T489" s="5"/>
      <c r="U489" s="5"/>
      <c r="V489" s="3"/>
      <c r="W489" s="8"/>
      <c r="X489" s="8"/>
      <c r="Y489" s="4"/>
      <c r="Z489" s="3"/>
      <c r="AA489" s="3"/>
      <c r="AB489" s="4"/>
      <c r="AC489" s="4"/>
    </row>
    <row r="490" spans="7:29" ht="12" customHeight="1" x14ac:dyDescent="0.3">
      <c r="G490" s="3"/>
      <c r="H490" s="96"/>
      <c r="I490" s="3"/>
      <c r="J490" s="4"/>
      <c r="K490" s="5"/>
      <c r="L490" s="5"/>
      <c r="M490" s="6"/>
      <c r="N490" s="5"/>
      <c r="O490" s="7"/>
      <c r="P490" s="7"/>
      <c r="Q490" s="7"/>
      <c r="R490" s="7"/>
      <c r="S490" s="7"/>
      <c r="T490" s="5"/>
      <c r="U490" s="5"/>
      <c r="V490" s="3"/>
      <c r="W490" s="8"/>
      <c r="X490" s="8"/>
      <c r="Y490" s="4"/>
      <c r="Z490" s="3"/>
      <c r="AA490" s="3"/>
      <c r="AB490" s="4"/>
      <c r="AC490" s="4"/>
    </row>
    <row r="491" spans="7:29" ht="12" customHeight="1" x14ac:dyDescent="0.3">
      <c r="G491" s="3"/>
      <c r="H491" s="96"/>
      <c r="I491" s="3"/>
      <c r="J491" s="4"/>
      <c r="K491" s="5"/>
      <c r="L491" s="5"/>
      <c r="M491" s="6"/>
      <c r="N491" s="5"/>
      <c r="O491" s="7"/>
      <c r="P491" s="7"/>
      <c r="Q491" s="7"/>
      <c r="R491" s="7"/>
      <c r="S491" s="7"/>
      <c r="T491" s="5"/>
      <c r="U491" s="5"/>
      <c r="V491" s="3"/>
      <c r="W491" s="8"/>
      <c r="X491" s="8"/>
      <c r="Y491" s="4"/>
      <c r="Z491" s="3"/>
      <c r="AA491" s="3"/>
      <c r="AB491" s="4"/>
      <c r="AC491" s="4"/>
    </row>
    <row r="492" spans="7:29" ht="12" customHeight="1" x14ac:dyDescent="0.3">
      <c r="G492" s="3"/>
      <c r="H492" s="96"/>
      <c r="I492" s="3"/>
      <c r="J492" s="4"/>
      <c r="K492" s="5"/>
      <c r="L492" s="5"/>
      <c r="M492" s="6"/>
      <c r="N492" s="5"/>
      <c r="O492" s="7"/>
      <c r="P492" s="7"/>
      <c r="Q492" s="7"/>
      <c r="R492" s="7"/>
      <c r="S492" s="7"/>
      <c r="T492" s="5"/>
      <c r="U492" s="5"/>
      <c r="V492" s="3"/>
      <c r="W492" s="8"/>
      <c r="X492" s="8"/>
      <c r="Y492" s="4"/>
      <c r="Z492" s="3"/>
      <c r="AA492" s="3"/>
      <c r="AB492" s="4"/>
      <c r="AC492" s="4"/>
    </row>
    <row r="493" spans="7:29" ht="12" customHeight="1" x14ac:dyDescent="0.3">
      <c r="G493" s="3"/>
      <c r="H493" s="96"/>
      <c r="I493" s="3"/>
      <c r="J493" s="4"/>
      <c r="K493" s="5"/>
      <c r="L493" s="5"/>
      <c r="M493" s="6"/>
      <c r="N493" s="5"/>
      <c r="O493" s="7"/>
      <c r="P493" s="7"/>
      <c r="Q493" s="7"/>
      <c r="R493" s="7"/>
      <c r="S493" s="7"/>
      <c r="T493" s="5"/>
      <c r="U493" s="5"/>
      <c r="V493" s="3"/>
      <c r="W493" s="8"/>
      <c r="X493" s="8"/>
      <c r="Y493" s="4"/>
      <c r="Z493" s="3"/>
      <c r="AA493" s="3"/>
      <c r="AB493" s="4"/>
      <c r="AC493" s="4"/>
    </row>
    <row r="494" spans="7:29" ht="12" customHeight="1" x14ac:dyDescent="0.3">
      <c r="G494" s="3"/>
      <c r="H494" s="96"/>
      <c r="I494" s="3"/>
      <c r="J494" s="4"/>
      <c r="K494" s="5"/>
      <c r="L494" s="5"/>
      <c r="M494" s="6"/>
      <c r="N494" s="5"/>
      <c r="O494" s="7"/>
      <c r="P494" s="7"/>
      <c r="Q494" s="7"/>
      <c r="R494" s="7"/>
      <c r="S494" s="7"/>
      <c r="T494" s="5"/>
      <c r="U494" s="5"/>
      <c r="V494" s="3"/>
      <c r="W494" s="8"/>
      <c r="X494" s="8"/>
      <c r="Y494" s="4"/>
      <c r="Z494" s="3"/>
      <c r="AA494" s="3"/>
      <c r="AB494" s="4"/>
      <c r="AC494" s="4"/>
    </row>
    <row r="495" spans="7:29" ht="12" customHeight="1" x14ac:dyDescent="0.3">
      <c r="G495" s="3"/>
      <c r="H495" s="96"/>
      <c r="I495" s="3"/>
      <c r="J495" s="4"/>
      <c r="K495" s="5"/>
      <c r="L495" s="5"/>
      <c r="M495" s="6"/>
      <c r="N495" s="5"/>
      <c r="O495" s="7"/>
      <c r="P495" s="7"/>
      <c r="Q495" s="7"/>
      <c r="R495" s="7"/>
      <c r="S495" s="7"/>
      <c r="T495" s="5"/>
      <c r="U495" s="5"/>
      <c r="V495" s="3"/>
      <c r="W495" s="8"/>
      <c r="X495" s="8"/>
      <c r="Y495" s="4"/>
      <c r="Z495" s="3"/>
      <c r="AA495" s="3"/>
      <c r="AB495" s="4"/>
      <c r="AC495" s="4"/>
    </row>
    <row r="496" spans="7:29" ht="12" customHeight="1" x14ac:dyDescent="0.3">
      <c r="G496" s="3"/>
      <c r="H496" s="96"/>
      <c r="I496" s="3"/>
      <c r="J496" s="4"/>
      <c r="K496" s="5"/>
      <c r="L496" s="5"/>
      <c r="M496" s="6"/>
      <c r="N496" s="5"/>
      <c r="O496" s="7"/>
      <c r="P496" s="7"/>
      <c r="Q496" s="7"/>
      <c r="R496" s="7"/>
      <c r="S496" s="7"/>
      <c r="T496" s="5"/>
      <c r="U496" s="5"/>
      <c r="V496" s="3"/>
      <c r="W496" s="8"/>
      <c r="X496" s="8"/>
      <c r="Y496" s="4"/>
      <c r="Z496" s="3"/>
      <c r="AA496" s="3"/>
      <c r="AB496" s="4"/>
      <c r="AC496" s="4"/>
    </row>
    <row r="497" spans="7:29" ht="12" customHeight="1" x14ac:dyDescent="0.3">
      <c r="G497" s="3"/>
      <c r="H497" s="96"/>
      <c r="I497" s="3"/>
      <c r="J497" s="4"/>
      <c r="K497" s="5"/>
      <c r="L497" s="5"/>
      <c r="M497" s="6"/>
      <c r="N497" s="5"/>
      <c r="O497" s="7"/>
      <c r="P497" s="7"/>
      <c r="Q497" s="7"/>
      <c r="R497" s="7"/>
      <c r="S497" s="7"/>
      <c r="T497" s="5"/>
      <c r="U497" s="5"/>
      <c r="V497" s="3"/>
      <c r="W497" s="8"/>
      <c r="X497" s="8"/>
      <c r="Y497" s="4"/>
      <c r="Z497" s="3"/>
      <c r="AA497" s="3"/>
      <c r="AB497" s="4"/>
      <c r="AC497" s="4"/>
    </row>
    <row r="498" spans="7:29" ht="12" customHeight="1" x14ac:dyDescent="0.3">
      <c r="G498" s="3"/>
      <c r="H498" s="2"/>
      <c r="I498" s="3"/>
      <c r="J498" s="4"/>
      <c r="K498" s="5"/>
      <c r="L498" s="5"/>
      <c r="M498" s="6"/>
      <c r="N498" s="5"/>
      <c r="O498" s="7"/>
      <c r="P498" s="7"/>
      <c r="Q498" s="7"/>
      <c r="R498" s="7"/>
      <c r="S498" s="7"/>
      <c r="T498" s="5"/>
      <c r="U498" s="5"/>
      <c r="V498" s="3"/>
      <c r="W498" s="8"/>
      <c r="X498" s="8"/>
      <c r="Y498" s="4"/>
      <c r="Z498" s="3"/>
      <c r="AA498" s="3"/>
      <c r="AB498" s="4"/>
      <c r="AC498" s="4"/>
    </row>
    <row r="499" spans="7:29" ht="12" customHeight="1" x14ac:dyDescent="0.3">
      <c r="G499" s="3"/>
      <c r="H499" s="2"/>
      <c r="I499" s="3"/>
      <c r="J499" s="4"/>
      <c r="K499" s="5"/>
      <c r="L499" s="5"/>
      <c r="M499" s="6"/>
      <c r="N499" s="5"/>
      <c r="O499" s="7"/>
      <c r="P499" s="7"/>
      <c r="Q499" s="7"/>
      <c r="R499" s="7"/>
      <c r="S499" s="7"/>
      <c r="T499" s="5"/>
      <c r="U499" s="5"/>
      <c r="V499" s="3"/>
      <c r="W499" s="8"/>
      <c r="X499" s="8"/>
      <c r="Y499" s="4"/>
      <c r="Z499" s="3"/>
      <c r="AA499" s="3"/>
      <c r="AB499" s="4"/>
      <c r="AC499" s="4"/>
    </row>
    <row r="500" spans="7:29" ht="12" customHeight="1" x14ac:dyDescent="0.3">
      <c r="G500" s="3"/>
      <c r="H500" s="2"/>
      <c r="I500" s="3"/>
      <c r="J500" s="4"/>
      <c r="K500" s="5"/>
      <c r="L500" s="5"/>
      <c r="M500" s="6"/>
      <c r="N500" s="5"/>
      <c r="O500" s="7"/>
      <c r="P500" s="7"/>
      <c r="Q500" s="7"/>
      <c r="R500" s="7"/>
      <c r="S500" s="7"/>
      <c r="T500" s="5"/>
      <c r="U500" s="5"/>
      <c r="V500" s="3"/>
      <c r="W500" s="8"/>
      <c r="X500" s="8"/>
      <c r="Y500" s="4"/>
      <c r="Z500" s="3"/>
      <c r="AA500" s="3"/>
      <c r="AB500" s="4"/>
      <c r="AC500" s="4"/>
    </row>
    <row r="501" spans="7:29" ht="12" customHeight="1" x14ac:dyDescent="0.3">
      <c r="G501" s="3"/>
      <c r="H501" s="2"/>
      <c r="I501" s="3"/>
      <c r="J501" s="4"/>
      <c r="K501" s="5"/>
      <c r="L501" s="5"/>
      <c r="M501" s="6"/>
      <c r="N501" s="5"/>
      <c r="O501" s="7"/>
      <c r="P501" s="7"/>
      <c r="Q501" s="7"/>
      <c r="R501" s="7"/>
      <c r="S501" s="7"/>
      <c r="T501" s="5"/>
      <c r="U501" s="5"/>
      <c r="V501" s="3"/>
      <c r="W501" s="8"/>
      <c r="X501" s="8"/>
      <c r="Y501" s="4"/>
      <c r="Z501" s="3"/>
      <c r="AA501" s="3"/>
      <c r="AB501" s="4"/>
      <c r="AC501" s="4"/>
    </row>
    <row r="502" spans="7:29" ht="12" customHeight="1" x14ac:dyDescent="0.3">
      <c r="G502" s="3"/>
      <c r="H502" s="2"/>
      <c r="I502" s="3"/>
      <c r="J502" s="4"/>
      <c r="K502" s="5"/>
      <c r="L502" s="5"/>
      <c r="M502" s="6"/>
      <c r="N502" s="5"/>
      <c r="O502" s="7"/>
      <c r="P502" s="7"/>
      <c r="Q502" s="7"/>
      <c r="R502" s="7"/>
      <c r="S502" s="7"/>
      <c r="T502" s="5"/>
      <c r="U502" s="5"/>
      <c r="V502" s="3"/>
      <c r="W502" s="8"/>
      <c r="X502" s="8"/>
      <c r="Y502" s="4"/>
      <c r="Z502" s="3"/>
      <c r="AA502" s="3"/>
      <c r="AB502" s="4"/>
      <c r="AC502" s="4"/>
    </row>
    <row r="503" spans="7:29" ht="12" customHeight="1" x14ac:dyDescent="0.3">
      <c r="G503" s="3"/>
      <c r="H503" s="2"/>
      <c r="I503" s="3"/>
      <c r="J503" s="4"/>
      <c r="K503" s="5"/>
      <c r="L503" s="5"/>
      <c r="M503" s="6"/>
      <c r="N503" s="5"/>
      <c r="O503" s="7"/>
      <c r="P503" s="7"/>
      <c r="Q503" s="7"/>
      <c r="R503" s="7"/>
      <c r="S503" s="7"/>
      <c r="T503" s="5"/>
      <c r="U503" s="5"/>
      <c r="V503" s="3"/>
      <c r="W503" s="8"/>
      <c r="X503" s="8"/>
      <c r="Y503" s="4"/>
      <c r="Z503" s="3"/>
      <c r="AA503" s="3"/>
      <c r="AB503" s="4"/>
      <c r="AC503" s="4"/>
    </row>
    <row r="504" spans="7:29" ht="12" customHeight="1" x14ac:dyDescent="0.3">
      <c r="G504" s="3"/>
      <c r="H504" s="2"/>
      <c r="I504" s="3"/>
      <c r="J504" s="4"/>
      <c r="K504" s="5"/>
      <c r="L504" s="5"/>
      <c r="M504" s="6"/>
      <c r="N504" s="5"/>
      <c r="O504" s="7"/>
      <c r="P504" s="7"/>
      <c r="Q504" s="7"/>
      <c r="R504" s="7"/>
      <c r="S504" s="7"/>
      <c r="T504" s="5"/>
      <c r="U504" s="5"/>
      <c r="V504" s="3"/>
      <c r="W504" s="8"/>
      <c r="X504" s="8"/>
      <c r="Y504" s="4"/>
      <c r="Z504" s="3"/>
      <c r="AA504" s="3"/>
      <c r="AB504" s="4"/>
      <c r="AC504" s="4"/>
    </row>
    <row r="505" spans="7:29" ht="12" customHeight="1" x14ac:dyDescent="0.3">
      <c r="G505" s="3"/>
      <c r="H505" s="2"/>
      <c r="I505" s="3"/>
      <c r="J505" s="4"/>
      <c r="K505" s="5"/>
      <c r="L505" s="5"/>
      <c r="M505" s="6"/>
      <c r="N505" s="5"/>
      <c r="O505" s="7"/>
      <c r="P505" s="7"/>
      <c r="Q505" s="7"/>
      <c r="R505" s="7"/>
      <c r="S505" s="7"/>
      <c r="T505" s="5"/>
      <c r="U505" s="5"/>
      <c r="V505" s="3"/>
      <c r="W505" s="8"/>
      <c r="X505" s="8"/>
      <c r="Y505" s="4"/>
      <c r="Z505" s="3"/>
      <c r="AA505" s="3"/>
      <c r="AB505" s="4"/>
      <c r="AC505" s="4"/>
    </row>
    <row r="506" spans="7:29" ht="12" customHeight="1" x14ac:dyDescent="0.3">
      <c r="G506" s="3"/>
      <c r="H506" s="2"/>
      <c r="I506" s="3"/>
      <c r="J506" s="4"/>
      <c r="K506" s="5"/>
      <c r="L506" s="5"/>
      <c r="M506" s="6"/>
      <c r="N506" s="5"/>
      <c r="O506" s="7"/>
      <c r="P506" s="7"/>
      <c r="Q506" s="7"/>
      <c r="R506" s="7"/>
      <c r="S506" s="7"/>
      <c r="T506" s="5"/>
      <c r="U506" s="5"/>
      <c r="V506" s="3"/>
      <c r="W506" s="8"/>
      <c r="X506" s="8"/>
      <c r="Y506" s="4"/>
      <c r="Z506" s="3"/>
      <c r="AA506" s="3"/>
      <c r="AB506" s="4"/>
      <c r="AC506" s="4"/>
    </row>
    <row r="507" spans="7:29" ht="12" customHeight="1" x14ac:dyDescent="0.3">
      <c r="G507" s="3"/>
      <c r="H507" s="2"/>
      <c r="I507" s="3"/>
      <c r="J507" s="4"/>
      <c r="K507" s="5"/>
      <c r="L507" s="5"/>
      <c r="M507" s="6"/>
      <c r="N507" s="5"/>
      <c r="O507" s="7"/>
      <c r="P507" s="7"/>
      <c r="Q507" s="7"/>
      <c r="R507" s="7"/>
      <c r="S507" s="7"/>
      <c r="T507" s="5"/>
      <c r="U507" s="5"/>
      <c r="V507" s="3"/>
      <c r="W507" s="8"/>
      <c r="X507" s="8"/>
      <c r="Y507" s="4"/>
      <c r="Z507" s="3"/>
      <c r="AA507" s="3"/>
      <c r="AB507" s="4"/>
      <c r="AC507" s="4"/>
    </row>
    <row r="508" spans="7:29" ht="12" customHeight="1" x14ac:dyDescent="0.3">
      <c r="G508" s="3"/>
      <c r="H508" s="2"/>
      <c r="I508" s="3"/>
      <c r="J508" s="4"/>
      <c r="K508" s="5"/>
      <c r="L508" s="5"/>
      <c r="M508" s="6"/>
      <c r="N508" s="5"/>
      <c r="O508" s="7"/>
      <c r="P508" s="7"/>
      <c r="Q508" s="7"/>
      <c r="R508" s="7"/>
      <c r="S508" s="7"/>
      <c r="T508" s="5"/>
      <c r="U508" s="5"/>
      <c r="V508" s="3"/>
      <c r="W508" s="8"/>
      <c r="X508" s="8"/>
      <c r="Y508" s="4"/>
      <c r="Z508" s="3"/>
      <c r="AA508" s="3"/>
      <c r="AB508" s="4"/>
      <c r="AC508" s="4"/>
    </row>
    <row r="509" spans="7:29" ht="12" customHeight="1" x14ac:dyDescent="0.3">
      <c r="G509" s="3"/>
      <c r="H509" s="2"/>
      <c r="I509" s="3"/>
      <c r="J509" s="4"/>
      <c r="K509" s="5"/>
      <c r="L509" s="5"/>
      <c r="M509" s="6"/>
      <c r="N509" s="5"/>
      <c r="O509" s="7"/>
      <c r="P509" s="7"/>
      <c r="Q509" s="7"/>
      <c r="R509" s="7"/>
      <c r="S509" s="7"/>
      <c r="T509" s="5"/>
      <c r="U509" s="5"/>
      <c r="V509" s="3"/>
      <c r="W509" s="8"/>
      <c r="X509" s="8"/>
      <c r="Y509" s="4"/>
      <c r="Z509" s="3"/>
      <c r="AA509" s="3"/>
      <c r="AB509" s="4"/>
      <c r="AC509" s="4"/>
    </row>
    <row r="510" spans="7:29" ht="12" customHeight="1" x14ac:dyDescent="0.3">
      <c r="G510" s="3"/>
      <c r="H510" s="2"/>
      <c r="I510" s="3"/>
      <c r="J510" s="4"/>
      <c r="K510" s="5"/>
      <c r="L510" s="5"/>
      <c r="M510" s="6"/>
      <c r="N510" s="5"/>
      <c r="O510" s="7"/>
      <c r="P510" s="7"/>
      <c r="Q510" s="7"/>
      <c r="R510" s="7"/>
      <c r="S510" s="7"/>
      <c r="T510" s="5"/>
      <c r="U510" s="5"/>
      <c r="V510" s="3"/>
      <c r="W510" s="8"/>
      <c r="X510" s="8"/>
      <c r="Y510" s="4"/>
      <c r="Z510" s="3"/>
      <c r="AA510" s="3"/>
      <c r="AB510" s="4"/>
      <c r="AC510" s="4"/>
    </row>
    <row r="511" spans="7:29" ht="12" customHeight="1" x14ac:dyDescent="0.3">
      <c r="G511" s="3"/>
      <c r="H511" s="2"/>
      <c r="I511" s="3"/>
      <c r="J511" s="4"/>
      <c r="K511" s="5"/>
      <c r="L511" s="5"/>
      <c r="M511" s="6"/>
      <c r="N511" s="5"/>
      <c r="O511" s="7"/>
      <c r="P511" s="7"/>
      <c r="Q511" s="7"/>
      <c r="R511" s="7"/>
      <c r="S511" s="7"/>
      <c r="T511" s="5"/>
      <c r="U511" s="5"/>
      <c r="V511" s="3"/>
      <c r="W511" s="8"/>
      <c r="X511" s="8"/>
      <c r="Y511" s="4"/>
      <c r="Z511" s="3"/>
      <c r="AA511" s="3"/>
      <c r="AB511" s="4"/>
      <c r="AC511" s="4"/>
    </row>
    <row r="512" spans="7:29" ht="12" customHeight="1" x14ac:dyDescent="0.3">
      <c r="G512" s="3"/>
      <c r="H512" s="2"/>
      <c r="I512" s="3"/>
      <c r="J512" s="4"/>
      <c r="K512" s="5"/>
      <c r="L512" s="5"/>
      <c r="M512" s="6"/>
      <c r="N512" s="5"/>
      <c r="O512" s="7"/>
      <c r="P512" s="7"/>
      <c r="Q512" s="7"/>
      <c r="R512" s="7"/>
      <c r="S512" s="7"/>
      <c r="T512" s="5"/>
      <c r="U512" s="5"/>
      <c r="V512" s="3"/>
      <c r="W512" s="8"/>
      <c r="X512" s="8"/>
      <c r="Y512" s="4"/>
      <c r="Z512" s="3"/>
      <c r="AA512" s="3"/>
      <c r="AB512" s="4"/>
      <c r="AC512" s="4"/>
    </row>
    <row r="513" spans="7:29" ht="12" customHeight="1" x14ac:dyDescent="0.3">
      <c r="G513" s="3"/>
      <c r="H513" s="2"/>
      <c r="I513" s="3"/>
      <c r="J513" s="4"/>
      <c r="K513" s="5"/>
      <c r="L513" s="5"/>
      <c r="M513" s="6"/>
      <c r="N513" s="5"/>
      <c r="O513" s="7"/>
      <c r="P513" s="7"/>
      <c r="Q513" s="7"/>
      <c r="R513" s="7"/>
      <c r="S513" s="7"/>
      <c r="T513" s="5"/>
      <c r="U513" s="5"/>
      <c r="V513" s="3"/>
      <c r="W513" s="8"/>
      <c r="X513" s="8"/>
      <c r="Y513" s="4"/>
      <c r="Z513" s="3"/>
      <c r="AA513" s="3"/>
      <c r="AB513" s="4"/>
      <c r="AC513" s="4"/>
    </row>
    <row r="514" spans="7:29" ht="12" customHeight="1" x14ac:dyDescent="0.3">
      <c r="G514" s="3"/>
      <c r="H514" s="2"/>
      <c r="I514" s="3"/>
      <c r="J514" s="4"/>
      <c r="K514" s="5"/>
      <c r="L514" s="5"/>
      <c r="M514" s="6"/>
      <c r="N514" s="5"/>
      <c r="O514" s="7"/>
      <c r="P514" s="7"/>
      <c r="Q514" s="7"/>
      <c r="R514" s="7"/>
      <c r="S514" s="7"/>
      <c r="T514" s="5"/>
      <c r="U514" s="5"/>
      <c r="V514" s="3"/>
      <c r="W514" s="8"/>
      <c r="X514" s="8"/>
      <c r="Y514" s="4"/>
      <c r="Z514" s="3"/>
      <c r="AA514" s="3"/>
      <c r="AB514" s="4"/>
      <c r="AC514" s="4"/>
    </row>
    <row r="515" spans="7:29" ht="12" customHeight="1" x14ac:dyDescent="0.3">
      <c r="G515" s="3"/>
      <c r="H515" s="2"/>
      <c r="I515" s="3"/>
      <c r="J515" s="4"/>
      <c r="K515" s="5"/>
      <c r="L515" s="5"/>
      <c r="M515" s="6"/>
      <c r="N515" s="5"/>
      <c r="O515" s="7"/>
      <c r="P515" s="7"/>
      <c r="Q515" s="7"/>
      <c r="R515" s="7"/>
      <c r="S515" s="7"/>
      <c r="T515" s="5"/>
      <c r="U515" s="5"/>
      <c r="V515" s="3"/>
      <c r="W515" s="8"/>
      <c r="X515" s="8"/>
      <c r="Y515" s="4"/>
      <c r="Z515" s="3"/>
      <c r="AA515" s="3"/>
      <c r="AB515" s="4"/>
      <c r="AC515" s="4"/>
    </row>
    <row r="516" spans="7:29" ht="12" customHeight="1" x14ac:dyDescent="0.3">
      <c r="G516" s="3"/>
      <c r="H516" s="2"/>
      <c r="I516" s="3"/>
      <c r="J516" s="4"/>
      <c r="K516" s="5"/>
      <c r="L516" s="5"/>
      <c r="M516" s="6"/>
      <c r="N516" s="5"/>
      <c r="O516" s="7"/>
      <c r="P516" s="7"/>
      <c r="Q516" s="7"/>
      <c r="R516" s="7"/>
      <c r="S516" s="7"/>
      <c r="T516" s="5"/>
      <c r="U516" s="5"/>
      <c r="V516" s="3"/>
      <c r="W516" s="8"/>
      <c r="X516" s="8"/>
      <c r="Y516" s="4"/>
      <c r="Z516" s="3"/>
      <c r="AA516" s="3"/>
      <c r="AB516" s="4"/>
      <c r="AC516" s="4"/>
    </row>
    <row r="517" spans="7:29" ht="12" customHeight="1" x14ac:dyDescent="0.3">
      <c r="G517" s="3"/>
      <c r="H517" s="2"/>
      <c r="I517" s="3"/>
      <c r="J517" s="4"/>
      <c r="K517" s="5"/>
      <c r="L517" s="5"/>
      <c r="M517" s="6"/>
      <c r="N517" s="5"/>
      <c r="O517" s="7"/>
      <c r="P517" s="7"/>
      <c r="Q517" s="7"/>
      <c r="R517" s="7"/>
      <c r="S517" s="7"/>
      <c r="T517" s="5"/>
      <c r="U517" s="5"/>
      <c r="V517" s="3"/>
      <c r="W517" s="8"/>
      <c r="X517" s="8"/>
      <c r="Y517" s="4"/>
      <c r="Z517" s="3"/>
      <c r="AA517" s="3"/>
      <c r="AB517" s="4"/>
      <c r="AC517" s="4"/>
    </row>
    <row r="518" spans="7:29" ht="12" customHeight="1" x14ac:dyDescent="0.3">
      <c r="G518" s="3"/>
      <c r="H518" s="2"/>
      <c r="I518" s="3"/>
      <c r="J518" s="4"/>
      <c r="K518" s="5"/>
      <c r="L518" s="5"/>
      <c r="M518" s="6"/>
      <c r="N518" s="5"/>
      <c r="O518" s="7"/>
      <c r="P518" s="7"/>
      <c r="Q518" s="7"/>
      <c r="R518" s="7"/>
      <c r="S518" s="7"/>
      <c r="T518" s="5"/>
      <c r="U518" s="5"/>
      <c r="V518" s="3"/>
      <c r="W518" s="8"/>
      <c r="X518" s="8"/>
      <c r="Y518" s="4"/>
      <c r="Z518" s="3"/>
      <c r="AA518" s="3"/>
      <c r="AB518" s="4"/>
      <c r="AC518" s="4"/>
    </row>
    <row r="519" spans="7:29" ht="12" customHeight="1" x14ac:dyDescent="0.3">
      <c r="G519" s="3"/>
      <c r="H519" s="2"/>
      <c r="I519" s="3"/>
      <c r="J519" s="4"/>
      <c r="K519" s="5"/>
      <c r="L519" s="5"/>
      <c r="M519" s="6"/>
      <c r="N519" s="5"/>
      <c r="O519" s="7"/>
      <c r="P519" s="7"/>
      <c r="Q519" s="7"/>
      <c r="R519" s="7"/>
      <c r="S519" s="7"/>
      <c r="T519" s="5"/>
      <c r="U519" s="5"/>
      <c r="V519" s="3"/>
      <c r="W519" s="8"/>
      <c r="X519" s="8"/>
      <c r="Y519" s="4"/>
      <c r="Z519" s="3"/>
      <c r="AA519" s="3"/>
      <c r="AB519" s="4"/>
      <c r="AC519" s="4"/>
    </row>
    <row r="520" spans="7:29" ht="12" customHeight="1" x14ac:dyDescent="0.3">
      <c r="G520" s="3"/>
      <c r="H520" s="2"/>
      <c r="I520" s="3"/>
      <c r="J520" s="4"/>
      <c r="K520" s="5"/>
      <c r="L520" s="5"/>
      <c r="M520" s="6"/>
      <c r="N520" s="5"/>
      <c r="O520" s="7"/>
      <c r="P520" s="7"/>
      <c r="Q520" s="7"/>
      <c r="R520" s="7"/>
      <c r="S520" s="7"/>
      <c r="T520" s="5"/>
      <c r="U520" s="5"/>
      <c r="V520" s="3"/>
      <c r="W520" s="8"/>
      <c r="X520" s="8"/>
      <c r="Y520" s="4"/>
      <c r="Z520" s="3"/>
      <c r="AA520" s="3"/>
      <c r="AB520" s="4"/>
      <c r="AC520" s="4"/>
    </row>
    <row r="521" spans="7:29" ht="12" customHeight="1" x14ac:dyDescent="0.3">
      <c r="G521" s="3"/>
      <c r="H521" s="2"/>
      <c r="I521" s="3"/>
      <c r="J521" s="4"/>
      <c r="K521" s="5"/>
      <c r="L521" s="5"/>
      <c r="M521" s="6"/>
      <c r="N521" s="5"/>
      <c r="O521" s="7"/>
      <c r="P521" s="7"/>
      <c r="Q521" s="7"/>
      <c r="R521" s="7"/>
      <c r="S521" s="7"/>
      <c r="T521" s="5"/>
      <c r="U521" s="5"/>
      <c r="V521" s="3"/>
      <c r="W521" s="8"/>
      <c r="X521" s="8"/>
      <c r="Y521" s="4"/>
      <c r="Z521" s="3"/>
      <c r="AA521" s="3"/>
      <c r="AB521" s="4"/>
      <c r="AC521" s="4"/>
    </row>
    <row r="522" spans="7:29" ht="12" customHeight="1" x14ac:dyDescent="0.3">
      <c r="G522" s="3"/>
      <c r="H522" s="2"/>
      <c r="I522" s="3"/>
      <c r="J522" s="4"/>
      <c r="K522" s="5"/>
      <c r="L522" s="5"/>
      <c r="M522" s="6"/>
      <c r="N522" s="5"/>
      <c r="O522" s="7"/>
      <c r="P522" s="7"/>
      <c r="Q522" s="7"/>
      <c r="R522" s="7"/>
      <c r="S522" s="7"/>
      <c r="T522" s="5"/>
      <c r="U522" s="5"/>
      <c r="V522" s="3"/>
      <c r="W522" s="8"/>
      <c r="X522" s="8"/>
      <c r="Y522" s="4"/>
      <c r="Z522" s="3"/>
      <c r="AA522" s="3"/>
      <c r="AB522" s="4"/>
      <c r="AC522" s="4"/>
    </row>
    <row r="523" spans="7:29" ht="12" customHeight="1" x14ac:dyDescent="0.3">
      <c r="G523" s="3"/>
      <c r="H523" s="2"/>
      <c r="I523" s="3"/>
      <c r="J523" s="4"/>
      <c r="K523" s="5"/>
      <c r="L523" s="5"/>
      <c r="M523" s="6"/>
      <c r="N523" s="5"/>
      <c r="O523" s="7"/>
      <c r="P523" s="7"/>
      <c r="Q523" s="7"/>
      <c r="R523" s="7"/>
      <c r="S523" s="7"/>
      <c r="T523" s="5"/>
      <c r="U523" s="5"/>
      <c r="V523" s="3"/>
      <c r="W523" s="8"/>
      <c r="X523" s="8"/>
      <c r="Y523" s="4"/>
      <c r="Z523" s="3"/>
      <c r="AA523" s="3"/>
      <c r="AB523" s="4"/>
      <c r="AC523" s="4"/>
    </row>
    <row r="524" spans="7:29" ht="12" customHeight="1" x14ac:dyDescent="0.3">
      <c r="G524" s="3"/>
      <c r="H524" s="2"/>
      <c r="I524" s="3"/>
      <c r="J524" s="4"/>
      <c r="K524" s="5"/>
      <c r="L524" s="5"/>
      <c r="M524" s="6"/>
      <c r="N524" s="5"/>
      <c r="O524" s="7"/>
      <c r="P524" s="7"/>
      <c r="Q524" s="7"/>
      <c r="R524" s="7"/>
      <c r="S524" s="7"/>
      <c r="T524" s="5"/>
      <c r="U524" s="5"/>
      <c r="V524" s="3"/>
      <c r="W524" s="8"/>
      <c r="X524" s="8"/>
      <c r="Y524" s="4"/>
      <c r="Z524" s="3"/>
      <c r="AA524" s="3"/>
      <c r="AB524" s="4"/>
      <c r="AC524" s="4"/>
    </row>
    <row r="525" spans="7:29" ht="12" customHeight="1" x14ac:dyDescent="0.3">
      <c r="G525" s="3"/>
      <c r="H525" s="2"/>
      <c r="I525" s="3"/>
      <c r="J525" s="4"/>
      <c r="K525" s="5"/>
      <c r="L525" s="5"/>
      <c r="M525" s="6"/>
      <c r="N525" s="5"/>
      <c r="O525" s="7"/>
      <c r="P525" s="7"/>
      <c r="Q525" s="7"/>
      <c r="R525" s="7"/>
      <c r="S525" s="7"/>
      <c r="T525" s="5"/>
      <c r="U525" s="5"/>
      <c r="V525" s="3"/>
      <c r="W525" s="8"/>
      <c r="X525" s="8"/>
      <c r="Y525" s="4"/>
      <c r="Z525" s="3"/>
      <c r="AA525" s="3"/>
      <c r="AB525" s="4"/>
      <c r="AC525" s="4"/>
    </row>
    <row r="526" spans="7:29" ht="12" customHeight="1" x14ac:dyDescent="0.3">
      <c r="G526" s="3"/>
      <c r="H526" s="2"/>
      <c r="I526" s="3"/>
      <c r="J526" s="4"/>
      <c r="K526" s="5"/>
      <c r="L526" s="5"/>
      <c r="M526" s="6"/>
      <c r="N526" s="5"/>
      <c r="O526" s="7"/>
      <c r="P526" s="7"/>
      <c r="Q526" s="7"/>
      <c r="R526" s="7"/>
      <c r="S526" s="7"/>
      <c r="T526" s="5"/>
      <c r="U526" s="5"/>
      <c r="V526" s="3"/>
      <c r="W526" s="8"/>
      <c r="X526" s="8"/>
      <c r="Y526" s="4"/>
      <c r="Z526" s="3"/>
      <c r="AA526" s="3"/>
      <c r="AB526" s="4"/>
      <c r="AC526" s="4"/>
    </row>
    <row r="527" spans="7:29" ht="12" customHeight="1" x14ac:dyDescent="0.3">
      <c r="G527" s="3"/>
      <c r="H527" s="2"/>
      <c r="I527" s="3"/>
      <c r="J527" s="4"/>
      <c r="K527" s="5"/>
      <c r="L527" s="5"/>
      <c r="M527" s="6"/>
      <c r="N527" s="5"/>
      <c r="O527" s="7"/>
      <c r="P527" s="7"/>
      <c r="Q527" s="7"/>
      <c r="R527" s="7"/>
      <c r="S527" s="7"/>
      <c r="T527" s="5"/>
      <c r="U527" s="5"/>
      <c r="V527" s="3"/>
      <c r="W527" s="8"/>
      <c r="X527" s="8"/>
      <c r="Y527" s="4"/>
      <c r="Z527" s="3"/>
      <c r="AA527" s="3"/>
      <c r="AB527" s="4"/>
      <c r="AC527" s="4"/>
    </row>
    <row r="528" spans="7:29" ht="12" customHeight="1" x14ac:dyDescent="0.3">
      <c r="G528" s="3"/>
      <c r="H528" s="2"/>
      <c r="I528" s="3"/>
      <c r="J528" s="4"/>
      <c r="K528" s="5"/>
      <c r="L528" s="5"/>
      <c r="M528" s="6"/>
      <c r="N528" s="5"/>
      <c r="O528" s="7"/>
      <c r="P528" s="7"/>
      <c r="Q528" s="7"/>
      <c r="R528" s="7"/>
      <c r="S528" s="7"/>
      <c r="T528" s="5"/>
      <c r="U528" s="5"/>
      <c r="V528" s="3"/>
      <c r="W528" s="8"/>
      <c r="X528" s="8"/>
      <c r="Y528" s="4"/>
      <c r="Z528" s="3"/>
      <c r="AA528" s="3"/>
      <c r="AB528" s="4"/>
      <c r="AC528" s="4"/>
    </row>
    <row r="529" spans="7:29" ht="12" customHeight="1" x14ac:dyDescent="0.3">
      <c r="G529" s="3"/>
      <c r="H529" s="2"/>
      <c r="I529" s="3"/>
      <c r="J529" s="4"/>
      <c r="K529" s="5"/>
      <c r="L529" s="5"/>
      <c r="M529" s="6"/>
      <c r="N529" s="5"/>
      <c r="O529" s="7"/>
      <c r="P529" s="7"/>
      <c r="Q529" s="7"/>
      <c r="R529" s="7"/>
      <c r="S529" s="7"/>
      <c r="T529" s="5"/>
      <c r="U529" s="5"/>
      <c r="V529" s="3"/>
      <c r="W529" s="8"/>
      <c r="X529" s="8"/>
      <c r="Y529" s="4"/>
      <c r="Z529" s="3"/>
      <c r="AA529" s="3"/>
      <c r="AB529" s="4"/>
      <c r="AC529" s="4"/>
    </row>
    <row r="530" spans="7:29" ht="12" customHeight="1" x14ac:dyDescent="0.3">
      <c r="G530" s="3"/>
      <c r="H530" s="2"/>
      <c r="I530" s="3"/>
      <c r="J530" s="4"/>
      <c r="K530" s="5"/>
      <c r="L530" s="5"/>
      <c r="M530" s="6"/>
      <c r="N530" s="5"/>
      <c r="O530" s="7"/>
      <c r="P530" s="7"/>
      <c r="Q530" s="7"/>
      <c r="R530" s="7"/>
      <c r="S530" s="7"/>
      <c r="T530" s="5"/>
      <c r="U530" s="5"/>
      <c r="V530" s="3"/>
      <c r="W530" s="8"/>
      <c r="X530" s="8"/>
      <c r="Y530" s="4"/>
      <c r="Z530" s="3"/>
      <c r="AA530" s="3"/>
      <c r="AB530" s="4"/>
      <c r="AC530" s="4"/>
    </row>
    <row r="531" spans="7:29" ht="12" customHeight="1" x14ac:dyDescent="0.3">
      <c r="G531" s="3"/>
      <c r="H531" s="2"/>
      <c r="I531" s="3"/>
      <c r="J531" s="4"/>
      <c r="K531" s="5"/>
      <c r="L531" s="5"/>
      <c r="M531" s="6"/>
      <c r="N531" s="5"/>
      <c r="O531" s="7"/>
      <c r="P531" s="7"/>
      <c r="Q531" s="7"/>
      <c r="R531" s="7"/>
      <c r="S531" s="7"/>
      <c r="T531" s="5"/>
      <c r="U531" s="5"/>
      <c r="V531" s="3"/>
      <c r="W531" s="8"/>
      <c r="X531" s="8"/>
      <c r="Y531" s="4"/>
      <c r="Z531" s="3"/>
      <c r="AA531" s="3"/>
      <c r="AB531" s="4"/>
      <c r="AC531" s="4"/>
    </row>
    <row r="532" spans="7:29" ht="12" customHeight="1" x14ac:dyDescent="0.3">
      <c r="G532" s="3"/>
      <c r="H532" s="2"/>
      <c r="I532" s="3"/>
      <c r="J532" s="4"/>
      <c r="K532" s="5"/>
      <c r="L532" s="5"/>
      <c r="M532" s="6"/>
      <c r="N532" s="5"/>
      <c r="O532" s="7"/>
      <c r="P532" s="7"/>
      <c r="Q532" s="7"/>
      <c r="R532" s="7"/>
      <c r="S532" s="7"/>
      <c r="T532" s="5"/>
      <c r="U532" s="5"/>
      <c r="V532" s="3"/>
      <c r="W532" s="8"/>
      <c r="X532" s="8"/>
      <c r="Y532" s="4"/>
      <c r="Z532" s="3"/>
      <c r="AA532" s="3"/>
      <c r="AB532" s="4"/>
      <c r="AC532" s="4"/>
    </row>
    <row r="533" spans="7:29" ht="12" customHeight="1" x14ac:dyDescent="0.3">
      <c r="G533" s="3"/>
      <c r="H533" s="2"/>
      <c r="I533" s="3"/>
      <c r="J533" s="4"/>
      <c r="K533" s="5"/>
      <c r="L533" s="5"/>
      <c r="M533" s="6"/>
      <c r="N533" s="5"/>
      <c r="O533" s="7"/>
      <c r="P533" s="7"/>
      <c r="Q533" s="7"/>
      <c r="R533" s="7"/>
      <c r="S533" s="7"/>
      <c r="T533" s="5"/>
      <c r="U533" s="5"/>
      <c r="V533" s="3"/>
      <c r="W533" s="8"/>
      <c r="X533" s="8"/>
      <c r="Y533" s="4"/>
      <c r="Z533" s="3"/>
      <c r="AA533" s="3"/>
      <c r="AB533" s="4"/>
      <c r="AC533" s="4"/>
    </row>
    <row r="534" spans="7:29" ht="12" customHeight="1" x14ac:dyDescent="0.3">
      <c r="G534" s="3"/>
      <c r="H534" s="2"/>
      <c r="I534" s="3"/>
      <c r="J534" s="4"/>
      <c r="K534" s="5"/>
      <c r="L534" s="5"/>
      <c r="M534" s="6"/>
      <c r="N534" s="5"/>
      <c r="O534" s="7"/>
      <c r="P534" s="7"/>
      <c r="Q534" s="7"/>
      <c r="R534" s="7"/>
      <c r="S534" s="7"/>
      <c r="T534" s="5"/>
      <c r="U534" s="5"/>
      <c r="V534" s="3"/>
      <c r="W534" s="8"/>
      <c r="X534" s="8"/>
      <c r="Y534" s="4"/>
      <c r="Z534" s="3"/>
      <c r="AA534" s="3"/>
      <c r="AB534" s="4"/>
      <c r="AC534" s="4"/>
    </row>
    <row r="535" spans="7:29" ht="12" customHeight="1" x14ac:dyDescent="0.3">
      <c r="G535" s="3"/>
      <c r="H535" s="2"/>
      <c r="I535" s="3"/>
      <c r="J535" s="4"/>
      <c r="K535" s="5"/>
      <c r="L535" s="5"/>
      <c r="M535" s="6"/>
      <c r="N535" s="5"/>
      <c r="O535" s="7"/>
      <c r="P535" s="7"/>
      <c r="Q535" s="7"/>
      <c r="R535" s="7"/>
      <c r="S535" s="7"/>
      <c r="T535" s="5"/>
      <c r="U535" s="5"/>
      <c r="V535" s="3"/>
      <c r="W535" s="8"/>
      <c r="X535" s="8"/>
      <c r="Y535" s="4"/>
      <c r="Z535" s="3"/>
      <c r="AA535" s="3"/>
      <c r="AB535" s="4"/>
      <c r="AC535" s="4"/>
    </row>
    <row r="536" spans="7:29" ht="12" customHeight="1" x14ac:dyDescent="0.3">
      <c r="G536" s="3"/>
      <c r="H536" s="2"/>
      <c r="I536" s="3"/>
      <c r="J536" s="4"/>
      <c r="K536" s="5"/>
      <c r="L536" s="5"/>
      <c r="M536" s="6"/>
      <c r="N536" s="5"/>
      <c r="O536" s="7"/>
      <c r="P536" s="7"/>
      <c r="Q536" s="7"/>
      <c r="R536" s="7"/>
      <c r="S536" s="7"/>
      <c r="T536" s="5"/>
      <c r="U536" s="5"/>
      <c r="V536" s="3"/>
      <c r="W536" s="8"/>
      <c r="X536" s="8"/>
      <c r="Y536" s="4"/>
      <c r="Z536" s="3"/>
      <c r="AA536" s="3"/>
      <c r="AB536" s="4"/>
      <c r="AC536" s="4"/>
    </row>
    <row r="537" spans="7:29" ht="12" customHeight="1" x14ac:dyDescent="0.3">
      <c r="G537" s="3"/>
      <c r="H537" s="2"/>
      <c r="I537" s="3"/>
      <c r="J537" s="4"/>
      <c r="K537" s="5"/>
      <c r="L537" s="5"/>
      <c r="M537" s="6"/>
      <c r="N537" s="5"/>
      <c r="O537" s="7"/>
      <c r="P537" s="7"/>
      <c r="Q537" s="7"/>
      <c r="R537" s="7"/>
      <c r="S537" s="7"/>
      <c r="T537" s="5"/>
      <c r="U537" s="5"/>
      <c r="V537" s="3"/>
      <c r="W537" s="8"/>
      <c r="X537" s="8"/>
      <c r="Y537" s="4"/>
      <c r="Z537" s="3"/>
      <c r="AA537" s="3"/>
      <c r="AB537" s="4"/>
      <c r="AC537" s="4"/>
    </row>
    <row r="538" spans="7:29" ht="12" customHeight="1" x14ac:dyDescent="0.3">
      <c r="G538" s="3"/>
      <c r="H538" s="2"/>
      <c r="I538" s="3"/>
      <c r="J538" s="4"/>
      <c r="K538" s="5"/>
      <c r="L538" s="5"/>
      <c r="M538" s="6"/>
      <c r="N538" s="5"/>
      <c r="O538" s="7"/>
      <c r="P538" s="7"/>
      <c r="Q538" s="7"/>
      <c r="R538" s="7"/>
      <c r="S538" s="7"/>
      <c r="T538" s="5"/>
      <c r="U538" s="5"/>
      <c r="V538" s="3"/>
      <c r="W538" s="8"/>
      <c r="X538" s="8"/>
      <c r="Y538" s="4"/>
      <c r="Z538" s="3"/>
      <c r="AA538" s="3"/>
      <c r="AB538" s="4"/>
      <c r="AC538" s="4"/>
    </row>
    <row r="539" spans="7:29" ht="12" customHeight="1" x14ac:dyDescent="0.3">
      <c r="G539" s="3"/>
      <c r="H539" s="2"/>
      <c r="I539" s="3"/>
      <c r="J539" s="4"/>
      <c r="K539" s="5"/>
      <c r="L539" s="5"/>
      <c r="M539" s="6"/>
      <c r="N539" s="5"/>
      <c r="O539" s="7"/>
      <c r="P539" s="7"/>
      <c r="Q539" s="7"/>
      <c r="R539" s="7"/>
      <c r="S539" s="7"/>
      <c r="T539" s="5"/>
      <c r="U539" s="5"/>
      <c r="V539" s="3"/>
      <c r="W539" s="8"/>
      <c r="X539" s="8"/>
      <c r="Y539" s="4"/>
      <c r="Z539" s="3"/>
      <c r="AA539" s="3"/>
      <c r="AB539" s="4"/>
      <c r="AC539" s="4"/>
    </row>
    <row r="540" spans="7:29" ht="12" customHeight="1" x14ac:dyDescent="0.3">
      <c r="G540" s="3"/>
      <c r="H540" s="2"/>
      <c r="I540" s="3"/>
      <c r="J540" s="4"/>
      <c r="K540" s="5"/>
      <c r="L540" s="5"/>
      <c r="M540" s="6"/>
      <c r="N540" s="5"/>
      <c r="O540" s="7"/>
      <c r="P540" s="7"/>
      <c r="Q540" s="7"/>
      <c r="R540" s="7"/>
      <c r="S540" s="7"/>
      <c r="T540" s="5"/>
      <c r="U540" s="5"/>
      <c r="V540" s="3"/>
      <c r="W540" s="8"/>
      <c r="X540" s="8"/>
      <c r="Y540" s="4"/>
      <c r="Z540" s="3"/>
      <c r="AA540" s="3"/>
      <c r="AB540" s="4"/>
      <c r="AC540" s="4"/>
    </row>
    <row r="541" spans="7:29" ht="12" customHeight="1" x14ac:dyDescent="0.3">
      <c r="G541" s="3"/>
      <c r="H541" s="2"/>
      <c r="I541" s="3"/>
      <c r="J541" s="4"/>
      <c r="K541" s="5"/>
      <c r="L541" s="5"/>
      <c r="M541" s="6"/>
      <c r="N541" s="5"/>
      <c r="O541" s="7"/>
      <c r="P541" s="7"/>
      <c r="Q541" s="7"/>
      <c r="R541" s="7"/>
      <c r="S541" s="7"/>
      <c r="T541" s="5"/>
      <c r="U541" s="5"/>
      <c r="V541" s="3"/>
      <c r="W541" s="8"/>
      <c r="X541" s="8"/>
      <c r="Y541" s="4"/>
      <c r="Z541" s="3"/>
      <c r="AA541" s="3"/>
      <c r="AB541" s="4"/>
      <c r="AC541" s="4"/>
    </row>
    <row r="542" spans="7:29" ht="12" customHeight="1" x14ac:dyDescent="0.3">
      <c r="G542" s="3"/>
      <c r="H542" s="2"/>
      <c r="I542" s="3"/>
      <c r="J542" s="4"/>
      <c r="K542" s="5"/>
      <c r="L542" s="5"/>
      <c r="M542" s="6"/>
      <c r="N542" s="5"/>
      <c r="O542" s="7"/>
      <c r="P542" s="7"/>
      <c r="Q542" s="7"/>
      <c r="R542" s="7"/>
      <c r="S542" s="7"/>
      <c r="T542" s="5"/>
      <c r="U542" s="5"/>
      <c r="V542" s="3"/>
      <c r="W542" s="8"/>
      <c r="X542" s="8"/>
      <c r="Y542" s="4"/>
      <c r="Z542" s="3"/>
      <c r="AA542" s="3"/>
      <c r="AB542" s="4"/>
      <c r="AC542" s="4"/>
    </row>
    <row r="543" spans="7:29" ht="12" customHeight="1" x14ac:dyDescent="0.3">
      <c r="G543" s="3"/>
      <c r="H543" s="2"/>
      <c r="I543" s="3"/>
      <c r="J543" s="4"/>
      <c r="K543" s="5"/>
      <c r="L543" s="5"/>
      <c r="M543" s="6"/>
      <c r="N543" s="5"/>
      <c r="O543" s="7"/>
      <c r="P543" s="7"/>
      <c r="Q543" s="7"/>
      <c r="R543" s="7"/>
      <c r="S543" s="7"/>
      <c r="T543" s="5"/>
      <c r="U543" s="5"/>
      <c r="V543" s="3"/>
      <c r="W543" s="8"/>
      <c r="X543" s="8"/>
      <c r="Y543" s="4"/>
      <c r="Z543" s="3"/>
      <c r="AA543" s="3"/>
      <c r="AB543" s="4"/>
      <c r="AC543" s="4"/>
    </row>
    <row r="544" spans="7:29" ht="12" customHeight="1" x14ac:dyDescent="0.3">
      <c r="G544" s="3"/>
      <c r="H544" s="2"/>
      <c r="I544" s="3"/>
      <c r="J544" s="4"/>
      <c r="K544" s="5"/>
      <c r="L544" s="5"/>
      <c r="M544" s="6"/>
      <c r="N544" s="5"/>
      <c r="O544" s="7"/>
      <c r="P544" s="7"/>
      <c r="Q544" s="7"/>
      <c r="R544" s="7"/>
      <c r="S544" s="7"/>
      <c r="T544" s="5"/>
      <c r="U544" s="5"/>
      <c r="V544" s="3"/>
      <c r="W544" s="8"/>
      <c r="X544" s="8"/>
      <c r="Y544" s="4"/>
      <c r="Z544" s="3"/>
      <c r="AA544" s="3"/>
      <c r="AB544" s="4"/>
      <c r="AC544" s="4"/>
    </row>
    <row r="545" spans="7:29" ht="12" customHeight="1" x14ac:dyDescent="0.3">
      <c r="G545" s="3"/>
      <c r="H545" s="2"/>
      <c r="I545" s="3"/>
      <c r="J545" s="4"/>
      <c r="K545" s="5"/>
      <c r="L545" s="5"/>
      <c r="M545" s="6"/>
      <c r="N545" s="5"/>
      <c r="O545" s="7"/>
      <c r="P545" s="7"/>
      <c r="Q545" s="7"/>
      <c r="R545" s="7"/>
      <c r="S545" s="7"/>
      <c r="T545" s="5"/>
      <c r="U545" s="5"/>
      <c r="V545" s="3"/>
      <c r="W545" s="8"/>
      <c r="X545" s="8"/>
      <c r="Y545" s="4"/>
      <c r="Z545" s="3"/>
      <c r="AA545" s="3"/>
      <c r="AB545" s="4"/>
      <c r="AC545" s="4"/>
    </row>
    <row r="546" spans="7:29" ht="12" customHeight="1" x14ac:dyDescent="0.3">
      <c r="G546" s="3"/>
      <c r="H546" s="2"/>
      <c r="I546" s="3"/>
      <c r="J546" s="4"/>
      <c r="K546" s="5"/>
      <c r="L546" s="5"/>
      <c r="M546" s="6"/>
      <c r="N546" s="5"/>
      <c r="O546" s="7"/>
      <c r="P546" s="7"/>
      <c r="Q546" s="7"/>
      <c r="R546" s="7"/>
      <c r="S546" s="7"/>
      <c r="T546" s="5"/>
      <c r="U546" s="5"/>
      <c r="V546" s="3"/>
      <c r="W546" s="8"/>
      <c r="X546" s="8"/>
      <c r="Y546" s="4"/>
      <c r="Z546" s="3"/>
      <c r="AA546" s="3"/>
      <c r="AB546" s="4"/>
      <c r="AC546" s="4"/>
    </row>
    <row r="547" spans="7:29" ht="12" customHeight="1" x14ac:dyDescent="0.3">
      <c r="G547" s="3"/>
      <c r="H547" s="2"/>
      <c r="I547" s="3"/>
      <c r="J547" s="4"/>
      <c r="K547" s="5"/>
      <c r="L547" s="5"/>
      <c r="M547" s="6"/>
      <c r="N547" s="5"/>
      <c r="O547" s="7"/>
      <c r="P547" s="7"/>
      <c r="Q547" s="7"/>
      <c r="R547" s="7"/>
      <c r="S547" s="7"/>
      <c r="T547" s="5"/>
      <c r="U547" s="5"/>
      <c r="V547" s="3"/>
      <c r="W547" s="8"/>
      <c r="X547" s="8"/>
      <c r="Y547" s="4"/>
      <c r="Z547" s="3"/>
      <c r="AA547" s="3"/>
      <c r="AB547" s="4"/>
      <c r="AC547" s="4"/>
    </row>
    <row r="548" spans="7:29" ht="12" customHeight="1" x14ac:dyDescent="0.3">
      <c r="G548" s="3"/>
      <c r="H548" s="2"/>
      <c r="I548" s="3"/>
      <c r="J548" s="4"/>
      <c r="K548" s="5"/>
      <c r="L548" s="5"/>
      <c r="M548" s="6"/>
      <c r="N548" s="5"/>
      <c r="O548" s="7"/>
      <c r="P548" s="7"/>
      <c r="Q548" s="7"/>
      <c r="R548" s="7"/>
      <c r="S548" s="7"/>
      <c r="T548" s="5"/>
      <c r="U548" s="5"/>
      <c r="V548" s="3"/>
      <c r="W548" s="8"/>
      <c r="X548" s="8"/>
      <c r="Y548" s="4"/>
      <c r="Z548" s="3"/>
      <c r="AA548" s="3"/>
      <c r="AB548" s="4"/>
      <c r="AC548" s="4"/>
    </row>
    <row r="549" spans="7:29" ht="12" customHeight="1" x14ac:dyDescent="0.3">
      <c r="G549" s="3"/>
      <c r="H549" s="2"/>
      <c r="I549" s="3"/>
      <c r="J549" s="4"/>
      <c r="K549" s="5"/>
      <c r="L549" s="5"/>
      <c r="M549" s="6"/>
      <c r="N549" s="5"/>
      <c r="O549" s="7"/>
      <c r="P549" s="7"/>
      <c r="Q549" s="7"/>
      <c r="R549" s="7"/>
      <c r="S549" s="7"/>
      <c r="T549" s="5"/>
      <c r="U549" s="5"/>
      <c r="V549" s="3"/>
      <c r="W549" s="8"/>
      <c r="X549" s="8"/>
      <c r="Y549" s="4"/>
      <c r="Z549" s="3"/>
      <c r="AA549" s="3"/>
      <c r="AB549" s="4"/>
      <c r="AC549" s="4"/>
    </row>
    <row r="550" spans="7:29" ht="12" customHeight="1" x14ac:dyDescent="0.3">
      <c r="G550" s="3"/>
      <c r="H550" s="2"/>
      <c r="I550" s="3"/>
      <c r="J550" s="4"/>
      <c r="K550" s="5"/>
      <c r="L550" s="5"/>
      <c r="M550" s="6"/>
      <c r="N550" s="5"/>
      <c r="O550" s="7"/>
      <c r="P550" s="7"/>
      <c r="Q550" s="7"/>
      <c r="R550" s="7"/>
      <c r="S550" s="7"/>
      <c r="T550" s="5"/>
      <c r="U550" s="5"/>
      <c r="V550" s="3"/>
      <c r="W550" s="8"/>
      <c r="X550" s="8"/>
      <c r="Y550" s="4"/>
      <c r="Z550" s="3"/>
      <c r="AA550" s="3"/>
      <c r="AB550" s="4"/>
      <c r="AC550" s="4"/>
    </row>
    <row r="551" spans="7:29" ht="12" customHeight="1" x14ac:dyDescent="0.3">
      <c r="G551" s="3"/>
      <c r="H551" s="2"/>
      <c r="I551" s="3"/>
      <c r="J551" s="4"/>
      <c r="K551" s="5"/>
      <c r="L551" s="5"/>
      <c r="M551" s="6"/>
      <c r="N551" s="5"/>
      <c r="O551" s="7"/>
      <c r="P551" s="7"/>
      <c r="Q551" s="7"/>
      <c r="R551" s="7"/>
      <c r="S551" s="7"/>
      <c r="T551" s="5"/>
      <c r="U551" s="5"/>
      <c r="V551" s="3"/>
      <c r="W551" s="8"/>
      <c r="X551" s="8"/>
      <c r="Y551" s="4"/>
      <c r="Z551" s="3"/>
      <c r="AA551" s="3"/>
      <c r="AB551" s="4"/>
      <c r="AC551" s="4"/>
    </row>
    <row r="552" spans="7:29" ht="12" customHeight="1" x14ac:dyDescent="0.3">
      <c r="G552" s="3"/>
      <c r="H552" s="2"/>
      <c r="I552" s="3"/>
      <c r="J552" s="4"/>
      <c r="K552" s="5"/>
      <c r="L552" s="5"/>
      <c r="M552" s="6"/>
      <c r="N552" s="5"/>
      <c r="O552" s="7"/>
      <c r="P552" s="7"/>
      <c r="Q552" s="7"/>
      <c r="R552" s="7"/>
      <c r="S552" s="7"/>
      <c r="T552" s="5"/>
      <c r="U552" s="5"/>
      <c r="V552" s="3"/>
      <c r="W552" s="8"/>
      <c r="X552" s="8"/>
      <c r="Y552" s="4"/>
      <c r="Z552" s="3"/>
      <c r="AA552" s="3"/>
      <c r="AB552" s="4"/>
      <c r="AC552" s="4"/>
    </row>
    <row r="553" spans="7:29" ht="12" customHeight="1" x14ac:dyDescent="0.3">
      <c r="G553" s="3"/>
      <c r="H553" s="2"/>
      <c r="I553" s="3"/>
      <c r="J553" s="4"/>
      <c r="K553" s="5"/>
      <c r="L553" s="5"/>
      <c r="M553" s="6"/>
      <c r="N553" s="5"/>
      <c r="O553" s="7"/>
      <c r="P553" s="7"/>
      <c r="Q553" s="7"/>
      <c r="R553" s="7"/>
      <c r="S553" s="7"/>
      <c r="T553" s="5"/>
      <c r="U553" s="5"/>
      <c r="V553" s="3"/>
      <c r="W553" s="8"/>
      <c r="X553" s="8"/>
      <c r="Y553" s="4"/>
      <c r="Z553" s="3"/>
      <c r="AA553" s="3"/>
      <c r="AB553" s="4"/>
      <c r="AC553" s="4"/>
    </row>
    <row r="554" spans="7:29" ht="12" customHeight="1" x14ac:dyDescent="0.3">
      <c r="G554" s="3"/>
      <c r="H554" s="2"/>
      <c r="I554" s="3"/>
      <c r="J554" s="4"/>
      <c r="K554" s="5"/>
      <c r="L554" s="5"/>
      <c r="M554" s="6"/>
      <c r="N554" s="5"/>
      <c r="O554" s="7"/>
      <c r="P554" s="7"/>
      <c r="Q554" s="7"/>
      <c r="R554" s="7"/>
      <c r="S554" s="7"/>
      <c r="T554" s="5"/>
      <c r="U554" s="5"/>
      <c r="V554" s="3"/>
      <c r="W554" s="8"/>
      <c r="X554" s="8"/>
      <c r="Y554" s="4"/>
      <c r="Z554" s="3"/>
      <c r="AA554" s="3"/>
      <c r="AB554" s="4"/>
      <c r="AC554" s="4"/>
    </row>
    <row r="555" spans="7:29" ht="12" customHeight="1" x14ac:dyDescent="0.3">
      <c r="G555" s="3"/>
      <c r="H555" s="2"/>
      <c r="I555" s="3"/>
      <c r="J555" s="4"/>
      <c r="K555" s="5"/>
      <c r="L555" s="5"/>
      <c r="M555" s="6"/>
      <c r="N555" s="5"/>
      <c r="O555" s="7"/>
      <c r="P555" s="7"/>
      <c r="Q555" s="7"/>
      <c r="R555" s="7"/>
      <c r="S555" s="7"/>
      <c r="T555" s="5"/>
      <c r="U555" s="5"/>
      <c r="V555" s="3"/>
      <c r="W555" s="8"/>
      <c r="X555" s="8"/>
      <c r="Y555" s="4"/>
      <c r="Z555" s="3"/>
      <c r="AA555" s="3"/>
      <c r="AB555" s="4"/>
      <c r="AC555" s="4"/>
    </row>
    <row r="556" spans="7:29" ht="12" customHeight="1" x14ac:dyDescent="0.3">
      <c r="G556" s="3"/>
      <c r="H556" s="2"/>
      <c r="I556" s="3"/>
      <c r="J556" s="4"/>
      <c r="K556" s="5"/>
      <c r="L556" s="5"/>
      <c r="M556" s="6"/>
      <c r="N556" s="5"/>
      <c r="O556" s="7"/>
      <c r="P556" s="7"/>
      <c r="Q556" s="7"/>
      <c r="R556" s="7"/>
      <c r="S556" s="7"/>
      <c r="T556" s="5"/>
      <c r="U556" s="5"/>
      <c r="V556" s="3"/>
      <c r="W556" s="8"/>
      <c r="X556" s="8"/>
      <c r="Y556" s="4"/>
      <c r="Z556" s="3"/>
      <c r="AA556" s="3"/>
      <c r="AB556" s="4"/>
      <c r="AC556" s="4"/>
    </row>
    <row r="557" spans="7:29" ht="12" customHeight="1" x14ac:dyDescent="0.3">
      <c r="G557" s="3"/>
      <c r="H557" s="2"/>
      <c r="I557" s="3"/>
      <c r="J557" s="4"/>
      <c r="K557" s="5"/>
      <c r="L557" s="5"/>
      <c r="M557" s="6"/>
      <c r="N557" s="5"/>
      <c r="O557" s="7"/>
      <c r="P557" s="7"/>
      <c r="Q557" s="7"/>
      <c r="R557" s="7"/>
      <c r="S557" s="7"/>
      <c r="T557" s="5"/>
      <c r="U557" s="5"/>
      <c r="V557" s="3"/>
      <c r="W557" s="8"/>
      <c r="X557" s="8"/>
      <c r="Y557" s="4"/>
      <c r="Z557" s="3"/>
      <c r="AA557" s="3"/>
      <c r="AB557" s="4"/>
      <c r="AC557" s="4"/>
    </row>
    <row r="558" spans="7:29" ht="12" customHeight="1" x14ac:dyDescent="0.3">
      <c r="G558" s="3"/>
      <c r="H558" s="2"/>
      <c r="I558" s="3"/>
      <c r="J558" s="4"/>
      <c r="K558" s="5"/>
      <c r="L558" s="5"/>
      <c r="M558" s="6"/>
      <c r="N558" s="5"/>
      <c r="O558" s="7"/>
      <c r="P558" s="7"/>
      <c r="Q558" s="7"/>
      <c r="R558" s="7"/>
      <c r="S558" s="7"/>
      <c r="T558" s="5"/>
      <c r="U558" s="5"/>
      <c r="V558" s="3"/>
      <c r="W558" s="8"/>
      <c r="X558" s="8"/>
      <c r="Y558" s="4"/>
      <c r="Z558" s="3"/>
      <c r="AA558" s="3"/>
      <c r="AB558" s="4"/>
      <c r="AC558" s="4"/>
    </row>
    <row r="559" spans="7:29" ht="12" customHeight="1" x14ac:dyDescent="0.3">
      <c r="G559" s="3"/>
      <c r="H559" s="2"/>
      <c r="I559" s="3"/>
      <c r="J559" s="4"/>
      <c r="K559" s="5"/>
      <c r="L559" s="5"/>
      <c r="M559" s="6"/>
      <c r="N559" s="5"/>
      <c r="O559" s="7"/>
      <c r="P559" s="7"/>
      <c r="Q559" s="7"/>
      <c r="R559" s="7"/>
      <c r="S559" s="7"/>
      <c r="T559" s="5"/>
      <c r="U559" s="5"/>
      <c r="V559" s="3"/>
      <c r="W559" s="8"/>
      <c r="X559" s="8"/>
      <c r="Y559" s="4"/>
      <c r="Z559" s="3"/>
      <c r="AA559" s="3"/>
      <c r="AB559" s="4"/>
      <c r="AC559" s="4"/>
    </row>
    <row r="560" spans="7:29" ht="12" customHeight="1" x14ac:dyDescent="0.3">
      <c r="G560" s="3"/>
      <c r="H560" s="2"/>
      <c r="I560" s="3"/>
      <c r="J560" s="4"/>
      <c r="K560" s="5"/>
      <c r="L560" s="5"/>
      <c r="M560" s="6"/>
      <c r="N560" s="5"/>
      <c r="O560" s="7"/>
      <c r="P560" s="7"/>
      <c r="Q560" s="7"/>
      <c r="R560" s="7"/>
      <c r="S560" s="7"/>
      <c r="T560" s="5"/>
      <c r="U560" s="5"/>
      <c r="V560" s="3"/>
      <c r="W560" s="8"/>
      <c r="X560" s="8"/>
      <c r="Y560" s="4"/>
      <c r="Z560" s="3"/>
      <c r="AA560" s="3"/>
      <c r="AB560" s="4"/>
      <c r="AC560" s="4"/>
    </row>
    <row r="561" spans="7:29" ht="12" customHeight="1" x14ac:dyDescent="0.3">
      <c r="G561" s="3"/>
      <c r="H561" s="2"/>
      <c r="I561" s="3"/>
      <c r="J561" s="4"/>
      <c r="K561" s="5"/>
      <c r="L561" s="5"/>
      <c r="M561" s="6"/>
      <c r="N561" s="5"/>
      <c r="O561" s="7"/>
      <c r="P561" s="7"/>
      <c r="Q561" s="7"/>
      <c r="R561" s="7"/>
      <c r="S561" s="7"/>
      <c r="T561" s="5"/>
      <c r="U561" s="5"/>
      <c r="V561" s="3"/>
      <c r="W561" s="8"/>
      <c r="X561" s="8"/>
      <c r="Y561" s="4"/>
      <c r="Z561" s="3"/>
      <c r="AA561" s="3"/>
      <c r="AB561" s="4"/>
      <c r="AC561" s="4"/>
    </row>
    <row r="562" spans="7:29" ht="12" customHeight="1" x14ac:dyDescent="0.3">
      <c r="G562" s="3"/>
      <c r="H562" s="2"/>
      <c r="I562" s="3"/>
      <c r="J562" s="4"/>
      <c r="K562" s="5"/>
      <c r="L562" s="5"/>
      <c r="M562" s="6"/>
      <c r="N562" s="5"/>
      <c r="O562" s="7"/>
      <c r="P562" s="7"/>
      <c r="Q562" s="7"/>
      <c r="R562" s="7"/>
      <c r="S562" s="7"/>
      <c r="T562" s="5"/>
      <c r="U562" s="5"/>
      <c r="V562" s="3"/>
      <c r="W562" s="8"/>
      <c r="X562" s="8"/>
      <c r="Y562" s="4"/>
      <c r="Z562" s="3"/>
      <c r="AA562" s="3"/>
      <c r="AB562" s="4"/>
      <c r="AC562" s="4"/>
    </row>
    <row r="563" spans="7:29" ht="12" customHeight="1" x14ac:dyDescent="0.3">
      <c r="G563" s="3"/>
      <c r="H563" s="2"/>
      <c r="I563" s="3"/>
      <c r="J563" s="4"/>
      <c r="K563" s="5"/>
      <c r="L563" s="5"/>
      <c r="M563" s="6"/>
      <c r="N563" s="5"/>
      <c r="O563" s="7"/>
      <c r="P563" s="7"/>
      <c r="Q563" s="7"/>
      <c r="R563" s="7"/>
      <c r="S563" s="7"/>
      <c r="T563" s="5"/>
      <c r="U563" s="5"/>
      <c r="V563" s="3"/>
      <c r="W563" s="8"/>
      <c r="X563" s="8"/>
      <c r="Y563" s="4"/>
      <c r="Z563" s="3"/>
      <c r="AA563" s="3"/>
      <c r="AB563" s="4"/>
      <c r="AC563" s="4"/>
    </row>
    <row r="564" spans="7:29" ht="12" customHeight="1" x14ac:dyDescent="0.3">
      <c r="G564" s="3"/>
      <c r="H564" s="2"/>
      <c r="I564" s="3"/>
      <c r="J564" s="4"/>
      <c r="K564" s="5"/>
      <c r="L564" s="5"/>
      <c r="M564" s="6"/>
      <c r="N564" s="5"/>
      <c r="O564" s="7"/>
      <c r="P564" s="7"/>
      <c r="Q564" s="7"/>
      <c r="R564" s="7"/>
      <c r="S564" s="7"/>
      <c r="T564" s="5"/>
      <c r="U564" s="5"/>
      <c r="V564" s="3"/>
      <c r="W564" s="8"/>
      <c r="X564" s="8"/>
      <c r="Y564" s="4"/>
      <c r="Z564" s="3"/>
      <c r="AA564" s="3"/>
      <c r="AB564" s="4"/>
      <c r="AC564" s="4"/>
    </row>
    <row r="565" spans="7:29" ht="12" customHeight="1" x14ac:dyDescent="0.3">
      <c r="G565" s="3"/>
      <c r="H565" s="2"/>
      <c r="I565" s="3"/>
      <c r="J565" s="4"/>
      <c r="K565" s="5"/>
      <c r="L565" s="5"/>
      <c r="M565" s="6"/>
      <c r="N565" s="5"/>
      <c r="O565" s="7"/>
      <c r="P565" s="7"/>
      <c r="Q565" s="7"/>
      <c r="R565" s="7"/>
      <c r="S565" s="7"/>
      <c r="T565" s="5"/>
      <c r="U565" s="5"/>
      <c r="V565" s="3"/>
      <c r="W565" s="8"/>
      <c r="X565" s="8"/>
      <c r="Y565" s="4"/>
      <c r="Z565" s="3"/>
      <c r="AA565" s="3"/>
      <c r="AB565" s="4"/>
      <c r="AC565" s="4"/>
    </row>
    <row r="566" spans="7:29" ht="12" customHeight="1" x14ac:dyDescent="0.3">
      <c r="G566" s="3"/>
      <c r="H566" s="2"/>
      <c r="I566" s="3"/>
      <c r="J566" s="4"/>
      <c r="K566" s="5"/>
      <c r="L566" s="5"/>
      <c r="M566" s="6"/>
      <c r="N566" s="5"/>
      <c r="O566" s="7"/>
      <c r="P566" s="7"/>
      <c r="Q566" s="7"/>
      <c r="R566" s="7"/>
      <c r="S566" s="7"/>
      <c r="T566" s="5"/>
      <c r="U566" s="5"/>
      <c r="V566" s="3"/>
      <c r="W566" s="8"/>
      <c r="X566" s="8"/>
      <c r="Y566" s="4"/>
      <c r="Z566" s="3"/>
      <c r="AA566" s="3"/>
      <c r="AB566" s="4"/>
      <c r="AC566" s="4"/>
    </row>
    <row r="567" spans="7:29" ht="12" customHeight="1" x14ac:dyDescent="0.3">
      <c r="G567" s="3"/>
      <c r="H567" s="2"/>
      <c r="I567" s="3"/>
      <c r="J567" s="4"/>
      <c r="K567" s="5"/>
      <c r="L567" s="5"/>
      <c r="M567" s="6"/>
      <c r="N567" s="5"/>
      <c r="O567" s="7"/>
      <c r="P567" s="7"/>
      <c r="Q567" s="7"/>
      <c r="R567" s="7"/>
      <c r="S567" s="7"/>
      <c r="T567" s="5"/>
      <c r="U567" s="5"/>
      <c r="V567" s="3"/>
      <c r="W567" s="8"/>
      <c r="X567" s="8"/>
      <c r="Y567" s="4"/>
      <c r="Z567" s="3"/>
      <c r="AA567" s="3"/>
      <c r="AB567" s="4"/>
      <c r="AC567" s="4"/>
    </row>
    <row r="568" spans="7:29" ht="12" customHeight="1" x14ac:dyDescent="0.3">
      <c r="G568" s="3"/>
      <c r="H568" s="2"/>
      <c r="I568" s="3"/>
      <c r="J568" s="4"/>
      <c r="K568" s="5"/>
      <c r="L568" s="5"/>
      <c r="M568" s="6"/>
      <c r="N568" s="5"/>
      <c r="O568" s="7"/>
      <c r="P568" s="7"/>
      <c r="Q568" s="7"/>
      <c r="R568" s="7"/>
      <c r="S568" s="7"/>
      <c r="T568" s="5"/>
      <c r="U568" s="5"/>
      <c r="V568" s="3"/>
      <c r="W568" s="8"/>
      <c r="X568" s="8"/>
      <c r="Y568" s="4"/>
      <c r="Z568" s="3"/>
      <c r="AA568" s="3"/>
      <c r="AB568" s="4"/>
      <c r="AC568" s="4"/>
    </row>
    <row r="569" spans="7:29" ht="12" customHeight="1" x14ac:dyDescent="0.3">
      <c r="G569" s="3"/>
      <c r="H569" s="2"/>
      <c r="I569" s="3"/>
      <c r="J569" s="4"/>
      <c r="K569" s="5"/>
      <c r="L569" s="5"/>
      <c r="M569" s="6"/>
      <c r="N569" s="5"/>
      <c r="O569" s="7"/>
      <c r="P569" s="7"/>
      <c r="Q569" s="7"/>
      <c r="R569" s="7"/>
      <c r="S569" s="7"/>
      <c r="T569" s="5"/>
      <c r="U569" s="5"/>
      <c r="V569" s="3"/>
      <c r="W569" s="8"/>
      <c r="X569" s="8"/>
      <c r="Y569" s="4"/>
      <c r="Z569" s="3"/>
      <c r="AA569" s="3"/>
      <c r="AB569" s="4"/>
      <c r="AC569" s="4"/>
    </row>
    <row r="570" spans="7:29" ht="12" customHeight="1" x14ac:dyDescent="0.3">
      <c r="G570" s="3"/>
      <c r="H570" s="2"/>
      <c r="I570" s="3"/>
      <c r="J570" s="4"/>
      <c r="K570" s="5"/>
      <c r="L570" s="5"/>
      <c r="M570" s="6"/>
      <c r="N570" s="5"/>
      <c r="O570" s="7"/>
      <c r="P570" s="7"/>
      <c r="Q570" s="7"/>
      <c r="R570" s="7"/>
      <c r="S570" s="7"/>
      <c r="T570" s="5"/>
      <c r="U570" s="5"/>
      <c r="V570" s="3"/>
      <c r="W570" s="8"/>
      <c r="X570" s="8"/>
      <c r="Y570" s="4"/>
      <c r="Z570" s="3"/>
      <c r="AA570" s="3"/>
      <c r="AB570" s="4"/>
      <c r="AC570" s="4"/>
    </row>
    <row r="571" spans="7:29" ht="12" customHeight="1" x14ac:dyDescent="0.3">
      <c r="G571" s="3"/>
      <c r="H571" s="2"/>
      <c r="I571" s="3"/>
      <c r="J571" s="4"/>
      <c r="K571" s="5"/>
      <c r="L571" s="5"/>
      <c r="M571" s="6"/>
      <c r="N571" s="5"/>
      <c r="O571" s="7"/>
      <c r="P571" s="7"/>
      <c r="Q571" s="7"/>
      <c r="R571" s="7"/>
      <c r="S571" s="7"/>
      <c r="T571" s="5"/>
      <c r="U571" s="5"/>
      <c r="V571" s="3"/>
      <c r="W571" s="8"/>
      <c r="X571" s="8"/>
      <c r="Y571" s="4"/>
      <c r="Z571" s="3"/>
      <c r="AA571" s="3"/>
      <c r="AB571" s="4"/>
      <c r="AC571" s="4"/>
    </row>
    <row r="572" spans="7:29" ht="12" customHeight="1" x14ac:dyDescent="0.3">
      <c r="G572" s="3"/>
      <c r="H572" s="2"/>
      <c r="I572" s="3"/>
      <c r="J572" s="4"/>
      <c r="K572" s="5"/>
      <c r="L572" s="5"/>
      <c r="M572" s="6"/>
      <c r="N572" s="5"/>
      <c r="O572" s="7"/>
      <c r="P572" s="7"/>
      <c r="Q572" s="7"/>
      <c r="R572" s="7"/>
      <c r="S572" s="7"/>
      <c r="T572" s="5"/>
      <c r="U572" s="5"/>
      <c r="V572" s="3"/>
      <c r="W572" s="8"/>
      <c r="X572" s="8"/>
      <c r="Y572" s="4"/>
      <c r="Z572" s="3"/>
      <c r="AA572" s="3"/>
      <c r="AB572" s="4"/>
      <c r="AC572" s="4"/>
    </row>
    <row r="573" spans="7:29" ht="12" customHeight="1" x14ac:dyDescent="0.3">
      <c r="G573" s="3"/>
      <c r="H573" s="2"/>
      <c r="I573" s="3"/>
      <c r="J573" s="4"/>
      <c r="K573" s="5"/>
      <c r="L573" s="5"/>
      <c r="M573" s="6"/>
      <c r="N573" s="5"/>
      <c r="O573" s="7"/>
      <c r="P573" s="7"/>
      <c r="Q573" s="7"/>
      <c r="R573" s="7"/>
      <c r="S573" s="7"/>
      <c r="T573" s="5"/>
      <c r="U573" s="5"/>
      <c r="V573" s="3"/>
      <c r="W573" s="8"/>
      <c r="X573" s="8"/>
      <c r="Y573" s="4"/>
      <c r="Z573" s="3"/>
      <c r="AA573" s="3"/>
      <c r="AB573" s="4"/>
      <c r="AC573" s="4"/>
    </row>
    <row r="574" spans="7:29" ht="12" customHeight="1" x14ac:dyDescent="0.3">
      <c r="G574" s="3"/>
      <c r="H574" s="2"/>
      <c r="I574" s="3"/>
      <c r="J574" s="4"/>
      <c r="K574" s="5"/>
      <c r="L574" s="5"/>
      <c r="M574" s="6"/>
      <c r="N574" s="5"/>
      <c r="O574" s="7"/>
      <c r="P574" s="7"/>
      <c r="Q574" s="7"/>
      <c r="R574" s="7"/>
      <c r="S574" s="7"/>
      <c r="T574" s="5"/>
      <c r="U574" s="5"/>
      <c r="V574" s="3"/>
      <c r="W574" s="8"/>
      <c r="X574" s="8"/>
      <c r="Y574" s="4"/>
      <c r="Z574" s="3"/>
      <c r="AA574" s="3"/>
      <c r="AB574" s="4"/>
      <c r="AC574" s="4"/>
    </row>
    <row r="575" spans="7:29" ht="12" customHeight="1" x14ac:dyDescent="0.3">
      <c r="G575" s="3"/>
      <c r="H575" s="2"/>
      <c r="I575" s="3"/>
      <c r="J575" s="4"/>
      <c r="K575" s="5"/>
      <c r="L575" s="5"/>
      <c r="M575" s="6"/>
      <c r="N575" s="5"/>
      <c r="O575" s="7"/>
      <c r="P575" s="7"/>
      <c r="Q575" s="7"/>
      <c r="R575" s="7"/>
      <c r="S575" s="7"/>
      <c r="T575" s="5"/>
      <c r="U575" s="5"/>
      <c r="V575" s="3"/>
      <c r="W575" s="8"/>
      <c r="X575" s="8"/>
      <c r="Y575" s="4"/>
      <c r="Z575" s="3"/>
      <c r="AA575" s="3"/>
      <c r="AB575" s="4"/>
      <c r="AC575" s="4"/>
    </row>
    <row r="576" spans="7:29" ht="12" customHeight="1" x14ac:dyDescent="0.3">
      <c r="G576" s="3"/>
      <c r="H576" s="2"/>
      <c r="I576" s="3"/>
      <c r="J576" s="4"/>
      <c r="K576" s="5"/>
      <c r="L576" s="5"/>
      <c r="M576" s="6"/>
      <c r="N576" s="5"/>
      <c r="O576" s="7"/>
      <c r="P576" s="7"/>
      <c r="Q576" s="7"/>
      <c r="R576" s="7"/>
      <c r="S576" s="7"/>
      <c r="T576" s="5"/>
      <c r="U576" s="5"/>
      <c r="V576" s="3"/>
      <c r="W576" s="8"/>
      <c r="X576" s="8"/>
      <c r="Y576" s="4"/>
      <c r="Z576" s="3"/>
      <c r="AA576" s="3"/>
      <c r="AB576" s="4"/>
      <c r="AC576" s="4"/>
    </row>
    <row r="577" spans="7:29" ht="12" customHeight="1" x14ac:dyDescent="0.3">
      <c r="G577" s="3"/>
      <c r="H577" s="2"/>
      <c r="I577" s="3"/>
      <c r="J577" s="4"/>
      <c r="K577" s="5"/>
      <c r="L577" s="5"/>
      <c r="M577" s="6"/>
      <c r="N577" s="5"/>
      <c r="O577" s="7"/>
      <c r="P577" s="7"/>
      <c r="Q577" s="7"/>
      <c r="R577" s="7"/>
      <c r="S577" s="7"/>
      <c r="T577" s="5"/>
      <c r="U577" s="5"/>
      <c r="V577" s="3"/>
      <c r="W577" s="8"/>
      <c r="X577" s="8"/>
      <c r="Y577" s="4"/>
      <c r="Z577" s="3"/>
      <c r="AA577" s="3"/>
      <c r="AB577" s="4"/>
      <c r="AC577" s="4"/>
    </row>
    <row r="578" spans="7:29" ht="12" customHeight="1" x14ac:dyDescent="0.3">
      <c r="G578" s="3"/>
      <c r="H578" s="2"/>
      <c r="I578" s="3"/>
      <c r="J578" s="4"/>
      <c r="K578" s="5"/>
      <c r="L578" s="5"/>
      <c r="M578" s="6"/>
      <c r="N578" s="5"/>
      <c r="O578" s="7"/>
      <c r="P578" s="7"/>
      <c r="Q578" s="7"/>
      <c r="R578" s="7"/>
      <c r="S578" s="7"/>
      <c r="T578" s="5"/>
      <c r="U578" s="5"/>
      <c r="V578" s="3"/>
      <c r="W578" s="8"/>
      <c r="X578" s="8"/>
      <c r="Y578" s="4"/>
      <c r="Z578" s="3"/>
      <c r="AA578" s="3"/>
      <c r="AB578" s="4"/>
      <c r="AC578" s="4"/>
    </row>
    <row r="579" spans="7:29" ht="12" customHeight="1" x14ac:dyDescent="0.3">
      <c r="G579" s="3"/>
      <c r="H579" s="2"/>
      <c r="I579" s="3"/>
      <c r="J579" s="4"/>
      <c r="K579" s="5"/>
      <c r="L579" s="5"/>
      <c r="M579" s="6"/>
      <c r="N579" s="5"/>
      <c r="O579" s="7"/>
      <c r="P579" s="7"/>
      <c r="Q579" s="7"/>
      <c r="R579" s="7"/>
      <c r="S579" s="7"/>
      <c r="T579" s="5"/>
      <c r="U579" s="5"/>
      <c r="V579" s="3"/>
      <c r="W579" s="8"/>
      <c r="X579" s="8"/>
      <c r="Y579" s="4"/>
      <c r="Z579" s="3"/>
      <c r="AA579" s="3"/>
      <c r="AB579" s="4"/>
      <c r="AC579" s="4"/>
    </row>
    <row r="580" spans="7:29" ht="12" customHeight="1" x14ac:dyDescent="0.3">
      <c r="G580" s="3"/>
      <c r="H580" s="2"/>
      <c r="I580" s="3"/>
      <c r="J580" s="4"/>
      <c r="K580" s="5"/>
      <c r="L580" s="5"/>
      <c r="M580" s="6"/>
      <c r="N580" s="5"/>
      <c r="O580" s="7"/>
      <c r="P580" s="7"/>
      <c r="Q580" s="7"/>
      <c r="R580" s="7"/>
      <c r="S580" s="7"/>
      <c r="T580" s="5"/>
      <c r="U580" s="5"/>
      <c r="V580" s="3"/>
      <c r="W580" s="8"/>
      <c r="X580" s="8"/>
      <c r="Y580" s="4"/>
      <c r="Z580" s="3"/>
      <c r="AA580" s="3"/>
      <c r="AB580" s="4"/>
      <c r="AC580" s="4"/>
    </row>
    <row r="581" spans="7:29" ht="12" customHeight="1" x14ac:dyDescent="0.3">
      <c r="G581" s="3"/>
      <c r="H581" s="2"/>
      <c r="I581" s="3"/>
      <c r="J581" s="4"/>
      <c r="K581" s="5"/>
      <c r="L581" s="5"/>
      <c r="M581" s="6"/>
      <c r="N581" s="5"/>
      <c r="O581" s="7"/>
      <c r="P581" s="7"/>
      <c r="Q581" s="7"/>
      <c r="R581" s="7"/>
      <c r="S581" s="7"/>
      <c r="T581" s="5"/>
      <c r="U581" s="5"/>
      <c r="V581" s="3"/>
      <c r="W581" s="8"/>
      <c r="X581" s="8"/>
      <c r="Y581" s="4"/>
      <c r="Z581" s="3"/>
      <c r="AA581" s="3"/>
      <c r="AB581" s="4"/>
      <c r="AC581" s="4"/>
    </row>
    <row r="582" spans="7:29" ht="12" customHeight="1" x14ac:dyDescent="0.3">
      <c r="G582" s="3"/>
      <c r="H582" s="2"/>
      <c r="I582" s="3"/>
      <c r="J582" s="4"/>
      <c r="K582" s="5"/>
      <c r="L582" s="5"/>
      <c r="M582" s="6"/>
      <c r="N582" s="5"/>
      <c r="O582" s="7"/>
      <c r="P582" s="7"/>
      <c r="Q582" s="7"/>
      <c r="R582" s="7"/>
      <c r="S582" s="7"/>
      <c r="T582" s="5"/>
      <c r="U582" s="5"/>
      <c r="V582" s="3"/>
      <c r="W582" s="8"/>
      <c r="X582" s="8"/>
      <c r="Y582" s="4"/>
      <c r="Z582" s="3"/>
      <c r="AA582" s="3"/>
      <c r="AB582" s="4"/>
      <c r="AC582" s="4"/>
    </row>
    <row r="583" spans="7:29" ht="12" customHeight="1" x14ac:dyDescent="0.3">
      <c r="G583" s="3"/>
      <c r="H583" s="2"/>
      <c r="I583" s="3"/>
      <c r="J583" s="4"/>
      <c r="K583" s="5"/>
      <c r="L583" s="5"/>
      <c r="M583" s="6"/>
      <c r="N583" s="5"/>
      <c r="O583" s="7"/>
      <c r="P583" s="7"/>
      <c r="Q583" s="7"/>
      <c r="R583" s="7"/>
      <c r="S583" s="7"/>
      <c r="T583" s="5"/>
      <c r="U583" s="5"/>
      <c r="V583" s="3"/>
      <c r="W583" s="8"/>
      <c r="X583" s="8"/>
      <c r="Y583" s="4"/>
      <c r="Z583" s="3"/>
      <c r="AA583" s="3"/>
      <c r="AB583" s="4"/>
      <c r="AC583" s="4"/>
    </row>
    <row r="584" spans="7:29" ht="12" customHeight="1" x14ac:dyDescent="0.3">
      <c r="G584" s="3"/>
      <c r="H584" s="2"/>
      <c r="I584" s="3"/>
      <c r="J584" s="4"/>
      <c r="K584" s="5"/>
      <c r="L584" s="5"/>
      <c r="M584" s="6"/>
      <c r="N584" s="5"/>
      <c r="O584" s="7"/>
      <c r="P584" s="7"/>
      <c r="Q584" s="7"/>
      <c r="R584" s="7"/>
      <c r="S584" s="7"/>
      <c r="T584" s="5"/>
      <c r="U584" s="5"/>
      <c r="V584" s="3"/>
      <c r="W584" s="8"/>
      <c r="X584" s="8"/>
      <c r="Y584" s="4"/>
      <c r="Z584" s="3"/>
      <c r="AA584" s="3"/>
      <c r="AB584" s="4"/>
      <c r="AC584" s="4"/>
    </row>
    <row r="585" spans="7:29" ht="12" customHeight="1" x14ac:dyDescent="0.3">
      <c r="G585" s="3"/>
      <c r="H585" s="2"/>
      <c r="I585" s="3"/>
      <c r="J585" s="4"/>
      <c r="K585" s="5"/>
      <c r="L585" s="5"/>
      <c r="M585" s="6"/>
      <c r="N585" s="5"/>
      <c r="O585" s="7"/>
      <c r="P585" s="7"/>
      <c r="Q585" s="7"/>
      <c r="R585" s="7"/>
      <c r="S585" s="7"/>
      <c r="T585" s="5"/>
      <c r="U585" s="5"/>
      <c r="V585" s="3"/>
      <c r="W585" s="8"/>
      <c r="X585" s="8"/>
      <c r="Y585" s="4"/>
      <c r="Z585" s="3"/>
      <c r="AA585" s="3"/>
      <c r="AB585" s="4"/>
      <c r="AC585" s="4"/>
    </row>
    <row r="586" spans="7:29" ht="12" customHeight="1" x14ac:dyDescent="0.3">
      <c r="G586" s="3"/>
      <c r="H586" s="2"/>
      <c r="I586" s="3"/>
      <c r="J586" s="4"/>
      <c r="K586" s="5"/>
      <c r="L586" s="5"/>
      <c r="M586" s="6"/>
      <c r="N586" s="5"/>
      <c r="O586" s="7"/>
      <c r="P586" s="7"/>
      <c r="Q586" s="7"/>
      <c r="R586" s="7"/>
      <c r="S586" s="7"/>
      <c r="T586" s="5"/>
      <c r="U586" s="5"/>
      <c r="V586" s="3"/>
      <c r="W586" s="8"/>
      <c r="X586" s="8"/>
      <c r="Y586" s="4"/>
      <c r="Z586" s="3"/>
      <c r="AA586" s="3"/>
      <c r="AB586" s="4"/>
      <c r="AC586" s="4"/>
    </row>
    <row r="587" spans="7:29" ht="12" customHeight="1" x14ac:dyDescent="0.3">
      <c r="G587" s="3"/>
      <c r="H587" s="2"/>
      <c r="I587" s="3"/>
      <c r="J587" s="4"/>
      <c r="K587" s="5"/>
      <c r="L587" s="5"/>
      <c r="M587" s="6"/>
      <c r="N587" s="5"/>
      <c r="O587" s="7"/>
      <c r="P587" s="7"/>
      <c r="Q587" s="7"/>
      <c r="R587" s="7"/>
      <c r="S587" s="7"/>
      <c r="T587" s="5"/>
      <c r="U587" s="5"/>
      <c r="V587" s="3"/>
      <c r="W587" s="8"/>
      <c r="X587" s="8"/>
      <c r="Y587" s="4"/>
      <c r="Z587" s="3"/>
      <c r="AA587" s="3"/>
      <c r="AB587" s="4"/>
      <c r="AC587" s="4"/>
    </row>
    <row r="588" spans="7:29" ht="12" customHeight="1" x14ac:dyDescent="0.3">
      <c r="G588" s="3"/>
      <c r="H588" s="2"/>
      <c r="I588" s="3"/>
      <c r="J588" s="4"/>
      <c r="K588" s="5"/>
      <c r="L588" s="5"/>
      <c r="M588" s="6"/>
      <c r="N588" s="5"/>
      <c r="O588" s="7"/>
      <c r="P588" s="7"/>
      <c r="Q588" s="7"/>
      <c r="R588" s="7"/>
      <c r="S588" s="7"/>
      <c r="T588" s="5"/>
      <c r="U588" s="5"/>
      <c r="V588" s="3"/>
      <c r="W588" s="8"/>
      <c r="X588" s="8"/>
      <c r="Y588" s="4"/>
      <c r="Z588" s="3"/>
      <c r="AA588" s="3"/>
      <c r="AB588" s="4"/>
      <c r="AC588" s="4"/>
    </row>
    <row r="589" spans="7:29" ht="12" customHeight="1" x14ac:dyDescent="0.3">
      <c r="G589" s="3"/>
      <c r="H589" s="2"/>
      <c r="I589" s="3"/>
      <c r="J589" s="4"/>
      <c r="K589" s="5"/>
      <c r="L589" s="5"/>
      <c r="M589" s="6"/>
      <c r="N589" s="5"/>
      <c r="O589" s="7"/>
      <c r="P589" s="7"/>
      <c r="Q589" s="7"/>
      <c r="R589" s="7"/>
      <c r="S589" s="7"/>
      <c r="T589" s="5"/>
      <c r="U589" s="5"/>
      <c r="V589" s="3"/>
      <c r="W589" s="8"/>
      <c r="X589" s="8"/>
      <c r="Y589" s="4"/>
      <c r="Z589" s="3"/>
      <c r="AA589" s="3"/>
      <c r="AB589" s="4"/>
      <c r="AC589" s="4"/>
    </row>
    <row r="590" spans="7:29" ht="12" customHeight="1" x14ac:dyDescent="0.3">
      <c r="G590" s="3"/>
      <c r="H590" s="2"/>
      <c r="I590" s="3"/>
      <c r="J590" s="4"/>
      <c r="K590" s="5"/>
      <c r="L590" s="5"/>
      <c r="M590" s="6"/>
      <c r="N590" s="5"/>
      <c r="O590" s="7"/>
      <c r="P590" s="7"/>
      <c r="Q590" s="7"/>
      <c r="R590" s="7"/>
      <c r="S590" s="7"/>
      <c r="T590" s="5"/>
      <c r="U590" s="5"/>
      <c r="V590" s="3"/>
      <c r="W590" s="8"/>
      <c r="X590" s="8"/>
      <c r="Y590" s="4"/>
      <c r="Z590" s="3"/>
      <c r="AA590" s="3"/>
      <c r="AB590" s="4"/>
      <c r="AC590" s="4"/>
    </row>
    <row r="591" spans="7:29" ht="12" customHeight="1" x14ac:dyDescent="0.3">
      <c r="G591" s="3"/>
      <c r="H591" s="2"/>
      <c r="I591" s="3"/>
      <c r="J591" s="4"/>
      <c r="K591" s="5"/>
      <c r="L591" s="5"/>
      <c r="M591" s="6"/>
      <c r="N591" s="5"/>
      <c r="O591" s="7"/>
      <c r="P591" s="7"/>
      <c r="Q591" s="7"/>
      <c r="R591" s="7"/>
      <c r="S591" s="7"/>
      <c r="T591" s="5"/>
      <c r="U591" s="5"/>
      <c r="V591" s="3"/>
      <c r="W591" s="8"/>
      <c r="X591" s="8"/>
      <c r="Y591" s="4"/>
      <c r="Z591" s="3"/>
      <c r="AA591" s="3"/>
      <c r="AB591" s="4"/>
      <c r="AC591" s="4"/>
    </row>
    <row r="592" spans="7:29" ht="12" customHeight="1" x14ac:dyDescent="0.3">
      <c r="G592" s="3"/>
      <c r="H592" s="2"/>
      <c r="I592" s="3"/>
      <c r="J592" s="4"/>
      <c r="K592" s="5"/>
      <c r="L592" s="5"/>
      <c r="M592" s="6"/>
      <c r="N592" s="5"/>
      <c r="O592" s="7"/>
      <c r="P592" s="7"/>
      <c r="Q592" s="7"/>
      <c r="R592" s="7"/>
      <c r="S592" s="7"/>
      <c r="T592" s="5"/>
      <c r="U592" s="5"/>
      <c r="V592" s="3"/>
      <c r="W592" s="8"/>
      <c r="X592" s="8"/>
      <c r="Y592" s="4"/>
      <c r="Z592" s="3"/>
      <c r="AA592" s="3"/>
      <c r="AB592" s="4"/>
      <c r="AC592" s="4"/>
    </row>
    <row r="593" spans="7:29" ht="12" customHeight="1" x14ac:dyDescent="0.3">
      <c r="G593" s="3"/>
      <c r="H593" s="2"/>
      <c r="I593" s="3"/>
      <c r="J593" s="4"/>
      <c r="K593" s="5"/>
      <c r="L593" s="5"/>
      <c r="M593" s="6"/>
      <c r="N593" s="5"/>
      <c r="O593" s="7"/>
      <c r="P593" s="7"/>
      <c r="Q593" s="7"/>
      <c r="R593" s="7"/>
      <c r="S593" s="7"/>
      <c r="T593" s="5"/>
      <c r="U593" s="5"/>
      <c r="V593" s="3"/>
      <c r="W593" s="8"/>
      <c r="X593" s="8"/>
      <c r="Y593" s="4"/>
      <c r="Z593" s="3"/>
      <c r="AA593" s="3"/>
      <c r="AB593" s="4"/>
      <c r="AC593" s="4"/>
    </row>
    <row r="594" spans="7:29" ht="12" customHeight="1" x14ac:dyDescent="0.3">
      <c r="G594" s="3"/>
      <c r="H594" s="2"/>
      <c r="I594" s="3"/>
      <c r="J594" s="4"/>
      <c r="K594" s="5"/>
      <c r="L594" s="5"/>
      <c r="M594" s="6"/>
      <c r="N594" s="5"/>
      <c r="O594" s="7"/>
      <c r="P594" s="7"/>
      <c r="Q594" s="7"/>
      <c r="R594" s="7"/>
      <c r="S594" s="7"/>
      <c r="T594" s="5"/>
      <c r="U594" s="5"/>
      <c r="V594" s="3"/>
      <c r="W594" s="8"/>
      <c r="X594" s="8"/>
      <c r="Y594" s="4"/>
      <c r="Z594" s="3"/>
      <c r="AA594" s="3"/>
      <c r="AB594" s="4"/>
      <c r="AC594" s="4"/>
    </row>
    <row r="595" spans="7:29" ht="12" customHeight="1" x14ac:dyDescent="0.3">
      <c r="G595" s="3"/>
      <c r="H595" s="2"/>
      <c r="I595" s="3"/>
      <c r="J595" s="4"/>
      <c r="K595" s="5"/>
      <c r="L595" s="5"/>
      <c r="M595" s="6"/>
      <c r="N595" s="5"/>
      <c r="O595" s="7"/>
      <c r="P595" s="7"/>
      <c r="Q595" s="7"/>
      <c r="R595" s="7"/>
      <c r="S595" s="7"/>
      <c r="T595" s="5"/>
      <c r="U595" s="5"/>
      <c r="V595" s="3"/>
      <c r="W595" s="8"/>
      <c r="X595" s="8"/>
      <c r="Y595" s="4"/>
      <c r="Z595" s="3"/>
      <c r="AA595" s="3"/>
      <c r="AB595" s="4"/>
      <c r="AC595" s="4"/>
    </row>
    <row r="596" spans="7:29" ht="12" customHeight="1" x14ac:dyDescent="0.3">
      <c r="G596" s="3"/>
      <c r="H596" s="2"/>
      <c r="I596" s="3"/>
      <c r="J596" s="4"/>
      <c r="K596" s="5"/>
      <c r="L596" s="5"/>
      <c r="M596" s="6"/>
      <c r="N596" s="5"/>
      <c r="O596" s="7"/>
      <c r="P596" s="7"/>
      <c r="Q596" s="7"/>
      <c r="R596" s="7"/>
      <c r="S596" s="7"/>
      <c r="T596" s="5"/>
      <c r="U596" s="5"/>
      <c r="V596" s="3"/>
      <c r="W596" s="8"/>
      <c r="X596" s="8"/>
      <c r="Y596" s="4"/>
      <c r="Z596" s="3"/>
      <c r="AA596" s="3"/>
      <c r="AB596" s="4"/>
      <c r="AC596" s="4"/>
    </row>
    <row r="597" spans="7:29" ht="12" customHeight="1" x14ac:dyDescent="0.3">
      <c r="G597" s="3"/>
      <c r="H597" s="2"/>
      <c r="I597" s="3"/>
      <c r="J597" s="4"/>
      <c r="K597" s="5"/>
      <c r="L597" s="5"/>
      <c r="M597" s="6"/>
      <c r="N597" s="5"/>
      <c r="O597" s="7"/>
      <c r="P597" s="7"/>
      <c r="Q597" s="7"/>
      <c r="R597" s="7"/>
      <c r="S597" s="7"/>
      <c r="T597" s="5"/>
      <c r="U597" s="5"/>
      <c r="V597" s="3"/>
      <c r="W597" s="8"/>
      <c r="X597" s="8"/>
      <c r="Y597" s="4"/>
      <c r="Z597" s="3"/>
      <c r="AA597" s="3"/>
      <c r="AB597" s="4"/>
      <c r="AC597" s="4"/>
    </row>
    <row r="598" spans="7:29" ht="12" customHeight="1" x14ac:dyDescent="0.3">
      <c r="G598" s="3"/>
      <c r="H598" s="2"/>
      <c r="I598" s="3"/>
      <c r="J598" s="4"/>
      <c r="K598" s="5"/>
      <c r="L598" s="5"/>
      <c r="M598" s="6"/>
      <c r="N598" s="5"/>
      <c r="O598" s="7"/>
      <c r="P598" s="7"/>
      <c r="Q598" s="7"/>
      <c r="R598" s="7"/>
      <c r="S598" s="7"/>
      <c r="T598" s="5"/>
      <c r="U598" s="5"/>
      <c r="V598" s="3"/>
      <c r="W598" s="8"/>
      <c r="X598" s="8"/>
      <c r="Y598" s="4"/>
      <c r="Z598" s="3"/>
      <c r="AA598" s="3"/>
      <c r="AB598" s="4"/>
      <c r="AC598" s="4"/>
    </row>
    <row r="599" spans="7:29" ht="12" customHeight="1" x14ac:dyDescent="0.3">
      <c r="G599" s="3"/>
      <c r="H599" s="2"/>
      <c r="I599" s="3"/>
      <c r="J599" s="4"/>
      <c r="K599" s="5"/>
      <c r="L599" s="5"/>
      <c r="M599" s="6"/>
      <c r="N599" s="5"/>
      <c r="O599" s="7"/>
      <c r="P599" s="7"/>
      <c r="Q599" s="7"/>
      <c r="R599" s="7"/>
      <c r="S599" s="7"/>
      <c r="T599" s="5"/>
      <c r="U599" s="5"/>
      <c r="V599" s="3"/>
      <c r="W599" s="8"/>
      <c r="X599" s="8"/>
      <c r="Y599" s="4"/>
      <c r="Z599" s="3"/>
      <c r="AA599" s="3"/>
      <c r="AB599" s="4"/>
      <c r="AC599" s="4"/>
    </row>
    <row r="600" spans="7:29" ht="12" customHeight="1" x14ac:dyDescent="0.3">
      <c r="G600" s="3"/>
      <c r="H600" s="2"/>
      <c r="I600" s="3"/>
      <c r="J600" s="4"/>
      <c r="K600" s="5"/>
      <c r="L600" s="5"/>
      <c r="M600" s="6"/>
      <c r="N600" s="5"/>
      <c r="O600" s="7"/>
      <c r="P600" s="7"/>
      <c r="Q600" s="7"/>
      <c r="R600" s="7"/>
      <c r="S600" s="7"/>
      <c r="T600" s="5"/>
      <c r="U600" s="5"/>
      <c r="V600" s="3"/>
      <c r="W600" s="8"/>
      <c r="X600" s="8"/>
      <c r="Y600" s="4"/>
      <c r="Z600" s="3"/>
      <c r="AA600" s="3"/>
      <c r="AB600" s="4"/>
      <c r="AC600" s="4"/>
    </row>
    <row r="601" spans="7:29" ht="12" customHeight="1" x14ac:dyDescent="0.3">
      <c r="G601" s="3"/>
      <c r="H601" s="2"/>
      <c r="I601" s="3"/>
      <c r="J601" s="4"/>
      <c r="K601" s="5"/>
      <c r="L601" s="5"/>
      <c r="M601" s="6"/>
      <c r="N601" s="5"/>
      <c r="O601" s="7"/>
      <c r="P601" s="7"/>
      <c r="Q601" s="7"/>
      <c r="R601" s="7"/>
      <c r="S601" s="7"/>
      <c r="T601" s="5"/>
      <c r="U601" s="5"/>
      <c r="V601" s="3"/>
      <c r="W601" s="8"/>
      <c r="X601" s="8"/>
      <c r="Y601" s="4"/>
      <c r="Z601" s="3"/>
      <c r="AA601" s="3"/>
      <c r="AB601" s="4"/>
      <c r="AC601" s="4"/>
    </row>
    <row r="602" spans="7:29" ht="12" customHeight="1" x14ac:dyDescent="0.3">
      <c r="G602" s="3"/>
      <c r="H602" s="2"/>
      <c r="I602" s="3"/>
      <c r="J602" s="4"/>
      <c r="K602" s="5"/>
      <c r="L602" s="5"/>
      <c r="M602" s="6"/>
      <c r="N602" s="5"/>
      <c r="O602" s="7"/>
      <c r="P602" s="7"/>
      <c r="Q602" s="7"/>
      <c r="R602" s="7"/>
      <c r="S602" s="7"/>
      <c r="T602" s="5"/>
      <c r="U602" s="5"/>
      <c r="V602" s="3"/>
      <c r="W602" s="8"/>
      <c r="X602" s="8"/>
      <c r="Y602" s="4"/>
      <c r="Z602" s="3"/>
      <c r="AA602" s="3"/>
      <c r="AB602" s="4"/>
      <c r="AC602" s="4"/>
    </row>
    <row r="603" spans="7:29" ht="12" customHeight="1" x14ac:dyDescent="0.3">
      <c r="G603" s="3"/>
      <c r="H603" s="2"/>
      <c r="I603" s="3"/>
      <c r="J603" s="4"/>
      <c r="K603" s="5"/>
      <c r="L603" s="5"/>
      <c r="M603" s="6"/>
      <c r="N603" s="5"/>
      <c r="O603" s="7"/>
      <c r="P603" s="7"/>
      <c r="Q603" s="7"/>
      <c r="R603" s="7"/>
      <c r="S603" s="7"/>
      <c r="T603" s="5"/>
      <c r="U603" s="5"/>
      <c r="V603" s="3"/>
      <c r="W603" s="8"/>
      <c r="X603" s="8"/>
      <c r="Y603" s="4"/>
      <c r="Z603" s="3"/>
      <c r="AA603" s="3"/>
      <c r="AB603" s="4"/>
      <c r="AC603" s="4"/>
    </row>
    <row r="604" spans="7:29" ht="12" customHeight="1" x14ac:dyDescent="0.3">
      <c r="G604" s="3"/>
      <c r="H604" s="2"/>
      <c r="I604" s="3"/>
      <c r="J604" s="4"/>
      <c r="K604" s="5"/>
      <c r="L604" s="5"/>
      <c r="M604" s="6"/>
      <c r="N604" s="5"/>
      <c r="O604" s="7"/>
      <c r="P604" s="7"/>
      <c r="Q604" s="7"/>
      <c r="R604" s="7"/>
      <c r="S604" s="7"/>
      <c r="T604" s="5"/>
      <c r="U604" s="5"/>
      <c r="V604" s="3"/>
      <c r="W604" s="8"/>
      <c r="X604" s="8"/>
      <c r="Y604" s="4"/>
      <c r="Z604" s="3"/>
      <c r="AA604" s="3"/>
      <c r="AB604" s="4"/>
      <c r="AC604" s="4"/>
    </row>
    <row r="605" spans="7:29" ht="12" customHeight="1" x14ac:dyDescent="0.3">
      <c r="G605" s="3"/>
      <c r="H605" s="2"/>
      <c r="I605" s="3"/>
      <c r="J605" s="4"/>
      <c r="K605" s="5"/>
      <c r="L605" s="5"/>
      <c r="M605" s="6"/>
      <c r="N605" s="5"/>
      <c r="O605" s="7"/>
      <c r="P605" s="7"/>
      <c r="Q605" s="7"/>
      <c r="R605" s="7"/>
      <c r="S605" s="7"/>
      <c r="T605" s="5"/>
      <c r="U605" s="5"/>
      <c r="V605" s="3"/>
      <c r="W605" s="8"/>
      <c r="X605" s="8"/>
      <c r="Y605" s="4"/>
      <c r="Z605" s="3"/>
      <c r="AA605" s="3"/>
      <c r="AB605" s="4"/>
      <c r="AC605" s="4"/>
    </row>
    <row r="606" spans="7:29" ht="12" customHeight="1" x14ac:dyDescent="0.3">
      <c r="G606" s="3"/>
      <c r="H606" s="2"/>
      <c r="I606" s="3"/>
      <c r="J606" s="4"/>
      <c r="K606" s="5"/>
      <c r="L606" s="5"/>
      <c r="M606" s="6"/>
      <c r="N606" s="5"/>
      <c r="O606" s="7"/>
      <c r="P606" s="7"/>
      <c r="Q606" s="7"/>
      <c r="R606" s="7"/>
      <c r="S606" s="7"/>
      <c r="T606" s="5"/>
      <c r="U606" s="5"/>
      <c r="V606" s="3"/>
      <c r="W606" s="8"/>
      <c r="X606" s="8"/>
      <c r="Y606" s="4"/>
      <c r="Z606" s="3"/>
      <c r="AA606" s="3"/>
      <c r="AB606" s="4"/>
      <c r="AC606" s="4"/>
    </row>
    <row r="607" spans="7:29" ht="12" customHeight="1" x14ac:dyDescent="0.3">
      <c r="G607" s="3"/>
      <c r="H607" s="2"/>
      <c r="I607" s="3"/>
      <c r="J607" s="4"/>
      <c r="K607" s="5"/>
      <c r="L607" s="5"/>
      <c r="M607" s="6"/>
      <c r="N607" s="5"/>
      <c r="O607" s="7"/>
      <c r="P607" s="7"/>
      <c r="Q607" s="7"/>
      <c r="R607" s="7"/>
      <c r="S607" s="7"/>
      <c r="T607" s="5"/>
      <c r="U607" s="5"/>
      <c r="V607" s="3"/>
      <c r="W607" s="8"/>
      <c r="X607" s="8"/>
      <c r="Y607" s="4"/>
      <c r="Z607" s="3"/>
      <c r="AA607" s="3"/>
      <c r="AB607" s="4"/>
      <c r="AC607" s="4"/>
    </row>
    <row r="608" spans="7:29" ht="12" customHeight="1" x14ac:dyDescent="0.3">
      <c r="G608" s="3"/>
      <c r="H608" s="2"/>
      <c r="I608" s="3"/>
      <c r="J608" s="4"/>
      <c r="K608" s="5"/>
      <c r="L608" s="5"/>
      <c r="M608" s="6"/>
      <c r="N608" s="5"/>
      <c r="O608" s="7"/>
      <c r="P608" s="7"/>
      <c r="Q608" s="7"/>
      <c r="R608" s="7"/>
      <c r="S608" s="7"/>
      <c r="T608" s="5"/>
      <c r="U608" s="5"/>
      <c r="V608" s="3"/>
      <c r="W608" s="8"/>
      <c r="X608" s="8"/>
      <c r="Y608" s="4"/>
      <c r="Z608" s="3"/>
      <c r="AA608" s="3"/>
      <c r="AB608" s="4"/>
      <c r="AC608" s="4"/>
    </row>
    <row r="609" spans="7:29" ht="12" customHeight="1" x14ac:dyDescent="0.3">
      <c r="G609" s="3"/>
      <c r="H609" s="2"/>
      <c r="I609" s="3"/>
      <c r="J609" s="4"/>
      <c r="K609" s="5"/>
      <c r="L609" s="5"/>
      <c r="M609" s="6"/>
      <c r="N609" s="5"/>
      <c r="O609" s="7"/>
      <c r="P609" s="7"/>
      <c r="Q609" s="7"/>
      <c r="R609" s="7"/>
      <c r="S609" s="7"/>
      <c r="T609" s="5"/>
      <c r="U609" s="5"/>
      <c r="V609" s="3"/>
      <c r="W609" s="8"/>
      <c r="X609" s="8"/>
      <c r="Y609" s="4"/>
      <c r="Z609" s="3"/>
      <c r="AA609" s="3"/>
      <c r="AB609" s="4"/>
      <c r="AC609" s="4"/>
    </row>
    <row r="610" spans="7:29" ht="12" customHeight="1" x14ac:dyDescent="0.3">
      <c r="G610" s="3"/>
      <c r="H610" s="2"/>
      <c r="I610" s="3"/>
      <c r="J610" s="4"/>
      <c r="K610" s="5"/>
      <c r="L610" s="5"/>
      <c r="M610" s="6"/>
      <c r="N610" s="5"/>
      <c r="O610" s="7"/>
      <c r="P610" s="7"/>
      <c r="Q610" s="7"/>
      <c r="R610" s="7"/>
      <c r="S610" s="7"/>
      <c r="T610" s="5"/>
      <c r="U610" s="5"/>
      <c r="V610" s="3"/>
      <c r="W610" s="8"/>
      <c r="X610" s="8"/>
      <c r="Y610" s="4"/>
      <c r="Z610" s="3"/>
      <c r="AA610" s="3"/>
      <c r="AB610" s="4"/>
      <c r="AC610" s="4"/>
    </row>
    <row r="611" spans="7:29" ht="12" customHeight="1" x14ac:dyDescent="0.3">
      <c r="G611" s="3"/>
      <c r="H611" s="2"/>
      <c r="I611" s="3"/>
      <c r="J611" s="4"/>
      <c r="K611" s="5"/>
      <c r="L611" s="5"/>
      <c r="M611" s="6"/>
      <c r="N611" s="5"/>
      <c r="O611" s="7"/>
      <c r="P611" s="7"/>
      <c r="Q611" s="7"/>
      <c r="R611" s="7"/>
      <c r="S611" s="7"/>
      <c r="T611" s="5"/>
      <c r="U611" s="5"/>
      <c r="V611" s="3"/>
      <c r="W611" s="8"/>
      <c r="X611" s="8"/>
      <c r="Y611" s="4"/>
      <c r="Z611" s="3"/>
      <c r="AA611" s="3"/>
      <c r="AB611" s="4"/>
      <c r="AC611" s="4"/>
    </row>
    <row r="612" spans="7:29" ht="12" customHeight="1" x14ac:dyDescent="0.3">
      <c r="G612" s="3"/>
      <c r="H612" s="2"/>
      <c r="I612" s="3"/>
      <c r="J612" s="4"/>
      <c r="K612" s="5"/>
      <c r="L612" s="5"/>
      <c r="M612" s="6"/>
      <c r="N612" s="5"/>
      <c r="O612" s="7"/>
      <c r="P612" s="7"/>
      <c r="Q612" s="7"/>
      <c r="R612" s="7"/>
      <c r="S612" s="7"/>
      <c r="T612" s="5"/>
      <c r="U612" s="5"/>
      <c r="V612" s="3"/>
      <c r="W612" s="8"/>
      <c r="X612" s="8"/>
      <c r="Y612" s="4"/>
      <c r="Z612" s="3"/>
      <c r="AA612" s="3"/>
      <c r="AB612" s="4"/>
      <c r="AC612" s="4"/>
    </row>
    <row r="613" spans="7:29" ht="12" customHeight="1" x14ac:dyDescent="0.3">
      <c r="G613" s="3"/>
      <c r="H613" s="2"/>
      <c r="I613" s="3"/>
      <c r="J613" s="4"/>
      <c r="K613" s="5"/>
      <c r="L613" s="5"/>
      <c r="M613" s="6"/>
      <c r="N613" s="5"/>
      <c r="O613" s="7"/>
      <c r="P613" s="7"/>
      <c r="Q613" s="7"/>
      <c r="R613" s="7"/>
      <c r="S613" s="7"/>
      <c r="T613" s="5"/>
      <c r="U613" s="5"/>
      <c r="V613" s="3"/>
      <c r="W613" s="8"/>
      <c r="X613" s="8"/>
      <c r="Y613" s="4"/>
      <c r="Z613" s="3"/>
      <c r="AA613" s="3"/>
      <c r="AB613" s="4"/>
      <c r="AC613" s="4"/>
    </row>
    <row r="614" spans="7:29" ht="12" customHeight="1" x14ac:dyDescent="0.3">
      <c r="G614" s="3"/>
      <c r="H614" s="2"/>
      <c r="I614" s="3"/>
      <c r="J614" s="4"/>
      <c r="K614" s="5"/>
      <c r="L614" s="5"/>
      <c r="M614" s="6"/>
      <c r="N614" s="5"/>
      <c r="O614" s="7"/>
      <c r="P614" s="7"/>
      <c r="Q614" s="7"/>
      <c r="R614" s="7"/>
      <c r="S614" s="7"/>
      <c r="T614" s="5"/>
      <c r="U614" s="5"/>
      <c r="V614" s="3"/>
      <c r="W614" s="8"/>
      <c r="X614" s="8"/>
      <c r="Y614" s="4"/>
      <c r="Z614" s="3"/>
      <c r="AA614" s="3"/>
      <c r="AB614" s="4"/>
      <c r="AC614" s="4"/>
    </row>
    <row r="615" spans="7:29" ht="12" customHeight="1" x14ac:dyDescent="0.3">
      <c r="G615" s="3"/>
      <c r="H615" s="2"/>
      <c r="I615" s="3"/>
      <c r="J615" s="4"/>
      <c r="K615" s="5"/>
      <c r="L615" s="5"/>
      <c r="M615" s="6"/>
      <c r="N615" s="5"/>
      <c r="O615" s="7"/>
      <c r="P615" s="7"/>
      <c r="Q615" s="7"/>
      <c r="R615" s="7"/>
      <c r="S615" s="7"/>
      <c r="T615" s="5"/>
      <c r="U615" s="5"/>
      <c r="V615" s="3"/>
      <c r="W615" s="8"/>
      <c r="X615" s="8"/>
      <c r="Y615" s="4"/>
      <c r="Z615" s="3"/>
      <c r="AA615" s="3"/>
      <c r="AB615" s="4"/>
      <c r="AC615" s="4"/>
    </row>
    <row r="616" spans="7:29" ht="12" customHeight="1" x14ac:dyDescent="0.3">
      <c r="G616" s="3"/>
      <c r="H616" s="2"/>
      <c r="I616" s="3"/>
      <c r="J616" s="4"/>
      <c r="K616" s="5"/>
      <c r="L616" s="5"/>
      <c r="M616" s="6"/>
      <c r="N616" s="5"/>
      <c r="O616" s="7"/>
      <c r="P616" s="7"/>
      <c r="Q616" s="7"/>
      <c r="R616" s="7"/>
      <c r="S616" s="7"/>
      <c r="T616" s="5"/>
      <c r="U616" s="5"/>
      <c r="V616" s="3"/>
      <c r="W616" s="8"/>
      <c r="X616" s="8"/>
      <c r="Y616" s="4"/>
      <c r="Z616" s="3"/>
      <c r="AA616" s="3"/>
      <c r="AB616" s="4"/>
      <c r="AC616" s="4"/>
    </row>
    <row r="617" spans="7:29" ht="12" customHeight="1" x14ac:dyDescent="0.3">
      <c r="G617" s="3"/>
      <c r="H617" s="2"/>
      <c r="I617" s="3"/>
      <c r="J617" s="4"/>
      <c r="K617" s="5"/>
      <c r="L617" s="5"/>
      <c r="M617" s="6"/>
      <c r="N617" s="5"/>
      <c r="O617" s="7"/>
      <c r="P617" s="7"/>
      <c r="Q617" s="7"/>
      <c r="R617" s="7"/>
      <c r="S617" s="7"/>
      <c r="T617" s="5"/>
      <c r="U617" s="5"/>
      <c r="V617" s="3"/>
      <c r="W617" s="8"/>
      <c r="X617" s="8"/>
      <c r="Y617" s="4"/>
      <c r="Z617" s="3"/>
      <c r="AA617" s="3"/>
      <c r="AB617" s="4"/>
      <c r="AC617" s="4"/>
    </row>
    <row r="618" spans="7:29" ht="12" customHeight="1" x14ac:dyDescent="0.3">
      <c r="G618" s="3"/>
      <c r="H618" s="2"/>
      <c r="I618" s="3"/>
      <c r="J618" s="4"/>
      <c r="K618" s="5"/>
      <c r="L618" s="5"/>
      <c r="M618" s="6"/>
      <c r="N618" s="5"/>
      <c r="O618" s="7"/>
      <c r="P618" s="7"/>
      <c r="Q618" s="7"/>
      <c r="R618" s="7"/>
      <c r="S618" s="7"/>
      <c r="T618" s="5"/>
      <c r="U618" s="5"/>
      <c r="V618" s="3"/>
      <c r="W618" s="8"/>
      <c r="X618" s="8"/>
      <c r="Y618" s="4"/>
      <c r="Z618" s="3"/>
      <c r="AA618" s="3"/>
      <c r="AB618" s="4"/>
      <c r="AC618" s="4"/>
    </row>
    <row r="619" spans="7:29" ht="12" customHeight="1" x14ac:dyDescent="0.3">
      <c r="G619" s="3"/>
      <c r="H619" s="2"/>
      <c r="I619" s="3"/>
      <c r="J619" s="4"/>
      <c r="K619" s="5"/>
      <c r="L619" s="5"/>
      <c r="M619" s="6"/>
      <c r="N619" s="5"/>
      <c r="O619" s="7"/>
      <c r="P619" s="7"/>
      <c r="Q619" s="7"/>
      <c r="R619" s="7"/>
      <c r="S619" s="7"/>
      <c r="T619" s="5"/>
      <c r="U619" s="5"/>
      <c r="V619" s="3"/>
      <c r="W619" s="8"/>
      <c r="X619" s="8"/>
      <c r="Y619" s="4"/>
      <c r="Z619" s="3"/>
      <c r="AA619" s="3"/>
      <c r="AB619" s="4"/>
      <c r="AC619" s="4"/>
    </row>
    <row r="620" spans="7:29" ht="12" customHeight="1" x14ac:dyDescent="0.3">
      <c r="G620" s="3"/>
      <c r="H620" s="2"/>
      <c r="I620" s="3"/>
      <c r="J620" s="4"/>
      <c r="K620" s="5"/>
      <c r="L620" s="5"/>
      <c r="M620" s="6"/>
      <c r="N620" s="5"/>
      <c r="O620" s="7"/>
      <c r="P620" s="7"/>
      <c r="Q620" s="7"/>
      <c r="R620" s="7"/>
      <c r="S620" s="7"/>
      <c r="T620" s="5"/>
      <c r="U620" s="5"/>
      <c r="V620" s="3"/>
      <c r="W620" s="8"/>
      <c r="X620" s="8"/>
      <c r="Y620" s="4"/>
      <c r="Z620" s="3"/>
      <c r="AA620" s="3"/>
      <c r="AB620" s="4"/>
      <c r="AC620" s="4"/>
    </row>
    <row r="621" spans="7:29" ht="12" customHeight="1" x14ac:dyDescent="0.3">
      <c r="G621" s="3"/>
      <c r="H621" s="2"/>
      <c r="I621" s="3"/>
      <c r="J621" s="4"/>
      <c r="K621" s="5"/>
      <c r="L621" s="5"/>
      <c r="M621" s="6"/>
      <c r="N621" s="5"/>
      <c r="O621" s="7"/>
      <c r="P621" s="7"/>
      <c r="Q621" s="7"/>
      <c r="R621" s="7"/>
      <c r="S621" s="7"/>
      <c r="T621" s="5"/>
      <c r="U621" s="5"/>
      <c r="V621" s="3"/>
      <c r="W621" s="8"/>
      <c r="X621" s="8"/>
      <c r="Y621" s="4"/>
      <c r="Z621" s="3"/>
      <c r="AA621" s="3"/>
      <c r="AB621" s="4"/>
      <c r="AC621" s="4"/>
    </row>
    <row r="622" spans="7:29" ht="12" customHeight="1" x14ac:dyDescent="0.3">
      <c r="G622" s="3"/>
      <c r="H622" s="2"/>
      <c r="I622" s="3"/>
      <c r="J622" s="4"/>
      <c r="K622" s="5"/>
      <c r="L622" s="5"/>
      <c r="M622" s="6"/>
      <c r="N622" s="5"/>
      <c r="O622" s="7"/>
      <c r="P622" s="7"/>
      <c r="Q622" s="7"/>
      <c r="R622" s="7"/>
      <c r="S622" s="7"/>
      <c r="T622" s="5"/>
      <c r="U622" s="5"/>
      <c r="V622" s="3"/>
      <c r="W622" s="8"/>
      <c r="X622" s="8"/>
      <c r="Y622" s="4"/>
      <c r="Z622" s="3"/>
      <c r="AA622" s="3"/>
      <c r="AB622" s="4"/>
      <c r="AC622" s="4"/>
    </row>
    <row r="623" spans="7:29" ht="12" customHeight="1" x14ac:dyDescent="0.3">
      <c r="G623" s="3"/>
      <c r="H623" s="2"/>
      <c r="I623" s="3"/>
      <c r="J623" s="4"/>
      <c r="K623" s="5"/>
      <c r="L623" s="5"/>
      <c r="M623" s="6"/>
      <c r="N623" s="5"/>
      <c r="O623" s="7"/>
      <c r="P623" s="7"/>
      <c r="Q623" s="7"/>
      <c r="R623" s="7"/>
      <c r="S623" s="7"/>
      <c r="T623" s="5"/>
      <c r="U623" s="5"/>
      <c r="V623" s="3"/>
      <c r="W623" s="8"/>
      <c r="X623" s="8"/>
      <c r="Y623" s="4"/>
      <c r="Z623" s="3"/>
      <c r="AA623" s="3"/>
      <c r="AB623" s="4"/>
      <c r="AC623" s="4"/>
    </row>
    <row r="624" spans="7:29" ht="12" customHeight="1" x14ac:dyDescent="0.3">
      <c r="G624" s="3"/>
      <c r="H624" s="2"/>
      <c r="I624" s="3"/>
      <c r="J624" s="4"/>
      <c r="K624" s="5"/>
      <c r="L624" s="5"/>
      <c r="M624" s="6"/>
      <c r="N624" s="5"/>
      <c r="O624" s="7"/>
      <c r="P624" s="7"/>
      <c r="Q624" s="7"/>
      <c r="R624" s="7"/>
      <c r="S624" s="7"/>
      <c r="T624" s="5"/>
      <c r="U624" s="5"/>
      <c r="V624" s="3"/>
      <c r="W624" s="8"/>
      <c r="X624" s="8"/>
      <c r="Y624" s="4"/>
      <c r="Z624" s="3"/>
      <c r="AA624" s="3"/>
      <c r="AB624" s="4"/>
      <c r="AC624" s="4"/>
    </row>
    <row r="625" spans="7:29" ht="12" customHeight="1" x14ac:dyDescent="0.3">
      <c r="G625" s="3"/>
      <c r="H625" s="2"/>
      <c r="I625" s="3"/>
      <c r="J625" s="4"/>
      <c r="K625" s="5"/>
      <c r="L625" s="5"/>
      <c r="M625" s="6"/>
      <c r="N625" s="5"/>
      <c r="O625" s="7"/>
      <c r="P625" s="7"/>
      <c r="Q625" s="7"/>
      <c r="R625" s="7"/>
      <c r="S625" s="7"/>
      <c r="T625" s="5"/>
      <c r="U625" s="5"/>
      <c r="V625" s="3"/>
      <c r="W625" s="8"/>
      <c r="X625" s="8"/>
      <c r="Y625" s="4"/>
      <c r="Z625" s="3"/>
      <c r="AA625" s="3"/>
      <c r="AB625" s="4"/>
      <c r="AC625" s="4"/>
    </row>
    <row r="626" spans="7:29" ht="12" customHeight="1" x14ac:dyDescent="0.3">
      <c r="G626" s="3"/>
      <c r="H626" s="2"/>
      <c r="I626" s="3"/>
      <c r="J626" s="4"/>
      <c r="K626" s="5"/>
      <c r="L626" s="5"/>
      <c r="M626" s="6"/>
      <c r="N626" s="5"/>
      <c r="O626" s="7"/>
      <c r="P626" s="7"/>
      <c r="Q626" s="7"/>
      <c r="R626" s="7"/>
      <c r="S626" s="7"/>
      <c r="T626" s="5"/>
      <c r="U626" s="5"/>
      <c r="V626" s="3"/>
      <c r="W626" s="8"/>
      <c r="X626" s="8"/>
      <c r="Y626" s="4"/>
      <c r="Z626" s="3"/>
      <c r="AA626" s="3"/>
      <c r="AB626" s="4"/>
      <c r="AC626" s="4"/>
    </row>
    <row r="627" spans="7:29" ht="12" customHeight="1" x14ac:dyDescent="0.3">
      <c r="G627" s="3"/>
      <c r="H627" s="2"/>
      <c r="I627" s="3"/>
      <c r="J627" s="4"/>
      <c r="K627" s="5"/>
      <c r="L627" s="5"/>
      <c r="M627" s="6"/>
      <c r="N627" s="5"/>
      <c r="O627" s="7"/>
      <c r="P627" s="7"/>
      <c r="Q627" s="7"/>
      <c r="R627" s="7"/>
      <c r="S627" s="7"/>
      <c r="T627" s="5"/>
      <c r="U627" s="5"/>
      <c r="V627" s="3"/>
      <c r="W627" s="8"/>
      <c r="X627" s="8"/>
      <c r="Y627" s="4"/>
      <c r="Z627" s="3"/>
      <c r="AA627" s="3"/>
      <c r="AB627" s="4"/>
      <c r="AC627" s="4"/>
    </row>
    <row r="628" spans="7:29" ht="12" customHeight="1" x14ac:dyDescent="0.3">
      <c r="G628" s="3"/>
      <c r="H628" s="2"/>
      <c r="I628" s="3"/>
      <c r="J628" s="4"/>
      <c r="K628" s="5"/>
      <c r="L628" s="5"/>
      <c r="M628" s="6"/>
      <c r="N628" s="5"/>
      <c r="O628" s="7"/>
      <c r="P628" s="7"/>
      <c r="Q628" s="7"/>
      <c r="R628" s="7"/>
      <c r="S628" s="7"/>
      <c r="T628" s="5"/>
      <c r="U628" s="5"/>
      <c r="V628" s="3"/>
      <c r="W628" s="8"/>
      <c r="X628" s="8"/>
      <c r="Y628" s="4"/>
      <c r="Z628" s="3"/>
      <c r="AA628" s="3"/>
      <c r="AB628" s="4"/>
      <c r="AC628" s="4"/>
    </row>
    <row r="629" spans="7:29" ht="12" customHeight="1" x14ac:dyDescent="0.3">
      <c r="G629" s="3"/>
      <c r="H629" s="2"/>
      <c r="I629" s="3"/>
      <c r="J629" s="4"/>
      <c r="K629" s="5"/>
      <c r="L629" s="5"/>
      <c r="M629" s="6"/>
      <c r="N629" s="5"/>
      <c r="O629" s="7"/>
      <c r="P629" s="7"/>
      <c r="Q629" s="7"/>
      <c r="R629" s="7"/>
      <c r="S629" s="7"/>
      <c r="T629" s="5"/>
      <c r="U629" s="5"/>
      <c r="V629" s="3"/>
      <c r="W629" s="8"/>
      <c r="X629" s="8"/>
      <c r="Y629" s="4"/>
      <c r="Z629" s="3"/>
      <c r="AA629" s="3"/>
      <c r="AB629" s="4"/>
      <c r="AC629" s="4"/>
    </row>
    <row r="630" spans="7:29" ht="12" customHeight="1" x14ac:dyDescent="0.3">
      <c r="G630" s="3"/>
      <c r="H630" s="2"/>
      <c r="I630" s="3"/>
      <c r="J630" s="4"/>
      <c r="K630" s="5"/>
      <c r="L630" s="5"/>
      <c r="M630" s="6"/>
      <c r="N630" s="5"/>
      <c r="O630" s="7"/>
      <c r="P630" s="7"/>
      <c r="Q630" s="7"/>
      <c r="R630" s="7"/>
      <c r="S630" s="7"/>
      <c r="T630" s="5"/>
      <c r="U630" s="5"/>
      <c r="V630" s="3"/>
      <c r="W630" s="8"/>
      <c r="X630" s="8"/>
      <c r="Y630" s="4"/>
      <c r="Z630" s="3"/>
      <c r="AA630" s="3"/>
      <c r="AB630" s="4"/>
      <c r="AC630" s="4"/>
    </row>
    <row r="631" spans="7:29" ht="12" customHeight="1" x14ac:dyDescent="0.3">
      <c r="G631" s="3"/>
      <c r="H631" s="2"/>
      <c r="I631" s="3"/>
      <c r="J631" s="4"/>
      <c r="K631" s="5"/>
      <c r="L631" s="5"/>
      <c r="M631" s="6"/>
      <c r="N631" s="5"/>
      <c r="O631" s="7"/>
      <c r="P631" s="7"/>
      <c r="Q631" s="7"/>
      <c r="R631" s="7"/>
      <c r="S631" s="7"/>
      <c r="T631" s="5"/>
      <c r="U631" s="5"/>
      <c r="V631" s="3"/>
      <c r="W631" s="8"/>
      <c r="X631" s="8"/>
      <c r="Y631" s="4"/>
      <c r="Z631" s="3"/>
      <c r="AA631" s="3"/>
      <c r="AB631" s="4"/>
      <c r="AC631" s="4"/>
    </row>
    <row r="632" spans="7:29" ht="12" customHeight="1" x14ac:dyDescent="0.3">
      <c r="G632" s="3"/>
      <c r="H632" s="2"/>
      <c r="I632" s="3"/>
      <c r="J632" s="4"/>
      <c r="K632" s="5"/>
      <c r="L632" s="5"/>
      <c r="M632" s="6"/>
      <c r="N632" s="5"/>
      <c r="O632" s="7"/>
      <c r="P632" s="7"/>
      <c r="Q632" s="7"/>
      <c r="R632" s="7"/>
      <c r="S632" s="7"/>
      <c r="T632" s="5"/>
      <c r="U632" s="5"/>
      <c r="V632" s="3"/>
      <c r="W632" s="8"/>
      <c r="X632" s="8"/>
      <c r="Y632" s="4"/>
      <c r="Z632" s="3"/>
      <c r="AA632" s="3"/>
      <c r="AB632" s="4"/>
      <c r="AC632" s="4"/>
    </row>
    <row r="633" spans="7:29" ht="12" customHeight="1" x14ac:dyDescent="0.3">
      <c r="G633" s="3"/>
      <c r="H633" s="2"/>
      <c r="I633" s="3"/>
      <c r="J633" s="4"/>
      <c r="K633" s="5"/>
      <c r="L633" s="5"/>
      <c r="M633" s="6"/>
      <c r="N633" s="5"/>
      <c r="O633" s="7"/>
      <c r="P633" s="7"/>
      <c r="Q633" s="7"/>
      <c r="R633" s="7"/>
      <c r="S633" s="7"/>
      <c r="T633" s="5"/>
      <c r="U633" s="5"/>
      <c r="V633" s="3"/>
      <c r="W633" s="8"/>
      <c r="X633" s="8"/>
      <c r="Y633" s="4"/>
      <c r="Z633" s="3"/>
      <c r="AA633" s="3"/>
      <c r="AB633" s="4"/>
      <c r="AC633" s="4"/>
    </row>
    <row r="634" spans="7:29" ht="12" customHeight="1" x14ac:dyDescent="0.3">
      <c r="G634" s="3"/>
      <c r="H634" s="2"/>
      <c r="I634" s="3"/>
      <c r="J634" s="4"/>
      <c r="K634" s="5"/>
      <c r="L634" s="5"/>
      <c r="M634" s="6"/>
      <c r="N634" s="5"/>
      <c r="O634" s="7"/>
      <c r="P634" s="7"/>
      <c r="Q634" s="7"/>
      <c r="R634" s="7"/>
      <c r="S634" s="7"/>
      <c r="T634" s="5"/>
      <c r="U634" s="5"/>
      <c r="V634" s="3"/>
      <c r="W634" s="8"/>
      <c r="X634" s="8"/>
      <c r="Y634" s="4"/>
      <c r="Z634" s="3"/>
      <c r="AA634" s="3"/>
      <c r="AB634" s="4"/>
      <c r="AC634" s="4"/>
    </row>
    <row r="635" spans="7:29" ht="12" customHeight="1" x14ac:dyDescent="0.3">
      <c r="G635" s="3"/>
      <c r="H635" s="2"/>
      <c r="I635" s="3"/>
      <c r="J635" s="4"/>
      <c r="K635" s="5"/>
      <c r="L635" s="5"/>
      <c r="M635" s="6"/>
      <c r="N635" s="5"/>
      <c r="O635" s="7"/>
      <c r="P635" s="7"/>
      <c r="Q635" s="7"/>
      <c r="R635" s="7"/>
      <c r="S635" s="7"/>
      <c r="T635" s="5"/>
      <c r="U635" s="5"/>
      <c r="V635" s="3"/>
      <c r="W635" s="8"/>
      <c r="X635" s="8"/>
      <c r="Y635" s="4"/>
      <c r="Z635" s="3"/>
      <c r="AA635" s="3"/>
      <c r="AB635" s="4"/>
      <c r="AC635" s="4"/>
    </row>
    <row r="636" spans="7:29" ht="12" customHeight="1" x14ac:dyDescent="0.3">
      <c r="G636" s="3"/>
      <c r="H636" s="2"/>
      <c r="I636" s="3"/>
      <c r="J636" s="4"/>
      <c r="K636" s="5"/>
      <c r="L636" s="5"/>
      <c r="M636" s="6"/>
      <c r="N636" s="5"/>
      <c r="O636" s="7"/>
      <c r="P636" s="7"/>
      <c r="Q636" s="7"/>
      <c r="R636" s="7"/>
      <c r="S636" s="7"/>
      <c r="T636" s="5"/>
      <c r="U636" s="5"/>
      <c r="V636" s="3"/>
      <c r="W636" s="8"/>
      <c r="X636" s="8"/>
      <c r="Y636" s="4"/>
      <c r="Z636" s="3"/>
      <c r="AA636" s="3"/>
      <c r="AB636" s="4"/>
      <c r="AC636" s="4"/>
    </row>
    <row r="637" spans="7:29" ht="12" customHeight="1" x14ac:dyDescent="0.3">
      <c r="G637" s="3"/>
      <c r="H637" s="2"/>
      <c r="I637" s="3"/>
      <c r="J637" s="4"/>
      <c r="K637" s="5"/>
      <c r="L637" s="5"/>
      <c r="M637" s="6"/>
      <c r="N637" s="5"/>
      <c r="O637" s="7"/>
      <c r="P637" s="7"/>
      <c r="Q637" s="7"/>
      <c r="R637" s="7"/>
      <c r="S637" s="7"/>
      <c r="T637" s="5"/>
      <c r="U637" s="5"/>
      <c r="V637" s="3"/>
      <c r="W637" s="8"/>
      <c r="X637" s="8"/>
      <c r="Y637" s="4"/>
      <c r="Z637" s="3"/>
      <c r="AA637" s="3"/>
      <c r="AB637" s="4"/>
      <c r="AC637" s="4"/>
    </row>
    <row r="638" spans="7:29" ht="12" customHeight="1" x14ac:dyDescent="0.3">
      <c r="H638" s="97"/>
      <c r="J638" s="98"/>
    </row>
    <row r="639" spans="7:29" ht="12" customHeight="1" x14ac:dyDescent="0.3">
      <c r="H639" s="97"/>
      <c r="J639" s="98"/>
    </row>
    <row r="640" spans="7:29" ht="12" customHeight="1" x14ac:dyDescent="0.3">
      <c r="H640" s="97"/>
      <c r="J640" s="98"/>
    </row>
    <row r="641" spans="8:10" ht="12" customHeight="1" x14ac:dyDescent="0.3">
      <c r="H641" s="97"/>
      <c r="J641" s="98"/>
    </row>
    <row r="642" spans="8:10" ht="12" customHeight="1" x14ac:dyDescent="0.3">
      <c r="H642" s="97"/>
      <c r="J642" s="98"/>
    </row>
    <row r="643" spans="8:10" ht="12" customHeight="1" x14ac:dyDescent="0.3">
      <c r="H643" s="97"/>
      <c r="J643" s="98"/>
    </row>
    <row r="644" spans="8:10" ht="12" customHeight="1" x14ac:dyDescent="0.3">
      <c r="H644" s="97"/>
      <c r="J644" s="98"/>
    </row>
    <row r="645" spans="8:10" ht="12" customHeight="1" x14ac:dyDescent="0.3">
      <c r="H645" s="97"/>
      <c r="J645" s="98"/>
    </row>
    <row r="646" spans="8:10" ht="12" customHeight="1" x14ac:dyDescent="0.3">
      <c r="H646" s="97"/>
      <c r="J646" s="98"/>
    </row>
    <row r="647" spans="8:10" ht="12" customHeight="1" x14ac:dyDescent="0.3">
      <c r="H647" s="97"/>
      <c r="J647" s="98"/>
    </row>
    <row r="648" spans="8:10" ht="12" customHeight="1" x14ac:dyDescent="0.3">
      <c r="H648" s="97"/>
      <c r="J648" s="98"/>
    </row>
    <row r="649" spans="8:10" ht="12" customHeight="1" x14ac:dyDescent="0.3">
      <c r="H649" s="97"/>
      <c r="J649" s="98"/>
    </row>
    <row r="650" spans="8:10" ht="12" customHeight="1" x14ac:dyDescent="0.3">
      <c r="H650" s="97"/>
      <c r="J650" s="98"/>
    </row>
    <row r="651" spans="8:10" ht="12" customHeight="1" x14ac:dyDescent="0.3">
      <c r="H651" s="97"/>
      <c r="J651" s="98"/>
    </row>
    <row r="652" spans="8:10" ht="12" customHeight="1" x14ac:dyDescent="0.3">
      <c r="H652" s="97"/>
      <c r="J652" s="98"/>
    </row>
    <row r="653" spans="8:10" ht="12" customHeight="1" x14ac:dyDescent="0.3">
      <c r="H653" s="97"/>
      <c r="J653" s="98"/>
    </row>
    <row r="654" spans="8:10" ht="12" customHeight="1" x14ac:dyDescent="0.3">
      <c r="H654" s="97"/>
      <c r="J654" s="98"/>
    </row>
    <row r="655" spans="8:10" ht="12" customHeight="1" x14ac:dyDescent="0.3">
      <c r="H655" s="97"/>
      <c r="J655" s="98"/>
    </row>
    <row r="656" spans="8:10" ht="12" customHeight="1" x14ac:dyDescent="0.3">
      <c r="H656" s="97"/>
      <c r="J656" s="98"/>
    </row>
    <row r="657" spans="8:10" ht="12" customHeight="1" x14ac:dyDescent="0.3">
      <c r="H657" s="97"/>
      <c r="J657" s="98"/>
    </row>
    <row r="658" spans="8:10" ht="12" customHeight="1" x14ac:dyDescent="0.3">
      <c r="H658" s="97"/>
      <c r="J658" s="98"/>
    </row>
    <row r="659" spans="8:10" ht="12" customHeight="1" x14ac:dyDescent="0.3">
      <c r="H659" s="97"/>
      <c r="J659" s="98"/>
    </row>
    <row r="660" spans="8:10" ht="12" customHeight="1" x14ac:dyDescent="0.3">
      <c r="H660" s="97"/>
      <c r="J660" s="98"/>
    </row>
    <row r="661" spans="8:10" ht="12" customHeight="1" x14ac:dyDescent="0.3">
      <c r="H661" s="97"/>
      <c r="J661" s="98"/>
    </row>
    <row r="662" spans="8:10" ht="12" customHeight="1" x14ac:dyDescent="0.3">
      <c r="H662" s="97"/>
      <c r="J662" s="98"/>
    </row>
    <row r="663" spans="8:10" ht="12" customHeight="1" x14ac:dyDescent="0.3">
      <c r="H663" s="97"/>
      <c r="J663" s="98"/>
    </row>
    <row r="664" spans="8:10" ht="12" customHeight="1" x14ac:dyDescent="0.3">
      <c r="H664" s="97"/>
      <c r="J664" s="98"/>
    </row>
    <row r="665" spans="8:10" ht="12" customHeight="1" x14ac:dyDescent="0.3">
      <c r="H665" s="97"/>
      <c r="J665" s="98"/>
    </row>
    <row r="666" spans="8:10" ht="12" customHeight="1" x14ac:dyDescent="0.3">
      <c r="H666" s="97"/>
      <c r="J666" s="98"/>
    </row>
    <row r="667" spans="8:10" ht="12" customHeight="1" x14ac:dyDescent="0.3">
      <c r="H667" s="97"/>
      <c r="J667" s="98"/>
    </row>
    <row r="668" spans="8:10" ht="12" customHeight="1" x14ac:dyDescent="0.3">
      <c r="H668" s="97"/>
      <c r="J668" s="98"/>
    </row>
    <row r="669" spans="8:10" ht="12" customHeight="1" x14ac:dyDescent="0.3">
      <c r="H669" s="97"/>
      <c r="J669" s="98"/>
    </row>
    <row r="670" spans="8:10" ht="12" customHeight="1" x14ac:dyDescent="0.3">
      <c r="H670" s="97"/>
      <c r="J670" s="98"/>
    </row>
    <row r="671" spans="8:10" ht="12" customHeight="1" x14ac:dyDescent="0.3">
      <c r="H671" s="97"/>
      <c r="J671" s="98"/>
    </row>
    <row r="672" spans="8:10" ht="12" customHeight="1" x14ac:dyDescent="0.3">
      <c r="H672" s="97"/>
      <c r="J672" s="98"/>
    </row>
    <row r="673" spans="8:10" ht="12" customHeight="1" x14ac:dyDescent="0.3">
      <c r="H673" s="97"/>
      <c r="J673" s="98"/>
    </row>
    <row r="674" spans="8:10" ht="12" customHeight="1" x14ac:dyDescent="0.3">
      <c r="H674" s="97"/>
      <c r="J674" s="98"/>
    </row>
    <row r="675" spans="8:10" ht="12" customHeight="1" x14ac:dyDescent="0.3">
      <c r="H675" s="97"/>
      <c r="J675" s="98"/>
    </row>
    <row r="676" spans="8:10" ht="12" customHeight="1" x14ac:dyDescent="0.3">
      <c r="H676" s="97"/>
      <c r="J676" s="98"/>
    </row>
    <row r="677" spans="8:10" ht="12" customHeight="1" x14ac:dyDescent="0.3">
      <c r="H677" s="97"/>
      <c r="J677" s="98"/>
    </row>
    <row r="678" spans="8:10" ht="12" customHeight="1" x14ac:dyDescent="0.3">
      <c r="H678" s="97"/>
      <c r="J678" s="98"/>
    </row>
    <row r="679" spans="8:10" ht="12" customHeight="1" x14ac:dyDescent="0.3">
      <c r="H679" s="97"/>
      <c r="J679" s="98"/>
    </row>
    <row r="680" spans="8:10" ht="12" customHeight="1" x14ac:dyDescent="0.3">
      <c r="H680" s="97"/>
      <c r="J680" s="98"/>
    </row>
    <row r="681" spans="8:10" ht="12" customHeight="1" x14ac:dyDescent="0.3">
      <c r="H681" s="97"/>
      <c r="J681" s="98"/>
    </row>
    <row r="682" spans="8:10" ht="12" customHeight="1" x14ac:dyDescent="0.3">
      <c r="H682" s="97"/>
      <c r="J682" s="98"/>
    </row>
    <row r="683" spans="8:10" ht="12" customHeight="1" x14ac:dyDescent="0.3">
      <c r="H683" s="97"/>
      <c r="J683" s="98"/>
    </row>
    <row r="684" spans="8:10" ht="12" customHeight="1" x14ac:dyDescent="0.3">
      <c r="H684" s="97"/>
      <c r="J684" s="98"/>
    </row>
    <row r="685" spans="8:10" ht="12" customHeight="1" x14ac:dyDescent="0.3">
      <c r="H685" s="97"/>
      <c r="J685" s="98"/>
    </row>
    <row r="686" spans="8:10" ht="12" customHeight="1" x14ac:dyDescent="0.3">
      <c r="H686" s="97"/>
      <c r="J686" s="98"/>
    </row>
    <row r="687" spans="8:10" ht="12" customHeight="1" x14ac:dyDescent="0.3">
      <c r="H687" s="97"/>
      <c r="J687" s="98"/>
    </row>
    <row r="688" spans="8:10" ht="12" customHeight="1" x14ac:dyDescent="0.3">
      <c r="H688" s="97"/>
      <c r="J688" s="98"/>
    </row>
    <row r="689" spans="8:10" ht="12" customHeight="1" x14ac:dyDescent="0.3">
      <c r="H689" s="97"/>
      <c r="J689" s="98"/>
    </row>
    <row r="690" spans="8:10" ht="12" customHeight="1" x14ac:dyDescent="0.3">
      <c r="H690" s="97"/>
      <c r="J690" s="98"/>
    </row>
    <row r="691" spans="8:10" ht="12" customHeight="1" x14ac:dyDescent="0.3">
      <c r="H691" s="97"/>
      <c r="J691" s="98"/>
    </row>
    <row r="692" spans="8:10" ht="12" customHeight="1" x14ac:dyDescent="0.3">
      <c r="H692" s="97"/>
      <c r="J692" s="98"/>
    </row>
    <row r="693" spans="8:10" ht="12" customHeight="1" x14ac:dyDescent="0.3">
      <c r="H693" s="97"/>
      <c r="J693" s="98"/>
    </row>
    <row r="694" spans="8:10" ht="12" customHeight="1" x14ac:dyDescent="0.3">
      <c r="H694" s="97"/>
      <c r="J694" s="98"/>
    </row>
    <row r="695" spans="8:10" ht="12" customHeight="1" x14ac:dyDescent="0.3">
      <c r="H695" s="97"/>
      <c r="J695" s="98"/>
    </row>
    <row r="696" spans="8:10" ht="12" customHeight="1" x14ac:dyDescent="0.3">
      <c r="H696" s="97"/>
      <c r="J696" s="98"/>
    </row>
    <row r="697" spans="8:10" ht="12" customHeight="1" x14ac:dyDescent="0.3">
      <c r="H697" s="97"/>
      <c r="J697" s="98"/>
    </row>
    <row r="698" spans="8:10" ht="12" customHeight="1" x14ac:dyDescent="0.3">
      <c r="H698" s="97"/>
      <c r="J698" s="98"/>
    </row>
    <row r="699" spans="8:10" ht="12" customHeight="1" x14ac:dyDescent="0.3">
      <c r="H699" s="97"/>
      <c r="J699" s="98"/>
    </row>
    <row r="700" spans="8:10" ht="12" customHeight="1" x14ac:dyDescent="0.3">
      <c r="H700" s="97"/>
      <c r="J700" s="98"/>
    </row>
    <row r="701" spans="8:10" ht="12" customHeight="1" x14ac:dyDescent="0.3">
      <c r="H701" s="97"/>
      <c r="J701" s="98"/>
    </row>
    <row r="702" spans="8:10" ht="12" customHeight="1" x14ac:dyDescent="0.3">
      <c r="H702" s="97"/>
      <c r="J702" s="98"/>
    </row>
    <row r="703" spans="8:10" ht="12" customHeight="1" x14ac:dyDescent="0.3">
      <c r="H703" s="97"/>
      <c r="J703" s="98"/>
    </row>
    <row r="704" spans="8:10" ht="12" customHeight="1" x14ac:dyDescent="0.3">
      <c r="H704" s="97"/>
      <c r="J704" s="98"/>
    </row>
    <row r="705" spans="8:10" ht="12" customHeight="1" x14ac:dyDescent="0.3">
      <c r="H705" s="97"/>
      <c r="J705" s="98"/>
    </row>
    <row r="706" spans="8:10" ht="12" customHeight="1" x14ac:dyDescent="0.3">
      <c r="H706" s="97"/>
      <c r="J706" s="98"/>
    </row>
    <row r="707" spans="8:10" ht="12" customHeight="1" x14ac:dyDescent="0.3">
      <c r="H707" s="97"/>
      <c r="J707" s="98"/>
    </row>
    <row r="708" spans="8:10" ht="12" customHeight="1" x14ac:dyDescent="0.3">
      <c r="H708" s="97"/>
      <c r="J708" s="98"/>
    </row>
    <row r="709" spans="8:10" ht="12" customHeight="1" x14ac:dyDescent="0.3">
      <c r="H709" s="97"/>
      <c r="J709" s="98"/>
    </row>
    <row r="710" spans="8:10" ht="12" customHeight="1" x14ac:dyDescent="0.3">
      <c r="H710" s="97"/>
      <c r="J710" s="98"/>
    </row>
    <row r="711" spans="8:10" ht="12" customHeight="1" x14ac:dyDescent="0.3">
      <c r="H711" s="97"/>
      <c r="J711" s="98"/>
    </row>
    <row r="712" spans="8:10" ht="12" customHeight="1" x14ac:dyDescent="0.3">
      <c r="H712" s="97"/>
      <c r="J712" s="98"/>
    </row>
    <row r="713" spans="8:10" ht="12" customHeight="1" x14ac:dyDescent="0.3">
      <c r="H713" s="97"/>
      <c r="J713" s="98"/>
    </row>
    <row r="714" spans="8:10" ht="12" customHeight="1" x14ac:dyDescent="0.3">
      <c r="H714" s="97"/>
      <c r="J714" s="98"/>
    </row>
    <row r="715" spans="8:10" ht="12" customHeight="1" x14ac:dyDescent="0.3">
      <c r="H715" s="97"/>
      <c r="J715" s="98"/>
    </row>
    <row r="716" spans="8:10" ht="12" customHeight="1" x14ac:dyDescent="0.3">
      <c r="H716" s="97"/>
      <c r="J716" s="98"/>
    </row>
    <row r="717" spans="8:10" ht="12" customHeight="1" x14ac:dyDescent="0.3">
      <c r="H717" s="97"/>
      <c r="J717" s="98"/>
    </row>
    <row r="718" spans="8:10" ht="12" customHeight="1" x14ac:dyDescent="0.3">
      <c r="H718" s="97"/>
      <c r="J718" s="98"/>
    </row>
    <row r="719" spans="8:10" ht="12" customHeight="1" x14ac:dyDescent="0.3">
      <c r="H719" s="97"/>
      <c r="J719" s="98"/>
    </row>
    <row r="720" spans="8:10" ht="12" customHeight="1" x14ac:dyDescent="0.3">
      <c r="H720" s="97"/>
      <c r="J720" s="98"/>
    </row>
    <row r="721" spans="8:10" ht="12" customHeight="1" x14ac:dyDescent="0.3">
      <c r="H721" s="97"/>
      <c r="J721" s="98"/>
    </row>
    <row r="722" spans="8:10" ht="12" customHeight="1" x14ac:dyDescent="0.3">
      <c r="H722" s="97"/>
      <c r="J722" s="98"/>
    </row>
    <row r="723" spans="8:10" ht="12" customHeight="1" x14ac:dyDescent="0.3">
      <c r="H723" s="97"/>
      <c r="J723" s="98"/>
    </row>
    <row r="724" spans="8:10" ht="12" customHeight="1" x14ac:dyDescent="0.3">
      <c r="H724" s="97"/>
      <c r="J724" s="98"/>
    </row>
    <row r="725" spans="8:10" ht="12" customHeight="1" x14ac:dyDescent="0.3">
      <c r="H725" s="97"/>
      <c r="J725" s="98"/>
    </row>
    <row r="726" spans="8:10" ht="12" customHeight="1" x14ac:dyDescent="0.3">
      <c r="H726" s="97"/>
      <c r="J726" s="98"/>
    </row>
    <row r="727" spans="8:10" ht="12" customHeight="1" x14ac:dyDescent="0.3">
      <c r="H727" s="97"/>
      <c r="J727" s="98"/>
    </row>
    <row r="728" spans="8:10" ht="12" customHeight="1" x14ac:dyDescent="0.3">
      <c r="H728" s="97"/>
      <c r="J728" s="98"/>
    </row>
    <row r="729" spans="8:10" ht="12" customHeight="1" x14ac:dyDescent="0.3">
      <c r="H729" s="97"/>
      <c r="J729" s="98"/>
    </row>
    <row r="730" spans="8:10" ht="12" customHeight="1" x14ac:dyDescent="0.3">
      <c r="H730" s="97"/>
      <c r="J730" s="98"/>
    </row>
    <row r="731" spans="8:10" ht="12" customHeight="1" x14ac:dyDescent="0.3">
      <c r="H731" s="97"/>
      <c r="J731" s="98"/>
    </row>
    <row r="732" spans="8:10" ht="12" customHeight="1" x14ac:dyDescent="0.3">
      <c r="H732" s="97"/>
      <c r="J732" s="98"/>
    </row>
    <row r="733" spans="8:10" ht="12" customHeight="1" x14ac:dyDescent="0.3">
      <c r="H733" s="97"/>
      <c r="J733" s="98"/>
    </row>
    <row r="734" spans="8:10" ht="12" customHeight="1" x14ac:dyDescent="0.3">
      <c r="H734" s="97"/>
      <c r="J734" s="98"/>
    </row>
    <row r="735" spans="8:10" ht="12" customHeight="1" x14ac:dyDescent="0.3">
      <c r="H735" s="97"/>
      <c r="J735" s="98"/>
    </row>
    <row r="736" spans="8:10" ht="12" customHeight="1" x14ac:dyDescent="0.3">
      <c r="H736" s="97"/>
      <c r="J736" s="98"/>
    </row>
    <row r="737" spans="8:10" ht="12" customHeight="1" x14ac:dyDescent="0.3">
      <c r="H737" s="97"/>
      <c r="J737" s="98"/>
    </row>
    <row r="738" spans="8:10" ht="12" customHeight="1" x14ac:dyDescent="0.3">
      <c r="H738" s="97"/>
      <c r="J738" s="98"/>
    </row>
    <row r="739" spans="8:10" ht="12" customHeight="1" x14ac:dyDescent="0.3">
      <c r="H739" s="97"/>
      <c r="J739" s="98"/>
    </row>
    <row r="740" spans="8:10" ht="12" customHeight="1" x14ac:dyDescent="0.3">
      <c r="H740" s="97"/>
      <c r="J740" s="98"/>
    </row>
    <row r="741" spans="8:10" ht="12" customHeight="1" x14ac:dyDescent="0.3">
      <c r="H741" s="97"/>
      <c r="J741" s="98"/>
    </row>
    <row r="742" spans="8:10" ht="12" customHeight="1" x14ac:dyDescent="0.3">
      <c r="H742" s="97"/>
      <c r="J742" s="98"/>
    </row>
    <row r="743" spans="8:10" ht="12" customHeight="1" x14ac:dyDescent="0.3">
      <c r="H743" s="97"/>
      <c r="J743" s="98"/>
    </row>
    <row r="744" spans="8:10" ht="12" customHeight="1" x14ac:dyDescent="0.3">
      <c r="H744" s="97"/>
      <c r="J744" s="98"/>
    </row>
    <row r="745" spans="8:10" ht="12" customHeight="1" x14ac:dyDescent="0.3">
      <c r="H745" s="97"/>
      <c r="J745" s="98"/>
    </row>
    <row r="746" spans="8:10" ht="12" customHeight="1" x14ac:dyDescent="0.3">
      <c r="H746" s="97"/>
      <c r="J746" s="98"/>
    </row>
    <row r="747" spans="8:10" ht="12" customHeight="1" x14ac:dyDescent="0.3">
      <c r="H747" s="97"/>
      <c r="J747" s="98"/>
    </row>
    <row r="748" spans="8:10" ht="12" customHeight="1" x14ac:dyDescent="0.3">
      <c r="H748" s="97"/>
      <c r="J748" s="98"/>
    </row>
    <row r="749" spans="8:10" ht="12" customHeight="1" x14ac:dyDescent="0.3">
      <c r="H749" s="97"/>
      <c r="J749" s="98"/>
    </row>
    <row r="750" spans="8:10" ht="12" customHeight="1" x14ac:dyDescent="0.3">
      <c r="H750" s="97"/>
      <c r="J750" s="98"/>
    </row>
    <row r="751" spans="8:10" ht="12" customHeight="1" x14ac:dyDescent="0.3">
      <c r="H751" s="97"/>
      <c r="J751" s="98"/>
    </row>
    <row r="752" spans="8:10" ht="12" customHeight="1" x14ac:dyDescent="0.3">
      <c r="H752" s="97"/>
      <c r="J752" s="98"/>
    </row>
    <row r="753" spans="8:10" ht="12" customHeight="1" x14ac:dyDescent="0.3">
      <c r="H753" s="97"/>
      <c r="J753" s="98"/>
    </row>
    <row r="754" spans="8:10" ht="12" customHeight="1" x14ac:dyDescent="0.3">
      <c r="H754" s="97"/>
      <c r="J754" s="98"/>
    </row>
    <row r="755" spans="8:10" ht="12" customHeight="1" x14ac:dyDescent="0.3">
      <c r="H755" s="97"/>
      <c r="J755" s="98"/>
    </row>
    <row r="756" spans="8:10" ht="12" customHeight="1" x14ac:dyDescent="0.3">
      <c r="H756" s="97"/>
      <c r="J756" s="98"/>
    </row>
    <row r="757" spans="8:10" ht="12" customHeight="1" x14ac:dyDescent="0.3">
      <c r="H757" s="97"/>
      <c r="J757" s="98"/>
    </row>
    <row r="758" spans="8:10" ht="12" customHeight="1" x14ac:dyDescent="0.3">
      <c r="H758" s="97"/>
      <c r="J758" s="98"/>
    </row>
    <row r="759" spans="8:10" ht="12" customHeight="1" x14ac:dyDescent="0.3">
      <c r="H759" s="97"/>
      <c r="J759" s="98"/>
    </row>
    <row r="760" spans="8:10" ht="12" customHeight="1" x14ac:dyDescent="0.3">
      <c r="H760" s="97"/>
      <c r="J760" s="98"/>
    </row>
    <row r="761" spans="8:10" ht="12" customHeight="1" x14ac:dyDescent="0.3">
      <c r="H761" s="97"/>
      <c r="J761" s="98"/>
    </row>
    <row r="762" spans="8:10" ht="12" customHeight="1" x14ac:dyDescent="0.3">
      <c r="H762" s="97"/>
      <c r="J762" s="98"/>
    </row>
    <row r="763" spans="8:10" ht="12" customHeight="1" x14ac:dyDescent="0.3">
      <c r="H763" s="97"/>
      <c r="J763" s="98"/>
    </row>
    <row r="764" spans="8:10" ht="12" customHeight="1" x14ac:dyDescent="0.3">
      <c r="H764" s="97"/>
      <c r="J764" s="98"/>
    </row>
    <row r="765" spans="8:10" ht="12" customHeight="1" x14ac:dyDescent="0.3">
      <c r="H765" s="97"/>
      <c r="J765" s="98"/>
    </row>
    <row r="766" spans="8:10" ht="12" customHeight="1" x14ac:dyDescent="0.3">
      <c r="H766" s="97"/>
      <c r="J766" s="98"/>
    </row>
    <row r="767" spans="8:10" ht="12" customHeight="1" x14ac:dyDescent="0.3">
      <c r="H767" s="97"/>
      <c r="J767" s="98"/>
    </row>
    <row r="768" spans="8:10" ht="12" customHeight="1" x14ac:dyDescent="0.3">
      <c r="H768" s="97"/>
      <c r="J768" s="98"/>
    </row>
    <row r="769" spans="8:10" ht="12" customHeight="1" x14ac:dyDescent="0.3">
      <c r="H769" s="97"/>
      <c r="J769" s="98"/>
    </row>
    <row r="770" spans="8:10" ht="12" customHeight="1" x14ac:dyDescent="0.3">
      <c r="H770" s="97"/>
      <c r="J770" s="98"/>
    </row>
    <row r="771" spans="8:10" ht="12" customHeight="1" x14ac:dyDescent="0.3">
      <c r="H771" s="97"/>
      <c r="J771" s="98"/>
    </row>
    <row r="772" spans="8:10" ht="12" customHeight="1" x14ac:dyDescent="0.3">
      <c r="H772" s="97"/>
      <c r="J772" s="98"/>
    </row>
    <row r="773" spans="8:10" ht="12" customHeight="1" x14ac:dyDescent="0.3">
      <c r="H773" s="97"/>
      <c r="J773" s="98"/>
    </row>
    <row r="774" spans="8:10" ht="12" customHeight="1" x14ac:dyDescent="0.3">
      <c r="H774" s="97"/>
      <c r="J774" s="98"/>
    </row>
    <row r="775" spans="8:10" ht="12" customHeight="1" x14ac:dyDescent="0.3">
      <c r="H775" s="97"/>
      <c r="J775" s="98"/>
    </row>
    <row r="776" spans="8:10" ht="12" customHeight="1" x14ac:dyDescent="0.3">
      <c r="H776" s="97"/>
      <c r="J776" s="98"/>
    </row>
    <row r="777" spans="8:10" ht="12" customHeight="1" x14ac:dyDescent="0.3">
      <c r="H777" s="97"/>
      <c r="J777" s="98"/>
    </row>
    <row r="778" spans="8:10" ht="12" customHeight="1" x14ac:dyDescent="0.3">
      <c r="H778" s="97"/>
      <c r="J778" s="98"/>
    </row>
    <row r="779" spans="8:10" ht="12" customHeight="1" x14ac:dyDescent="0.3">
      <c r="H779" s="97"/>
      <c r="J779" s="98"/>
    </row>
    <row r="780" spans="8:10" ht="12" customHeight="1" x14ac:dyDescent="0.3">
      <c r="H780" s="97"/>
      <c r="J780" s="98"/>
    </row>
    <row r="781" spans="8:10" ht="12" customHeight="1" x14ac:dyDescent="0.3">
      <c r="H781" s="97"/>
      <c r="J781" s="98"/>
    </row>
    <row r="782" spans="8:10" ht="12" customHeight="1" x14ac:dyDescent="0.3">
      <c r="H782" s="97"/>
      <c r="J782" s="98"/>
    </row>
    <row r="783" spans="8:10" ht="12" customHeight="1" x14ac:dyDescent="0.3">
      <c r="H783" s="97"/>
      <c r="J783" s="98"/>
    </row>
    <row r="784" spans="8:10" ht="12" customHeight="1" x14ac:dyDescent="0.3">
      <c r="H784" s="97"/>
      <c r="J784" s="98"/>
    </row>
    <row r="785" spans="8:10" ht="12" customHeight="1" x14ac:dyDescent="0.3">
      <c r="H785" s="97"/>
      <c r="J785" s="98"/>
    </row>
    <row r="786" spans="8:10" ht="12" customHeight="1" x14ac:dyDescent="0.3">
      <c r="H786" s="97"/>
      <c r="J786" s="98"/>
    </row>
    <row r="787" spans="8:10" ht="12" customHeight="1" x14ac:dyDescent="0.3">
      <c r="H787" s="97"/>
      <c r="J787" s="98"/>
    </row>
    <row r="788" spans="8:10" ht="12" customHeight="1" x14ac:dyDescent="0.3">
      <c r="H788" s="97"/>
      <c r="J788" s="98"/>
    </row>
    <row r="789" spans="8:10" ht="12" customHeight="1" x14ac:dyDescent="0.3">
      <c r="H789" s="97"/>
      <c r="J789" s="98"/>
    </row>
    <row r="790" spans="8:10" ht="12" customHeight="1" x14ac:dyDescent="0.3">
      <c r="H790" s="97"/>
      <c r="J790" s="98"/>
    </row>
    <row r="791" spans="8:10" ht="12" customHeight="1" x14ac:dyDescent="0.3">
      <c r="H791" s="97"/>
      <c r="J791" s="98"/>
    </row>
    <row r="792" spans="8:10" ht="12" customHeight="1" x14ac:dyDescent="0.3">
      <c r="H792" s="97"/>
      <c r="J792" s="98"/>
    </row>
    <row r="793" spans="8:10" ht="12" customHeight="1" x14ac:dyDescent="0.3">
      <c r="H793" s="97"/>
      <c r="J793" s="98"/>
    </row>
    <row r="794" spans="8:10" ht="12" customHeight="1" x14ac:dyDescent="0.3">
      <c r="H794" s="97"/>
      <c r="J794" s="98"/>
    </row>
    <row r="795" spans="8:10" ht="12" customHeight="1" x14ac:dyDescent="0.3">
      <c r="H795" s="97"/>
      <c r="J795" s="98"/>
    </row>
    <row r="796" spans="8:10" ht="12" customHeight="1" x14ac:dyDescent="0.3">
      <c r="H796" s="97"/>
      <c r="J796" s="98"/>
    </row>
    <row r="797" spans="8:10" ht="12" customHeight="1" x14ac:dyDescent="0.3">
      <c r="H797" s="97"/>
      <c r="J797" s="98"/>
    </row>
    <row r="798" spans="8:10" ht="12" customHeight="1" x14ac:dyDescent="0.3">
      <c r="H798" s="97"/>
      <c r="J798" s="98"/>
    </row>
    <row r="799" spans="8:10" ht="12" customHeight="1" x14ac:dyDescent="0.3">
      <c r="H799" s="97"/>
      <c r="J799" s="98"/>
    </row>
    <row r="800" spans="8:10" ht="12" customHeight="1" x14ac:dyDescent="0.3">
      <c r="H800" s="97"/>
      <c r="J800" s="98"/>
    </row>
    <row r="801" spans="8:10" ht="12" customHeight="1" x14ac:dyDescent="0.3">
      <c r="H801" s="97"/>
      <c r="J801" s="98"/>
    </row>
    <row r="802" spans="8:10" ht="12" customHeight="1" x14ac:dyDescent="0.3">
      <c r="H802" s="97"/>
      <c r="J802" s="98"/>
    </row>
    <row r="803" spans="8:10" ht="12" customHeight="1" x14ac:dyDescent="0.3">
      <c r="H803" s="97"/>
      <c r="J803" s="98"/>
    </row>
    <row r="804" spans="8:10" ht="12" customHeight="1" x14ac:dyDescent="0.3">
      <c r="H804" s="97"/>
      <c r="J804" s="98"/>
    </row>
    <row r="805" spans="8:10" ht="12" customHeight="1" x14ac:dyDescent="0.3">
      <c r="H805" s="97"/>
      <c r="J805" s="98"/>
    </row>
    <row r="806" spans="8:10" ht="12" customHeight="1" x14ac:dyDescent="0.3">
      <c r="H806" s="97"/>
      <c r="J806" s="98"/>
    </row>
    <row r="807" spans="8:10" ht="12" customHeight="1" x14ac:dyDescent="0.3">
      <c r="H807" s="97"/>
      <c r="J807" s="98"/>
    </row>
    <row r="808" spans="8:10" ht="12" customHeight="1" x14ac:dyDescent="0.3">
      <c r="H808" s="97"/>
      <c r="J808" s="98"/>
    </row>
    <row r="809" spans="8:10" ht="12" customHeight="1" x14ac:dyDescent="0.3">
      <c r="H809" s="97"/>
      <c r="J809" s="98"/>
    </row>
    <row r="810" spans="8:10" ht="12" customHeight="1" x14ac:dyDescent="0.3">
      <c r="H810" s="97"/>
      <c r="J810" s="98"/>
    </row>
    <row r="811" spans="8:10" ht="12" customHeight="1" x14ac:dyDescent="0.3">
      <c r="H811" s="97"/>
      <c r="J811" s="98"/>
    </row>
    <row r="812" spans="8:10" ht="12" customHeight="1" x14ac:dyDescent="0.3">
      <c r="H812" s="97"/>
      <c r="J812" s="98"/>
    </row>
    <row r="813" spans="8:10" ht="12" customHeight="1" x14ac:dyDescent="0.3">
      <c r="H813" s="97"/>
      <c r="J813" s="98"/>
    </row>
    <row r="814" spans="8:10" ht="12" customHeight="1" x14ac:dyDescent="0.3">
      <c r="H814" s="97"/>
      <c r="J814" s="98"/>
    </row>
    <row r="815" spans="8:10" ht="12" customHeight="1" x14ac:dyDescent="0.3">
      <c r="H815" s="97"/>
      <c r="J815" s="98"/>
    </row>
    <row r="816" spans="8:10" ht="12" customHeight="1" x14ac:dyDescent="0.3">
      <c r="H816" s="97"/>
      <c r="J816" s="98"/>
    </row>
    <row r="817" spans="8:10" ht="12" customHeight="1" x14ac:dyDescent="0.3">
      <c r="H817" s="97"/>
      <c r="J817" s="98"/>
    </row>
    <row r="818" spans="8:10" ht="12" customHeight="1" x14ac:dyDescent="0.3">
      <c r="H818" s="97"/>
      <c r="J818" s="98"/>
    </row>
    <row r="819" spans="8:10" ht="12" customHeight="1" x14ac:dyDescent="0.3">
      <c r="H819" s="97"/>
      <c r="J819" s="98"/>
    </row>
    <row r="820" spans="8:10" ht="12" customHeight="1" x14ac:dyDescent="0.3">
      <c r="H820" s="97"/>
      <c r="J820" s="98"/>
    </row>
    <row r="821" spans="8:10" ht="12" customHeight="1" x14ac:dyDescent="0.3">
      <c r="H821" s="97"/>
      <c r="J821" s="98"/>
    </row>
    <row r="822" spans="8:10" ht="12" customHeight="1" x14ac:dyDescent="0.3">
      <c r="H822" s="97"/>
      <c r="J822" s="98"/>
    </row>
    <row r="823" spans="8:10" ht="12" customHeight="1" x14ac:dyDescent="0.3">
      <c r="H823" s="97"/>
      <c r="J823" s="98"/>
    </row>
    <row r="824" spans="8:10" ht="12" customHeight="1" x14ac:dyDescent="0.3">
      <c r="H824" s="97"/>
      <c r="J824" s="98"/>
    </row>
    <row r="825" spans="8:10" ht="12" customHeight="1" x14ac:dyDescent="0.3">
      <c r="H825" s="97"/>
      <c r="J825" s="98"/>
    </row>
    <row r="826" spans="8:10" ht="12" customHeight="1" x14ac:dyDescent="0.3">
      <c r="H826" s="97"/>
      <c r="J826" s="98"/>
    </row>
    <row r="827" spans="8:10" ht="12" customHeight="1" x14ac:dyDescent="0.3">
      <c r="H827" s="97"/>
      <c r="J827" s="98"/>
    </row>
    <row r="828" spans="8:10" ht="12" customHeight="1" x14ac:dyDescent="0.3">
      <c r="H828" s="97"/>
      <c r="J828" s="98"/>
    </row>
    <row r="829" spans="8:10" ht="12" customHeight="1" x14ac:dyDescent="0.3">
      <c r="H829" s="97"/>
      <c r="J829" s="98"/>
    </row>
    <row r="830" spans="8:10" ht="12" customHeight="1" x14ac:dyDescent="0.3">
      <c r="H830" s="97"/>
      <c r="J830" s="98"/>
    </row>
    <row r="831" spans="8:10" ht="12" customHeight="1" x14ac:dyDescent="0.3">
      <c r="H831" s="97"/>
      <c r="J831" s="98"/>
    </row>
    <row r="832" spans="8:10" ht="12" customHeight="1" x14ac:dyDescent="0.3">
      <c r="H832" s="97"/>
      <c r="J832" s="98"/>
    </row>
    <row r="833" spans="8:10" ht="12" customHeight="1" x14ac:dyDescent="0.3">
      <c r="H833" s="97"/>
      <c r="J833" s="98"/>
    </row>
    <row r="834" spans="8:10" ht="12" customHeight="1" x14ac:dyDescent="0.3">
      <c r="H834" s="97"/>
      <c r="J834" s="98"/>
    </row>
    <row r="835" spans="8:10" ht="12" customHeight="1" x14ac:dyDescent="0.3">
      <c r="H835" s="97"/>
      <c r="J835" s="98"/>
    </row>
    <row r="836" spans="8:10" ht="12" customHeight="1" x14ac:dyDescent="0.3">
      <c r="H836" s="97"/>
      <c r="J836" s="98"/>
    </row>
    <row r="837" spans="8:10" ht="12" customHeight="1" x14ac:dyDescent="0.3">
      <c r="H837" s="97"/>
      <c r="J837" s="98"/>
    </row>
    <row r="838" spans="8:10" ht="12" customHeight="1" x14ac:dyDescent="0.3">
      <c r="H838" s="97"/>
      <c r="J838" s="98"/>
    </row>
    <row r="839" spans="8:10" ht="12" customHeight="1" x14ac:dyDescent="0.3">
      <c r="H839" s="97"/>
      <c r="J839" s="98"/>
    </row>
    <row r="840" spans="8:10" ht="12" customHeight="1" x14ac:dyDescent="0.3">
      <c r="H840" s="97"/>
      <c r="J840" s="98"/>
    </row>
    <row r="841" spans="8:10" ht="12" customHeight="1" x14ac:dyDescent="0.3">
      <c r="H841" s="97"/>
      <c r="J841" s="98"/>
    </row>
    <row r="842" spans="8:10" ht="12" customHeight="1" x14ac:dyDescent="0.3">
      <c r="H842" s="97"/>
      <c r="J842" s="98"/>
    </row>
    <row r="843" spans="8:10" ht="12" customHeight="1" x14ac:dyDescent="0.3">
      <c r="H843" s="97"/>
      <c r="J843" s="98"/>
    </row>
    <row r="844" spans="8:10" ht="12" customHeight="1" x14ac:dyDescent="0.3">
      <c r="H844" s="97"/>
      <c r="J844" s="98"/>
    </row>
    <row r="845" spans="8:10" ht="12" customHeight="1" x14ac:dyDescent="0.3">
      <c r="H845" s="97"/>
      <c r="J845" s="98"/>
    </row>
    <row r="846" spans="8:10" ht="12" customHeight="1" x14ac:dyDescent="0.3">
      <c r="H846" s="97"/>
      <c r="J846" s="98"/>
    </row>
    <row r="847" spans="8:10" ht="12" customHeight="1" x14ac:dyDescent="0.3">
      <c r="H847" s="97"/>
      <c r="J847" s="98"/>
    </row>
    <row r="848" spans="8:10" ht="12" customHeight="1" x14ac:dyDescent="0.3">
      <c r="H848" s="97"/>
      <c r="J848" s="98"/>
    </row>
    <row r="849" spans="8:10" ht="12" customHeight="1" x14ac:dyDescent="0.3">
      <c r="H849" s="97"/>
      <c r="J849" s="98"/>
    </row>
    <row r="850" spans="8:10" ht="12" customHeight="1" x14ac:dyDescent="0.3">
      <c r="H850" s="97"/>
      <c r="J850" s="98"/>
    </row>
    <row r="851" spans="8:10" ht="12" customHeight="1" x14ac:dyDescent="0.3">
      <c r="H851" s="97"/>
      <c r="J851" s="98"/>
    </row>
    <row r="852" spans="8:10" ht="12" customHeight="1" x14ac:dyDescent="0.3">
      <c r="H852" s="97"/>
      <c r="J852" s="98"/>
    </row>
    <row r="853" spans="8:10" ht="12" customHeight="1" x14ac:dyDescent="0.3">
      <c r="H853" s="97"/>
      <c r="J853" s="98"/>
    </row>
    <row r="854" spans="8:10" ht="12" customHeight="1" x14ac:dyDescent="0.3">
      <c r="H854" s="97"/>
      <c r="J854" s="98"/>
    </row>
    <row r="855" spans="8:10" ht="12" customHeight="1" x14ac:dyDescent="0.3">
      <c r="H855" s="97"/>
      <c r="J855" s="98"/>
    </row>
    <row r="856" spans="8:10" ht="12" customHeight="1" x14ac:dyDescent="0.3">
      <c r="H856" s="97"/>
      <c r="J856" s="98"/>
    </row>
    <row r="857" spans="8:10" ht="12" customHeight="1" x14ac:dyDescent="0.3">
      <c r="H857" s="97"/>
      <c r="J857" s="98"/>
    </row>
    <row r="858" spans="8:10" ht="12" customHeight="1" x14ac:dyDescent="0.3">
      <c r="H858" s="97"/>
      <c r="J858" s="98"/>
    </row>
    <row r="859" spans="8:10" ht="12" customHeight="1" x14ac:dyDescent="0.3">
      <c r="H859" s="97"/>
      <c r="J859" s="98"/>
    </row>
    <row r="860" spans="8:10" ht="12" customHeight="1" x14ac:dyDescent="0.3">
      <c r="H860" s="97"/>
      <c r="J860" s="98"/>
    </row>
    <row r="861" spans="8:10" ht="12" customHeight="1" x14ac:dyDescent="0.3">
      <c r="H861" s="97"/>
      <c r="J861" s="98"/>
    </row>
    <row r="862" spans="8:10" ht="12" customHeight="1" x14ac:dyDescent="0.3">
      <c r="H862" s="97"/>
      <c r="J862" s="98"/>
    </row>
    <row r="863" spans="8:10" ht="12" customHeight="1" x14ac:dyDescent="0.3">
      <c r="H863" s="97"/>
      <c r="J863" s="98"/>
    </row>
    <row r="864" spans="8:10" ht="12" customHeight="1" x14ac:dyDescent="0.3">
      <c r="H864" s="97"/>
      <c r="J864" s="98"/>
    </row>
    <row r="865" spans="8:10" ht="12" customHeight="1" x14ac:dyDescent="0.3">
      <c r="H865" s="97"/>
      <c r="J865" s="98"/>
    </row>
    <row r="866" spans="8:10" ht="12" customHeight="1" x14ac:dyDescent="0.3">
      <c r="H866" s="97"/>
      <c r="J866" s="98"/>
    </row>
    <row r="867" spans="8:10" ht="12" customHeight="1" x14ac:dyDescent="0.3">
      <c r="H867" s="97"/>
      <c r="J867" s="98"/>
    </row>
    <row r="868" spans="8:10" ht="12" customHeight="1" x14ac:dyDescent="0.3">
      <c r="H868" s="97"/>
      <c r="J868" s="98"/>
    </row>
    <row r="869" spans="8:10" ht="12" customHeight="1" x14ac:dyDescent="0.3">
      <c r="H869" s="97"/>
      <c r="J869" s="98"/>
    </row>
    <row r="870" spans="8:10" ht="12" customHeight="1" x14ac:dyDescent="0.3">
      <c r="H870" s="97"/>
      <c r="J870" s="98"/>
    </row>
    <row r="871" spans="8:10" ht="12" customHeight="1" x14ac:dyDescent="0.3">
      <c r="H871" s="97"/>
      <c r="J871" s="98"/>
    </row>
    <row r="872" spans="8:10" ht="12" customHeight="1" x14ac:dyDescent="0.3">
      <c r="H872" s="97"/>
      <c r="J872" s="98"/>
    </row>
    <row r="873" spans="8:10" ht="12" customHeight="1" x14ac:dyDescent="0.3">
      <c r="H873" s="97"/>
      <c r="J873" s="98"/>
    </row>
    <row r="874" spans="8:10" ht="12" customHeight="1" x14ac:dyDescent="0.3">
      <c r="H874" s="97"/>
      <c r="J874" s="98"/>
    </row>
    <row r="875" spans="8:10" ht="12" customHeight="1" x14ac:dyDescent="0.3">
      <c r="H875" s="97"/>
      <c r="J875" s="98"/>
    </row>
    <row r="876" spans="8:10" ht="12" customHeight="1" x14ac:dyDescent="0.3">
      <c r="H876" s="97"/>
      <c r="J876" s="98"/>
    </row>
    <row r="877" spans="8:10" ht="12" customHeight="1" x14ac:dyDescent="0.3">
      <c r="H877" s="97"/>
      <c r="J877" s="98"/>
    </row>
    <row r="878" spans="8:10" ht="12" customHeight="1" x14ac:dyDescent="0.3">
      <c r="H878" s="97"/>
      <c r="J878" s="98"/>
    </row>
    <row r="879" spans="8:10" ht="12" customHeight="1" x14ac:dyDescent="0.3">
      <c r="H879" s="97"/>
      <c r="J879" s="98"/>
    </row>
    <row r="880" spans="8:10" ht="12" customHeight="1" x14ac:dyDescent="0.3">
      <c r="H880" s="97"/>
      <c r="J880" s="98"/>
    </row>
    <row r="881" spans="8:10" ht="12" customHeight="1" x14ac:dyDescent="0.3">
      <c r="H881" s="97"/>
      <c r="J881" s="98"/>
    </row>
    <row r="882" spans="8:10" ht="12" customHeight="1" x14ac:dyDescent="0.3">
      <c r="H882" s="97"/>
      <c r="J882" s="98"/>
    </row>
    <row r="883" spans="8:10" ht="12" customHeight="1" x14ac:dyDescent="0.3">
      <c r="H883" s="97"/>
      <c r="J883" s="98"/>
    </row>
    <row r="884" spans="8:10" ht="12" customHeight="1" x14ac:dyDescent="0.3">
      <c r="H884" s="97"/>
      <c r="J884" s="98"/>
    </row>
    <row r="885" spans="8:10" ht="12" customHeight="1" x14ac:dyDescent="0.3">
      <c r="H885" s="97"/>
      <c r="J885" s="98"/>
    </row>
    <row r="886" spans="8:10" ht="12" customHeight="1" x14ac:dyDescent="0.3">
      <c r="H886" s="97"/>
      <c r="J886" s="98"/>
    </row>
    <row r="887" spans="8:10" ht="12" customHeight="1" x14ac:dyDescent="0.3">
      <c r="H887" s="97"/>
      <c r="J887" s="98"/>
    </row>
    <row r="888" spans="8:10" ht="12" customHeight="1" x14ac:dyDescent="0.3">
      <c r="H888" s="97"/>
      <c r="J888" s="98"/>
    </row>
    <row r="889" spans="8:10" ht="12" customHeight="1" x14ac:dyDescent="0.3">
      <c r="H889" s="97"/>
      <c r="J889" s="98"/>
    </row>
    <row r="890" spans="8:10" ht="12" customHeight="1" x14ac:dyDescent="0.3">
      <c r="H890" s="97"/>
      <c r="J890" s="98"/>
    </row>
    <row r="891" spans="8:10" ht="12" customHeight="1" x14ac:dyDescent="0.3">
      <c r="H891" s="97"/>
      <c r="J891" s="98"/>
    </row>
    <row r="892" spans="8:10" ht="12" customHeight="1" x14ac:dyDescent="0.3">
      <c r="H892" s="97"/>
      <c r="J892" s="98"/>
    </row>
    <row r="893" spans="8:10" ht="12" customHeight="1" x14ac:dyDescent="0.3">
      <c r="H893" s="97"/>
      <c r="J893" s="98"/>
    </row>
    <row r="894" spans="8:10" ht="12" customHeight="1" x14ac:dyDescent="0.3">
      <c r="H894" s="97"/>
      <c r="J894" s="98"/>
    </row>
    <row r="895" spans="8:10" ht="12" customHeight="1" x14ac:dyDescent="0.3">
      <c r="H895" s="97"/>
      <c r="J895" s="98"/>
    </row>
    <row r="896" spans="8:10" ht="12" customHeight="1" x14ac:dyDescent="0.3">
      <c r="H896" s="97"/>
      <c r="J896" s="98"/>
    </row>
    <row r="897" spans="8:10" ht="12" customHeight="1" x14ac:dyDescent="0.3">
      <c r="H897" s="97"/>
      <c r="J897" s="98"/>
    </row>
    <row r="898" spans="8:10" ht="12" customHeight="1" x14ac:dyDescent="0.3">
      <c r="H898" s="97"/>
      <c r="J898" s="98"/>
    </row>
    <row r="899" spans="8:10" ht="12" customHeight="1" x14ac:dyDescent="0.3">
      <c r="H899" s="97"/>
      <c r="J899" s="98"/>
    </row>
    <row r="900" spans="8:10" ht="12" customHeight="1" x14ac:dyDescent="0.3">
      <c r="H900" s="97"/>
      <c r="J900" s="98"/>
    </row>
    <row r="901" spans="8:10" ht="12" customHeight="1" x14ac:dyDescent="0.3">
      <c r="H901" s="97"/>
      <c r="J901" s="98"/>
    </row>
    <row r="902" spans="8:10" ht="12" customHeight="1" x14ac:dyDescent="0.3">
      <c r="H902" s="97"/>
      <c r="J902" s="98"/>
    </row>
    <row r="903" spans="8:10" ht="12" customHeight="1" x14ac:dyDescent="0.3">
      <c r="H903" s="97"/>
      <c r="J903" s="98"/>
    </row>
    <row r="904" spans="8:10" ht="12" customHeight="1" x14ac:dyDescent="0.3">
      <c r="H904" s="97"/>
      <c r="J904" s="98"/>
    </row>
    <row r="905" spans="8:10" ht="12" customHeight="1" x14ac:dyDescent="0.3">
      <c r="H905" s="97"/>
      <c r="J905" s="98"/>
    </row>
    <row r="906" spans="8:10" ht="12" customHeight="1" x14ac:dyDescent="0.3">
      <c r="H906" s="97"/>
      <c r="J906" s="98"/>
    </row>
    <row r="907" spans="8:10" ht="12" customHeight="1" x14ac:dyDescent="0.3">
      <c r="H907" s="97"/>
      <c r="J907" s="98"/>
    </row>
    <row r="908" spans="8:10" ht="12" customHeight="1" x14ac:dyDescent="0.3">
      <c r="H908" s="97"/>
      <c r="J908" s="98"/>
    </row>
    <row r="909" spans="8:10" ht="12" customHeight="1" x14ac:dyDescent="0.3">
      <c r="H909" s="97"/>
      <c r="J909" s="98"/>
    </row>
    <row r="910" spans="8:10" ht="12" customHeight="1" x14ac:dyDescent="0.3">
      <c r="H910" s="97"/>
      <c r="J910" s="98"/>
    </row>
    <row r="911" spans="8:10" ht="12" customHeight="1" x14ac:dyDescent="0.3">
      <c r="H911" s="97"/>
      <c r="J911" s="98"/>
    </row>
    <row r="912" spans="8:10" ht="12" customHeight="1" x14ac:dyDescent="0.3">
      <c r="H912" s="97"/>
      <c r="J912" s="98"/>
    </row>
    <row r="913" spans="8:10" ht="12" customHeight="1" x14ac:dyDescent="0.3">
      <c r="H913" s="97"/>
      <c r="J913" s="98"/>
    </row>
    <row r="914" spans="8:10" ht="12" customHeight="1" x14ac:dyDescent="0.3">
      <c r="H914" s="97"/>
      <c r="J914" s="98"/>
    </row>
    <row r="915" spans="8:10" ht="12" customHeight="1" x14ac:dyDescent="0.3">
      <c r="H915" s="97"/>
      <c r="J915" s="98"/>
    </row>
    <row r="916" spans="8:10" ht="12" customHeight="1" x14ac:dyDescent="0.3">
      <c r="H916" s="97"/>
      <c r="J916" s="98"/>
    </row>
    <row r="917" spans="8:10" ht="12" customHeight="1" x14ac:dyDescent="0.3">
      <c r="H917" s="97"/>
      <c r="J917" s="98"/>
    </row>
    <row r="918" spans="8:10" ht="12" customHeight="1" x14ac:dyDescent="0.3">
      <c r="H918" s="97"/>
      <c r="J918" s="98"/>
    </row>
    <row r="919" spans="8:10" ht="12" customHeight="1" x14ac:dyDescent="0.3">
      <c r="H919" s="97"/>
      <c r="J919" s="98"/>
    </row>
    <row r="920" spans="8:10" ht="12" customHeight="1" x14ac:dyDescent="0.3">
      <c r="H920" s="97"/>
      <c r="J920" s="98"/>
    </row>
    <row r="921" spans="8:10" ht="12" customHeight="1" x14ac:dyDescent="0.3">
      <c r="H921" s="97"/>
      <c r="J921" s="98"/>
    </row>
    <row r="922" spans="8:10" ht="12" customHeight="1" x14ac:dyDescent="0.3">
      <c r="H922" s="97"/>
      <c r="J922" s="98"/>
    </row>
    <row r="923" spans="8:10" ht="12" customHeight="1" x14ac:dyDescent="0.3">
      <c r="H923" s="97"/>
      <c r="J923" s="98"/>
    </row>
    <row r="924" spans="8:10" ht="12" customHeight="1" x14ac:dyDescent="0.3">
      <c r="H924" s="97"/>
      <c r="J924" s="98"/>
    </row>
    <row r="925" spans="8:10" ht="12" customHeight="1" x14ac:dyDescent="0.3">
      <c r="H925" s="97"/>
      <c r="J925" s="98"/>
    </row>
    <row r="926" spans="8:10" ht="12" customHeight="1" x14ac:dyDescent="0.3">
      <c r="H926" s="97"/>
      <c r="J926" s="98"/>
    </row>
    <row r="927" spans="8:10" ht="12" customHeight="1" x14ac:dyDescent="0.3">
      <c r="H927" s="97"/>
      <c r="J927" s="98"/>
    </row>
    <row r="928" spans="8:10" ht="12" customHeight="1" x14ac:dyDescent="0.3">
      <c r="H928" s="97"/>
      <c r="J928" s="98"/>
    </row>
    <row r="929" spans="8:10" ht="12" customHeight="1" x14ac:dyDescent="0.3">
      <c r="H929" s="97"/>
      <c r="J929" s="98"/>
    </row>
    <row r="930" spans="8:10" ht="12" customHeight="1" x14ac:dyDescent="0.3">
      <c r="H930" s="97"/>
      <c r="J930" s="98"/>
    </row>
    <row r="931" spans="8:10" ht="12" customHeight="1" x14ac:dyDescent="0.3">
      <c r="H931" s="97"/>
      <c r="J931" s="98"/>
    </row>
    <row r="932" spans="8:10" ht="12" customHeight="1" x14ac:dyDescent="0.3">
      <c r="H932" s="97"/>
      <c r="J932" s="98"/>
    </row>
    <row r="933" spans="8:10" ht="12" customHeight="1" x14ac:dyDescent="0.3">
      <c r="H933" s="97"/>
      <c r="J933" s="98"/>
    </row>
    <row r="934" spans="8:10" ht="12" customHeight="1" x14ac:dyDescent="0.3">
      <c r="H934" s="97"/>
      <c r="J934" s="98"/>
    </row>
    <row r="935" spans="8:10" ht="12" customHeight="1" x14ac:dyDescent="0.3">
      <c r="H935" s="97"/>
      <c r="J935" s="98"/>
    </row>
    <row r="936" spans="8:10" ht="12" customHeight="1" x14ac:dyDescent="0.3">
      <c r="H936" s="97"/>
      <c r="J936" s="98"/>
    </row>
    <row r="937" spans="8:10" ht="12" customHeight="1" x14ac:dyDescent="0.3">
      <c r="H937" s="97"/>
      <c r="J937" s="98"/>
    </row>
    <row r="938" spans="8:10" ht="12" customHeight="1" x14ac:dyDescent="0.3">
      <c r="H938" s="97"/>
      <c r="J938" s="98"/>
    </row>
    <row r="939" spans="8:10" ht="12" customHeight="1" x14ac:dyDescent="0.3">
      <c r="H939" s="97"/>
      <c r="J939" s="98"/>
    </row>
    <row r="940" spans="8:10" ht="12" customHeight="1" x14ac:dyDescent="0.3">
      <c r="H940" s="97"/>
      <c r="J940" s="98"/>
    </row>
    <row r="941" spans="8:10" ht="12" customHeight="1" x14ac:dyDescent="0.3">
      <c r="H941" s="97"/>
      <c r="J941" s="98"/>
    </row>
    <row r="942" spans="8:10" ht="12" customHeight="1" x14ac:dyDescent="0.3">
      <c r="H942" s="97"/>
      <c r="J942" s="98"/>
    </row>
    <row r="943" spans="8:10" ht="12" customHeight="1" x14ac:dyDescent="0.3">
      <c r="H943" s="97"/>
      <c r="J943" s="98"/>
    </row>
    <row r="944" spans="8:10" ht="12" customHeight="1" x14ac:dyDescent="0.3">
      <c r="H944" s="97"/>
      <c r="J944" s="98"/>
    </row>
    <row r="945" spans="8:10" ht="12" customHeight="1" x14ac:dyDescent="0.3">
      <c r="H945" s="97"/>
      <c r="J945" s="98"/>
    </row>
    <row r="946" spans="8:10" ht="12" customHeight="1" x14ac:dyDescent="0.3">
      <c r="H946" s="97"/>
      <c r="J946" s="98"/>
    </row>
    <row r="947" spans="8:10" ht="12" customHeight="1" x14ac:dyDescent="0.3">
      <c r="H947" s="97"/>
      <c r="J947" s="98"/>
    </row>
    <row r="948" spans="8:10" ht="12" customHeight="1" x14ac:dyDescent="0.3">
      <c r="H948" s="97"/>
      <c r="J948" s="98"/>
    </row>
    <row r="949" spans="8:10" ht="12" customHeight="1" x14ac:dyDescent="0.3">
      <c r="H949" s="97"/>
      <c r="J949" s="98"/>
    </row>
    <row r="950" spans="8:10" ht="12" customHeight="1" x14ac:dyDescent="0.3">
      <c r="H950" s="97"/>
      <c r="J950" s="98"/>
    </row>
    <row r="951" spans="8:10" ht="12" customHeight="1" x14ac:dyDescent="0.3">
      <c r="H951" s="97"/>
      <c r="J951" s="98"/>
    </row>
    <row r="952" spans="8:10" ht="12" customHeight="1" x14ac:dyDescent="0.3">
      <c r="H952" s="97"/>
      <c r="J952" s="98"/>
    </row>
    <row r="953" spans="8:10" ht="12" customHeight="1" x14ac:dyDescent="0.3">
      <c r="H953" s="97"/>
      <c r="J953" s="98"/>
    </row>
    <row r="954" spans="8:10" ht="12" customHeight="1" x14ac:dyDescent="0.3">
      <c r="H954" s="97"/>
      <c r="J954" s="98"/>
    </row>
    <row r="955" spans="8:10" ht="12" customHeight="1" x14ac:dyDescent="0.3">
      <c r="H955" s="97"/>
      <c r="J955" s="98"/>
    </row>
    <row r="956" spans="8:10" ht="12" customHeight="1" x14ac:dyDescent="0.3">
      <c r="H956" s="97"/>
      <c r="J956" s="98"/>
    </row>
    <row r="957" spans="8:10" ht="12" customHeight="1" x14ac:dyDescent="0.3">
      <c r="H957" s="97"/>
      <c r="J957" s="98"/>
    </row>
    <row r="958" spans="8:10" ht="12" customHeight="1" x14ac:dyDescent="0.3">
      <c r="H958" s="97"/>
      <c r="J958" s="98"/>
    </row>
    <row r="959" spans="8:10" ht="12" customHeight="1" x14ac:dyDescent="0.3">
      <c r="H959" s="97"/>
      <c r="J959" s="98"/>
    </row>
    <row r="960" spans="8:10" ht="12" customHeight="1" x14ac:dyDescent="0.3">
      <c r="H960" s="97"/>
      <c r="J960" s="98"/>
    </row>
    <row r="961" spans="8:10" ht="12" customHeight="1" x14ac:dyDescent="0.3">
      <c r="H961" s="97"/>
      <c r="J961" s="98"/>
    </row>
    <row r="962" spans="8:10" ht="12" customHeight="1" x14ac:dyDescent="0.3">
      <c r="H962" s="97"/>
      <c r="J962" s="98"/>
    </row>
    <row r="963" spans="8:10" ht="12" customHeight="1" x14ac:dyDescent="0.3">
      <c r="H963" s="97"/>
      <c r="J963" s="98"/>
    </row>
    <row r="964" spans="8:10" ht="12" customHeight="1" x14ac:dyDescent="0.3">
      <c r="H964" s="97"/>
      <c r="J964" s="98"/>
    </row>
    <row r="965" spans="8:10" ht="12" customHeight="1" x14ac:dyDescent="0.3">
      <c r="H965" s="97"/>
      <c r="J965" s="98"/>
    </row>
    <row r="966" spans="8:10" ht="12" customHeight="1" x14ac:dyDescent="0.3">
      <c r="H966" s="97"/>
      <c r="J966" s="98"/>
    </row>
    <row r="967" spans="8:10" ht="12" customHeight="1" x14ac:dyDescent="0.3">
      <c r="H967" s="97"/>
      <c r="J967" s="98"/>
    </row>
    <row r="968" spans="8:10" ht="12" customHeight="1" x14ac:dyDescent="0.3">
      <c r="H968" s="97"/>
      <c r="J968" s="98"/>
    </row>
    <row r="969" spans="8:10" ht="12" customHeight="1" x14ac:dyDescent="0.3">
      <c r="H969" s="97"/>
      <c r="J969" s="98"/>
    </row>
    <row r="970" spans="8:10" ht="12" customHeight="1" x14ac:dyDescent="0.3">
      <c r="H970" s="97"/>
      <c r="J970" s="98"/>
    </row>
    <row r="971" spans="8:10" ht="12" customHeight="1" x14ac:dyDescent="0.3">
      <c r="H971" s="97"/>
      <c r="J971" s="98"/>
    </row>
    <row r="972" spans="8:10" ht="12" customHeight="1" x14ac:dyDescent="0.3">
      <c r="H972" s="97"/>
      <c r="J972" s="98"/>
    </row>
    <row r="973" spans="8:10" ht="12" customHeight="1" x14ac:dyDescent="0.3">
      <c r="H973" s="97"/>
      <c r="J973" s="98"/>
    </row>
    <row r="974" spans="8:10" ht="12" customHeight="1" x14ac:dyDescent="0.3">
      <c r="H974" s="97"/>
      <c r="J974" s="98"/>
    </row>
    <row r="975" spans="8:10" ht="12" customHeight="1" x14ac:dyDescent="0.3">
      <c r="H975" s="97"/>
      <c r="J975" s="98"/>
    </row>
    <row r="976" spans="8:10" ht="12" customHeight="1" x14ac:dyDescent="0.3">
      <c r="H976" s="97"/>
      <c r="J976" s="98"/>
    </row>
    <row r="977" spans="8:10" ht="12" customHeight="1" x14ac:dyDescent="0.3">
      <c r="H977" s="97"/>
      <c r="J977" s="98"/>
    </row>
    <row r="978" spans="8:10" ht="12" customHeight="1" x14ac:dyDescent="0.3">
      <c r="H978" s="97"/>
      <c r="J978" s="98"/>
    </row>
    <row r="979" spans="8:10" ht="12" customHeight="1" x14ac:dyDescent="0.3">
      <c r="H979" s="97"/>
      <c r="J979" s="98"/>
    </row>
    <row r="980" spans="8:10" ht="12" customHeight="1" x14ac:dyDescent="0.3">
      <c r="H980" s="97"/>
      <c r="J980" s="98"/>
    </row>
    <row r="981" spans="8:10" ht="12" customHeight="1" x14ac:dyDescent="0.3">
      <c r="H981" s="97"/>
      <c r="J981" s="98"/>
    </row>
    <row r="982" spans="8:10" ht="12" customHeight="1" x14ac:dyDescent="0.3">
      <c r="H982" s="97"/>
      <c r="J982" s="98"/>
    </row>
    <row r="983" spans="8:10" ht="12" customHeight="1" x14ac:dyDescent="0.3">
      <c r="H983" s="97"/>
      <c r="J983" s="98"/>
    </row>
    <row r="984" spans="8:10" ht="12" customHeight="1" x14ac:dyDescent="0.3">
      <c r="H984" s="97"/>
      <c r="J984" s="98"/>
    </row>
    <row r="985" spans="8:10" ht="12" customHeight="1" x14ac:dyDescent="0.3">
      <c r="H985" s="97"/>
      <c r="J985" s="98"/>
    </row>
    <row r="986" spans="8:10" ht="12" customHeight="1" x14ac:dyDescent="0.3">
      <c r="H986" s="97"/>
      <c r="J986" s="98"/>
    </row>
    <row r="987" spans="8:10" ht="12" customHeight="1" x14ac:dyDescent="0.3">
      <c r="H987" s="97"/>
      <c r="J987" s="98"/>
    </row>
    <row r="988" spans="8:10" ht="12" customHeight="1" x14ac:dyDescent="0.3">
      <c r="H988" s="97"/>
      <c r="J988" s="98"/>
    </row>
    <row r="989" spans="8:10" ht="12" customHeight="1" x14ac:dyDescent="0.3">
      <c r="H989" s="97"/>
      <c r="J989" s="98"/>
    </row>
    <row r="990" spans="8:10" ht="12" customHeight="1" x14ac:dyDescent="0.3">
      <c r="H990" s="97"/>
      <c r="J990" s="98"/>
    </row>
    <row r="991" spans="8:10" ht="12" customHeight="1" x14ac:dyDescent="0.3">
      <c r="H991" s="97"/>
      <c r="J991" s="98"/>
    </row>
    <row r="992" spans="8:10" ht="12" customHeight="1" x14ac:dyDescent="0.3">
      <c r="H992" s="97"/>
      <c r="J992" s="98"/>
    </row>
    <row r="993" spans="8:10" ht="12" customHeight="1" x14ac:dyDescent="0.3">
      <c r="H993" s="97"/>
      <c r="J993" s="98"/>
    </row>
    <row r="994" spans="8:10" ht="12" customHeight="1" x14ac:dyDescent="0.3">
      <c r="H994" s="97"/>
      <c r="J994" s="98"/>
    </row>
    <row r="995" spans="8:10" ht="12" customHeight="1" x14ac:dyDescent="0.3">
      <c r="H995" s="97"/>
      <c r="J995" s="98"/>
    </row>
    <row r="996" spans="8:10" ht="12" customHeight="1" x14ac:dyDescent="0.3">
      <c r="H996" s="97"/>
      <c r="J996" s="98"/>
    </row>
    <row r="997" spans="8:10" ht="12" customHeight="1" x14ac:dyDescent="0.3">
      <c r="H997" s="97"/>
      <c r="J997" s="98"/>
    </row>
    <row r="998" spans="8:10" ht="12" customHeight="1" x14ac:dyDescent="0.3">
      <c r="H998" s="97"/>
      <c r="J998" s="98"/>
    </row>
    <row r="999" spans="8:10" ht="12" customHeight="1" x14ac:dyDescent="0.3">
      <c r="H999" s="97"/>
      <c r="J999" s="98"/>
    </row>
    <row r="1000" spans="8:10" ht="12" customHeight="1" x14ac:dyDescent="0.3">
      <c r="H1000" s="97"/>
      <c r="J1000" s="98"/>
    </row>
    <row r="1001" spans="8:10" ht="12" customHeight="1" x14ac:dyDescent="0.3">
      <c r="H1001" s="97"/>
      <c r="J1001" s="98"/>
    </row>
    <row r="1002" spans="8:10" ht="12" customHeight="1" x14ac:dyDescent="0.3">
      <c r="H1002" s="97"/>
      <c r="J1002" s="98"/>
    </row>
    <row r="1003" spans="8:10" ht="12" customHeight="1" x14ac:dyDescent="0.3">
      <c r="H1003" s="97"/>
      <c r="J1003" s="98"/>
    </row>
    <row r="1004" spans="8:10" ht="12" customHeight="1" x14ac:dyDescent="0.3">
      <c r="H1004" s="97"/>
      <c r="J1004" s="98"/>
    </row>
    <row r="1005" spans="8:10" ht="12" customHeight="1" x14ac:dyDescent="0.3">
      <c r="H1005" s="97"/>
      <c r="J1005" s="98"/>
    </row>
    <row r="1006" spans="8:10" ht="12" customHeight="1" x14ac:dyDescent="0.3">
      <c r="H1006" s="97"/>
      <c r="J1006" s="98"/>
    </row>
    <row r="1007" spans="8:10" ht="12" customHeight="1" x14ac:dyDescent="0.3">
      <c r="H1007" s="97"/>
      <c r="J1007" s="98"/>
    </row>
    <row r="1008" spans="8:10" ht="12" customHeight="1" x14ac:dyDescent="0.3">
      <c r="H1008" s="97"/>
      <c r="J1008" s="98"/>
    </row>
    <row r="1009" spans="8:10" ht="12" customHeight="1" x14ac:dyDescent="0.3">
      <c r="H1009" s="97"/>
      <c r="J1009" s="98"/>
    </row>
    <row r="1010" spans="8:10" ht="12" customHeight="1" x14ac:dyDescent="0.3">
      <c r="H1010" s="97"/>
      <c r="J1010" s="98"/>
    </row>
    <row r="1011" spans="8:10" ht="12" customHeight="1" x14ac:dyDescent="0.3">
      <c r="H1011" s="97"/>
      <c r="J1011" s="98"/>
    </row>
    <row r="1012" spans="8:10" ht="12" customHeight="1" x14ac:dyDescent="0.3">
      <c r="H1012" s="97"/>
      <c r="J1012" s="98"/>
    </row>
    <row r="1013" spans="8:10" ht="12" customHeight="1" x14ac:dyDescent="0.3">
      <c r="H1013" s="97"/>
      <c r="J1013" s="98"/>
    </row>
    <row r="1014" spans="8:10" ht="12" customHeight="1" x14ac:dyDescent="0.3">
      <c r="H1014" s="97"/>
      <c r="J1014" s="98"/>
    </row>
    <row r="1015" spans="8:10" ht="12" customHeight="1" x14ac:dyDescent="0.3">
      <c r="H1015" s="97"/>
      <c r="J1015" s="98"/>
    </row>
    <row r="1016" spans="8:10" ht="12" customHeight="1" x14ac:dyDescent="0.3">
      <c r="H1016" s="97"/>
      <c r="J1016" s="98"/>
    </row>
    <row r="1017" spans="8:10" ht="12" customHeight="1" x14ac:dyDescent="0.3">
      <c r="H1017" s="97"/>
      <c r="J1017" s="98"/>
    </row>
    <row r="1018" spans="8:10" ht="12" customHeight="1" x14ac:dyDescent="0.3">
      <c r="H1018" s="97"/>
      <c r="J1018" s="98"/>
    </row>
    <row r="1019" spans="8:10" ht="12" customHeight="1" x14ac:dyDescent="0.3">
      <c r="H1019" s="97"/>
      <c r="J1019" s="98"/>
    </row>
    <row r="1020" spans="8:10" ht="12" customHeight="1" x14ac:dyDescent="0.3">
      <c r="H1020" s="97"/>
      <c r="J1020" s="98"/>
    </row>
    <row r="1021" spans="8:10" ht="12" customHeight="1" x14ac:dyDescent="0.3">
      <c r="H1021" s="97"/>
      <c r="J1021" s="98"/>
    </row>
    <row r="1022" spans="8:10" ht="12" customHeight="1" x14ac:dyDescent="0.3">
      <c r="H1022" s="97"/>
      <c r="J1022" s="98"/>
    </row>
    <row r="1023" spans="8:10" ht="12" customHeight="1" x14ac:dyDescent="0.3">
      <c r="H1023" s="97"/>
      <c r="J1023" s="98"/>
    </row>
    <row r="1024" spans="8:10" ht="12" customHeight="1" x14ac:dyDescent="0.3">
      <c r="H1024" s="97"/>
      <c r="J1024" s="98"/>
    </row>
    <row r="1025" spans="8:10" ht="12" customHeight="1" x14ac:dyDescent="0.3">
      <c r="H1025" s="97"/>
      <c r="J1025" s="98"/>
    </row>
    <row r="1026" spans="8:10" ht="12" customHeight="1" x14ac:dyDescent="0.3">
      <c r="H1026" s="97"/>
      <c r="J1026" s="98"/>
    </row>
    <row r="1027" spans="8:10" ht="12" customHeight="1" x14ac:dyDescent="0.3">
      <c r="H1027" s="97"/>
      <c r="J1027" s="98"/>
    </row>
    <row r="1028" spans="8:10" ht="12" customHeight="1" x14ac:dyDescent="0.3">
      <c r="H1028" s="97"/>
      <c r="J1028" s="98"/>
    </row>
    <row r="1029" spans="8:10" ht="12" customHeight="1" x14ac:dyDescent="0.3">
      <c r="H1029" s="97"/>
      <c r="J1029" s="98"/>
    </row>
    <row r="1030" spans="8:10" ht="12" customHeight="1" x14ac:dyDescent="0.3">
      <c r="H1030" s="97"/>
      <c r="J1030" s="98"/>
    </row>
    <row r="1031" spans="8:10" ht="12" customHeight="1" x14ac:dyDescent="0.3">
      <c r="H1031" s="97"/>
      <c r="J1031" s="98"/>
    </row>
    <row r="1032" spans="8:10" ht="12" customHeight="1" x14ac:dyDescent="0.3">
      <c r="H1032" s="97"/>
      <c r="J1032" s="98"/>
    </row>
    <row r="1033" spans="8:10" ht="12" customHeight="1" x14ac:dyDescent="0.3">
      <c r="H1033" s="97"/>
      <c r="J1033" s="98"/>
    </row>
    <row r="1034" spans="8:10" ht="12" customHeight="1" x14ac:dyDescent="0.3">
      <c r="H1034" s="97"/>
      <c r="J1034" s="98"/>
    </row>
    <row r="1035" spans="8:10" ht="12" customHeight="1" x14ac:dyDescent="0.3">
      <c r="H1035" s="97"/>
      <c r="J1035" s="98"/>
    </row>
    <row r="1036" spans="8:10" ht="12" customHeight="1" x14ac:dyDescent="0.3">
      <c r="H1036" s="97"/>
      <c r="J1036" s="98"/>
    </row>
    <row r="1037" spans="8:10" ht="12" customHeight="1" x14ac:dyDescent="0.3">
      <c r="H1037" s="97"/>
      <c r="J1037" s="98"/>
    </row>
    <row r="1038" spans="8:10" ht="12" customHeight="1" x14ac:dyDescent="0.3">
      <c r="H1038" s="97"/>
      <c r="J1038" s="98"/>
    </row>
    <row r="1039" spans="8:10" ht="12" customHeight="1" x14ac:dyDescent="0.3">
      <c r="H1039" s="97"/>
      <c r="J1039" s="98"/>
    </row>
    <row r="1040" spans="8:10" ht="12" customHeight="1" x14ac:dyDescent="0.3">
      <c r="H1040" s="97"/>
      <c r="J1040" s="98"/>
    </row>
    <row r="1041" spans="8:10" ht="12" customHeight="1" x14ac:dyDescent="0.3">
      <c r="H1041" s="97"/>
      <c r="J1041" s="98"/>
    </row>
    <row r="1042" spans="8:10" ht="12" customHeight="1" x14ac:dyDescent="0.3">
      <c r="H1042" s="97"/>
      <c r="J1042" s="98"/>
    </row>
    <row r="1043" spans="8:10" ht="12" customHeight="1" x14ac:dyDescent="0.3">
      <c r="H1043" s="97"/>
      <c r="J1043" s="98"/>
    </row>
    <row r="1044" spans="8:10" ht="12" customHeight="1" x14ac:dyDescent="0.3">
      <c r="H1044" s="97"/>
      <c r="J1044" s="98"/>
    </row>
    <row r="1045" spans="8:10" ht="12" customHeight="1" x14ac:dyDescent="0.3">
      <c r="H1045" s="97"/>
      <c r="J1045" s="98"/>
    </row>
    <row r="1046" spans="8:10" ht="12" customHeight="1" x14ac:dyDescent="0.3">
      <c r="H1046" s="97"/>
      <c r="J1046" s="98"/>
    </row>
    <row r="1047" spans="8:10" ht="12" customHeight="1" x14ac:dyDescent="0.3">
      <c r="H1047" s="97"/>
      <c r="J1047" s="98"/>
    </row>
    <row r="1048" spans="8:10" ht="12" customHeight="1" x14ac:dyDescent="0.3">
      <c r="H1048" s="97"/>
      <c r="J1048" s="98"/>
    </row>
    <row r="1049" spans="8:10" ht="12" customHeight="1" x14ac:dyDescent="0.3">
      <c r="H1049" s="97"/>
      <c r="J1049" s="98"/>
    </row>
    <row r="1050" spans="8:10" ht="12" customHeight="1" x14ac:dyDescent="0.3">
      <c r="H1050" s="97"/>
      <c r="J1050" s="98"/>
    </row>
    <row r="1051" spans="8:10" ht="12" customHeight="1" x14ac:dyDescent="0.3">
      <c r="H1051" s="97"/>
      <c r="J1051" s="98"/>
    </row>
    <row r="1052" spans="8:10" ht="12" customHeight="1" x14ac:dyDescent="0.3">
      <c r="H1052" s="97"/>
      <c r="J1052" s="98"/>
    </row>
    <row r="1053" spans="8:10" ht="12" customHeight="1" x14ac:dyDescent="0.3">
      <c r="H1053" s="97"/>
      <c r="J1053" s="98"/>
    </row>
    <row r="1054" spans="8:10" ht="12" customHeight="1" x14ac:dyDescent="0.3">
      <c r="H1054" s="97"/>
      <c r="J1054" s="98"/>
    </row>
    <row r="1055" spans="8:10" ht="12" customHeight="1" x14ac:dyDescent="0.3">
      <c r="H1055" s="97"/>
      <c r="J1055" s="98"/>
    </row>
    <row r="1056" spans="8:10" ht="12" customHeight="1" x14ac:dyDescent="0.3">
      <c r="H1056" s="97"/>
      <c r="J1056" s="98"/>
    </row>
    <row r="1057" spans="8:10" ht="12" customHeight="1" x14ac:dyDescent="0.3">
      <c r="H1057" s="97"/>
      <c r="J1057" s="98"/>
    </row>
    <row r="1058" spans="8:10" ht="12" customHeight="1" x14ac:dyDescent="0.3">
      <c r="H1058" s="97"/>
      <c r="J1058" s="98"/>
    </row>
    <row r="1059" spans="8:10" ht="12" customHeight="1" x14ac:dyDescent="0.3">
      <c r="H1059" s="97"/>
      <c r="J1059" s="98"/>
    </row>
    <row r="1060" spans="8:10" ht="12" customHeight="1" x14ac:dyDescent="0.3">
      <c r="H1060" s="97"/>
      <c r="J1060" s="98"/>
    </row>
    <row r="1061" spans="8:10" ht="12" customHeight="1" x14ac:dyDescent="0.3">
      <c r="H1061" s="97"/>
      <c r="J1061" s="98"/>
    </row>
    <row r="1062" spans="8:10" ht="12" customHeight="1" x14ac:dyDescent="0.3">
      <c r="H1062" s="97"/>
      <c r="J1062" s="98"/>
    </row>
    <row r="1063" spans="8:10" ht="12" customHeight="1" x14ac:dyDescent="0.3">
      <c r="H1063" s="97"/>
      <c r="J1063" s="98"/>
    </row>
    <row r="1064" spans="8:10" ht="12" customHeight="1" x14ac:dyDescent="0.3">
      <c r="H1064" s="97"/>
      <c r="J1064" s="98"/>
    </row>
    <row r="1065" spans="8:10" ht="12" customHeight="1" x14ac:dyDescent="0.3">
      <c r="H1065" s="97"/>
      <c r="J1065" s="98"/>
    </row>
    <row r="1066" spans="8:10" ht="12" customHeight="1" x14ac:dyDescent="0.3">
      <c r="H1066" s="97"/>
      <c r="J1066" s="98"/>
    </row>
    <row r="1067" spans="8:10" ht="12" customHeight="1" x14ac:dyDescent="0.3">
      <c r="H1067" s="97"/>
      <c r="J1067" s="98"/>
    </row>
    <row r="1068" spans="8:10" ht="12" customHeight="1" x14ac:dyDescent="0.3">
      <c r="H1068" s="97"/>
      <c r="J1068" s="98"/>
    </row>
    <row r="1069" spans="8:10" ht="12" customHeight="1" x14ac:dyDescent="0.3">
      <c r="H1069" s="97"/>
      <c r="J1069" s="98"/>
    </row>
    <row r="1070" spans="8:10" ht="12" customHeight="1" x14ac:dyDescent="0.3">
      <c r="H1070" s="97"/>
      <c r="J1070" s="98"/>
    </row>
    <row r="1071" spans="8:10" ht="12" customHeight="1" x14ac:dyDescent="0.3">
      <c r="H1071" s="97"/>
      <c r="J1071" s="98"/>
    </row>
    <row r="1072" spans="8:10" ht="12" customHeight="1" x14ac:dyDescent="0.3">
      <c r="H1072" s="97"/>
      <c r="J1072" s="98"/>
    </row>
    <row r="1073" spans="8:10" ht="12" customHeight="1" x14ac:dyDescent="0.3">
      <c r="H1073" s="97"/>
      <c r="J1073" s="98"/>
    </row>
    <row r="1074" spans="8:10" ht="12" customHeight="1" x14ac:dyDescent="0.3">
      <c r="H1074" s="97"/>
      <c r="J1074" s="98"/>
    </row>
    <row r="1075" spans="8:10" ht="12" customHeight="1" x14ac:dyDescent="0.3">
      <c r="H1075" s="97"/>
      <c r="J1075" s="98"/>
    </row>
    <row r="1076" spans="8:10" ht="12" customHeight="1" x14ac:dyDescent="0.3">
      <c r="H1076" s="97"/>
      <c r="J1076" s="98"/>
    </row>
    <row r="1077" spans="8:10" ht="12" customHeight="1" x14ac:dyDescent="0.3">
      <c r="H1077" s="97"/>
      <c r="J1077" s="98"/>
    </row>
    <row r="1078" spans="8:10" ht="12" customHeight="1" x14ac:dyDescent="0.3">
      <c r="H1078" s="97"/>
      <c r="J1078" s="98"/>
    </row>
    <row r="1079" spans="8:10" ht="12" customHeight="1" x14ac:dyDescent="0.3">
      <c r="H1079" s="97"/>
      <c r="J1079" s="98"/>
    </row>
    <row r="1080" spans="8:10" ht="12" customHeight="1" x14ac:dyDescent="0.3">
      <c r="H1080" s="97"/>
      <c r="J1080" s="98"/>
    </row>
    <row r="1081" spans="8:10" ht="12" customHeight="1" x14ac:dyDescent="0.3">
      <c r="H1081" s="97"/>
      <c r="J1081" s="98"/>
    </row>
    <row r="1082" spans="8:10" ht="12" customHeight="1" x14ac:dyDescent="0.3">
      <c r="H1082" s="97"/>
      <c r="J1082" s="98"/>
    </row>
    <row r="1083" spans="8:10" ht="12" customHeight="1" x14ac:dyDescent="0.3">
      <c r="H1083" s="97"/>
      <c r="J1083" s="98"/>
    </row>
    <row r="1084" spans="8:10" ht="12" customHeight="1" x14ac:dyDescent="0.3">
      <c r="H1084" s="97"/>
      <c r="J1084" s="98"/>
    </row>
    <row r="1085" spans="8:10" ht="12" customHeight="1" x14ac:dyDescent="0.3">
      <c r="H1085" s="97"/>
      <c r="J1085" s="98"/>
    </row>
    <row r="1086" spans="8:10" ht="12" customHeight="1" x14ac:dyDescent="0.3">
      <c r="H1086" s="97"/>
      <c r="J1086" s="98"/>
    </row>
    <row r="1087" spans="8:10" ht="12" customHeight="1" x14ac:dyDescent="0.3">
      <c r="H1087" s="97"/>
      <c r="J1087" s="98"/>
    </row>
    <row r="1088" spans="8:10" ht="12" customHeight="1" x14ac:dyDescent="0.3">
      <c r="H1088" s="97"/>
      <c r="J1088" s="98"/>
    </row>
    <row r="1089" spans="8:10" ht="12" customHeight="1" x14ac:dyDescent="0.3">
      <c r="H1089" s="97"/>
      <c r="J1089" s="98"/>
    </row>
    <row r="1090" spans="8:10" ht="12" customHeight="1" x14ac:dyDescent="0.3">
      <c r="H1090" s="97"/>
      <c r="J1090" s="98"/>
    </row>
    <row r="1091" spans="8:10" ht="12" customHeight="1" x14ac:dyDescent="0.3">
      <c r="H1091" s="97"/>
      <c r="J1091" s="98"/>
    </row>
    <row r="1092" spans="8:10" ht="12" customHeight="1" x14ac:dyDescent="0.3">
      <c r="H1092" s="97"/>
      <c r="J1092" s="98"/>
    </row>
    <row r="1093" spans="8:10" ht="12" customHeight="1" x14ac:dyDescent="0.3">
      <c r="H1093" s="97"/>
      <c r="J1093" s="98"/>
    </row>
    <row r="1094" spans="8:10" ht="12" customHeight="1" x14ac:dyDescent="0.3">
      <c r="H1094" s="97"/>
      <c r="J1094" s="98"/>
    </row>
    <row r="1095" spans="8:10" ht="12" customHeight="1" x14ac:dyDescent="0.3">
      <c r="H1095" s="97"/>
      <c r="J1095" s="98"/>
    </row>
    <row r="1096" spans="8:10" ht="12" customHeight="1" x14ac:dyDescent="0.3">
      <c r="H1096" s="97"/>
      <c r="J1096" s="98"/>
    </row>
    <row r="1097" spans="8:10" ht="12" customHeight="1" x14ac:dyDescent="0.3">
      <c r="H1097" s="97"/>
      <c r="J1097" s="98"/>
    </row>
    <row r="1098" spans="8:10" ht="12" customHeight="1" x14ac:dyDescent="0.3">
      <c r="H1098" s="97"/>
      <c r="J1098" s="98"/>
    </row>
    <row r="1099" spans="8:10" ht="12" customHeight="1" x14ac:dyDescent="0.3">
      <c r="H1099" s="97"/>
      <c r="J1099" s="98"/>
    </row>
    <row r="1100" spans="8:10" ht="12" customHeight="1" x14ac:dyDescent="0.3">
      <c r="H1100" s="97"/>
      <c r="J1100" s="98"/>
    </row>
    <row r="1101" spans="8:10" ht="12" customHeight="1" x14ac:dyDescent="0.3">
      <c r="H1101" s="97"/>
      <c r="J1101" s="98"/>
    </row>
    <row r="1102" spans="8:10" ht="12" customHeight="1" x14ac:dyDescent="0.3">
      <c r="H1102" s="97"/>
      <c r="J1102" s="98"/>
    </row>
    <row r="1103" spans="8:10" ht="12" customHeight="1" x14ac:dyDescent="0.3">
      <c r="H1103" s="97"/>
      <c r="J1103" s="98"/>
    </row>
    <row r="1104" spans="8:10" ht="12" customHeight="1" x14ac:dyDescent="0.3">
      <c r="H1104" s="97"/>
      <c r="J1104" s="98"/>
    </row>
    <row r="1105" spans="8:10" ht="12" customHeight="1" x14ac:dyDescent="0.3">
      <c r="H1105" s="97"/>
      <c r="J1105" s="98"/>
    </row>
    <row r="1106" spans="8:10" ht="12" customHeight="1" x14ac:dyDescent="0.3">
      <c r="H1106" s="97"/>
      <c r="J1106" s="98"/>
    </row>
    <row r="1107" spans="8:10" ht="12" customHeight="1" x14ac:dyDescent="0.3">
      <c r="H1107" s="97"/>
      <c r="J1107" s="98"/>
    </row>
    <row r="1108" spans="8:10" ht="12" customHeight="1" x14ac:dyDescent="0.3">
      <c r="H1108" s="97"/>
      <c r="J1108" s="98"/>
    </row>
    <row r="1109" spans="8:10" ht="12" customHeight="1" x14ac:dyDescent="0.3">
      <c r="H1109" s="97"/>
      <c r="J1109" s="98"/>
    </row>
    <row r="1110" spans="8:10" ht="12" customHeight="1" x14ac:dyDescent="0.3">
      <c r="H1110" s="97"/>
      <c r="J1110" s="98"/>
    </row>
    <row r="1111" spans="8:10" ht="12" customHeight="1" x14ac:dyDescent="0.3">
      <c r="H1111" s="97"/>
      <c r="J1111" s="98"/>
    </row>
    <row r="1112" spans="8:10" ht="12" customHeight="1" x14ac:dyDescent="0.3">
      <c r="H1112" s="97"/>
      <c r="J1112" s="98"/>
    </row>
    <row r="1113" spans="8:10" ht="12" customHeight="1" x14ac:dyDescent="0.3">
      <c r="H1113" s="97"/>
      <c r="J1113" s="98"/>
    </row>
    <row r="1114" spans="8:10" ht="12" customHeight="1" x14ac:dyDescent="0.3">
      <c r="H1114" s="97"/>
      <c r="J1114" s="98"/>
    </row>
    <row r="1115" spans="8:10" ht="12" customHeight="1" x14ac:dyDescent="0.3">
      <c r="H1115" s="97"/>
      <c r="J1115" s="98"/>
    </row>
    <row r="1116" spans="8:10" ht="12" customHeight="1" x14ac:dyDescent="0.3">
      <c r="H1116" s="97"/>
      <c r="J1116" s="98"/>
    </row>
    <row r="1117" spans="8:10" ht="12" customHeight="1" x14ac:dyDescent="0.3">
      <c r="H1117" s="97"/>
      <c r="J1117" s="98"/>
    </row>
    <row r="1118" spans="8:10" ht="12" customHeight="1" x14ac:dyDescent="0.3">
      <c r="H1118" s="97"/>
      <c r="J1118" s="98"/>
    </row>
    <row r="1119" spans="8:10" ht="12" customHeight="1" x14ac:dyDescent="0.3">
      <c r="H1119" s="97"/>
      <c r="J1119" s="98"/>
    </row>
    <row r="1120" spans="8:10" ht="12" customHeight="1" x14ac:dyDescent="0.3">
      <c r="H1120" s="97"/>
      <c r="J1120" s="98"/>
    </row>
    <row r="1121" spans="8:10" ht="12" customHeight="1" x14ac:dyDescent="0.3">
      <c r="H1121" s="97"/>
      <c r="J1121" s="98"/>
    </row>
    <row r="1122" spans="8:10" ht="12" customHeight="1" x14ac:dyDescent="0.3">
      <c r="H1122" s="97"/>
      <c r="J1122" s="98"/>
    </row>
    <row r="1123" spans="8:10" ht="12" customHeight="1" x14ac:dyDescent="0.3">
      <c r="H1123" s="97"/>
      <c r="J1123" s="98"/>
    </row>
    <row r="1124" spans="8:10" ht="12" customHeight="1" x14ac:dyDescent="0.3">
      <c r="H1124" s="97"/>
      <c r="J1124" s="98"/>
    </row>
    <row r="1125" spans="8:10" ht="12" customHeight="1" x14ac:dyDescent="0.3">
      <c r="H1125" s="97"/>
      <c r="J1125" s="98"/>
    </row>
    <row r="1126" spans="8:10" ht="12" customHeight="1" x14ac:dyDescent="0.3">
      <c r="H1126" s="97"/>
      <c r="J1126" s="98"/>
    </row>
    <row r="1127" spans="8:10" ht="12" customHeight="1" x14ac:dyDescent="0.3">
      <c r="H1127" s="97"/>
      <c r="J1127" s="98"/>
    </row>
    <row r="1128" spans="8:10" ht="12" customHeight="1" x14ac:dyDescent="0.3">
      <c r="H1128" s="97"/>
      <c r="J1128" s="98"/>
    </row>
    <row r="1129" spans="8:10" ht="12" customHeight="1" x14ac:dyDescent="0.3">
      <c r="H1129" s="97"/>
      <c r="J1129" s="98"/>
    </row>
    <row r="1130" spans="8:10" ht="12" customHeight="1" x14ac:dyDescent="0.3">
      <c r="H1130" s="97"/>
      <c r="J1130" s="98"/>
    </row>
    <row r="1131" spans="8:10" ht="12" customHeight="1" x14ac:dyDescent="0.3">
      <c r="H1131" s="97"/>
      <c r="J1131" s="98"/>
    </row>
    <row r="1132" spans="8:10" ht="12" customHeight="1" x14ac:dyDescent="0.3">
      <c r="H1132" s="97"/>
      <c r="J1132" s="98"/>
    </row>
    <row r="1133" spans="8:10" ht="12" customHeight="1" x14ac:dyDescent="0.3">
      <c r="H1133" s="97"/>
      <c r="J1133" s="98"/>
    </row>
    <row r="1134" spans="8:10" ht="12" customHeight="1" x14ac:dyDescent="0.3">
      <c r="H1134" s="97"/>
      <c r="J1134" s="98"/>
    </row>
    <row r="1135" spans="8:10" ht="12" customHeight="1" x14ac:dyDescent="0.3">
      <c r="H1135" s="97"/>
      <c r="J1135" s="98"/>
    </row>
    <row r="1136" spans="8:10" ht="12" customHeight="1" x14ac:dyDescent="0.3">
      <c r="H1136" s="97"/>
      <c r="J1136" s="98"/>
    </row>
    <row r="1137" spans="8:10" ht="12" customHeight="1" x14ac:dyDescent="0.3">
      <c r="H1137" s="97"/>
      <c r="J1137" s="98"/>
    </row>
    <row r="1138" spans="8:10" ht="12" customHeight="1" x14ac:dyDescent="0.3">
      <c r="H1138" s="97"/>
      <c r="J1138" s="98"/>
    </row>
    <row r="1139" spans="8:10" ht="12" customHeight="1" x14ac:dyDescent="0.3">
      <c r="H1139" s="97"/>
      <c r="J1139" s="98"/>
    </row>
    <row r="1140" spans="8:10" ht="12" customHeight="1" x14ac:dyDescent="0.3">
      <c r="H1140" s="97"/>
      <c r="J1140" s="98"/>
    </row>
    <row r="1141" spans="8:10" ht="12" customHeight="1" x14ac:dyDescent="0.3">
      <c r="H1141" s="97"/>
      <c r="J1141" s="98"/>
    </row>
    <row r="1142" spans="8:10" ht="12" customHeight="1" x14ac:dyDescent="0.3">
      <c r="H1142" s="97"/>
      <c r="J1142" s="98"/>
    </row>
    <row r="1143" spans="8:10" ht="12" customHeight="1" x14ac:dyDescent="0.3">
      <c r="H1143" s="97"/>
      <c r="J1143" s="98"/>
    </row>
    <row r="1144" spans="8:10" ht="12" customHeight="1" x14ac:dyDescent="0.3">
      <c r="H1144" s="97"/>
      <c r="J1144" s="98"/>
    </row>
    <row r="1145" spans="8:10" ht="12" customHeight="1" x14ac:dyDescent="0.3">
      <c r="H1145" s="97"/>
      <c r="J1145" s="98"/>
    </row>
    <row r="1146" spans="8:10" ht="12" customHeight="1" x14ac:dyDescent="0.3">
      <c r="H1146" s="97"/>
      <c r="J1146" s="98"/>
    </row>
    <row r="1147" spans="8:10" ht="12" customHeight="1" x14ac:dyDescent="0.3">
      <c r="H1147" s="97"/>
      <c r="J1147" s="98"/>
    </row>
    <row r="1148" spans="8:10" ht="12" customHeight="1" x14ac:dyDescent="0.3">
      <c r="H1148" s="97"/>
      <c r="J1148" s="98"/>
    </row>
    <row r="1149" spans="8:10" ht="12" customHeight="1" x14ac:dyDescent="0.3">
      <c r="H1149" s="97"/>
      <c r="J1149" s="98"/>
    </row>
    <row r="1150" spans="8:10" ht="12" customHeight="1" x14ac:dyDescent="0.3">
      <c r="H1150" s="97"/>
      <c r="J1150" s="98"/>
    </row>
    <row r="1151" spans="8:10" ht="12" customHeight="1" x14ac:dyDescent="0.3">
      <c r="H1151" s="97"/>
      <c r="J1151" s="98"/>
    </row>
    <row r="1152" spans="8:10" ht="12" customHeight="1" x14ac:dyDescent="0.3">
      <c r="H1152" s="97"/>
      <c r="J1152" s="98"/>
    </row>
    <row r="1153" spans="8:10" ht="12" customHeight="1" x14ac:dyDescent="0.3">
      <c r="H1153" s="97"/>
      <c r="J1153" s="98"/>
    </row>
    <row r="1154" spans="8:10" ht="12" customHeight="1" x14ac:dyDescent="0.3">
      <c r="H1154" s="97"/>
      <c r="J1154" s="98"/>
    </row>
    <row r="1155" spans="8:10" ht="12" customHeight="1" x14ac:dyDescent="0.3">
      <c r="H1155" s="97"/>
      <c r="J1155" s="98"/>
    </row>
    <row r="1156" spans="8:10" ht="12" customHeight="1" x14ac:dyDescent="0.3">
      <c r="H1156" s="97"/>
      <c r="J1156" s="98"/>
    </row>
    <row r="1157" spans="8:10" ht="12" customHeight="1" x14ac:dyDescent="0.3">
      <c r="H1157" s="97"/>
      <c r="J1157" s="98"/>
    </row>
    <row r="1158" spans="8:10" ht="12" customHeight="1" x14ac:dyDescent="0.3">
      <c r="H1158" s="97"/>
      <c r="J1158" s="98"/>
    </row>
    <row r="1159" spans="8:10" ht="12" customHeight="1" x14ac:dyDescent="0.3">
      <c r="H1159" s="97"/>
      <c r="J1159" s="98"/>
    </row>
    <row r="1160" spans="8:10" ht="12" customHeight="1" x14ac:dyDescent="0.3">
      <c r="H1160" s="97"/>
      <c r="J1160" s="98"/>
    </row>
    <row r="1161" spans="8:10" ht="12" customHeight="1" x14ac:dyDescent="0.3">
      <c r="H1161" s="97"/>
      <c r="J1161" s="98"/>
    </row>
    <row r="1162" spans="8:10" ht="12" customHeight="1" x14ac:dyDescent="0.3">
      <c r="H1162" s="97"/>
      <c r="J1162" s="98"/>
    </row>
    <row r="1163" spans="8:10" ht="12" customHeight="1" x14ac:dyDescent="0.3">
      <c r="H1163" s="97"/>
      <c r="J1163" s="98"/>
    </row>
    <row r="1164" spans="8:10" ht="12" customHeight="1" x14ac:dyDescent="0.3">
      <c r="H1164" s="97"/>
      <c r="J1164" s="98"/>
    </row>
    <row r="1165" spans="8:10" ht="12" customHeight="1" x14ac:dyDescent="0.3">
      <c r="H1165" s="97"/>
      <c r="J1165" s="98"/>
    </row>
    <row r="1166" spans="8:10" ht="12" customHeight="1" x14ac:dyDescent="0.3">
      <c r="H1166" s="97"/>
      <c r="J1166" s="98"/>
    </row>
    <row r="1167" spans="8:10" ht="12" customHeight="1" x14ac:dyDescent="0.3">
      <c r="H1167" s="97"/>
      <c r="J1167" s="98"/>
    </row>
    <row r="1168" spans="8:10" ht="12" customHeight="1" x14ac:dyDescent="0.3">
      <c r="H1168" s="97"/>
      <c r="J1168" s="98"/>
    </row>
    <row r="1169" spans="8:10" ht="12" customHeight="1" x14ac:dyDescent="0.3">
      <c r="H1169" s="97"/>
      <c r="J1169" s="98"/>
    </row>
    <row r="1170" spans="8:10" ht="12" customHeight="1" x14ac:dyDescent="0.3">
      <c r="H1170" s="97"/>
      <c r="J1170" s="98"/>
    </row>
    <row r="1171" spans="8:10" ht="12" customHeight="1" x14ac:dyDescent="0.3">
      <c r="H1171" s="97"/>
      <c r="J1171" s="98"/>
    </row>
    <row r="1172" spans="8:10" ht="12" customHeight="1" x14ac:dyDescent="0.3">
      <c r="H1172" s="97"/>
      <c r="J1172" s="98"/>
    </row>
    <row r="1173" spans="8:10" ht="12" customHeight="1" x14ac:dyDescent="0.3">
      <c r="H1173" s="97"/>
      <c r="J1173" s="98"/>
    </row>
    <row r="1174" spans="8:10" ht="12" customHeight="1" x14ac:dyDescent="0.3">
      <c r="H1174" s="97"/>
      <c r="J1174" s="98"/>
    </row>
    <row r="1175" spans="8:10" ht="12" customHeight="1" x14ac:dyDescent="0.3">
      <c r="H1175" s="97"/>
      <c r="J1175" s="98"/>
    </row>
    <row r="1176" spans="8:10" ht="12" customHeight="1" x14ac:dyDescent="0.3">
      <c r="H1176" s="97"/>
      <c r="J1176" s="98"/>
    </row>
    <row r="1177" spans="8:10" ht="12" customHeight="1" x14ac:dyDescent="0.3">
      <c r="H1177" s="97"/>
      <c r="J1177" s="98"/>
    </row>
    <row r="1178" spans="8:10" ht="12" customHeight="1" x14ac:dyDescent="0.3">
      <c r="H1178" s="97"/>
      <c r="J1178" s="98"/>
    </row>
    <row r="1179" spans="8:10" ht="12" customHeight="1" x14ac:dyDescent="0.3">
      <c r="H1179" s="97"/>
      <c r="J1179" s="98"/>
    </row>
    <row r="1180" spans="8:10" ht="12" customHeight="1" x14ac:dyDescent="0.3">
      <c r="H1180" s="97"/>
      <c r="J1180" s="98"/>
    </row>
    <row r="1181" spans="8:10" ht="12" customHeight="1" x14ac:dyDescent="0.3">
      <c r="H1181" s="97"/>
      <c r="J1181" s="98"/>
    </row>
    <row r="1182" spans="8:10" ht="12" customHeight="1" x14ac:dyDescent="0.3">
      <c r="H1182" s="97"/>
      <c r="J1182" s="98"/>
    </row>
    <row r="1183" spans="8:10" ht="12" customHeight="1" x14ac:dyDescent="0.3">
      <c r="H1183" s="97"/>
      <c r="J1183" s="98"/>
    </row>
    <row r="1184" spans="8:10" ht="12" customHeight="1" x14ac:dyDescent="0.3">
      <c r="H1184" s="97"/>
      <c r="J1184" s="98"/>
    </row>
    <row r="1185" spans="8:10" ht="12" customHeight="1" x14ac:dyDescent="0.3">
      <c r="H1185" s="97"/>
      <c r="J1185" s="98"/>
    </row>
    <row r="1186" spans="8:10" ht="12" customHeight="1" x14ac:dyDescent="0.3">
      <c r="H1186" s="97"/>
      <c r="J1186" s="98"/>
    </row>
    <row r="1187" spans="8:10" ht="12" customHeight="1" x14ac:dyDescent="0.3">
      <c r="H1187" s="97"/>
      <c r="J1187" s="98"/>
    </row>
    <row r="1188" spans="8:10" ht="12" customHeight="1" x14ac:dyDescent="0.3">
      <c r="H1188" s="97"/>
      <c r="J1188" s="98"/>
    </row>
    <row r="1189" spans="8:10" ht="12" customHeight="1" x14ac:dyDescent="0.3">
      <c r="H1189" s="97"/>
      <c r="J1189" s="98"/>
    </row>
    <row r="1190" spans="8:10" ht="12" customHeight="1" x14ac:dyDescent="0.3">
      <c r="H1190" s="97"/>
      <c r="J1190" s="98"/>
    </row>
    <row r="1191" spans="8:10" ht="12" customHeight="1" x14ac:dyDescent="0.3">
      <c r="H1191" s="97"/>
      <c r="J1191" s="98"/>
    </row>
    <row r="1192" spans="8:10" ht="12" customHeight="1" x14ac:dyDescent="0.3">
      <c r="H1192" s="97"/>
      <c r="J1192" s="98"/>
    </row>
    <row r="1193" spans="8:10" ht="12" customHeight="1" x14ac:dyDescent="0.3">
      <c r="H1193" s="97"/>
      <c r="J1193" s="98"/>
    </row>
    <row r="1194" spans="8:10" ht="12" customHeight="1" x14ac:dyDescent="0.3">
      <c r="H1194" s="97"/>
      <c r="J1194" s="98"/>
    </row>
    <row r="1195" spans="8:10" ht="12" customHeight="1" x14ac:dyDescent="0.3">
      <c r="H1195" s="97"/>
      <c r="J1195" s="98"/>
    </row>
    <row r="1196" spans="8:10" ht="12" customHeight="1" x14ac:dyDescent="0.3">
      <c r="H1196" s="97"/>
      <c r="J1196" s="98"/>
    </row>
    <row r="1197" spans="8:10" ht="12" customHeight="1" x14ac:dyDescent="0.3">
      <c r="H1197" s="97"/>
      <c r="J1197" s="98"/>
    </row>
    <row r="1198" spans="8:10" ht="12" customHeight="1" x14ac:dyDescent="0.3">
      <c r="H1198" s="97"/>
      <c r="J1198" s="98"/>
    </row>
    <row r="1199" spans="8:10" ht="12" customHeight="1" x14ac:dyDescent="0.3">
      <c r="H1199" s="97"/>
      <c r="J1199" s="98"/>
    </row>
    <row r="1200" spans="8:10" ht="12" customHeight="1" x14ac:dyDescent="0.3">
      <c r="H1200" s="97"/>
      <c r="J1200" s="98"/>
    </row>
    <row r="1201" spans="8:10" ht="12" customHeight="1" x14ac:dyDescent="0.3">
      <c r="H1201" s="97"/>
      <c r="J1201" s="98"/>
    </row>
    <row r="1202" spans="8:10" ht="12" customHeight="1" x14ac:dyDescent="0.3">
      <c r="H1202" s="97"/>
      <c r="J1202" s="98"/>
    </row>
    <row r="1203" spans="8:10" ht="12" customHeight="1" x14ac:dyDescent="0.3">
      <c r="H1203" s="97"/>
      <c r="J1203" s="98"/>
    </row>
    <row r="1204" spans="8:10" ht="12" customHeight="1" x14ac:dyDescent="0.3">
      <c r="H1204" s="97"/>
      <c r="J1204" s="98"/>
    </row>
    <row r="1205" spans="8:10" ht="12" customHeight="1" x14ac:dyDescent="0.3">
      <c r="H1205" s="97"/>
      <c r="J1205" s="98"/>
    </row>
    <row r="1206" spans="8:10" ht="12" customHeight="1" x14ac:dyDescent="0.3">
      <c r="H1206" s="97"/>
      <c r="J1206" s="98"/>
    </row>
    <row r="1207" spans="8:10" ht="12" customHeight="1" x14ac:dyDescent="0.3">
      <c r="H1207" s="97"/>
      <c r="J1207" s="98"/>
    </row>
    <row r="1208" spans="8:10" ht="12" customHeight="1" x14ac:dyDescent="0.3">
      <c r="H1208" s="97"/>
      <c r="J1208" s="98"/>
    </row>
    <row r="1209" spans="8:10" ht="12" customHeight="1" x14ac:dyDescent="0.3">
      <c r="H1209" s="97"/>
      <c r="J1209" s="98"/>
    </row>
    <row r="1210" spans="8:10" ht="12" customHeight="1" x14ac:dyDescent="0.3">
      <c r="H1210" s="97"/>
      <c r="J1210" s="98"/>
    </row>
    <row r="1211" spans="8:10" ht="12" customHeight="1" x14ac:dyDescent="0.3">
      <c r="H1211" s="97"/>
      <c r="J1211" s="98"/>
    </row>
    <row r="1212" spans="8:10" ht="12" customHeight="1" x14ac:dyDescent="0.3">
      <c r="H1212" s="97"/>
      <c r="J1212" s="98"/>
    </row>
    <row r="1213" spans="8:10" ht="12" customHeight="1" x14ac:dyDescent="0.3">
      <c r="H1213" s="97"/>
      <c r="J1213" s="98"/>
    </row>
    <row r="1214" spans="8:10" ht="12" customHeight="1" x14ac:dyDescent="0.3">
      <c r="H1214" s="97"/>
      <c r="J1214" s="98"/>
    </row>
    <row r="1215" spans="8:10" ht="12" customHeight="1" x14ac:dyDescent="0.3">
      <c r="H1215" s="97"/>
      <c r="J1215" s="98"/>
    </row>
    <row r="1216" spans="8:10" ht="12" customHeight="1" x14ac:dyDescent="0.3">
      <c r="H1216" s="97"/>
      <c r="J1216" s="98"/>
    </row>
    <row r="1217" spans="8:10" ht="12" customHeight="1" x14ac:dyDescent="0.3">
      <c r="H1217" s="97"/>
      <c r="J1217" s="98"/>
    </row>
    <row r="1218" spans="8:10" ht="12" customHeight="1" x14ac:dyDescent="0.3">
      <c r="H1218" s="97"/>
      <c r="J1218" s="98"/>
    </row>
    <row r="1219" spans="8:10" ht="12" customHeight="1" x14ac:dyDescent="0.3">
      <c r="H1219" s="97"/>
      <c r="J1219" s="98"/>
    </row>
    <row r="1220" spans="8:10" ht="12" customHeight="1" x14ac:dyDescent="0.3">
      <c r="H1220" s="97"/>
      <c r="J1220" s="98"/>
    </row>
    <row r="1221" spans="8:10" ht="12" customHeight="1" x14ac:dyDescent="0.3">
      <c r="H1221" s="97"/>
      <c r="J1221" s="98"/>
    </row>
    <row r="1222" spans="8:10" ht="12" customHeight="1" x14ac:dyDescent="0.3">
      <c r="H1222" s="97"/>
      <c r="J1222" s="98"/>
    </row>
    <row r="1223" spans="8:10" ht="12" customHeight="1" x14ac:dyDescent="0.3">
      <c r="H1223" s="97"/>
      <c r="J1223" s="98"/>
    </row>
    <row r="1224" spans="8:10" ht="12" customHeight="1" x14ac:dyDescent="0.3">
      <c r="H1224" s="97"/>
      <c r="J1224" s="98"/>
    </row>
    <row r="1225" spans="8:10" ht="12" customHeight="1" x14ac:dyDescent="0.3">
      <c r="H1225" s="97"/>
      <c r="J1225" s="98"/>
    </row>
    <row r="1226" spans="8:10" ht="12" customHeight="1" x14ac:dyDescent="0.3">
      <c r="H1226" s="97"/>
      <c r="J1226" s="98"/>
    </row>
    <row r="1227" spans="8:10" ht="12" customHeight="1" x14ac:dyDescent="0.3">
      <c r="H1227" s="97"/>
      <c r="J1227" s="98"/>
    </row>
    <row r="1228" spans="8:10" ht="12" customHeight="1" x14ac:dyDescent="0.3">
      <c r="H1228" s="97"/>
      <c r="J1228" s="98"/>
    </row>
    <row r="1229" spans="8:10" ht="12" customHeight="1" x14ac:dyDescent="0.3">
      <c r="H1229" s="97"/>
      <c r="J1229" s="98"/>
    </row>
    <row r="1230" spans="8:10" ht="12" customHeight="1" x14ac:dyDescent="0.3">
      <c r="H1230" s="97"/>
      <c r="J1230" s="98"/>
    </row>
    <row r="1231" spans="8:10" ht="12" customHeight="1" x14ac:dyDescent="0.3">
      <c r="H1231" s="97"/>
      <c r="J1231" s="98"/>
    </row>
    <row r="1232" spans="8:10" ht="12" customHeight="1" x14ac:dyDescent="0.3">
      <c r="H1232" s="97"/>
      <c r="J1232" s="98"/>
    </row>
    <row r="1233" spans="8:10" ht="12" customHeight="1" x14ac:dyDescent="0.3">
      <c r="H1233" s="97"/>
      <c r="J1233" s="98"/>
    </row>
    <row r="1234" spans="8:10" ht="12" customHeight="1" x14ac:dyDescent="0.3">
      <c r="H1234" s="97"/>
      <c r="J1234" s="98"/>
    </row>
    <row r="1235" spans="8:10" ht="12" customHeight="1" x14ac:dyDescent="0.3">
      <c r="H1235" s="97"/>
      <c r="J1235" s="98"/>
    </row>
    <row r="1236" spans="8:10" ht="12" customHeight="1" x14ac:dyDescent="0.3">
      <c r="H1236" s="97"/>
      <c r="J1236" s="98"/>
    </row>
    <row r="1237" spans="8:10" ht="12" customHeight="1" x14ac:dyDescent="0.3">
      <c r="H1237" s="97"/>
      <c r="J1237" s="98"/>
    </row>
    <row r="1238" spans="8:10" ht="12" customHeight="1" x14ac:dyDescent="0.3">
      <c r="H1238" s="97"/>
      <c r="J1238" s="98"/>
    </row>
    <row r="1239" spans="8:10" ht="12" customHeight="1" x14ac:dyDescent="0.3">
      <c r="H1239" s="97"/>
      <c r="J1239" s="98"/>
    </row>
    <row r="1240" spans="8:10" ht="12" customHeight="1" x14ac:dyDescent="0.3">
      <c r="H1240" s="97"/>
      <c r="J1240" s="98"/>
    </row>
    <row r="1241" spans="8:10" ht="12" customHeight="1" x14ac:dyDescent="0.3">
      <c r="H1241" s="97"/>
      <c r="J1241" s="98"/>
    </row>
    <row r="1242" spans="8:10" ht="12" customHeight="1" x14ac:dyDescent="0.3">
      <c r="H1242" s="97"/>
      <c r="J1242" s="98"/>
    </row>
    <row r="1243" spans="8:10" ht="12" customHeight="1" x14ac:dyDescent="0.3">
      <c r="H1243" s="97"/>
      <c r="J1243" s="98"/>
    </row>
    <row r="1244" spans="8:10" ht="12" customHeight="1" x14ac:dyDescent="0.3">
      <c r="H1244" s="97"/>
      <c r="J1244" s="98"/>
    </row>
    <row r="1245" spans="8:10" ht="12" customHeight="1" x14ac:dyDescent="0.3">
      <c r="H1245" s="97"/>
      <c r="J1245" s="98"/>
    </row>
    <row r="1246" spans="8:10" ht="12" customHeight="1" x14ac:dyDescent="0.3">
      <c r="H1246" s="97"/>
      <c r="J1246" s="98"/>
    </row>
    <row r="1247" spans="8:10" ht="12" customHeight="1" x14ac:dyDescent="0.3">
      <c r="H1247" s="97"/>
      <c r="J1247" s="98"/>
    </row>
    <row r="1248" spans="8:10" ht="12" customHeight="1" x14ac:dyDescent="0.3">
      <c r="H1248" s="97"/>
      <c r="J1248" s="98"/>
    </row>
    <row r="1249" spans="8:10" ht="12" customHeight="1" x14ac:dyDescent="0.3">
      <c r="H1249" s="97"/>
      <c r="J1249" s="98"/>
    </row>
    <row r="1250" spans="8:10" ht="12" customHeight="1" x14ac:dyDescent="0.3">
      <c r="H1250" s="97"/>
      <c r="J1250" s="98"/>
    </row>
    <row r="1251" spans="8:10" ht="12" customHeight="1" x14ac:dyDescent="0.3">
      <c r="H1251" s="97"/>
      <c r="J1251" s="98"/>
    </row>
    <row r="1252" spans="8:10" ht="12" customHeight="1" x14ac:dyDescent="0.3">
      <c r="H1252" s="97"/>
      <c r="J1252" s="98"/>
    </row>
    <row r="1253" spans="8:10" ht="12" customHeight="1" x14ac:dyDescent="0.3">
      <c r="H1253" s="97"/>
      <c r="J1253" s="98"/>
    </row>
    <row r="1254" spans="8:10" ht="12" customHeight="1" x14ac:dyDescent="0.3">
      <c r="H1254" s="97"/>
      <c r="J1254" s="98"/>
    </row>
    <row r="1255" spans="8:10" ht="12" customHeight="1" x14ac:dyDescent="0.3">
      <c r="H1255" s="97"/>
      <c r="J1255" s="98"/>
    </row>
    <row r="1256" spans="8:10" ht="12" customHeight="1" x14ac:dyDescent="0.3">
      <c r="H1256" s="97"/>
      <c r="J1256" s="98"/>
    </row>
    <row r="1257" spans="8:10" ht="12" customHeight="1" x14ac:dyDescent="0.3">
      <c r="H1257" s="97"/>
      <c r="J1257" s="98"/>
    </row>
    <row r="1258" spans="8:10" ht="12" customHeight="1" x14ac:dyDescent="0.3">
      <c r="H1258" s="97"/>
      <c r="J1258" s="98"/>
    </row>
    <row r="1259" spans="8:10" ht="12" customHeight="1" x14ac:dyDescent="0.3">
      <c r="H1259" s="97"/>
      <c r="J1259" s="98"/>
    </row>
    <row r="1260" spans="8:10" ht="12" customHeight="1" x14ac:dyDescent="0.3">
      <c r="H1260" s="97"/>
      <c r="J1260" s="98"/>
    </row>
    <row r="1261" spans="8:10" ht="12" customHeight="1" x14ac:dyDescent="0.3">
      <c r="H1261" s="97"/>
      <c r="J1261" s="98"/>
    </row>
    <row r="1262" spans="8:10" ht="12" customHeight="1" x14ac:dyDescent="0.3">
      <c r="H1262" s="97"/>
      <c r="J1262" s="98"/>
    </row>
    <row r="1263" spans="8:10" ht="12" customHeight="1" x14ac:dyDescent="0.3">
      <c r="H1263" s="97"/>
      <c r="J1263" s="98"/>
    </row>
    <row r="1264" spans="8:10" ht="12" customHeight="1" x14ac:dyDescent="0.3">
      <c r="H1264" s="97"/>
      <c r="J1264" s="98"/>
    </row>
    <row r="1265" spans="8:10" ht="12" customHeight="1" x14ac:dyDescent="0.3">
      <c r="H1265" s="97"/>
      <c r="J1265" s="98"/>
    </row>
    <row r="1266" spans="8:10" ht="12" customHeight="1" x14ac:dyDescent="0.3">
      <c r="H1266" s="97"/>
      <c r="J1266" s="98"/>
    </row>
    <row r="1267" spans="8:10" ht="12" customHeight="1" x14ac:dyDescent="0.3">
      <c r="H1267" s="97"/>
      <c r="J1267" s="98"/>
    </row>
    <row r="1268" spans="8:10" ht="12" customHeight="1" x14ac:dyDescent="0.3">
      <c r="H1268" s="97"/>
      <c r="J1268" s="98"/>
    </row>
    <row r="1269" spans="8:10" ht="12" customHeight="1" x14ac:dyDescent="0.3">
      <c r="H1269" s="97"/>
      <c r="J1269" s="98"/>
    </row>
    <row r="1270" spans="8:10" ht="12" customHeight="1" x14ac:dyDescent="0.3">
      <c r="H1270" s="97"/>
      <c r="J1270" s="98"/>
    </row>
    <row r="1271" spans="8:10" ht="12" customHeight="1" x14ac:dyDescent="0.3">
      <c r="H1271" s="97"/>
      <c r="J1271" s="98"/>
    </row>
    <row r="1272" spans="8:10" ht="12" customHeight="1" x14ac:dyDescent="0.3">
      <c r="H1272" s="97"/>
      <c r="J1272" s="98"/>
    </row>
    <row r="1273" spans="8:10" ht="12" customHeight="1" x14ac:dyDescent="0.3">
      <c r="H1273" s="97"/>
      <c r="J1273" s="98"/>
    </row>
    <row r="1274" spans="8:10" ht="12" customHeight="1" x14ac:dyDescent="0.3">
      <c r="H1274" s="97"/>
      <c r="J1274" s="98"/>
    </row>
    <row r="1275" spans="8:10" ht="12" customHeight="1" x14ac:dyDescent="0.3">
      <c r="H1275" s="97"/>
      <c r="J1275" s="98"/>
    </row>
    <row r="1276" spans="8:10" ht="12" customHeight="1" x14ac:dyDescent="0.3">
      <c r="H1276" s="97"/>
      <c r="J1276" s="98"/>
    </row>
    <row r="1277" spans="8:10" ht="12" customHeight="1" x14ac:dyDescent="0.3">
      <c r="H1277" s="97"/>
      <c r="J1277" s="98"/>
    </row>
    <row r="1278" spans="8:10" ht="12" customHeight="1" x14ac:dyDescent="0.3">
      <c r="H1278" s="97"/>
      <c r="J1278" s="98"/>
    </row>
    <row r="1279" spans="8:10" ht="12" customHeight="1" x14ac:dyDescent="0.3">
      <c r="H1279" s="97"/>
      <c r="J1279" s="98"/>
    </row>
    <row r="1280" spans="8:10" ht="12" customHeight="1" x14ac:dyDescent="0.3">
      <c r="H1280" s="97"/>
      <c r="J1280" s="98"/>
    </row>
    <row r="1281" spans="8:10" ht="12" customHeight="1" x14ac:dyDescent="0.3">
      <c r="H1281" s="97"/>
      <c r="J1281" s="98"/>
    </row>
    <row r="1282" spans="8:10" ht="12" customHeight="1" x14ac:dyDescent="0.3">
      <c r="H1282" s="97"/>
      <c r="J1282" s="98"/>
    </row>
    <row r="1283" spans="8:10" ht="12" customHeight="1" x14ac:dyDescent="0.3">
      <c r="H1283" s="97"/>
      <c r="J1283" s="98"/>
    </row>
    <row r="1284" spans="8:10" ht="12" customHeight="1" x14ac:dyDescent="0.3">
      <c r="H1284" s="97"/>
      <c r="J1284" s="98"/>
    </row>
    <row r="1285" spans="8:10" ht="12" customHeight="1" x14ac:dyDescent="0.3">
      <c r="H1285" s="97"/>
      <c r="J1285" s="98"/>
    </row>
    <row r="1286" spans="8:10" ht="12" customHeight="1" x14ac:dyDescent="0.3">
      <c r="H1286" s="97"/>
      <c r="J1286" s="98"/>
    </row>
    <row r="1287" spans="8:10" ht="12" customHeight="1" x14ac:dyDescent="0.3">
      <c r="H1287" s="97"/>
      <c r="J1287" s="98"/>
    </row>
    <row r="1288" spans="8:10" ht="12" customHeight="1" x14ac:dyDescent="0.3">
      <c r="H1288" s="97"/>
      <c r="J1288" s="98"/>
    </row>
    <row r="1289" spans="8:10" ht="12" customHeight="1" x14ac:dyDescent="0.3">
      <c r="H1289" s="97"/>
      <c r="J1289" s="98"/>
    </row>
    <row r="1290" spans="8:10" ht="12" customHeight="1" x14ac:dyDescent="0.3">
      <c r="H1290" s="97"/>
      <c r="J1290" s="98"/>
    </row>
    <row r="1291" spans="8:10" ht="12" customHeight="1" x14ac:dyDescent="0.3">
      <c r="H1291" s="97"/>
      <c r="J1291" s="98"/>
    </row>
    <row r="1292" spans="8:10" ht="12" customHeight="1" x14ac:dyDescent="0.3">
      <c r="H1292" s="97"/>
      <c r="J1292" s="98"/>
    </row>
    <row r="1293" spans="8:10" ht="12" customHeight="1" x14ac:dyDescent="0.3">
      <c r="H1293" s="97"/>
      <c r="J1293" s="98"/>
    </row>
    <row r="1294" spans="8:10" ht="12" customHeight="1" x14ac:dyDescent="0.3">
      <c r="H1294" s="97"/>
      <c r="J1294" s="98"/>
    </row>
    <row r="1295" spans="8:10" ht="12" customHeight="1" x14ac:dyDescent="0.3">
      <c r="H1295" s="97"/>
      <c r="J1295" s="98"/>
    </row>
    <row r="1296" spans="8:10" ht="12" customHeight="1" x14ac:dyDescent="0.3">
      <c r="H1296" s="97"/>
      <c r="J1296" s="98"/>
    </row>
    <row r="1297" spans="8:10" ht="12" customHeight="1" x14ac:dyDescent="0.3">
      <c r="H1297" s="97"/>
      <c r="J1297" s="98"/>
    </row>
    <row r="1298" spans="8:10" ht="12" customHeight="1" x14ac:dyDescent="0.3">
      <c r="H1298" s="97"/>
      <c r="J1298" s="98"/>
    </row>
    <row r="1299" spans="8:10" ht="12" customHeight="1" x14ac:dyDescent="0.3">
      <c r="H1299" s="97"/>
      <c r="J1299" s="98"/>
    </row>
    <row r="1300" spans="8:10" ht="12" customHeight="1" x14ac:dyDescent="0.3">
      <c r="H1300" s="97"/>
      <c r="J1300" s="98"/>
    </row>
    <row r="1301" spans="8:10" ht="12" customHeight="1" x14ac:dyDescent="0.3">
      <c r="H1301" s="97"/>
      <c r="J1301" s="98"/>
    </row>
    <row r="1302" spans="8:10" ht="12" customHeight="1" x14ac:dyDescent="0.3">
      <c r="H1302" s="97"/>
      <c r="J1302" s="98"/>
    </row>
    <row r="1303" spans="8:10" ht="12" customHeight="1" x14ac:dyDescent="0.3">
      <c r="H1303" s="97"/>
      <c r="J1303" s="98"/>
    </row>
    <row r="1304" spans="8:10" ht="12" customHeight="1" x14ac:dyDescent="0.3">
      <c r="H1304" s="97"/>
      <c r="J1304" s="98"/>
    </row>
    <row r="1305" spans="8:10" ht="12" customHeight="1" x14ac:dyDescent="0.3">
      <c r="H1305" s="97"/>
      <c r="J1305" s="98"/>
    </row>
    <row r="1306" spans="8:10" ht="12" customHeight="1" x14ac:dyDescent="0.3">
      <c r="H1306" s="97"/>
      <c r="J1306" s="98"/>
    </row>
    <row r="1307" spans="8:10" ht="12" customHeight="1" x14ac:dyDescent="0.3">
      <c r="H1307" s="97"/>
      <c r="J1307" s="98"/>
    </row>
    <row r="1308" spans="8:10" ht="12" customHeight="1" x14ac:dyDescent="0.3">
      <c r="H1308" s="97"/>
      <c r="J1308" s="98"/>
    </row>
    <row r="1309" spans="8:10" ht="12" customHeight="1" x14ac:dyDescent="0.3">
      <c r="H1309" s="97"/>
      <c r="J1309" s="98"/>
    </row>
    <row r="1310" spans="8:10" ht="12" customHeight="1" x14ac:dyDescent="0.3">
      <c r="H1310" s="97"/>
      <c r="J1310" s="98"/>
    </row>
    <row r="1311" spans="8:10" ht="12" customHeight="1" x14ac:dyDescent="0.3">
      <c r="H1311" s="97"/>
      <c r="J1311" s="98"/>
    </row>
    <row r="1312" spans="8:10" ht="12" customHeight="1" x14ac:dyDescent="0.3">
      <c r="H1312" s="97"/>
      <c r="J1312" s="98"/>
    </row>
    <row r="1313" spans="8:10" ht="12" customHeight="1" x14ac:dyDescent="0.3">
      <c r="H1313" s="97"/>
      <c r="J1313" s="98"/>
    </row>
    <row r="1314" spans="8:10" ht="12" customHeight="1" x14ac:dyDescent="0.3">
      <c r="H1314" s="97"/>
      <c r="J1314" s="98"/>
    </row>
    <row r="1315" spans="8:10" ht="12" customHeight="1" x14ac:dyDescent="0.3">
      <c r="H1315" s="97"/>
      <c r="J1315" s="98"/>
    </row>
    <row r="1316" spans="8:10" ht="12" customHeight="1" x14ac:dyDescent="0.3">
      <c r="H1316" s="97"/>
      <c r="J1316" s="98"/>
    </row>
    <row r="1317" spans="8:10" ht="12" customHeight="1" x14ac:dyDescent="0.3">
      <c r="H1317" s="97"/>
      <c r="J1317" s="98"/>
    </row>
    <row r="1318" spans="8:10" ht="12" customHeight="1" x14ac:dyDescent="0.3">
      <c r="H1318" s="97"/>
      <c r="J1318" s="98"/>
    </row>
    <row r="1319" spans="8:10" ht="12" customHeight="1" x14ac:dyDescent="0.3">
      <c r="H1319" s="97"/>
      <c r="J1319" s="98"/>
    </row>
    <row r="1320" spans="8:10" ht="12" customHeight="1" x14ac:dyDescent="0.3">
      <c r="H1320" s="97"/>
      <c r="J1320" s="98"/>
    </row>
    <row r="1321" spans="8:10" ht="12" customHeight="1" x14ac:dyDescent="0.3">
      <c r="H1321" s="97"/>
      <c r="J1321" s="98"/>
    </row>
  </sheetData>
  <phoneticPr fontId="7" type="noConversion"/>
  <printOptions horizontalCentered="1" gridLines="1"/>
  <pageMargins left="0" right="0" top="0.78740157480314965" bottom="0.78740157480314965" header="0" footer="0"/>
  <pageSetup paperSize="9" scale="72" pageOrder="overThenDown" orientation="landscape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A5D4-005B-4A23-8509-E3E2A2701371}">
  <dimension ref="A1:I301"/>
  <sheetViews>
    <sheetView topLeftCell="A277" zoomScaleNormal="100" workbookViewId="0">
      <selection activeCell="E290" sqref="E290"/>
    </sheetView>
  </sheetViews>
  <sheetFormatPr defaultRowHeight="12.5" x14ac:dyDescent="0.25"/>
  <cols>
    <col min="1" max="1" width="7.453125" customWidth="1"/>
    <col min="2" max="2" width="33.6328125" customWidth="1"/>
    <col min="3" max="3" width="30.6328125" customWidth="1"/>
    <col min="4" max="4" width="5.90625" customWidth="1"/>
    <col min="5" max="5" width="7.90625" customWidth="1"/>
    <col min="6" max="6" width="8.81640625" bestFit="1" customWidth="1"/>
    <col min="7" max="7" width="9.90625" bestFit="1" customWidth="1"/>
    <col min="8" max="8" width="8.90625" bestFit="1" customWidth="1"/>
    <col min="9" max="9" width="9.90625" bestFit="1" customWidth="1"/>
    <col min="10" max="10" width="11.08984375" bestFit="1" customWidth="1"/>
  </cols>
  <sheetData>
    <row r="1" spans="1:9" x14ac:dyDescent="0.25">
      <c r="A1" s="118" t="s">
        <v>383</v>
      </c>
      <c r="B1" s="160">
        <v>2021</v>
      </c>
    </row>
    <row r="3" spans="1:9" x14ac:dyDescent="0.25">
      <c r="G3" s="118" t="s">
        <v>173</v>
      </c>
    </row>
    <row r="4" spans="1:9" ht="37.5" x14ac:dyDescent="0.25">
      <c r="A4" s="118" t="s">
        <v>30</v>
      </c>
      <c r="B4" s="118" t="s">
        <v>65</v>
      </c>
      <c r="C4" s="118" t="s">
        <v>15</v>
      </c>
      <c r="D4" s="135" t="s">
        <v>22</v>
      </c>
      <c r="E4" s="135" t="s">
        <v>0</v>
      </c>
      <c r="F4" s="135" t="s">
        <v>3</v>
      </c>
      <c r="G4" s="136" t="s">
        <v>174</v>
      </c>
      <c r="H4" s="136" t="s">
        <v>51</v>
      </c>
      <c r="I4" s="136" t="s">
        <v>176</v>
      </c>
    </row>
    <row r="5" spans="1:9" x14ac:dyDescent="0.25">
      <c r="A5">
        <v>1</v>
      </c>
      <c r="B5" t="s">
        <v>66</v>
      </c>
      <c r="C5" t="s">
        <v>36</v>
      </c>
      <c r="D5">
        <v>1</v>
      </c>
      <c r="E5" s="119">
        <v>6.6</v>
      </c>
      <c r="F5" s="119">
        <v>7.7</v>
      </c>
      <c r="G5" s="119">
        <v>1452</v>
      </c>
      <c r="H5" s="119">
        <v>242.00000000000011</v>
      </c>
      <c r="I5" s="119">
        <v>1694</v>
      </c>
    </row>
    <row r="6" spans="1:9" x14ac:dyDescent="0.25">
      <c r="C6" t="s">
        <v>168</v>
      </c>
      <c r="D6">
        <v>1</v>
      </c>
      <c r="E6" s="119">
        <v>5.3</v>
      </c>
      <c r="F6" s="119">
        <v>6.8</v>
      </c>
      <c r="G6" s="119">
        <v>212</v>
      </c>
      <c r="H6" s="119">
        <v>60</v>
      </c>
      <c r="I6" s="119">
        <v>272</v>
      </c>
    </row>
    <row r="7" spans="1:9" x14ac:dyDescent="0.25">
      <c r="C7" t="s">
        <v>172</v>
      </c>
      <c r="D7">
        <v>4</v>
      </c>
      <c r="E7" s="119">
        <v>5.6</v>
      </c>
      <c r="F7" s="119">
        <v>7.5</v>
      </c>
      <c r="G7" s="119">
        <v>672</v>
      </c>
      <c r="H7" s="119">
        <v>228.00000000000006</v>
      </c>
      <c r="I7" s="119">
        <v>900</v>
      </c>
    </row>
    <row r="8" spans="1:9" x14ac:dyDescent="0.25">
      <c r="B8" s="145" t="s">
        <v>233</v>
      </c>
      <c r="C8" s="145"/>
      <c r="D8" s="145"/>
      <c r="E8" s="145"/>
      <c r="F8" s="145"/>
      <c r="G8" s="146">
        <v>2336</v>
      </c>
      <c r="H8" s="146">
        <v>530.00000000000023</v>
      </c>
      <c r="I8" s="146">
        <v>2866</v>
      </c>
    </row>
    <row r="9" spans="1:9" x14ac:dyDescent="0.25">
      <c r="B9" t="s">
        <v>63</v>
      </c>
      <c r="C9" t="s">
        <v>26</v>
      </c>
      <c r="D9">
        <v>6</v>
      </c>
      <c r="E9" s="119">
        <v>15.5</v>
      </c>
      <c r="F9" s="119">
        <v>18.5</v>
      </c>
      <c r="G9" s="119">
        <v>465</v>
      </c>
      <c r="H9" s="119">
        <v>90</v>
      </c>
      <c r="I9" s="119">
        <v>555</v>
      </c>
    </row>
    <row r="10" spans="1:9" x14ac:dyDescent="0.25">
      <c r="C10" t="s">
        <v>36</v>
      </c>
      <c r="D10">
        <v>3</v>
      </c>
      <c r="E10" s="119">
        <v>6.6</v>
      </c>
      <c r="F10" s="119">
        <v>7.7</v>
      </c>
      <c r="G10" s="119">
        <v>4356</v>
      </c>
      <c r="H10" s="119">
        <v>726.00000000000034</v>
      </c>
      <c r="I10" s="119">
        <v>5082</v>
      </c>
    </row>
    <row r="11" spans="1:9" x14ac:dyDescent="0.25">
      <c r="C11" t="s">
        <v>34</v>
      </c>
      <c r="D11">
        <v>5</v>
      </c>
      <c r="E11" s="119">
        <v>1</v>
      </c>
      <c r="F11" s="119">
        <v>2</v>
      </c>
      <c r="G11" s="119">
        <v>250</v>
      </c>
      <c r="H11" s="119">
        <v>250</v>
      </c>
      <c r="I11" s="119">
        <v>500</v>
      </c>
    </row>
    <row r="12" spans="1:9" x14ac:dyDescent="0.25">
      <c r="C12" t="s">
        <v>223</v>
      </c>
      <c r="D12">
        <v>2</v>
      </c>
      <c r="E12" s="119">
        <v>28</v>
      </c>
      <c r="F12" s="119">
        <v>45</v>
      </c>
      <c r="G12" s="119">
        <v>56</v>
      </c>
      <c r="H12" s="119">
        <v>34</v>
      </c>
      <c r="I12" s="119">
        <v>90</v>
      </c>
    </row>
    <row r="13" spans="1:9" x14ac:dyDescent="0.25">
      <c r="B13" s="145" t="s">
        <v>234</v>
      </c>
      <c r="C13" s="145"/>
      <c r="D13" s="145"/>
      <c r="E13" s="145"/>
      <c r="F13" s="145"/>
      <c r="G13" s="146">
        <v>5127</v>
      </c>
      <c r="H13" s="146">
        <v>1100.0000000000005</v>
      </c>
      <c r="I13" s="146">
        <v>6227</v>
      </c>
    </row>
    <row r="14" spans="1:9" x14ac:dyDescent="0.25">
      <c r="B14" t="s">
        <v>109</v>
      </c>
      <c r="C14" t="s">
        <v>26</v>
      </c>
      <c r="D14">
        <v>4</v>
      </c>
      <c r="E14" s="119">
        <v>15.5</v>
      </c>
      <c r="F14" s="119">
        <v>19</v>
      </c>
      <c r="G14" s="119">
        <v>310</v>
      </c>
      <c r="H14" s="119">
        <v>70</v>
      </c>
      <c r="I14" s="119">
        <v>380</v>
      </c>
    </row>
    <row r="15" spans="1:9" x14ac:dyDescent="0.25">
      <c r="C15" t="s">
        <v>36</v>
      </c>
      <c r="D15">
        <v>5</v>
      </c>
      <c r="E15" s="119">
        <v>6.6</v>
      </c>
      <c r="F15" s="119">
        <v>7</v>
      </c>
      <c r="G15" s="119">
        <v>7260</v>
      </c>
      <c r="H15" s="119">
        <v>440.00000000000045</v>
      </c>
      <c r="I15" s="119">
        <v>7700</v>
      </c>
    </row>
    <row r="16" spans="1:9" x14ac:dyDescent="0.25">
      <c r="C16" t="s">
        <v>34</v>
      </c>
      <c r="D16">
        <v>10</v>
      </c>
      <c r="E16" s="119">
        <v>1</v>
      </c>
      <c r="F16" s="119">
        <v>2.2000000000000002</v>
      </c>
      <c r="G16" s="119">
        <v>250</v>
      </c>
      <c r="H16" s="119">
        <v>300.00000000000006</v>
      </c>
      <c r="I16" s="119">
        <v>550</v>
      </c>
    </row>
    <row r="17" spans="2:9" x14ac:dyDescent="0.25">
      <c r="C17" t="s">
        <v>188</v>
      </c>
      <c r="D17">
        <v>8</v>
      </c>
      <c r="E17" s="119">
        <v>6.2</v>
      </c>
      <c r="F17" s="119">
        <v>7</v>
      </c>
      <c r="G17" s="119">
        <v>1488</v>
      </c>
      <c r="H17" s="119">
        <v>191.99999999999994</v>
      </c>
      <c r="I17" s="119">
        <v>1680</v>
      </c>
    </row>
    <row r="18" spans="2:9" x14ac:dyDescent="0.25">
      <c r="C18" t="s">
        <v>206</v>
      </c>
      <c r="D18">
        <v>1</v>
      </c>
      <c r="E18" s="119">
        <v>7.5</v>
      </c>
      <c r="F18" s="119">
        <v>0</v>
      </c>
      <c r="G18" s="119">
        <v>0</v>
      </c>
      <c r="H18" s="119">
        <v>0</v>
      </c>
      <c r="I18" s="119">
        <v>0</v>
      </c>
    </row>
    <row r="19" spans="2:9" x14ac:dyDescent="0.25">
      <c r="B19" s="145" t="s">
        <v>240</v>
      </c>
      <c r="C19" s="145"/>
      <c r="D19" s="145"/>
      <c r="E19" s="145"/>
      <c r="F19" s="145"/>
      <c r="G19" s="146">
        <v>9308</v>
      </c>
      <c r="H19" s="146">
        <v>1002.0000000000005</v>
      </c>
      <c r="I19" s="146">
        <v>10310</v>
      </c>
    </row>
    <row r="20" spans="2:9" x14ac:dyDescent="0.25">
      <c r="B20" t="s">
        <v>195</v>
      </c>
      <c r="C20" t="s">
        <v>26</v>
      </c>
      <c r="D20">
        <v>1</v>
      </c>
      <c r="E20" s="119">
        <v>15.5</v>
      </c>
      <c r="F20" s="119">
        <v>19</v>
      </c>
      <c r="G20" s="119">
        <v>77.5</v>
      </c>
      <c r="H20" s="119">
        <v>17.5</v>
      </c>
      <c r="I20" s="119">
        <v>95</v>
      </c>
    </row>
    <row r="21" spans="2:9" x14ac:dyDescent="0.25">
      <c r="D21">
        <v>2</v>
      </c>
      <c r="E21" s="119">
        <v>15.5</v>
      </c>
      <c r="F21" s="119">
        <v>19</v>
      </c>
      <c r="G21" s="119">
        <v>155</v>
      </c>
      <c r="H21" s="119">
        <v>35</v>
      </c>
      <c r="I21" s="119">
        <v>190</v>
      </c>
    </row>
    <row r="22" spans="2:9" x14ac:dyDescent="0.25">
      <c r="C22" t="s">
        <v>40</v>
      </c>
      <c r="G22" s="119">
        <v>507.6</v>
      </c>
      <c r="H22" s="119">
        <v>302.39999999999998</v>
      </c>
      <c r="I22" s="119">
        <v>810</v>
      </c>
    </row>
    <row r="23" spans="2:9" x14ac:dyDescent="0.25">
      <c r="C23" t="s">
        <v>18</v>
      </c>
      <c r="D23">
        <v>2</v>
      </c>
      <c r="E23" s="119">
        <v>8.4</v>
      </c>
      <c r="F23" s="119">
        <v>11.8</v>
      </c>
      <c r="G23" s="119">
        <v>336</v>
      </c>
      <c r="H23" s="119">
        <v>136</v>
      </c>
      <c r="I23" s="119">
        <v>472</v>
      </c>
    </row>
    <row r="24" spans="2:9" x14ac:dyDescent="0.25">
      <c r="C24" t="s">
        <v>29</v>
      </c>
      <c r="D24">
        <v>1</v>
      </c>
      <c r="E24" s="119">
        <v>5.45</v>
      </c>
      <c r="F24" s="119">
        <v>7.8</v>
      </c>
      <c r="G24" s="119">
        <v>1199</v>
      </c>
      <c r="H24" s="119">
        <v>516.99999999999989</v>
      </c>
      <c r="I24" s="119">
        <v>1716</v>
      </c>
    </row>
    <row r="25" spans="2:9" x14ac:dyDescent="0.25">
      <c r="C25" t="s">
        <v>196</v>
      </c>
      <c r="D25">
        <v>2</v>
      </c>
      <c r="E25" s="119">
        <v>27</v>
      </c>
      <c r="F25" s="119">
        <v>35</v>
      </c>
      <c r="G25" s="119">
        <v>1188</v>
      </c>
      <c r="H25" s="119">
        <v>352</v>
      </c>
      <c r="I25" s="119">
        <v>1540</v>
      </c>
    </row>
    <row r="26" spans="2:9" x14ac:dyDescent="0.25">
      <c r="C26" t="s">
        <v>197</v>
      </c>
      <c r="D26">
        <v>1</v>
      </c>
      <c r="E26" s="119">
        <v>4.7</v>
      </c>
      <c r="F26" s="119">
        <v>7.5</v>
      </c>
      <c r="G26" s="119">
        <v>253.8</v>
      </c>
      <c r="H26" s="119">
        <v>151.19999999999999</v>
      </c>
      <c r="I26" s="119">
        <v>405</v>
      </c>
    </row>
    <row r="27" spans="2:9" x14ac:dyDescent="0.25">
      <c r="D27">
        <v>2</v>
      </c>
      <c r="E27" s="119">
        <v>4.7</v>
      </c>
      <c r="F27" s="119">
        <v>7.5</v>
      </c>
      <c r="G27" s="119">
        <v>507.6</v>
      </c>
      <c r="H27" s="119">
        <v>302.39999999999998</v>
      </c>
      <c r="I27" s="119">
        <v>810</v>
      </c>
    </row>
    <row r="28" spans="2:9" x14ac:dyDescent="0.25">
      <c r="C28" t="s">
        <v>198</v>
      </c>
      <c r="D28">
        <v>2</v>
      </c>
      <c r="E28" s="119">
        <v>13</v>
      </c>
      <c r="F28" s="119">
        <v>14.8</v>
      </c>
      <c r="G28" s="119">
        <v>5200</v>
      </c>
      <c r="H28" s="119">
        <v>720.00000000000023</v>
      </c>
      <c r="I28" s="119">
        <v>5920</v>
      </c>
    </row>
    <row r="29" spans="2:9" x14ac:dyDescent="0.25">
      <c r="C29" t="s">
        <v>199</v>
      </c>
      <c r="D29">
        <v>3</v>
      </c>
      <c r="E29" s="119">
        <v>28</v>
      </c>
      <c r="F29" s="119">
        <v>45</v>
      </c>
      <c r="G29" s="119">
        <v>84</v>
      </c>
      <c r="H29" s="119">
        <v>51</v>
      </c>
      <c r="I29" s="119">
        <v>135</v>
      </c>
    </row>
    <row r="30" spans="2:9" x14ac:dyDescent="0.25">
      <c r="C30" t="s">
        <v>200</v>
      </c>
      <c r="D30">
        <v>1</v>
      </c>
      <c r="E30" s="119">
        <v>22</v>
      </c>
      <c r="F30" s="119">
        <v>26</v>
      </c>
      <c r="G30" s="119">
        <v>220</v>
      </c>
      <c r="H30" s="119">
        <v>40</v>
      </c>
      <c r="I30" s="119">
        <v>260</v>
      </c>
    </row>
    <row r="31" spans="2:9" x14ac:dyDescent="0.25">
      <c r="C31" t="s">
        <v>201</v>
      </c>
      <c r="D31">
        <v>1</v>
      </c>
      <c r="E31" s="119">
        <v>290</v>
      </c>
      <c r="F31" s="119">
        <v>380</v>
      </c>
      <c r="G31" s="119">
        <v>290</v>
      </c>
      <c r="H31" s="119">
        <v>90</v>
      </c>
      <c r="I31" s="119">
        <v>380</v>
      </c>
    </row>
    <row r="32" spans="2:9" x14ac:dyDescent="0.25">
      <c r="C32" t="s">
        <v>202</v>
      </c>
      <c r="D32">
        <v>1</v>
      </c>
      <c r="E32" s="119">
        <v>30</v>
      </c>
      <c r="F32" s="119">
        <v>36</v>
      </c>
      <c r="G32" s="119">
        <v>150</v>
      </c>
      <c r="H32" s="119">
        <v>30</v>
      </c>
      <c r="I32" s="119">
        <v>180</v>
      </c>
    </row>
    <row r="33" spans="1:9" x14ac:dyDescent="0.25">
      <c r="C33" t="s">
        <v>203</v>
      </c>
      <c r="D33">
        <v>3</v>
      </c>
      <c r="E33" s="119">
        <v>38</v>
      </c>
      <c r="F33" s="119">
        <v>48</v>
      </c>
      <c r="G33" s="119">
        <v>114</v>
      </c>
      <c r="H33" s="119">
        <v>30</v>
      </c>
      <c r="I33" s="119">
        <v>144</v>
      </c>
    </row>
    <row r="34" spans="1:9" x14ac:dyDescent="0.25">
      <c r="C34" t="s">
        <v>204</v>
      </c>
      <c r="D34">
        <v>1</v>
      </c>
      <c r="E34" s="119">
        <v>29</v>
      </c>
      <c r="F34" s="119">
        <v>36</v>
      </c>
      <c r="G34" s="119">
        <v>290</v>
      </c>
      <c r="H34" s="119">
        <v>70</v>
      </c>
      <c r="I34" s="119">
        <v>360</v>
      </c>
    </row>
    <row r="35" spans="1:9" x14ac:dyDescent="0.25">
      <c r="C35" t="s">
        <v>205</v>
      </c>
      <c r="D35">
        <v>1</v>
      </c>
      <c r="E35" s="119">
        <v>60</v>
      </c>
      <c r="F35" s="119">
        <v>75</v>
      </c>
      <c r="G35" s="119">
        <v>240</v>
      </c>
      <c r="H35" s="119">
        <v>60</v>
      </c>
      <c r="I35" s="119">
        <v>300</v>
      </c>
    </row>
    <row r="36" spans="1:9" x14ac:dyDescent="0.25">
      <c r="C36" t="s">
        <v>207</v>
      </c>
      <c r="D36">
        <v>1</v>
      </c>
      <c r="E36" s="119">
        <v>39</v>
      </c>
      <c r="F36" s="119">
        <v>49</v>
      </c>
      <c r="G36" s="119">
        <v>39</v>
      </c>
      <c r="H36" s="119">
        <v>10</v>
      </c>
      <c r="I36" s="119">
        <v>49</v>
      </c>
    </row>
    <row r="37" spans="1:9" x14ac:dyDescent="0.25">
      <c r="C37" t="s">
        <v>223</v>
      </c>
      <c r="D37">
        <v>2</v>
      </c>
      <c r="E37" s="119">
        <v>28</v>
      </c>
      <c r="F37" s="119">
        <v>45</v>
      </c>
      <c r="G37" s="119">
        <v>56</v>
      </c>
      <c r="H37" s="119">
        <v>34</v>
      </c>
      <c r="I37" s="119">
        <v>90</v>
      </c>
    </row>
    <row r="38" spans="1:9" x14ac:dyDescent="0.25">
      <c r="B38" s="145" t="s">
        <v>241</v>
      </c>
      <c r="C38" s="145"/>
      <c r="D38" s="145"/>
      <c r="E38" s="145"/>
      <c r="F38" s="145"/>
      <c r="G38" s="146">
        <v>10907.5</v>
      </c>
      <c r="H38" s="146">
        <v>2948.5</v>
      </c>
      <c r="I38" s="146">
        <v>13856</v>
      </c>
    </row>
    <row r="39" spans="1:9" x14ac:dyDescent="0.25">
      <c r="A39" s="120" t="s">
        <v>389</v>
      </c>
      <c r="B39" s="120"/>
      <c r="C39" s="120"/>
      <c r="D39" s="120"/>
      <c r="E39" s="120"/>
      <c r="F39" s="120"/>
      <c r="G39" s="121">
        <v>27678.499999999996</v>
      </c>
      <c r="H39" s="121">
        <v>5580.5000000000009</v>
      </c>
      <c r="I39" s="121">
        <v>33259</v>
      </c>
    </row>
    <row r="40" spans="1:9" x14ac:dyDescent="0.25">
      <c r="A40">
        <v>2</v>
      </c>
      <c r="B40" t="s">
        <v>61</v>
      </c>
      <c r="C40" t="s">
        <v>26</v>
      </c>
      <c r="D40">
        <v>1</v>
      </c>
      <c r="E40" s="119">
        <v>15.5</v>
      </c>
      <c r="F40" s="119">
        <v>20</v>
      </c>
      <c r="G40" s="119">
        <v>77.5</v>
      </c>
      <c r="H40" s="119">
        <v>22.5</v>
      </c>
      <c r="I40" s="119">
        <v>100</v>
      </c>
    </row>
    <row r="41" spans="1:9" x14ac:dyDescent="0.25">
      <c r="C41" t="s">
        <v>36</v>
      </c>
      <c r="D41">
        <v>1</v>
      </c>
      <c r="E41" s="119">
        <v>6.6</v>
      </c>
      <c r="F41" s="119">
        <v>7.5</v>
      </c>
      <c r="G41" s="119">
        <v>1452</v>
      </c>
      <c r="H41" s="119">
        <v>198.00000000000009</v>
      </c>
      <c r="I41" s="119">
        <v>1650</v>
      </c>
    </row>
    <row r="42" spans="1:9" x14ac:dyDescent="0.25">
      <c r="C42" t="s">
        <v>172</v>
      </c>
      <c r="D42">
        <v>1</v>
      </c>
      <c r="E42" s="119">
        <v>6.4</v>
      </c>
      <c r="F42" s="119">
        <v>7.5</v>
      </c>
      <c r="G42" s="119">
        <v>192</v>
      </c>
      <c r="H42" s="119">
        <v>32.999999999999986</v>
      </c>
      <c r="I42" s="119">
        <v>225</v>
      </c>
    </row>
    <row r="43" spans="1:9" x14ac:dyDescent="0.25">
      <c r="B43" s="145" t="s">
        <v>237</v>
      </c>
      <c r="C43" s="145"/>
      <c r="D43" s="145"/>
      <c r="E43" s="145"/>
      <c r="F43" s="145"/>
      <c r="G43" s="146">
        <v>1721.5</v>
      </c>
      <c r="H43" s="146">
        <v>253.50000000000006</v>
      </c>
      <c r="I43" s="146">
        <v>1975</v>
      </c>
    </row>
    <row r="44" spans="1:9" x14ac:dyDescent="0.25">
      <c r="B44" t="s">
        <v>66</v>
      </c>
      <c r="C44" t="s">
        <v>36</v>
      </c>
      <c r="D44">
        <v>1</v>
      </c>
      <c r="E44" s="119">
        <v>6.6</v>
      </c>
      <c r="F44" s="119">
        <v>7.7</v>
      </c>
      <c r="G44" s="119">
        <v>1452</v>
      </c>
      <c r="H44" s="119">
        <v>242.00000000000011</v>
      </c>
      <c r="I44" s="119">
        <v>1694</v>
      </c>
    </row>
    <row r="45" spans="1:9" x14ac:dyDescent="0.25">
      <c r="B45" s="145" t="s">
        <v>233</v>
      </c>
      <c r="C45" s="145"/>
      <c r="D45" s="145"/>
      <c r="E45" s="145"/>
      <c r="F45" s="145"/>
      <c r="G45" s="146">
        <v>1452</v>
      </c>
      <c r="H45" s="146">
        <v>242.00000000000011</v>
      </c>
      <c r="I45" s="146">
        <v>1694</v>
      </c>
    </row>
    <row r="46" spans="1:9" x14ac:dyDescent="0.25">
      <c r="B46" t="s">
        <v>81</v>
      </c>
      <c r="C46" t="s">
        <v>26</v>
      </c>
      <c r="D46">
        <v>4</v>
      </c>
      <c r="E46" s="119">
        <v>15.5</v>
      </c>
      <c r="F46" s="119">
        <v>18</v>
      </c>
      <c r="G46" s="119">
        <v>310</v>
      </c>
      <c r="H46" s="119">
        <v>50</v>
      </c>
      <c r="I46" s="119">
        <v>360</v>
      </c>
    </row>
    <row r="47" spans="1:9" x14ac:dyDescent="0.25">
      <c r="C47" t="s">
        <v>197</v>
      </c>
      <c r="D47">
        <v>3</v>
      </c>
      <c r="E47" s="119">
        <v>4.7</v>
      </c>
      <c r="F47" s="119">
        <v>6.6</v>
      </c>
      <c r="G47" s="119">
        <v>761.40000000000009</v>
      </c>
      <c r="H47" s="119">
        <v>307.7999999999999</v>
      </c>
      <c r="I47" s="119">
        <v>1069.2</v>
      </c>
    </row>
    <row r="48" spans="1:9" x14ac:dyDescent="0.25">
      <c r="C48" t="s">
        <v>251</v>
      </c>
      <c r="D48">
        <v>5</v>
      </c>
      <c r="E48" s="119">
        <v>6.4</v>
      </c>
      <c r="F48" s="119">
        <v>6.7</v>
      </c>
      <c r="G48" s="119">
        <v>7040</v>
      </c>
      <c r="H48" s="119">
        <v>329.99999999999977</v>
      </c>
      <c r="I48" s="119">
        <v>7370</v>
      </c>
    </row>
    <row r="49" spans="2:9" x14ac:dyDescent="0.25">
      <c r="C49" t="s">
        <v>252</v>
      </c>
      <c r="D49">
        <v>1</v>
      </c>
      <c r="E49" s="119">
        <v>60</v>
      </c>
      <c r="F49" s="119">
        <v>78</v>
      </c>
      <c r="G49" s="119">
        <v>240</v>
      </c>
      <c r="H49" s="119">
        <v>72</v>
      </c>
      <c r="I49" s="119">
        <v>312</v>
      </c>
    </row>
    <row r="50" spans="2:9" x14ac:dyDescent="0.25">
      <c r="B50" s="145" t="s">
        <v>236</v>
      </c>
      <c r="C50" s="145"/>
      <c r="D50" s="145"/>
      <c r="E50" s="145"/>
      <c r="F50" s="145"/>
      <c r="G50" s="146">
        <v>8351.4</v>
      </c>
      <c r="H50" s="146">
        <v>759.79999999999973</v>
      </c>
      <c r="I50" s="146">
        <v>9111.2000000000007</v>
      </c>
    </row>
    <row r="51" spans="2:9" x14ac:dyDescent="0.25">
      <c r="B51" t="s">
        <v>195</v>
      </c>
      <c r="C51" t="s">
        <v>26</v>
      </c>
      <c r="D51">
        <v>1</v>
      </c>
      <c r="E51" s="119">
        <v>15.5</v>
      </c>
      <c r="F51" s="119">
        <v>19</v>
      </c>
      <c r="G51" s="119">
        <v>77.5</v>
      </c>
      <c r="H51" s="119">
        <v>17.5</v>
      </c>
      <c r="I51" s="119">
        <v>95</v>
      </c>
    </row>
    <row r="52" spans="2:9" x14ac:dyDescent="0.25">
      <c r="C52" t="s">
        <v>18</v>
      </c>
      <c r="D52">
        <v>2</v>
      </c>
      <c r="E52" s="119">
        <v>8.4</v>
      </c>
      <c r="F52" s="119">
        <v>11.8</v>
      </c>
      <c r="G52" s="119">
        <v>336</v>
      </c>
      <c r="H52" s="119">
        <v>136</v>
      </c>
      <c r="I52" s="119">
        <v>472</v>
      </c>
    </row>
    <row r="53" spans="2:9" x14ac:dyDescent="0.25">
      <c r="C53" t="s">
        <v>36</v>
      </c>
      <c r="D53">
        <v>1</v>
      </c>
      <c r="E53" s="119">
        <v>6.6</v>
      </c>
      <c r="F53" s="119">
        <v>7.8</v>
      </c>
      <c r="G53" s="119">
        <v>1452</v>
      </c>
      <c r="H53" s="119">
        <v>264.00000000000006</v>
      </c>
      <c r="I53" s="119">
        <v>1716</v>
      </c>
    </row>
    <row r="54" spans="2:9" x14ac:dyDescent="0.25">
      <c r="C54" t="s">
        <v>197</v>
      </c>
      <c r="D54">
        <v>1</v>
      </c>
      <c r="E54" s="119">
        <v>4.7</v>
      </c>
      <c r="F54" s="119">
        <v>7.5</v>
      </c>
      <c r="G54" s="119">
        <v>253.8</v>
      </c>
      <c r="H54" s="119">
        <v>151.19999999999999</v>
      </c>
      <c r="I54" s="119">
        <v>405</v>
      </c>
    </row>
    <row r="55" spans="2:9" x14ac:dyDescent="0.25">
      <c r="C55" t="s">
        <v>200</v>
      </c>
      <c r="D55">
        <v>1</v>
      </c>
      <c r="E55" s="119">
        <v>22</v>
      </c>
      <c r="F55" s="119">
        <v>26</v>
      </c>
      <c r="G55" s="119">
        <v>110</v>
      </c>
      <c r="H55" s="119">
        <v>20</v>
      </c>
      <c r="I55" s="119">
        <v>130</v>
      </c>
    </row>
    <row r="56" spans="2:9" x14ac:dyDescent="0.25">
      <c r="C56" t="s">
        <v>201</v>
      </c>
      <c r="D56">
        <v>1</v>
      </c>
      <c r="E56" s="119">
        <v>290</v>
      </c>
      <c r="F56" s="119">
        <v>380</v>
      </c>
      <c r="G56" s="119">
        <v>290</v>
      </c>
      <c r="H56" s="119">
        <v>90</v>
      </c>
      <c r="I56" s="119">
        <v>380</v>
      </c>
    </row>
    <row r="57" spans="2:9" x14ac:dyDescent="0.25">
      <c r="B57" s="145" t="s">
        <v>241</v>
      </c>
      <c r="C57" s="145"/>
      <c r="D57" s="145"/>
      <c r="E57" s="145"/>
      <c r="F57" s="145"/>
      <c r="G57" s="146">
        <v>2519.3000000000002</v>
      </c>
      <c r="H57" s="146">
        <v>678.7</v>
      </c>
      <c r="I57" s="146">
        <v>3198</v>
      </c>
    </row>
    <row r="58" spans="2:9" x14ac:dyDescent="0.25">
      <c r="B58" t="s">
        <v>243</v>
      </c>
      <c r="C58" t="s">
        <v>26</v>
      </c>
      <c r="D58">
        <v>2</v>
      </c>
      <c r="E58" s="119">
        <v>15.5</v>
      </c>
      <c r="F58" s="119">
        <v>19.5</v>
      </c>
      <c r="G58" s="119">
        <v>155</v>
      </c>
      <c r="H58" s="119">
        <v>40</v>
      </c>
      <c r="I58" s="119">
        <v>195</v>
      </c>
    </row>
    <row r="59" spans="2:9" x14ac:dyDescent="0.25">
      <c r="C59" t="s">
        <v>18</v>
      </c>
      <c r="D59">
        <v>1</v>
      </c>
      <c r="E59" s="119">
        <v>8.4</v>
      </c>
      <c r="F59" s="119">
        <v>11.6</v>
      </c>
      <c r="G59" s="119">
        <v>168</v>
      </c>
      <c r="H59" s="119">
        <v>63.999999999999986</v>
      </c>
      <c r="I59" s="119">
        <v>232</v>
      </c>
    </row>
    <row r="60" spans="2:9" x14ac:dyDescent="0.25">
      <c r="C60" t="s">
        <v>36</v>
      </c>
      <c r="D60">
        <v>2</v>
      </c>
      <c r="E60" s="119">
        <v>6.6</v>
      </c>
      <c r="F60" s="119">
        <v>7.6</v>
      </c>
      <c r="G60" s="119">
        <v>2904</v>
      </c>
      <c r="H60" s="119">
        <v>440</v>
      </c>
      <c r="I60" s="119">
        <v>3344</v>
      </c>
    </row>
    <row r="61" spans="2:9" x14ac:dyDescent="0.25">
      <c r="C61" t="s">
        <v>172</v>
      </c>
      <c r="D61">
        <v>5</v>
      </c>
      <c r="E61" s="119">
        <v>6.4</v>
      </c>
      <c r="F61" s="119">
        <v>7.5</v>
      </c>
      <c r="G61" s="119">
        <v>960</v>
      </c>
      <c r="H61" s="119">
        <v>164.99999999999994</v>
      </c>
      <c r="I61" s="119">
        <v>1125</v>
      </c>
    </row>
    <row r="62" spans="2:9" x14ac:dyDescent="0.25">
      <c r="C62" t="s">
        <v>230</v>
      </c>
      <c r="D62">
        <v>1</v>
      </c>
      <c r="E62" s="119">
        <v>5.3</v>
      </c>
      <c r="F62" s="119">
        <v>7</v>
      </c>
      <c r="G62" s="119">
        <v>212</v>
      </c>
      <c r="H62" s="119">
        <v>68</v>
      </c>
      <c r="I62" s="119">
        <v>280</v>
      </c>
    </row>
    <row r="63" spans="2:9" x14ac:dyDescent="0.25">
      <c r="C63" t="s">
        <v>60</v>
      </c>
      <c r="D63">
        <v>4</v>
      </c>
      <c r="E63" s="119">
        <v>28</v>
      </c>
      <c r="F63" s="119">
        <v>45</v>
      </c>
      <c r="G63" s="119">
        <v>112</v>
      </c>
      <c r="H63" s="119">
        <v>68</v>
      </c>
      <c r="I63" s="119">
        <v>180</v>
      </c>
    </row>
    <row r="64" spans="2:9" x14ac:dyDescent="0.25">
      <c r="C64" t="s">
        <v>231</v>
      </c>
      <c r="D64">
        <v>1</v>
      </c>
      <c r="E64" s="119">
        <v>18</v>
      </c>
      <c r="F64" s="119">
        <v>26</v>
      </c>
      <c r="G64" s="119">
        <v>90</v>
      </c>
      <c r="H64" s="119">
        <v>40</v>
      </c>
      <c r="I64" s="119">
        <v>130</v>
      </c>
    </row>
    <row r="65" spans="1:9" x14ac:dyDescent="0.25">
      <c r="B65" s="145" t="s">
        <v>244</v>
      </c>
      <c r="C65" s="145"/>
      <c r="D65" s="145"/>
      <c r="E65" s="145"/>
      <c r="F65" s="145"/>
      <c r="G65" s="146">
        <v>4601</v>
      </c>
      <c r="H65" s="146">
        <v>885</v>
      </c>
      <c r="I65" s="146">
        <v>5486</v>
      </c>
    </row>
    <row r="66" spans="1:9" x14ac:dyDescent="0.25">
      <c r="B66" t="s">
        <v>250</v>
      </c>
      <c r="C66" t="s">
        <v>48</v>
      </c>
      <c r="D66">
        <v>3</v>
      </c>
      <c r="E66" s="119">
        <v>4.5</v>
      </c>
      <c r="F66" s="119">
        <v>5</v>
      </c>
      <c r="G66" s="119">
        <v>162</v>
      </c>
      <c r="H66" s="119">
        <v>18</v>
      </c>
      <c r="I66" s="119">
        <v>180</v>
      </c>
    </row>
    <row r="67" spans="1:9" x14ac:dyDescent="0.25">
      <c r="C67" t="s">
        <v>26</v>
      </c>
      <c r="D67">
        <v>1</v>
      </c>
      <c r="E67" s="119">
        <v>15.5</v>
      </c>
      <c r="F67" s="119">
        <v>20</v>
      </c>
      <c r="G67" s="119">
        <v>77.5</v>
      </c>
      <c r="H67" s="119">
        <v>22.5</v>
      </c>
      <c r="I67" s="119">
        <v>100</v>
      </c>
    </row>
    <row r="68" spans="1:9" x14ac:dyDescent="0.25">
      <c r="C68" t="s">
        <v>18</v>
      </c>
      <c r="D68">
        <v>4</v>
      </c>
      <c r="E68" s="119">
        <v>8.4</v>
      </c>
      <c r="F68" s="119">
        <v>11.5</v>
      </c>
      <c r="G68" s="119">
        <v>672</v>
      </c>
      <c r="H68" s="119">
        <v>247.99999999999997</v>
      </c>
      <c r="I68" s="119">
        <v>920</v>
      </c>
    </row>
    <row r="69" spans="1:9" x14ac:dyDescent="0.25">
      <c r="B69" s="145" t="s">
        <v>388</v>
      </c>
      <c r="C69" s="145"/>
      <c r="D69" s="145"/>
      <c r="E69" s="145"/>
      <c r="F69" s="145"/>
      <c r="G69" s="146">
        <v>911.5</v>
      </c>
      <c r="H69" s="146">
        <v>288.5</v>
      </c>
      <c r="I69" s="146">
        <v>1200</v>
      </c>
    </row>
    <row r="70" spans="1:9" x14ac:dyDescent="0.25">
      <c r="B70" t="s">
        <v>260</v>
      </c>
      <c r="C70" t="s">
        <v>26</v>
      </c>
      <c r="D70">
        <v>1</v>
      </c>
      <c r="E70" s="119">
        <v>16</v>
      </c>
      <c r="F70" s="119">
        <v>20</v>
      </c>
      <c r="G70" s="119">
        <v>80</v>
      </c>
      <c r="H70" s="119">
        <v>20</v>
      </c>
      <c r="I70" s="119">
        <v>100</v>
      </c>
    </row>
    <row r="71" spans="1:9" x14ac:dyDescent="0.25">
      <c r="C71" t="s">
        <v>172</v>
      </c>
      <c r="D71">
        <v>1</v>
      </c>
      <c r="E71" s="119">
        <v>6.2</v>
      </c>
      <c r="F71" s="119">
        <v>7.6</v>
      </c>
      <c r="G71" s="119">
        <v>186</v>
      </c>
      <c r="H71" s="119">
        <v>41.999999999999986</v>
      </c>
      <c r="I71" s="119">
        <v>228</v>
      </c>
    </row>
    <row r="72" spans="1:9" x14ac:dyDescent="0.25">
      <c r="C72" t="s">
        <v>251</v>
      </c>
      <c r="D72">
        <v>1</v>
      </c>
      <c r="E72" s="119">
        <v>6.4</v>
      </c>
      <c r="F72" s="119">
        <v>7.7</v>
      </c>
      <c r="G72" s="119">
        <v>1408</v>
      </c>
      <c r="H72" s="119">
        <v>285.99999999999994</v>
      </c>
      <c r="I72" s="119">
        <v>1694</v>
      </c>
    </row>
    <row r="73" spans="1:9" x14ac:dyDescent="0.25">
      <c r="B73" s="145" t="s">
        <v>261</v>
      </c>
      <c r="C73" s="145"/>
      <c r="D73" s="145"/>
      <c r="E73" s="145"/>
      <c r="F73" s="145"/>
      <c r="G73" s="146">
        <v>1674</v>
      </c>
      <c r="H73" s="146">
        <v>347.99999999999994</v>
      </c>
      <c r="I73" s="146">
        <v>2022</v>
      </c>
    </row>
    <row r="74" spans="1:9" x14ac:dyDescent="0.25">
      <c r="A74" s="120" t="s">
        <v>390</v>
      </c>
      <c r="B74" s="120"/>
      <c r="C74" s="120"/>
      <c r="D74" s="120"/>
      <c r="E74" s="120"/>
      <c r="F74" s="120"/>
      <c r="G74" s="121">
        <v>21230.699999999997</v>
      </c>
      <c r="H74" s="121">
        <v>3455.5</v>
      </c>
      <c r="I74" s="121">
        <v>24686.2</v>
      </c>
    </row>
    <row r="75" spans="1:9" x14ac:dyDescent="0.25">
      <c r="A75">
        <v>3</v>
      </c>
      <c r="B75" t="s">
        <v>105</v>
      </c>
      <c r="C75" t="s">
        <v>40</v>
      </c>
      <c r="G75" s="119">
        <v>507.6</v>
      </c>
      <c r="H75" s="119">
        <v>313.19999999999993</v>
      </c>
      <c r="I75" s="119">
        <v>820.8</v>
      </c>
    </row>
    <row r="76" spans="1:9" x14ac:dyDescent="0.25">
      <c r="C76" t="s">
        <v>39</v>
      </c>
      <c r="D76">
        <v>2</v>
      </c>
      <c r="E76" s="119">
        <v>4.7</v>
      </c>
      <c r="F76" s="119">
        <v>7.6</v>
      </c>
      <c r="G76" s="119">
        <v>507.6</v>
      </c>
      <c r="H76" s="119">
        <v>313.19999999999993</v>
      </c>
      <c r="I76" s="119">
        <v>820.8</v>
      </c>
    </row>
    <row r="77" spans="1:9" x14ac:dyDescent="0.25">
      <c r="C77" t="s">
        <v>38</v>
      </c>
      <c r="D77">
        <v>1</v>
      </c>
      <c r="E77" s="119">
        <v>5.05</v>
      </c>
      <c r="F77" s="119">
        <v>7.3</v>
      </c>
      <c r="G77" s="119">
        <v>1111</v>
      </c>
      <c r="H77" s="119">
        <v>495</v>
      </c>
      <c r="I77" s="119">
        <v>1606</v>
      </c>
    </row>
    <row r="78" spans="1:9" x14ac:dyDescent="0.25">
      <c r="C78" t="s">
        <v>60</v>
      </c>
      <c r="D78">
        <v>2</v>
      </c>
      <c r="E78" s="119">
        <v>28</v>
      </c>
      <c r="F78" s="119">
        <v>45</v>
      </c>
      <c r="G78" s="119">
        <v>56</v>
      </c>
      <c r="H78" s="119">
        <v>34</v>
      </c>
      <c r="I78" s="119">
        <v>90</v>
      </c>
    </row>
    <row r="79" spans="1:9" x14ac:dyDescent="0.25">
      <c r="C79" t="s">
        <v>251</v>
      </c>
      <c r="D79">
        <v>2</v>
      </c>
      <c r="E79" s="119">
        <v>6.4</v>
      </c>
      <c r="F79" s="119">
        <v>7.3</v>
      </c>
      <c r="G79" s="119">
        <v>2816</v>
      </c>
      <c r="H79" s="119">
        <v>395.99999999999977</v>
      </c>
      <c r="I79" s="119">
        <v>3212</v>
      </c>
    </row>
    <row r="80" spans="1:9" x14ac:dyDescent="0.25">
      <c r="B80" s="145" t="s">
        <v>238</v>
      </c>
      <c r="C80" s="145"/>
      <c r="D80" s="145"/>
      <c r="E80" s="145"/>
      <c r="F80" s="145"/>
      <c r="G80" s="146">
        <v>4998.2</v>
      </c>
      <c r="H80" s="146">
        <v>1551.3999999999996</v>
      </c>
      <c r="I80" s="146">
        <v>6549.6</v>
      </c>
    </row>
    <row r="81" spans="2:9" x14ac:dyDescent="0.25">
      <c r="B81" t="s">
        <v>81</v>
      </c>
      <c r="C81" t="s">
        <v>26</v>
      </c>
      <c r="D81">
        <v>4</v>
      </c>
      <c r="E81" s="119">
        <v>16</v>
      </c>
      <c r="F81" s="119">
        <v>19</v>
      </c>
      <c r="G81" s="119">
        <v>320</v>
      </c>
      <c r="H81" s="119">
        <v>60</v>
      </c>
      <c r="I81" s="119">
        <v>380</v>
      </c>
    </row>
    <row r="82" spans="2:9" x14ac:dyDescent="0.25">
      <c r="C82" t="s">
        <v>40</v>
      </c>
      <c r="G82" s="119">
        <v>2284.1999999999998</v>
      </c>
      <c r="H82" s="119">
        <v>1166.3999999999999</v>
      </c>
      <c r="I82" s="119">
        <v>3450.6</v>
      </c>
    </row>
    <row r="83" spans="2:9" x14ac:dyDescent="0.25">
      <c r="C83" t="s">
        <v>39</v>
      </c>
      <c r="D83">
        <v>4</v>
      </c>
      <c r="E83" s="119">
        <v>4.7</v>
      </c>
      <c r="F83" s="119">
        <v>7.6</v>
      </c>
      <c r="G83" s="119">
        <v>1015.2</v>
      </c>
      <c r="H83" s="119">
        <v>626.39999999999986</v>
      </c>
      <c r="I83" s="119">
        <v>1641.6</v>
      </c>
    </row>
    <row r="84" spans="2:9" x14ac:dyDescent="0.25">
      <c r="D84">
        <v>7</v>
      </c>
      <c r="E84" s="119">
        <v>4.7</v>
      </c>
      <c r="F84" s="119">
        <v>6.7</v>
      </c>
      <c r="G84" s="119">
        <v>1776.6000000000001</v>
      </c>
      <c r="H84" s="119">
        <v>756</v>
      </c>
      <c r="I84" s="119">
        <v>2532.6000000000004</v>
      </c>
    </row>
    <row r="85" spans="2:9" x14ac:dyDescent="0.25">
      <c r="C85" t="s">
        <v>38</v>
      </c>
      <c r="D85">
        <v>1</v>
      </c>
      <c r="E85" s="119">
        <v>5.05</v>
      </c>
      <c r="F85" s="119">
        <v>6.8</v>
      </c>
      <c r="G85" s="119">
        <v>1111</v>
      </c>
      <c r="H85" s="119">
        <v>385</v>
      </c>
      <c r="I85" s="119">
        <v>1496</v>
      </c>
    </row>
    <row r="86" spans="2:9" x14ac:dyDescent="0.25">
      <c r="C86" t="s">
        <v>251</v>
      </c>
      <c r="D86">
        <v>5</v>
      </c>
      <c r="E86" s="119">
        <v>6.4</v>
      </c>
      <c r="F86" s="119">
        <v>7.4</v>
      </c>
      <c r="G86" s="119">
        <v>7040</v>
      </c>
      <c r="H86" s="119">
        <v>1100</v>
      </c>
      <c r="I86" s="119">
        <v>8140</v>
      </c>
    </row>
    <row r="87" spans="2:9" x14ac:dyDescent="0.25">
      <c r="D87">
        <v>6</v>
      </c>
      <c r="E87" s="119">
        <v>6.4</v>
      </c>
      <c r="F87" s="119">
        <v>6.8</v>
      </c>
      <c r="G87" s="119">
        <v>8448</v>
      </c>
      <c r="H87" s="119">
        <v>527.99999999999932</v>
      </c>
      <c r="I87" s="119">
        <v>8976</v>
      </c>
    </row>
    <row r="88" spans="2:9" x14ac:dyDescent="0.25">
      <c r="C88" t="s">
        <v>281</v>
      </c>
      <c r="D88">
        <v>2</v>
      </c>
      <c r="E88" s="119">
        <v>7.2</v>
      </c>
      <c r="F88" s="119">
        <v>7.8</v>
      </c>
      <c r="G88" s="119">
        <v>3240</v>
      </c>
      <c r="H88" s="119">
        <v>269.99999999999983</v>
      </c>
      <c r="I88" s="119">
        <v>3510</v>
      </c>
    </row>
    <row r="89" spans="2:9" x14ac:dyDescent="0.25">
      <c r="B89" s="145" t="s">
        <v>236</v>
      </c>
      <c r="C89" s="145"/>
      <c r="D89" s="145"/>
      <c r="E89" s="145"/>
      <c r="F89" s="145"/>
      <c r="G89" s="146">
        <v>25235</v>
      </c>
      <c r="H89" s="146">
        <v>4891.7999999999993</v>
      </c>
      <c r="I89" s="146">
        <v>30126.799999999999</v>
      </c>
    </row>
    <row r="90" spans="2:9" x14ac:dyDescent="0.25">
      <c r="B90" t="s">
        <v>109</v>
      </c>
      <c r="C90" t="s">
        <v>26</v>
      </c>
      <c r="D90">
        <v>4</v>
      </c>
      <c r="E90" s="119">
        <v>16</v>
      </c>
      <c r="F90" s="119">
        <v>19</v>
      </c>
      <c r="G90" s="119">
        <v>320</v>
      </c>
      <c r="H90" s="119">
        <v>60</v>
      </c>
      <c r="I90" s="119">
        <v>380</v>
      </c>
    </row>
    <row r="91" spans="2:9" x14ac:dyDescent="0.25">
      <c r="C91" t="s">
        <v>34</v>
      </c>
      <c r="D91">
        <v>5</v>
      </c>
      <c r="E91" s="119">
        <v>1.2</v>
      </c>
      <c r="F91" s="119">
        <v>2.2000000000000002</v>
      </c>
      <c r="G91" s="119">
        <v>150</v>
      </c>
      <c r="H91" s="119">
        <v>125.00000000000003</v>
      </c>
      <c r="I91" s="119">
        <v>275</v>
      </c>
    </row>
    <row r="92" spans="2:9" x14ac:dyDescent="0.25">
      <c r="C92" t="s">
        <v>188</v>
      </c>
      <c r="D92">
        <v>5</v>
      </c>
      <c r="E92" s="119">
        <v>4.7</v>
      </c>
      <c r="F92" s="119">
        <v>7.8</v>
      </c>
      <c r="G92" s="119">
        <v>705</v>
      </c>
      <c r="H92" s="119">
        <v>464.99999999999994</v>
      </c>
      <c r="I92" s="119">
        <v>1170</v>
      </c>
    </row>
    <row r="93" spans="2:9" x14ac:dyDescent="0.25">
      <c r="C93" t="s">
        <v>274</v>
      </c>
      <c r="D93">
        <v>5</v>
      </c>
      <c r="E93" s="119">
        <v>6.4</v>
      </c>
      <c r="F93" s="119">
        <v>7.5</v>
      </c>
      <c r="G93" s="119">
        <v>7040</v>
      </c>
      <c r="H93" s="119">
        <v>1209.9999999999995</v>
      </c>
      <c r="I93" s="119">
        <v>8250</v>
      </c>
    </row>
    <row r="94" spans="2:9" x14ac:dyDescent="0.25">
      <c r="B94" s="145" t="s">
        <v>240</v>
      </c>
      <c r="C94" s="145"/>
      <c r="D94" s="145"/>
      <c r="E94" s="145"/>
      <c r="F94" s="145"/>
      <c r="G94" s="146">
        <v>8215</v>
      </c>
      <c r="H94" s="146">
        <v>1859.9999999999995</v>
      </c>
      <c r="I94" s="146">
        <v>10075</v>
      </c>
    </row>
    <row r="95" spans="2:9" x14ac:dyDescent="0.25">
      <c r="B95" t="s">
        <v>195</v>
      </c>
      <c r="C95" t="s">
        <v>26</v>
      </c>
      <c r="D95">
        <v>3</v>
      </c>
      <c r="E95" s="119">
        <v>16</v>
      </c>
      <c r="F95" s="119">
        <v>20</v>
      </c>
      <c r="G95" s="119">
        <v>0</v>
      </c>
      <c r="H95" s="119">
        <v>0</v>
      </c>
      <c r="I95" s="119">
        <v>0</v>
      </c>
    </row>
    <row r="96" spans="2:9" x14ac:dyDescent="0.25">
      <c r="C96" t="s">
        <v>40</v>
      </c>
      <c r="G96" s="119">
        <v>0</v>
      </c>
      <c r="H96" s="119">
        <v>0</v>
      </c>
      <c r="I96" s="119">
        <v>0</v>
      </c>
    </row>
    <row r="97" spans="2:9" x14ac:dyDescent="0.25">
      <c r="C97" t="s">
        <v>39</v>
      </c>
      <c r="D97">
        <v>2</v>
      </c>
      <c r="E97" s="119">
        <v>4.7</v>
      </c>
      <c r="F97" s="119">
        <v>8.5</v>
      </c>
      <c r="G97" s="119">
        <v>0</v>
      </c>
      <c r="H97" s="119">
        <v>0</v>
      </c>
      <c r="I97" s="119">
        <v>0</v>
      </c>
    </row>
    <row r="98" spans="2:9" x14ac:dyDescent="0.25">
      <c r="C98" t="s">
        <v>18</v>
      </c>
      <c r="D98">
        <v>3</v>
      </c>
      <c r="E98" s="119">
        <v>10.5</v>
      </c>
      <c r="F98" s="119">
        <v>12.3</v>
      </c>
      <c r="G98" s="119">
        <v>0</v>
      </c>
      <c r="H98" s="119">
        <v>0</v>
      </c>
      <c r="I98" s="119">
        <v>0</v>
      </c>
    </row>
    <row r="99" spans="2:9" x14ac:dyDescent="0.25">
      <c r="C99" t="s">
        <v>200</v>
      </c>
      <c r="D99">
        <v>2</v>
      </c>
      <c r="E99" s="119">
        <v>22</v>
      </c>
      <c r="F99" s="119">
        <v>26</v>
      </c>
      <c r="G99" s="119">
        <v>0</v>
      </c>
      <c r="H99" s="119">
        <v>0</v>
      </c>
      <c r="I99" s="119">
        <v>0</v>
      </c>
    </row>
    <row r="100" spans="2:9" x14ac:dyDescent="0.25">
      <c r="C100" t="s">
        <v>60</v>
      </c>
      <c r="D100">
        <v>4</v>
      </c>
      <c r="E100" s="119">
        <v>28</v>
      </c>
      <c r="F100" s="119">
        <v>45</v>
      </c>
      <c r="G100" s="119">
        <v>0</v>
      </c>
      <c r="H100" s="119">
        <v>0</v>
      </c>
      <c r="I100" s="119">
        <v>0</v>
      </c>
    </row>
    <row r="101" spans="2:9" x14ac:dyDescent="0.25">
      <c r="C101" t="s">
        <v>269</v>
      </c>
      <c r="D101">
        <v>2</v>
      </c>
      <c r="E101" s="119">
        <v>305</v>
      </c>
      <c r="F101" s="119">
        <v>380</v>
      </c>
      <c r="G101" s="119">
        <v>0</v>
      </c>
      <c r="H101" s="119">
        <v>0</v>
      </c>
      <c r="I101" s="119">
        <v>0</v>
      </c>
    </row>
    <row r="102" spans="2:9" x14ac:dyDescent="0.25">
      <c r="C102" t="s">
        <v>270</v>
      </c>
      <c r="D102">
        <v>1</v>
      </c>
      <c r="E102" s="119">
        <v>50</v>
      </c>
      <c r="F102" s="119">
        <v>68</v>
      </c>
      <c r="G102" s="119">
        <v>0</v>
      </c>
      <c r="H102" s="119">
        <v>0</v>
      </c>
      <c r="I102" s="119">
        <v>0</v>
      </c>
    </row>
    <row r="103" spans="2:9" x14ac:dyDescent="0.25">
      <c r="C103" t="s">
        <v>271</v>
      </c>
      <c r="D103">
        <v>2</v>
      </c>
      <c r="E103" s="119">
        <v>50</v>
      </c>
      <c r="F103" s="119">
        <v>65</v>
      </c>
      <c r="G103" s="119">
        <v>0</v>
      </c>
      <c r="H103" s="119">
        <v>0</v>
      </c>
      <c r="I103" s="119">
        <v>0</v>
      </c>
    </row>
    <row r="104" spans="2:9" x14ac:dyDescent="0.25">
      <c r="C104" t="s">
        <v>272</v>
      </c>
      <c r="D104">
        <v>1</v>
      </c>
      <c r="E104" s="119">
        <v>28.8</v>
      </c>
      <c r="F104" s="119">
        <v>42</v>
      </c>
      <c r="G104" s="119">
        <v>0</v>
      </c>
      <c r="H104" s="119">
        <v>0</v>
      </c>
      <c r="I104" s="119">
        <v>0</v>
      </c>
    </row>
    <row r="105" spans="2:9" x14ac:dyDescent="0.25">
      <c r="C105" t="s">
        <v>273</v>
      </c>
      <c r="D105">
        <v>1</v>
      </c>
      <c r="E105" s="119">
        <v>42</v>
      </c>
      <c r="F105" s="119">
        <v>60</v>
      </c>
      <c r="G105" s="119">
        <v>0</v>
      </c>
      <c r="H105" s="119">
        <v>0</v>
      </c>
      <c r="I105" s="119">
        <v>0</v>
      </c>
    </row>
    <row r="106" spans="2:9" x14ac:dyDescent="0.25">
      <c r="B106" s="145" t="s">
        <v>241</v>
      </c>
      <c r="C106" s="145"/>
      <c r="D106" s="145"/>
      <c r="E106" s="145"/>
      <c r="F106" s="145"/>
      <c r="G106" s="146">
        <v>0</v>
      </c>
      <c r="H106" s="146">
        <v>0</v>
      </c>
      <c r="I106" s="146">
        <v>0</v>
      </c>
    </row>
    <row r="107" spans="2:9" x14ac:dyDescent="0.25">
      <c r="B107" t="s">
        <v>243</v>
      </c>
      <c r="C107" t="s">
        <v>18</v>
      </c>
      <c r="D107">
        <v>1</v>
      </c>
      <c r="E107" s="119">
        <v>10.5</v>
      </c>
      <c r="F107" s="119">
        <v>12</v>
      </c>
      <c r="G107" s="119">
        <v>210</v>
      </c>
      <c r="H107" s="119">
        <v>30</v>
      </c>
      <c r="I107" s="119">
        <v>240</v>
      </c>
    </row>
    <row r="108" spans="2:9" x14ac:dyDescent="0.25">
      <c r="B108" s="145" t="s">
        <v>244</v>
      </c>
      <c r="C108" s="145"/>
      <c r="D108" s="145"/>
      <c r="E108" s="145"/>
      <c r="F108" s="145"/>
      <c r="G108" s="146">
        <v>210</v>
      </c>
      <c r="H108" s="146">
        <v>30</v>
      </c>
      <c r="I108" s="146">
        <v>240</v>
      </c>
    </row>
    <row r="109" spans="2:9" x14ac:dyDescent="0.25">
      <c r="B109" t="s">
        <v>264</v>
      </c>
      <c r="C109" t="s">
        <v>36</v>
      </c>
      <c r="D109">
        <v>2</v>
      </c>
      <c r="E109" s="119">
        <v>6.6</v>
      </c>
      <c r="F109" s="119">
        <v>6.95</v>
      </c>
      <c r="G109" s="119">
        <v>2904</v>
      </c>
      <c r="H109" s="119">
        <v>154.00000000000023</v>
      </c>
      <c r="I109" s="119">
        <v>3058</v>
      </c>
    </row>
    <row r="110" spans="2:9" x14ac:dyDescent="0.25">
      <c r="C110" t="s">
        <v>251</v>
      </c>
      <c r="D110">
        <v>2</v>
      </c>
      <c r="E110" s="119">
        <v>6.4</v>
      </c>
      <c r="F110" s="119">
        <v>6.95</v>
      </c>
      <c r="G110" s="119">
        <v>2816</v>
      </c>
      <c r="H110" s="119">
        <v>241.99999999999991</v>
      </c>
      <c r="I110" s="119">
        <v>3058</v>
      </c>
    </row>
    <row r="111" spans="2:9" x14ac:dyDescent="0.25">
      <c r="C111" t="s">
        <v>265</v>
      </c>
      <c r="D111">
        <v>3</v>
      </c>
      <c r="E111" s="119">
        <v>5.25</v>
      </c>
      <c r="F111" s="119">
        <v>6.95</v>
      </c>
      <c r="G111" s="119">
        <v>3543.75</v>
      </c>
      <c r="H111" s="119">
        <v>1147.5000000000002</v>
      </c>
      <c r="I111" s="119">
        <v>4691.25</v>
      </c>
    </row>
    <row r="112" spans="2:9" x14ac:dyDescent="0.25">
      <c r="B112" s="145" t="s">
        <v>266</v>
      </c>
      <c r="C112" s="145"/>
      <c r="D112" s="145"/>
      <c r="E112" s="145"/>
      <c r="F112" s="145"/>
      <c r="G112" s="146">
        <v>9263.75</v>
      </c>
      <c r="H112" s="146">
        <v>1543.5000000000005</v>
      </c>
      <c r="I112" s="146">
        <v>10807.25</v>
      </c>
    </row>
    <row r="113" spans="1:9" x14ac:dyDescent="0.25">
      <c r="A113" s="120" t="s">
        <v>267</v>
      </c>
      <c r="B113" s="120"/>
      <c r="C113" s="120"/>
      <c r="D113" s="120"/>
      <c r="E113" s="120"/>
      <c r="F113" s="120"/>
      <c r="G113" s="121">
        <v>47921.95</v>
      </c>
      <c r="H113" s="121">
        <v>9876.6999999999971</v>
      </c>
      <c r="I113" s="121">
        <v>57798.65</v>
      </c>
    </row>
    <row r="114" spans="1:9" x14ac:dyDescent="0.25">
      <c r="A114">
        <v>4</v>
      </c>
      <c r="B114" t="s">
        <v>105</v>
      </c>
      <c r="C114" t="s">
        <v>251</v>
      </c>
      <c r="D114">
        <v>2</v>
      </c>
      <c r="E114" s="119">
        <v>7.5</v>
      </c>
      <c r="F114" s="119">
        <v>7.9</v>
      </c>
      <c r="G114" s="119">
        <v>3300</v>
      </c>
      <c r="H114" s="119">
        <v>176.00000000000017</v>
      </c>
      <c r="I114" s="119">
        <v>3476</v>
      </c>
    </row>
    <row r="115" spans="1:9" x14ac:dyDescent="0.25">
      <c r="C115" t="s">
        <v>291</v>
      </c>
      <c r="D115">
        <v>1</v>
      </c>
      <c r="E115" s="119">
        <v>7.6</v>
      </c>
      <c r="F115" s="119">
        <v>7.9</v>
      </c>
      <c r="G115" s="119">
        <v>1672</v>
      </c>
      <c r="H115" s="119">
        <v>66.000000000000156</v>
      </c>
      <c r="I115" s="119">
        <v>1738.0000000000002</v>
      </c>
    </row>
    <row r="116" spans="1:9" x14ac:dyDescent="0.25">
      <c r="C116" t="s">
        <v>292</v>
      </c>
      <c r="D116">
        <v>5</v>
      </c>
      <c r="E116" s="119">
        <v>7.5</v>
      </c>
      <c r="F116" s="119">
        <v>8.4</v>
      </c>
      <c r="G116" s="119">
        <v>2025</v>
      </c>
      <c r="H116" s="119">
        <v>243.00000000000011</v>
      </c>
      <c r="I116" s="119">
        <v>2268</v>
      </c>
    </row>
    <row r="117" spans="1:9" x14ac:dyDescent="0.25">
      <c r="B117" s="145" t="s">
        <v>238</v>
      </c>
      <c r="C117" s="145"/>
      <c r="D117" s="145"/>
      <c r="E117" s="145"/>
      <c r="F117" s="145"/>
      <c r="G117" s="146">
        <v>6997</v>
      </c>
      <c r="H117" s="146">
        <v>485.00000000000045</v>
      </c>
      <c r="I117" s="146">
        <v>7482</v>
      </c>
    </row>
    <row r="118" spans="1:9" x14ac:dyDescent="0.25">
      <c r="B118" t="s">
        <v>66</v>
      </c>
      <c r="C118" t="s">
        <v>286</v>
      </c>
      <c r="D118">
        <v>2</v>
      </c>
      <c r="E118" s="119">
        <v>11.5</v>
      </c>
      <c r="F118" s="119">
        <v>13</v>
      </c>
      <c r="G118" s="119">
        <v>460</v>
      </c>
      <c r="H118" s="119">
        <v>60</v>
      </c>
      <c r="I118" s="119">
        <v>520</v>
      </c>
    </row>
    <row r="119" spans="1:9" x14ac:dyDescent="0.25">
      <c r="B119" s="145" t="s">
        <v>233</v>
      </c>
      <c r="C119" s="145"/>
      <c r="D119" s="145"/>
      <c r="E119" s="145"/>
      <c r="F119" s="145"/>
      <c r="G119" s="146">
        <v>460</v>
      </c>
      <c r="H119" s="146">
        <v>60</v>
      </c>
      <c r="I119" s="146">
        <v>520</v>
      </c>
    </row>
    <row r="120" spans="1:9" x14ac:dyDescent="0.25">
      <c r="B120" t="s">
        <v>63</v>
      </c>
      <c r="C120" t="s">
        <v>26</v>
      </c>
      <c r="D120">
        <v>5</v>
      </c>
      <c r="E120" s="119">
        <v>16</v>
      </c>
      <c r="F120" s="119">
        <v>20</v>
      </c>
      <c r="G120" s="119">
        <v>400</v>
      </c>
      <c r="H120" s="119">
        <v>100</v>
      </c>
      <c r="I120" s="119">
        <v>500</v>
      </c>
    </row>
    <row r="121" spans="1:9" x14ac:dyDescent="0.25">
      <c r="C121" t="s">
        <v>40</v>
      </c>
      <c r="G121" s="119">
        <v>394.2</v>
      </c>
      <c r="H121" s="119">
        <v>64.800000000000011</v>
      </c>
      <c r="I121" s="119">
        <v>459</v>
      </c>
    </row>
    <row r="122" spans="1:9" x14ac:dyDescent="0.25">
      <c r="C122" t="s">
        <v>36</v>
      </c>
      <c r="D122">
        <v>3</v>
      </c>
      <c r="E122" s="119">
        <v>6.4</v>
      </c>
      <c r="F122" s="119">
        <v>8.1999999999999993</v>
      </c>
      <c r="G122" s="119">
        <v>4224</v>
      </c>
      <c r="H122" s="119">
        <v>1187.9999999999993</v>
      </c>
      <c r="I122" s="119">
        <v>5411.9999999999991</v>
      </c>
    </row>
    <row r="123" spans="1:9" x14ac:dyDescent="0.25">
      <c r="C123" t="s">
        <v>34</v>
      </c>
      <c r="D123">
        <v>5</v>
      </c>
      <c r="E123" s="119">
        <v>1.2</v>
      </c>
      <c r="F123" s="119">
        <v>2</v>
      </c>
      <c r="G123" s="119">
        <v>150</v>
      </c>
      <c r="H123" s="119">
        <v>100</v>
      </c>
      <c r="I123" s="119">
        <v>250</v>
      </c>
    </row>
    <row r="124" spans="1:9" x14ac:dyDescent="0.25">
      <c r="C124" t="s">
        <v>60</v>
      </c>
      <c r="D124">
        <v>2</v>
      </c>
      <c r="E124" s="119">
        <v>28</v>
      </c>
      <c r="F124" s="119">
        <v>45</v>
      </c>
      <c r="G124" s="119">
        <v>56</v>
      </c>
      <c r="H124" s="119">
        <v>34</v>
      </c>
      <c r="I124" s="119">
        <v>90</v>
      </c>
    </row>
    <row r="125" spans="1:9" x14ac:dyDescent="0.25">
      <c r="B125" s="145" t="s">
        <v>234</v>
      </c>
      <c r="C125" s="145"/>
      <c r="D125" s="145"/>
      <c r="E125" s="145"/>
      <c r="F125" s="145"/>
      <c r="G125" s="146">
        <v>5224.2</v>
      </c>
      <c r="H125" s="146">
        <v>1486.7999999999993</v>
      </c>
      <c r="I125" s="146">
        <v>6710.9999999999991</v>
      </c>
    </row>
    <row r="126" spans="1:9" x14ac:dyDescent="0.25">
      <c r="B126" t="s">
        <v>109</v>
      </c>
      <c r="C126" t="s">
        <v>26</v>
      </c>
      <c r="D126">
        <v>2</v>
      </c>
      <c r="E126" s="119">
        <v>16</v>
      </c>
      <c r="F126" s="119">
        <v>19</v>
      </c>
      <c r="G126" s="119">
        <v>160</v>
      </c>
      <c r="H126" s="119">
        <v>30</v>
      </c>
      <c r="I126" s="119">
        <v>190</v>
      </c>
    </row>
    <row r="127" spans="1:9" x14ac:dyDescent="0.25">
      <c r="D127">
        <v>4</v>
      </c>
      <c r="E127" s="119">
        <v>16</v>
      </c>
      <c r="F127" s="119">
        <v>19</v>
      </c>
      <c r="G127" s="119">
        <v>320</v>
      </c>
      <c r="H127" s="119">
        <v>60</v>
      </c>
      <c r="I127" s="119">
        <v>380</v>
      </c>
    </row>
    <row r="128" spans="1:9" x14ac:dyDescent="0.25">
      <c r="C128" t="s">
        <v>17</v>
      </c>
      <c r="D128">
        <v>6</v>
      </c>
      <c r="E128" s="119">
        <v>4.7</v>
      </c>
      <c r="F128" s="119">
        <v>7.8</v>
      </c>
      <c r="G128" s="119">
        <v>1043.4000000000001</v>
      </c>
      <c r="H128" s="119">
        <v>688.19999999999993</v>
      </c>
      <c r="I128" s="119">
        <v>1731.6</v>
      </c>
    </row>
    <row r="129" spans="1:9" x14ac:dyDescent="0.25">
      <c r="C129" t="s">
        <v>34</v>
      </c>
      <c r="D129">
        <v>10</v>
      </c>
      <c r="E129" s="119">
        <v>1.2</v>
      </c>
      <c r="F129" s="119">
        <v>2.2000000000000002</v>
      </c>
      <c r="G129" s="119">
        <v>600</v>
      </c>
      <c r="H129" s="119">
        <v>500.00000000000011</v>
      </c>
      <c r="I129" s="119">
        <v>1100</v>
      </c>
    </row>
    <row r="130" spans="1:9" x14ac:dyDescent="0.25">
      <c r="C130" t="s">
        <v>188</v>
      </c>
      <c r="D130">
        <v>5</v>
      </c>
      <c r="E130" s="119">
        <v>6.2</v>
      </c>
      <c r="F130" s="119">
        <v>8.1999999999999993</v>
      </c>
      <c r="G130" s="119">
        <v>930</v>
      </c>
      <c r="H130" s="119">
        <v>299.99999999999989</v>
      </c>
      <c r="I130" s="119">
        <v>1230</v>
      </c>
    </row>
    <row r="131" spans="1:9" x14ac:dyDescent="0.25">
      <c r="C131" t="s">
        <v>274</v>
      </c>
      <c r="D131">
        <v>5</v>
      </c>
      <c r="E131" s="119">
        <v>7.5</v>
      </c>
      <c r="F131" s="119">
        <v>7.9</v>
      </c>
      <c r="G131" s="119">
        <v>16500</v>
      </c>
      <c r="H131" s="119">
        <v>880.00000000000091</v>
      </c>
      <c r="I131" s="119">
        <v>17380</v>
      </c>
    </row>
    <row r="132" spans="1:9" x14ac:dyDescent="0.25">
      <c r="C132" t="s">
        <v>284</v>
      </c>
      <c r="D132">
        <v>1</v>
      </c>
      <c r="E132" s="119">
        <v>29</v>
      </c>
      <c r="F132" s="119">
        <v>36</v>
      </c>
      <c r="G132" s="119">
        <v>290</v>
      </c>
      <c r="H132" s="119">
        <v>70</v>
      </c>
      <c r="I132" s="119">
        <v>360</v>
      </c>
    </row>
    <row r="133" spans="1:9" x14ac:dyDescent="0.25">
      <c r="D133">
        <v>2</v>
      </c>
      <c r="E133" s="119">
        <v>29</v>
      </c>
      <c r="F133" s="119">
        <v>36</v>
      </c>
      <c r="G133" s="119">
        <v>580</v>
      </c>
      <c r="H133" s="119">
        <v>140</v>
      </c>
      <c r="I133" s="119">
        <v>720</v>
      </c>
    </row>
    <row r="134" spans="1:9" x14ac:dyDescent="0.25">
      <c r="C134" t="s">
        <v>285</v>
      </c>
      <c r="D134">
        <v>4</v>
      </c>
      <c r="E134" s="119">
        <v>42</v>
      </c>
      <c r="F134" s="119">
        <v>55</v>
      </c>
      <c r="G134" s="119">
        <v>168</v>
      </c>
      <c r="H134" s="119">
        <v>52</v>
      </c>
      <c r="I134" s="119">
        <v>220</v>
      </c>
    </row>
    <row r="135" spans="1:9" x14ac:dyDescent="0.25">
      <c r="C135" t="s">
        <v>310</v>
      </c>
      <c r="D135">
        <v>1</v>
      </c>
      <c r="E135" s="119">
        <v>21.333300000000001</v>
      </c>
      <c r="F135" s="119">
        <v>25</v>
      </c>
      <c r="G135" s="119">
        <v>319.99950000000001</v>
      </c>
      <c r="H135" s="119">
        <v>55.000499999999981</v>
      </c>
      <c r="I135" s="119">
        <v>375</v>
      </c>
    </row>
    <row r="136" spans="1:9" x14ac:dyDescent="0.25">
      <c r="B136" s="145" t="s">
        <v>240</v>
      </c>
      <c r="C136" s="145"/>
      <c r="D136" s="145"/>
      <c r="E136" s="145"/>
      <c r="F136" s="145"/>
      <c r="G136" s="146">
        <v>20911.399500000003</v>
      </c>
      <c r="H136" s="146">
        <v>2775.2005000000008</v>
      </c>
      <c r="I136" s="146">
        <v>23686.6</v>
      </c>
    </row>
    <row r="137" spans="1:9" x14ac:dyDescent="0.25">
      <c r="B137" t="s">
        <v>260</v>
      </c>
      <c r="C137" t="s">
        <v>26</v>
      </c>
      <c r="D137">
        <v>1</v>
      </c>
      <c r="E137" s="119">
        <v>16</v>
      </c>
      <c r="F137" s="119">
        <v>20</v>
      </c>
      <c r="G137" s="119">
        <v>80</v>
      </c>
      <c r="H137" s="119">
        <v>20</v>
      </c>
      <c r="I137" s="119">
        <v>100</v>
      </c>
    </row>
    <row r="138" spans="1:9" x14ac:dyDescent="0.25">
      <c r="C138" t="s">
        <v>172</v>
      </c>
      <c r="D138">
        <v>1</v>
      </c>
      <c r="E138" s="119">
        <v>6.2</v>
      </c>
      <c r="F138" s="119">
        <v>8.5</v>
      </c>
      <c r="G138" s="119">
        <v>186</v>
      </c>
      <c r="H138" s="119">
        <v>69</v>
      </c>
      <c r="I138" s="119">
        <v>255</v>
      </c>
    </row>
    <row r="139" spans="1:9" x14ac:dyDescent="0.25">
      <c r="C139" t="s">
        <v>251</v>
      </c>
      <c r="D139">
        <v>1</v>
      </c>
      <c r="E139" s="119">
        <v>7.5</v>
      </c>
      <c r="F139" s="119">
        <v>8.5</v>
      </c>
      <c r="G139" s="119">
        <v>1650</v>
      </c>
      <c r="H139" s="119">
        <v>220</v>
      </c>
      <c r="I139" s="119">
        <v>1870</v>
      </c>
    </row>
    <row r="140" spans="1:9" x14ac:dyDescent="0.25">
      <c r="B140" s="145" t="s">
        <v>261</v>
      </c>
      <c r="C140" s="145"/>
      <c r="D140" s="145"/>
      <c r="E140" s="145"/>
      <c r="F140" s="145"/>
      <c r="G140" s="146">
        <v>1916</v>
      </c>
      <c r="H140" s="146">
        <v>309</v>
      </c>
      <c r="I140" s="146">
        <v>2225</v>
      </c>
    </row>
    <row r="141" spans="1:9" x14ac:dyDescent="0.25">
      <c r="A141" s="120" t="s">
        <v>287</v>
      </c>
      <c r="B141" s="120"/>
      <c r="C141" s="120"/>
      <c r="D141" s="120"/>
      <c r="E141" s="120"/>
      <c r="F141" s="120"/>
      <c r="G141" s="121">
        <v>35508.599499999997</v>
      </c>
      <c r="H141" s="121">
        <v>5116.0005000000001</v>
      </c>
      <c r="I141" s="121">
        <v>40624.6</v>
      </c>
    </row>
    <row r="142" spans="1:9" x14ac:dyDescent="0.25">
      <c r="A142">
        <v>5</v>
      </c>
      <c r="B142" t="s">
        <v>61</v>
      </c>
      <c r="C142" t="s">
        <v>26</v>
      </c>
      <c r="D142">
        <v>1</v>
      </c>
      <c r="E142" s="119">
        <v>16</v>
      </c>
      <c r="F142" s="119">
        <v>20</v>
      </c>
      <c r="G142" s="119">
        <v>80</v>
      </c>
      <c r="H142" s="119">
        <v>20</v>
      </c>
      <c r="I142" s="119">
        <v>100</v>
      </c>
    </row>
    <row r="143" spans="1:9" x14ac:dyDescent="0.25">
      <c r="C143" t="s">
        <v>36</v>
      </c>
      <c r="D143">
        <v>1</v>
      </c>
      <c r="E143" s="119">
        <v>6.4</v>
      </c>
      <c r="F143" s="119">
        <v>8.3000000000000007</v>
      </c>
      <c r="G143" s="119">
        <v>1408</v>
      </c>
      <c r="H143" s="119">
        <v>418.00000000000006</v>
      </c>
      <c r="I143" s="119">
        <v>1826</v>
      </c>
    </row>
    <row r="144" spans="1:9" x14ac:dyDescent="0.25">
      <c r="E144" s="119">
        <v>7.6</v>
      </c>
      <c r="F144" s="119">
        <v>8.3000000000000007</v>
      </c>
      <c r="G144" s="119">
        <v>1672</v>
      </c>
      <c r="H144" s="119">
        <v>154.00000000000023</v>
      </c>
      <c r="I144" s="119">
        <v>1826.0000000000002</v>
      </c>
    </row>
    <row r="145" spans="2:9" x14ac:dyDescent="0.25">
      <c r="C145" t="s">
        <v>315</v>
      </c>
      <c r="D145">
        <v>1</v>
      </c>
      <c r="E145" s="119">
        <v>42</v>
      </c>
      <c r="F145" s="119">
        <v>50</v>
      </c>
      <c r="G145" s="119">
        <v>42</v>
      </c>
      <c r="H145" s="119">
        <v>8</v>
      </c>
      <c r="I145" s="119">
        <v>50</v>
      </c>
    </row>
    <row r="146" spans="2:9" x14ac:dyDescent="0.25">
      <c r="B146" s="145" t="s">
        <v>237</v>
      </c>
      <c r="C146" s="145"/>
      <c r="D146" s="145"/>
      <c r="E146" s="145"/>
      <c r="F146" s="145"/>
      <c r="G146" s="146">
        <v>3202</v>
      </c>
      <c r="H146" s="146">
        <v>600.00000000000023</v>
      </c>
      <c r="I146" s="146">
        <v>3802</v>
      </c>
    </row>
    <row r="147" spans="2:9" x14ac:dyDescent="0.25">
      <c r="B147" t="s">
        <v>66</v>
      </c>
      <c r="C147" t="s">
        <v>36</v>
      </c>
      <c r="D147">
        <v>1</v>
      </c>
      <c r="E147" s="119">
        <v>6.4</v>
      </c>
      <c r="F147" s="119">
        <v>8.3000000000000007</v>
      </c>
      <c r="G147" s="119">
        <v>1408</v>
      </c>
      <c r="H147" s="119">
        <v>418.00000000000006</v>
      </c>
      <c r="I147" s="119">
        <v>1826</v>
      </c>
    </row>
    <row r="148" spans="2:9" x14ac:dyDescent="0.25">
      <c r="C148" t="s">
        <v>172</v>
      </c>
      <c r="D148">
        <v>4</v>
      </c>
      <c r="E148" s="119">
        <v>6.4</v>
      </c>
      <c r="F148" s="119">
        <v>8.5</v>
      </c>
      <c r="G148" s="119">
        <v>768</v>
      </c>
      <c r="H148" s="119">
        <v>251.99999999999994</v>
      </c>
      <c r="I148" s="119">
        <v>1020</v>
      </c>
    </row>
    <row r="149" spans="2:9" x14ac:dyDescent="0.25">
      <c r="B149" s="145" t="s">
        <v>233</v>
      </c>
      <c r="C149" s="145"/>
      <c r="D149" s="145"/>
      <c r="E149" s="145"/>
      <c r="F149" s="145"/>
      <c r="G149" s="146">
        <v>2176</v>
      </c>
      <c r="H149" s="146">
        <v>670</v>
      </c>
      <c r="I149" s="146">
        <v>2846</v>
      </c>
    </row>
    <row r="150" spans="2:9" x14ac:dyDescent="0.25">
      <c r="B150" t="s">
        <v>63</v>
      </c>
      <c r="C150" t="s">
        <v>26</v>
      </c>
      <c r="D150">
        <v>5</v>
      </c>
      <c r="E150" s="119">
        <v>16</v>
      </c>
      <c r="F150" s="119">
        <v>20</v>
      </c>
      <c r="G150" s="119">
        <v>400</v>
      </c>
      <c r="H150" s="119">
        <v>100</v>
      </c>
      <c r="I150" s="119">
        <v>500</v>
      </c>
    </row>
    <row r="151" spans="2:9" x14ac:dyDescent="0.25">
      <c r="C151" t="s">
        <v>36</v>
      </c>
      <c r="D151">
        <v>3</v>
      </c>
      <c r="E151" s="119">
        <v>7.6</v>
      </c>
      <c r="F151" s="119">
        <v>8.5</v>
      </c>
      <c r="G151" s="119">
        <v>5016</v>
      </c>
      <c r="H151" s="119">
        <v>594.00000000000023</v>
      </c>
      <c r="I151" s="119">
        <v>5610</v>
      </c>
    </row>
    <row r="152" spans="2:9" x14ac:dyDescent="0.25">
      <c r="C152" t="s">
        <v>34</v>
      </c>
      <c r="D152">
        <v>5</v>
      </c>
      <c r="E152" s="119">
        <v>1.2</v>
      </c>
      <c r="F152" s="119">
        <v>2</v>
      </c>
      <c r="G152" s="119">
        <v>150</v>
      </c>
      <c r="H152" s="119">
        <v>100</v>
      </c>
      <c r="I152" s="119">
        <v>250</v>
      </c>
    </row>
    <row r="153" spans="2:9" x14ac:dyDescent="0.25">
      <c r="C153" t="s">
        <v>60</v>
      </c>
      <c r="D153">
        <v>2</v>
      </c>
      <c r="E153" s="119">
        <v>28</v>
      </c>
      <c r="F153" s="119">
        <v>45</v>
      </c>
      <c r="G153" s="119">
        <v>56</v>
      </c>
      <c r="H153" s="119">
        <v>34</v>
      </c>
      <c r="I153" s="119">
        <v>90</v>
      </c>
    </row>
    <row r="154" spans="2:9" x14ac:dyDescent="0.25">
      <c r="B154" s="145" t="s">
        <v>234</v>
      </c>
      <c r="C154" s="145"/>
      <c r="D154" s="145"/>
      <c r="E154" s="145"/>
      <c r="F154" s="145"/>
      <c r="G154" s="146">
        <v>5622</v>
      </c>
      <c r="H154" s="146">
        <v>828.00000000000023</v>
      </c>
      <c r="I154" s="146">
        <v>6450</v>
      </c>
    </row>
    <row r="155" spans="2:9" x14ac:dyDescent="0.25">
      <c r="B155" t="s">
        <v>81</v>
      </c>
      <c r="C155" t="s">
        <v>40</v>
      </c>
      <c r="G155" s="119">
        <v>1576.8</v>
      </c>
      <c r="H155" s="119">
        <v>237.60000000000011</v>
      </c>
      <c r="I155" s="119">
        <v>1814.4</v>
      </c>
    </row>
    <row r="156" spans="2:9" x14ac:dyDescent="0.25">
      <c r="C156" t="s">
        <v>251</v>
      </c>
      <c r="D156">
        <v>5</v>
      </c>
      <c r="E156" s="119">
        <v>7.5</v>
      </c>
      <c r="F156" s="119">
        <v>7.9</v>
      </c>
      <c r="G156" s="119">
        <v>8250</v>
      </c>
      <c r="H156" s="119">
        <v>440.00000000000045</v>
      </c>
      <c r="I156" s="119">
        <v>8690</v>
      </c>
    </row>
    <row r="157" spans="2:9" x14ac:dyDescent="0.25">
      <c r="C157" t="s">
        <v>291</v>
      </c>
      <c r="D157">
        <v>1</v>
      </c>
      <c r="E157" s="119">
        <v>7.6</v>
      </c>
      <c r="F157" s="119">
        <v>7.8</v>
      </c>
      <c r="G157" s="119">
        <v>1672</v>
      </c>
      <c r="H157" s="119">
        <v>44.000000000000043</v>
      </c>
      <c r="I157" s="119">
        <v>1716</v>
      </c>
    </row>
    <row r="158" spans="2:9" x14ac:dyDescent="0.25">
      <c r="C158" t="s">
        <v>292</v>
      </c>
      <c r="D158">
        <v>4</v>
      </c>
      <c r="E158" s="119">
        <v>7.5</v>
      </c>
      <c r="F158" s="119">
        <v>8.4</v>
      </c>
      <c r="G158" s="119">
        <v>1620</v>
      </c>
      <c r="H158" s="119">
        <v>194.40000000000009</v>
      </c>
      <c r="I158" s="119">
        <v>1814.4</v>
      </c>
    </row>
    <row r="159" spans="2:9" x14ac:dyDescent="0.25">
      <c r="B159" s="145" t="s">
        <v>236</v>
      </c>
      <c r="C159" s="145"/>
      <c r="D159" s="145"/>
      <c r="E159" s="145"/>
      <c r="F159" s="145"/>
      <c r="G159" s="146">
        <v>13118.8</v>
      </c>
      <c r="H159" s="146">
        <v>916.00000000000068</v>
      </c>
      <c r="I159" s="146">
        <v>14034.8</v>
      </c>
    </row>
    <row r="160" spans="2:9" x14ac:dyDescent="0.25">
      <c r="B160" t="s">
        <v>195</v>
      </c>
      <c r="C160" t="s">
        <v>26</v>
      </c>
      <c r="D160">
        <v>1</v>
      </c>
      <c r="E160" s="119">
        <v>16</v>
      </c>
      <c r="F160" s="119">
        <v>20</v>
      </c>
      <c r="G160" s="119">
        <v>80</v>
      </c>
      <c r="H160" s="119">
        <v>20</v>
      </c>
      <c r="I160" s="119">
        <v>100</v>
      </c>
    </row>
    <row r="161" spans="1:9" x14ac:dyDescent="0.25">
      <c r="C161" t="s">
        <v>40</v>
      </c>
      <c r="G161" s="119">
        <v>253.8</v>
      </c>
      <c r="H161" s="119">
        <v>205.2</v>
      </c>
      <c r="I161" s="119">
        <v>459</v>
      </c>
    </row>
    <row r="162" spans="1:9" x14ac:dyDescent="0.25">
      <c r="C162" t="s">
        <v>39</v>
      </c>
      <c r="D162">
        <v>1</v>
      </c>
      <c r="E162" s="119">
        <v>4.7</v>
      </c>
      <c r="F162" s="119">
        <v>8.5</v>
      </c>
      <c r="G162" s="119">
        <v>253.8</v>
      </c>
      <c r="H162" s="119">
        <v>205.2</v>
      </c>
      <c r="I162" s="119">
        <v>459</v>
      </c>
    </row>
    <row r="163" spans="1:9" x14ac:dyDescent="0.25">
      <c r="C163" t="s">
        <v>18</v>
      </c>
      <c r="D163">
        <v>1</v>
      </c>
      <c r="E163" s="119">
        <v>10.5</v>
      </c>
      <c r="F163" s="119">
        <v>12.3</v>
      </c>
      <c r="G163" s="119">
        <v>210</v>
      </c>
      <c r="H163" s="119">
        <v>36.000000000000014</v>
      </c>
      <c r="I163" s="119">
        <v>246</v>
      </c>
    </row>
    <row r="164" spans="1:9" x14ac:dyDescent="0.25">
      <c r="C164" t="s">
        <v>36</v>
      </c>
      <c r="D164">
        <v>1</v>
      </c>
      <c r="E164" s="119">
        <v>7.6</v>
      </c>
      <c r="F164" s="119">
        <v>8.5</v>
      </c>
      <c r="G164" s="119">
        <v>1672</v>
      </c>
      <c r="H164" s="119">
        <v>198.00000000000009</v>
      </c>
      <c r="I164" s="119">
        <v>1870</v>
      </c>
    </row>
    <row r="165" spans="1:9" x14ac:dyDescent="0.25">
      <c r="C165" t="s">
        <v>34</v>
      </c>
      <c r="D165">
        <v>1</v>
      </c>
      <c r="E165" s="119">
        <v>1.2</v>
      </c>
      <c r="F165" s="119">
        <v>2.2000000000000002</v>
      </c>
      <c r="G165" s="119">
        <v>30</v>
      </c>
      <c r="H165" s="119">
        <v>25.000000000000007</v>
      </c>
      <c r="I165" s="119">
        <v>55.000000000000007</v>
      </c>
    </row>
    <row r="166" spans="1:9" x14ac:dyDescent="0.25">
      <c r="C166" t="s">
        <v>60</v>
      </c>
      <c r="D166">
        <v>2</v>
      </c>
      <c r="E166" s="119">
        <v>28</v>
      </c>
      <c r="F166" s="119">
        <v>45</v>
      </c>
      <c r="G166" s="119">
        <v>56</v>
      </c>
      <c r="H166" s="119">
        <v>34</v>
      </c>
      <c r="I166" s="119">
        <v>90</v>
      </c>
    </row>
    <row r="167" spans="1:9" x14ac:dyDescent="0.25">
      <c r="C167" t="s">
        <v>269</v>
      </c>
      <c r="D167">
        <v>1</v>
      </c>
      <c r="E167" s="119">
        <v>305</v>
      </c>
      <c r="F167" s="119">
        <v>380</v>
      </c>
      <c r="G167" s="119">
        <v>305</v>
      </c>
      <c r="H167" s="119">
        <v>75</v>
      </c>
      <c r="I167" s="119">
        <v>380</v>
      </c>
    </row>
    <row r="168" spans="1:9" x14ac:dyDescent="0.25">
      <c r="C168" t="s">
        <v>270</v>
      </c>
      <c r="D168">
        <v>1</v>
      </c>
      <c r="E168" s="119">
        <v>50</v>
      </c>
      <c r="F168" s="119">
        <v>68</v>
      </c>
      <c r="G168" s="119">
        <v>50</v>
      </c>
      <c r="H168" s="119">
        <v>18</v>
      </c>
      <c r="I168" s="119">
        <v>68</v>
      </c>
    </row>
    <row r="169" spans="1:9" x14ac:dyDescent="0.25">
      <c r="C169" t="s">
        <v>271</v>
      </c>
      <c r="D169">
        <v>2</v>
      </c>
      <c r="E169" s="119">
        <v>50</v>
      </c>
      <c r="F169" s="119">
        <v>65</v>
      </c>
      <c r="G169" s="119">
        <v>100</v>
      </c>
      <c r="H169" s="119">
        <v>30</v>
      </c>
      <c r="I169" s="119">
        <v>130</v>
      </c>
    </row>
    <row r="170" spans="1:9" x14ac:dyDescent="0.25">
      <c r="C170" t="s">
        <v>272</v>
      </c>
      <c r="D170">
        <v>1</v>
      </c>
      <c r="E170" s="119">
        <v>28.8</v>
      </c>
      <c r="F170" s="119">
        <v>42</v>
      </c>
      <c r="G170" s="119">
        <v>28.8</v>
      </c>
      <c r="H170" s="119">
        <v>13.2</v>
      </c>
      <c r="I170" s="119">
        <v>42</v>
      </c>
    </row>
    <row r="171" spans="1:9" x14ac:dyDescent="0.25">
      <c r="C171" t="s">
        <v>273</v>
      </c>
      <c r="D171">
        <v>1</v>
      </c>
      <c r="E171" s="119">
        <v>54</v>
      </c>
      <c r="F171" s="119">
        <v>60</v>
      </c>
      <c r="G171" s="119">
        <v>54</v>
      </c>
      <c r="H171" s="119">
        <v>6</v>
      </c>
      <c r="I171" s="119">
        <v>60</v>
      </c>
    </row>
    <row r="172" spans="1:9" x14ac:dyDescent="0.25">
      <c r="B172" s="145" t="s">
        <v>241</v>
      </c>
      <c r="C172" s="145"/>
      <c r="D172" s="145"/>
      <c r="E172" s="145"/>
      <c r="F172" s="145"/>
      <c r="G172" s="146">
        <v>3093.4</v>
      </c>
      <c r="H172" s="146">
        <v>865.60000000000014</v>
      </c>
      <c r="I172" s="146">
        <v>3959</v>
      </c>
    </row>
    <row r="173" spans="1:9" x14ac:dyDescent="0.25">
      <c r="A173" s="120" t="s">
        <v>316</v>
      </c>
      <c r="B173" s="120"/>
      <c r="C173" s="120"/>
      <c r="D173" s="120"/>
      <c r="E173" s="120"/>
      <c r="F173" s="120"/>
      <c r="G173" s="121">
        <v>27212.199999999997</v>
      </c>
      <c r="H173" s="121">
        <v>3879.6000000000004</v>
      </c>
      <c r="I173" s="121">
        <v>31091.800000000003</v>
      </c>
    </row>
    <row r="174" spans="1:9" x14ac:dyDescent="0.25">
      <c r="A174">
        <v>6</v>
      </c>
      <c r="B174" t="s">
        <v>105</v>
      </c>
      <c r="C174" t="s">
        <v>18</v>
      </c>
      <c r="D174">
        <v>3</v>
      </c>
      <c r="E174" s="119">
        <v>10.5</v>
      </c>
      <c r="F174" s="119">
        <v>11.5</v>
      </c>
      <c r="G174" s="119">
        <v>630</v>
      </c>
      <c r="H174" s="119">
        <v>60</v>
      </c>
      <c r="I174" s="119">
        <v>690</v>
      </c>
    </row>
    <row r="175" spans="1:9" x14ac:dyDescent="0.25">
      <c r="C175" t="s">
        <v>323</v>
      </c>
      <c r="D175">
        <v>3</v>
      </c>
      <c r="E175" s="119">
        <v>7.7</v>
      </c>
      <c r="F175" s="119">
        <v>8.5</v>
      </c>
      <c r="G175" s="119">
        <v>1386</v>
      </c>
      <c r="H175" s="119">
        <v>143.99999999999994</v>
      </c>
      <c r="I175" s="119">
        <v>1530</v>
      </c>
    </row>
    <row r="176" spans="1:9" x14ac:dyDescent="0.25">
      <c r="C176" t="s">
        <v>324</v>
      </c>
      <c r="D176">
        <v>1</v>
      </c>
      <c r="E176" s="119">
        <v>4.7</v>
      </c>
      <c r="F176" s="119">
        <v>8.5</v>
      </c>
      <c r="G176" s="119">
        <v>253.8</v>
      </c>
      <c r="H176" s="119">
        <v>205.2</v>
      </c>
      <c r="I176" s="119">
        <v>459</v>
      </c>
    </row>
    <row r="177" spans="1:9" x14ac:dyDescent="0.25">
      <c r="D177">
        <v>4</v>
      </c>
      <c r="E177" s="119">
        <v>7.3</v>
      </c>
      <c r="F177" s="119">
        <v>8.5</v>
      </c>
      <c r="G177" s="119">
        <v>1576.8</v>
      </c>
      <c r="H177" s="119">
        <v>259.20000000000005</v>
      </c>
      <c r="I177" s="119">
        <v>1836</v>
      </c>
    </row>
    <row r="178" spans="1:9" x14ac:dyDescent="0.25">
      <c r="B178" s="145" t="s">
        <v>238</v>
      </c>
      <c r="C178" s="145"/>
      <c r="D178" s="145"/>
      <c r="E178" s="145"/>
      <c r="F178" s="145"/>
      <c r="G178" s="146">
        <v>3846.6000000000004</v>
      </c>
      <c r="H178" s="146">
        <v>668.4</v>
      </c>
      <c r="I178" s="146">
        <v>4515</v>
      </c>
    </row>
    <row r="179" spans="1:9" x14ac:dyDescent="0.25">
      <c r="B179" t="s">
        <v>109</v>
      </c>
      <c r="C179" t="s">
        <v>26</v>
      </c>
      <c r="D179">
        <v>4</v>
      </c>
      <c r="E179" s="119">
        <v>16</v>
      </c>
      <c r="F179" s="119">
        <v>19</v>
      </c>
      <c r="G179" s="119">
        <v>320</v>
      </c>
      <c r="H179" s="119">
        <v>60</v>
      </c>
      <c r="I179" s="119">
        <v>380</v>
      </c>
    </row>
    <row r="180" spans="1:9" x14ac:dyDescent="0.25">
      <c r="C180" t="s">
        <v>34</v>
      </c>
      <c r="D180">
        <v>10</v>
      </c>
      <c r="E180" s="119">
        <v>1.2</v>
      </c>
      <c r="F180" s="119">
        <v>2.2000000000000002</v>
      </c>
      <c r="G180" s="119">
        <v>300</v>
      </c>
      <c r="H180" s="119">
        <v>250.00000000000006</v>
      </c>
      <c r="I180" s="119">
        <v>550</v>
      </c>
    </row>
    <row r="181" spans="1:9" x14ac:dyDescent="0.25">
      <c r="C181" t="s">
        <v>274</v>
      </c>
      <c r="D181">
        <v>1</v>
      </c>
      <c r="E181" s="119">
        <v>7.4</v>
      </c>
      <c r="F181" s="119">
        <v>7.9</v>
      </c>
      <c r="G181" s="119">
        <v>1628</v>
      </c>
      <c r="H181" s="119">
        <v>110</v>
      </c>
      <c r="I181" s="119">
        <v>1738</v>
      </c>
    </row>
    <row r="182" spans="1:9" x14ac:dyDescent="0.25">
      <c r="D182">
        <v>3</v>
      </c>
      <c r="E182" s="119">
        <v>7.5</v>
      </c>
      <c r="F182" s="119">
        <v>7.9</v>
      </c>
      <c r="G182" s="119">
        <v>4950</v>
      </c>
      <c r="H182" s="119">
        <v>264.00000000000023</v>
      </c>
      <c r="I182" s="119">
        <v>5214</v>
      </c>
    </row>
    <row r="183" spans="1:9" x14ac:dyDescent="0.25">
      <c r="B183" s="145" t="s">
        <v>240</v>
      </c>
      <c r="C183" s="145"/>
      <c r="D183" s="145"/>
      <c r="E183" s="145"/>
      <c r="F183" s="145"/>
      <c r="G183" s="146">
        <v>7198</v>
      </c>
      <c r="H183" s="146">
        <v>684.00000000000023</v>
      </c>
      <c r="I183" s="146">
        <v>7882</v>
      </c>
    </row>
    <row r="184" spans="1:9" x14ac:dyDescent="0.25">
      <c r="A184" s="120" t="s">
        <v>52</v>
      </c>
      <c r="B184" s="120"/>
      <c r="C184" s="120"/>
      <c r="D184" s="120"/>
      <c r="E184" s="120"/>
      <c r="F184" s="120"/>
      <c r="G184" s="121">
        <v>11044.6</v>
      </c>
      <c r="H184" s="121">
        <v>1352.4000000000003</v>
      </c>
      <c r="I184" s="121">
        <v>12397</v>
      </c>
    </row>
    <row r="185" spans="1:9" x14ac:dyDescent="0.25">
      <c r="A185">
        <v>9</v>
      </c>
      <c r="B185" t="s">
        <v>61</v>
      </c>
      <c r="C185" t="s">
        <v>26</v>
      </c>
      <c r="D185">
        <v>1</v>
      </c>
      <c r="E185" s="119">
        <v>16</v>
      </c>
      <c r="F185" s="119">
        <v>20</v>
      </c>
      <c r="G185" s="119">
        <v>80</v>
      </c>
      <c r="H185" s="119">
        <v>20</v>
      </c>
      <c r="I185" s="119">
        <v>100</v>
      </c>
    </row>
    <row r="186" spans="1:9" x14ac:dyDescent="0.25">
      <c r="C186" t="s">
        <v>36</v>
      </c>
      <c r="D186">
        <v>1</v>
      </c>
      <c r="E186" s="119">
        <v>7.6</v>
      </c>
      <c r="F186" s="119">
        <v>8.3000000000000007</v>
      </c>
      <c r="G186" s="119">
        <v>1672</v>
      </c>
      <c r="H186" s="119">
        <v>154.00000000000023</v>
      </c>
      <c r="I186" s="119">
        <v>1826.0000000000002</v>
      </c>
    </row>
    <row r="187" spans="1:9" x14ac:dyDescent="0.25">
      <c r="E187" s="119">
        <v>7.85</v>
      </c>
      <c r="F187" s="119">
        <v>8.3000000000000007</v>
      </c>
      <c r="G187" s="119">
        <v>3454</v>
      </c>
      <c r="H187" s="119">
        <v>198.00000000000045</v>
      </c>
      <c r="I187" s="119">
        <v>3652.0000000000005</v>
      </c>
    </row>
    <row r="188" spans="1:9" x14ac:dyDescent="0.25">
      <c r="B188" s="145" t="s">
        <v>237</v>
      </c>
      <c r="C188" s="145"/>
      <c r="D188" s="145"/>
      <c r="E188" s="145"/>
      <c r="F188" s="145"/>
      <c r="G188" s="146">
        <v>5206</v>
      </c>
      <c r="H188" s="146">
        <v>372.00000000000068</v>
      </c>
      <c r="I188" s="146">
        <v>5578.0000000000009</v>
      </c>
    </row>
    <row r="189" spans="1:9" x14ac:dyDescent="0.25">
      <c r="B189" t="s">
        <v>66</v>
      </c>
      <c r="C189" t="s">
        <v>36</v>
      </c>
      <c r="D189">
        <v>1</v>
      </c>
      <c r="E189" s="119">
        <v>7.85</v>
      </c>
      <c r="F189" s="119">
        <v>8.5</v>
      </c>
      <c r="G189" s="119">
        <v>1727</v>
      </c>
      <c r="H189" s="119">
        <v>143.00000000000009</v>
      </c>
      <c r="I189" s="119">
        <v>1870</v>
      </c>
    </row>
    <row r="190" spans="1:9" x14ac:dyDescent="0.25">
      <c r="B190" s="145" t="s">
        <v>233</v>
      </c>
      <c r="C190" s="145"/>
      <c r="D190" s="145"/>
      <c r="E190" s="145"/>
      <c r="F190" s="145"/>
      <c r="G190" s="146">
        <v>1727</v>
      </c>
      <c r="H190" s="146">
        <v>143.00000000000009</v>
      </c>
      <c r="I190" s="146">
        <v>1870</v>
      </c>
    </row>
    <row r="191" spans="1:9" x14ac:dyDescent="0.25">
      <c r="B191" t="s">
        <v>63</v>
      </c>
      <c r="C191" t="s">
        <v>26</v>
      </c>
      <c r="D191">
        <v>6</v>
      </c>
      <c r="E191" s="119">
        <v>16</v>
      </c>
      <c r="F191" s="119">
        <v>20</v>
      </c>
      <c r="G191" s="119">
        <v>480</v>
      </c>
      <c r="H191" s="119">
        <v>120</v>
      </c>
      <c r="I191" s="119">
        <v>600</v>
      </c>
    </row>
    <row r="192" spans="1:9" x14ac:dyDescent="0.25">
      <c r="C192" t="s">
        <v>40</v>
      </c>
      <c r="G192" s="119">
        <v>394.2</v>
      </c>
      <c r="H192" s="119">
        <v>64.800000000000011</v>
      </c>
      <c r="I192" s="119">
        <v>459</v>
      </c>
    </row>
    <row r="193" spans="2:9" x14ac:dyDescent="0.25">
      <c r="C193" t="s">
        <v>36</v>
      </c>
      <c r="D193">
        <v>3</v>
      </c>
      <c r="E193" s="119">
        <v>7.85</v>
      </c>
      <c r="F193" s="119">
        <v>8.5</v>
      </c>
      <c r="G193" s="119">
        <v>5181</v>
      </c>
      <c r="H193" s="119">
        <v>429.00000000000023</v>
      </c>
      <c r="I193" s="119">
        <v>5610</v>
      </c>
    </row>
    <row r="194" spans="2:9" x14ac:dyDescent="0.25">
      <c r="C194" t="s">
        <v>34</v>
      </c>
      <c r="D194">
        <v>4</v>
      </c>
      <c r="E194" s="119">
        <v>1.2</v>
      </c>
      <c r="F194" s="119">
        <v>2</v>
      </c>
      <c r="G194" s="119">
        <v>120</v>
      </c>
      <c r="H194" s="119">
        <v>80</v>
      </c>
      <c r="I194" s="119">
        <v>200</v>
      </c>
    </row>
    <row r="195" spans="2:9" x14ac:dyDescent="0.25">
      <c r="C195" t="s">
        <v>60</v>
      </c>
      <c r="D195">
        <v>1</v>
      </c>
      <c r="E195" s="119">
        <v>28</v>
      </c>
      <c r="F195" s="119">
        <v>45</v>
      </c>
      <c r="G195" s="119">
        <v>28</v>
      </c>
      <c r="H195" s="119">
        <v>17</v>
      </c>
      <c r="I195" s="119">
        <v>45</v>
      </c>
    </row>
    <row r="196" spans="2:9" x14ac:dyDescent="0.25">
      <c r="B196" s="145" t="s">
        <v>234</v>
      </c>
      <c r="C196" s="145"/>
      <c r="D196" s="145"/>
      <c r="E196" s="145"/>
      <c r="F196" s="145"/>
      <c r="G196" s="146">
        <v>6203.2</v>
      </c>
      <c r="H196" s="146">
        <v>710.80000000000018</v>
      </c>
      <c r="I196" s="146">
        <v>6914</v>
      </c>
    </row>
    <row r="197" spans="2:9" x14ac:dyDescent="0.25">
      <c r="B197" t="s">
        <v>81</v>
      </c>
      <c r="C197" t="s">
        <v>26</v>
      </c>
      <c r="D197">
        <v>1</v>
      </c>
      <c r="E197" s="119">
        <v>12</v>
      </c>
      <c r="F197" s="119">
        <v>16</v>
      </c>
      <c r="G197" s="119">
        <v>60</v>
      </c>
      <c r="H197" s="119">
        <v>20</v>
      </c>
      <c r="I197" s="119">
        <v>80</v>
      </c>
    </row>
    <row r="198" spans="2:9" x14ac:dyDescent="0.25">
      <c r="C198" t="s">
        <v>274</v>
      </c>
      <c r="D198">
        <v>5</v>
      </c>
      <c r="E198" s="119">
        <v>7.5</v>
      </c>
      <c r="F198" s="119">
        <v>7.9</v>
      </c>
      <c r="G198" s="119">
        <v>8250</v>
      </c>
      <c r="H198" s="119">
        <v>440.00000000000045</v>
      </c>
      <c r="I198" s="119">
        <v>8690</v>
      </c>
    </row>
    <row r="199" spans="2:9" x14ac:dyDescent="0.25">
      <c r="C199" t="s">
        <v>323</v>
      </c>
      <c r="D199">
        <v>4</v>
      </c>
      <c r="E199" s="119">
        <v>7.7</v>
      </c>
      <c r="F199" s="119">
        <v>8.4</v>
      </c>
      <c r="G199" s="119">
        <v>3696</v>
      </c>
      <c r="H199" s="119">
        <v>336.00000000000011</v>
      </c>
      <c r="I199" s="119">
        <v>4032</v>
      </c>
    </row>
    <row r="200" spans="2:9" x14ac:dyDescent="0.25">
      <c r="C200" t="s">
        <v>324</v>
      </c>
      <c r="D200">
        <v>4</v>
      </c>
      <c r="E200" s="119">
        <v>7.3</v>
      </c>
      <c r="F200" s="119">
        <v>8.4</v>
      </c>
      <c r="G200" s="119">
        <v>1576.8</v>
      </c>
      <c r="H200" s="119">
        <v>237.60000000000011</v>
      </c>
      <c r="I200" s="119">
        <v>1814.4</v>
      </c>
    </row>
    <row r="201" spans="2:9" x14ac:dyDescent="0.25">
      <c r="C201" t="s">
        <v>351</v>
      </c>
      <c r="D201">
        <v>3</v>
      </c>
      <c r="E201" s="119">
        <v>12</v>
      </c>
      <c r="F201" s="119">
        <v>16</v>
      </c>
      <c r="G201" s="119">
        <v>180</v>
      </c>
      <c r="H201" s="119">
        <v>60</v>
      </c>
      <c r="I201" s="119">
        <v>240</v>
      </c>
    </row>
    <row r="202" spans="2:9" x14ac:dyDescent="0.25">
      <c r="C202" t="s">
        <v>344</v>
      </c>
      <c r="D202">
        <v>1</v>
      </c>
      <c r="E202" s="119">
        <v>7.5</v>
      </c>
      <c r="F202" s="119">
        <v>7.9</v>
      </c>
      <c r="G202" s="119">
        <v>1650</v>
      </c>
      <c r="H202" s="119">
        <v>88.000000000000085</v>
      </c>
      <c r="I202" s="119">
        <v>1738</v>
      </c>
    </row>
    <row r="203" spans="2:9" x14ac:dyDescent="0.25">
      <c r="B203" s="145" t="s">
        <v>236</v>
      </c>
      <c r="C203" s="145"/>
      <c r="D203" s="145"/>
      <c r="E203" s="145"/>
      <c r="F203" s="145"/>
      <c r="G203" s="146">
        <v>15412.8</v>
      </c>
      <c r="H203" s="146">
        <v>1181.6000000000006</v>
      </c>
      <c r="I203" s="146">
        <v>16594.400000000001</v>
      </c>
    </row>
    <row r="204" spans="2:9" x14ac:dyDescent="0.25">
      <c r="B204" t="s">
        <v>75</v>
      </c>
      <c r="C204" t="s">
        <v>274</v>
      </c>
      <c r="D204">
        <v>1</v>
      </c>
      <c r="E204" s="119">
        <v>7.5</v>
      </c>
      <c r="F204" s="119">
        <v>7.8</v>
      </c>
      <c r="G204" s="119">
        <v>1650</v>
      </c>
      <c r="H204" s="119">
        <v>65.999999999999957</v>
      </c>
      <c r="I204" s="119">
        <v>1716</v>
      </c>
    </row>
    <row r="205" spans="2:9" x14ac:dyDescent="0.25">
      <c r="E205" s="119">
        <v>7.4</v>
      </c>
      <c r="F205" s="119">
        <v>7.8</v>
      </c>
      <c r="G205" s="119">
        <v>1628</v>
      </c>
      <c r="H205" s="119">
        <v>87.999999999999886</v>
      </c>
      <c r="I205" s="119">
        <v>1716</v>
      </c>
    </row>
    <row r="206" spans="2:9" x14ac:dyDescent="0.25">
      <c r="B206" s="145" t="s">
        <v>235</v>
      </c>
      <c r="C206" s="145"/>
      <c r="D206" s="145"/>
      <c r="E206" s="145"/>
      <c r="F206" s="145"/>
      <c r="G206" s="146">
        <v>3278</v>
      </c>
      <c r="H206" s="146">
        <v>153.99999999999983</v>
      </c>
      <c r="I206" s="146">
        <v>3432</v>
      </c>
    </row>
    <row r="207" spans="2:9" x14ac:dyDescent="0.25">
      <c r="B207" t="s">
        <v>109</v>
      </c>
      <c r="C207" t="s">
        <v>34</v>
      </c>
      <c r="D207">
        <v>10</v>
      </c>
      <c r="E207" s="119">
        <v>1.2</v>
      </c>
      <c r="F207" s="119">
        <v>2.2000000000000002</v>
      </c>
      <c r="G207" s="119">
        <v>300</v>
      </c>
      <c r="H207" s="119">
        <v>250.00000000000006</v>
      </c>
      <c r="I207" s="119">
        <v>550</v>
      </c>
    </row>
    <row r="208" spans="2:9" x14ac:dyDescent="0.25">
      <c r="C208" t="s">
        <v>188</v>
      </c>
      <c r="D208">
        <v>5</v>
      </c>
      <c r="E208" s="119">
        <v>6.2</v>
      </c>
      <c r="F208" s="119">
        <v>8.5</v>
      </c>
      <c r="G208" s="119">
        <v>930</v>
      </c>
      <c r="H208" s="119">
        <v>345</v>
      </c>
      <c r="I208" s="119">
        <v>1275</v>
      </c>
    </row>
    <row r="209" spans="1:9" x14ac:dyDescent="0.25">
      <c r="E209" s="119">
        <v>6.4</v>
      </c>
      <c r="F209" s="119">
        <v>8.5</v>
      </c>
      <c r="G209" s="119">
        <v>960</v>
      </c>
      <c r="H209" s="119">
        <v>314.99999999999994</v>
      </c>
      <c r="I209" s="119">
        <v>1275</v>
      </c>
    </row>
    <row r="210" spans="1:9" x14ac:dyDescent="0.25">
      <c r="C210" t="s">
        <v>274</v>
      </c>
      <c r="D210">
        <v>6</v>
      </c>
      <c r="E210" s="119">
        <v>7.5</v>
      </c>
      <c r="F210" s="119">
        <v>7.9</v>
      </c>
      <c r="G210" s="119">
        <v>9900</v>
      </c>
      <c r="H210" s="119">
        <v>528.00000000000045</v>
      </c>
      <c r="I210" s="119">
        <v>10428</v>
      </c>
    </row>
    <row r="211" spans="1:9" x14ac:dyDescent="0.25">
      <c r="C211" t="s">
        <v>284</v>
      </c>
      <c r="D211">
        <v>1</v>
      </c>
      <c r="E211" s="119">
        <v>29</v>
      </c>
      <c r="F211" s="119">
        <v>36</v>
      </c>
      <c r="G211" s="119">
        <v>290</v>
      </c>
      <c r="H211" s="119">
        <v>70</v>
      </c>
      <c r="I211" s="119">
        <v>360</v>
      </c>
    </row>
    <row r="212" spans="1:9" x14ac:dyDescent="0.25">
      <c r="C212" t="s">
        <v>351</v>
      </c>
      <c r="D212">
        <v>4</v>
      </c>
      <c r="E212" s="119">
        <v>12</v>
      </c>
      <c r="F212" s="119">
        <v>16</v>
      </c>
      <c r="G212" s="119">
        <v>240</v>
      </c>
      <c r="H212" s="119">
        <v>80</v>
      </c>
      <c r="I212" s="119">
        <v>320</v>
      </c>
    </row>
    <row r="213" spans="1:9" x14ac:dyDescent="0.25">
      <c r="B213" s="145" t="s">
        <v>240</v>
      </c>
      <c r="C213" s="145"/>
      <c r="D213" s="145"/>
      <c r="E213" s="145"/>
      <c r="F213" s="145"/>
      <c r="G213" s="146">
        <v>12620</v>
      </c>
      <c r="H213" s="146">
        <v>1588.0000000000005</v>
      </c>
      <c r="I213" s="146">
        <v>14208</v>
      </c>
    </row>
    <row r="214" spans="1:9" x14ac:dyDescent="0.25">
      <c r="B214" t="s">
        <v>331</v>
      </c>
      <c r="C214" t="s">
        <v>172</v>
      </c>
      <c r="D214">
        <v>1</v>
      </c>
      <c r="E214" s="119">
        <v>6.2</v>
      </c>
      <c r="F214" s="119">
        <v>8.5</v>
      </c>
      <c r="G214" s="119">
        <v>186</v>
      </c>
      <c r="H214" s="119">
        <v>69</v>
      </c>
      <c r="I214" s="119">
        <v>255</v>
      </c>
    </row>
    <row r="215" spans="1:9" x14ac:dyDescent="0.25">
      <c r="C215" t="s">
        <v>332</v>
      </c>
      <c r="D215">
        <v>2</v>
      </c>
      <c r="E215" s="119">
        <v>0</v>
      </c>
      <c r="F215" s="119">
        <v>12</v>
      </c>
      <c r="G215" s="119">
        <v>0</v>
      </c>
      <c r="H215" s="119">
        <v>600</v>
      </c>
      <c r="I215" s="119">
        <v>600</v>
      </c>
    </row>
    <row r="216" spans="1:9" x14ac:dyDescent="0.25">
      <c r="B216" s="145" t="s">
        <v>378</v>
      </c>
      <c r="C216" s="145"/>
      <c r="D216" s="145"/>
      <c r="E216" s="145"/>
      <c r="F216" s="145"/>
      <c r="G216" s="146">
        <v>186</v>
      </c>
      <c r="H216" s="146">
        <v>669</v>
      </c>
      <c r="I216" s="146">
        <v>855</v>
      </c>
    </row>
    <row r="217" spans="1:9" x14ac:dyDescent="0.25">
      <c r="B217" t="s">
        <v>341</v>
      </c>
      <c r="C217" t="s">
        <v>36</v>
      </c>
      <c r="D217">
        <v>4</v>
      </c>
      <c r="E217" s="119">
        <v>7.85</v>
      </c>
      <c r="F217" s="119">
        <v>7.9</v>
      </c>
      <c r="G217" s="119">
        <v>6908</v>
      </c>
      <c r="H217" s="119">
        <v>44.000000000000625</v>
      </c>
      <c r="I217" s="119">
        <v>6952.0000000000009</v>
      </c>
    </row>
    <row r="218" spans="1:9" x14ac:dyDescent="0.25">
      <c r="C218" t="s">
        <v>188</v>
      </c>
      <c r="D218">
        <v>10</v>
      </c>
      <c r="E218" s="119">
        <v>6.4</v>
      </c>
      <c r="F218" s="119">
        <v>8</v>
      </c>
      <c r="G218" s="119">
        <v>1920</v>
      </c>
      <c r="H218" s="119">
        <v>479.99999999999989</v>
      </c>
      <c r="I218" s="119">
        <v>2400</v>
      </c>
    </row>
    <row r="219" spans="1:9" x14ac:dyDescent="0.25">
      <c r="C219" t="s">
        <v>351</v>
      </c>
      <c r="D219">
        <v>3</v>
      </c>
      <c r="E219" s="119">
        <v>12</v>
      </c>
      <c r="F219" s="119">
        <v>16</v>
      </c>
      <c r="G219" s="119">
        <v>180</v>
      </c>
      <c r="H219" s="119">
        <v>60</v>
      </c>
      <c r="I219" s="119">
        <v>240</v>
      </c>
    </row>
    <row r="220" spans="1:9" x14ac:dyDescent="0.25">
      <c r="B220" s="145" t="s">
        <v>379</v>
      </c>
      <c r="C220" s="145"/>
      <c r="D220" s="145"/>
      <c r="E220" s="145"/>
      <c r="F220" s="145"/>
      <c r="G220" s="146">
        <v>9008</v>
      </c>
      <c r="H220" s="146">
        <v>584.00000000000045</v>
      </c>
      <c r="I220" s="146">
        <v>9592</v>
      </c>
    </row>
    <row r="221" spans="1:9" x14ac:dyDescent="0.25">
      <c r="A221" s="120" t="s">
        <v>53</v>
      </c>
      <c r="B221" s="120"/>
      <c r="C221" s="120"/>
      <c r="D221" s="120"/>
      <c r="E221" s="120"/>
      <c r="F221" s="120"/>
      <c r="G221" s="121">
        <v>53641</v>
      </c>
      <c r="H221" s="121">
        <v>5402.4000000000024</v>
      </c>
      <c r="I221" s="121">
        <v>59043.4</v>
      </c>
    </row>
    <row r="222" spans="1:9" x14ac:dyDescent="0.25">
      <c r="A222">
        <v>10</v>
      </c>
      <c r="B222" t="s">
        <v>61</v>
      </c>
      <c r="C222" t="s">
        <v>26</v>
      </c>
      <c r="D222">
        <v>1</v>
      </c>
      <c r="E222" s="119">
        <v>16</v>
      </c>
      <c r="F222" s="119">
        <v>20</v>
      </c>
      <c r="G222" s="119">
        <v>80</v>
      </c>
      <c r="H222" s="119">
        <v>20</v>
      </c>
      <c r="I222" s="119">
        <v>100</v>
      </c>
    </row>
    <row r="223" spans="1:9" x14ac:dyDescent="0.25">
      <c r="C223" t="s">
        <v>36</v>
      </c>
      <c r="D223">
        <v>1</v>
      </c>
      <c r="E223" s="119">
        <v>7.65</v>
      </c>
      <c r="F223" s="119">
        <v>8.3000000000000007</v>
      </c>
      <c r="G223" s="119">
        <v>1683</v>
      </c>
      <c r="H223" s="119">
        <v>143.00000000000009</v>
      </c>
      <c r="I223" s="119">
        <v>1826</v>
      </c>
    </row>
    <row r="224" spans="1:9" x14ac:dyDescent="0.25">
      <c r="B224" s="145" t="s">
        <v>237</v>
      </c>
      <c r="C224" s="145"/>
      <c r="D224" s="145"/>
      <c r="E224" s="145"/>
      <c r="F224" s="145"/>
      <c r="G224" s="146">
        <v>1763</v>
      </c>
      <c r="H224" s="146">
        <v>163.00000000000009</v>
      </c>
      <c r="I224" s="146">
        <v>1926</v>
      </c>
    </row>
    <row r="225" spans="2:9" x14ac:dyDescent="0.25">
      <c r="B225" t="s">
        <v>105</v>
      </c>
      <c r="C225" t="s">
        <v>323</v>
      </c>
      <c r="D225">
        <v>10</v>
      </c>
      <c r="E225" s="119">
        <v>7.8</v>
      </c>
      <c r="F225" s="119">
        <v>8.5</v>
      </c>
      <c r="G225" s="119">
        <v>4680</v>
      </c>
      <c r="H225" s="119">
        <v>420.00000000000011</v>
      </c>
      <c r="I225" s="119">
        <v>5100</v>
      </c>
    </row>
    <row r="226" spans="2:9" x14ac:dyDescent="0.25">
      <c r="B226" s="145" t="s">
        <v>238</v>
      </c>
      <c r="C226" s="145"/>
      <c r="D226" s="145"/>
      <c r="E226" s="145"/>
      <c r="F226" s="145"/>
      <c r="G226" s="146">
        <v>4680</v>
      </c>
      <c r="H226" s="146">
        <v>420.00000000000011</v>
      </c>
      <c r="I226" s="146">
        <v>5100</v>
      </c>
    </row>
    <row r="227" spans="2:9" x14ac:dyDescent="0.25">
      <c r="B227" t="s">
        <v>66</v>
      </c>
      <c r="C227" t="s">
        <v>26</v>
      </c>
      <c r="D227">
        <v>4</v>
      </c>
      <c r="E227" s="119">
        <v>16.5</v>
      </c>
      <c r="F227" s="119">
        <v>20</v>
      </c>
      <c r="G227" s="119">
        <v>330</v>
      </c>
      <c r="H227" s="119">
        <v>70</v>
      </c>
      <c r="I227" s="119">
        <v>400</v>
      </c>
    </row>
    <row r="228" spans="2:9" x14ac:dyDescent="0.25">
      <c r="C228" t="s">
        <v>36</v>
      </c>
      <c r="D228">
        <v>2</v>
      </c>
      <c r="E228" s="119">
        <v>7.5</v>
      </c>
      <c r="F228" s="119">
        <v>8.5</v>
      </c>
      <c r="G228" s="119">
        <v>3300</v>
      </c>
      <c r="H228" s="119">
        <v>440</v>
      </c>
      <c r="I228" s="119">
        <v>3740</v>
      </c>
    </row>
    <row r="229" spans="2:9" x14ac:dyDescent="0.25">
      <c r="C229" t="s">
        <v>206</v>
      </c>
      <c r="D229">
        <v>0</v>
      </c>
      <c r="E229" s="119">
        <v>0</v>
      </c>
      <c r="F229" s="119">
        <v>8.5</v>
      </c>
      <c r="G229" s="119">
        <v>0</v>
      </c>
      <c r="H229" s="119">
        <v>0</v>
      </c>
      <c r="I229" s="119">
        <v>0</v>
      </c>
    </row>
    <row r="230" spans="2:9" x14ac:dyDescent="0.25">
      <c r="C230" t="s">
        <v>375</v>
      </c>
      <c r="D230">
        <v>8</v>
      </c>
      <c r="E230" s="119">
        <v>7.6</v>
      </c>
      <c r="F230" s="119">
        <v>8.5</v>
      </c>
      <c r="G230" s="119">
        <v>2249.6</v>
      </c>
      <c r="H230" s="119">
        <v>266.40000000000009</v>
      </c>
      <c r="I230" s="119">
        <v>2516</v>
      </c>
    </row>
    <row r="231" spans="2:9" x14ac:dyDescent="0.25">
      <c r="B231" s="145" t="s">
        <v>233</v>
      </c>
      <c r="C231" s="145"/>
      <c r="D231" s="145"/>
      <c r="E231" s="145"/>
      <c r="F231" s="145"/>
      <c r="G231" s="146">
        <v>5879.6</v>
      </c>
      <c r="H231" s="146">
        <v>776.40000000000009</v>
      </c>
      <c r="I231" s="146">
        <v>6656</v>
      </c>
    </row>
    <row r="232" spans="2:9" x14ac:dyDescent="0.25">
      <c r="B232" t="s">
        <v>63</v>
      </c>
      <c r="C232" t="s">
        <v>34</v>
      </c>
      <c r="D232">
        <v>6</v>
      </c>
      <c r="E232" s="119">
        <v>1.2</v>
      </c>
      <c r="F232" s="119">
        <v>2</v>
      </c>
      <c r="G232" s="119">
        <v>180</v>
      </c>
      <c r="H232" s="119">
        <v>120</v>
      </c>
      <c r="I232" s="119">
        <v>300</v>
      </c>
    </row>
    <row r="233" spans="2:9" x14ac:dyDescent="0.25">
      <c r="C233" t="s">
        <v>351</v>
      </c>
      <c r="D233">
        <v>2</v>
      </c>
      <c r="E233" s="119">
        <v>12</v>
      </c>
      <c r="F233" s="119">
        <v>16</v>
      </c>
      <c r="G233" s="119">
        <v>120</v>
      </c>
      <c r="H233" s="119">
        <v>40</v>
      </c>
      <c r="I233" s="119">
        <v>160</v>
      </c>
    </row>
    <row r="234" spans="2:9" x14ac:dyDescent="0.25">
      <c r="C234" t="s">
        <v>354</v>
      </c>
      <c r="D234">
        <v>1</v>
      </c>
      <c r="E234" s="119">
        <v>7.65</v>
      </c>
      <c r="F234" s="119">
        <v>8.5</v>
      </c>
      <c r="G234" s="119">
        <v>1683</v>
      </c>
      <c r="H234" s="119">
        <v>186.99999999999991</v>
      </c>
      <c r="I234" s="119">
        <v>1870</v>
      </c>
    </row>
    <row r="235" spans="2:9" x14ac:dyDescent="0.25">
      <c r="C235" t="s">
        <v>356</v>
      </c>
      <c r="D235">
        <v>1</v>
      </c>
      <c r="E235" s="119">
        <v>32</v>
      </c>
      <c r="F235" s="119">
        <v>52</v>
      </c>
      <c r="G235" s="119">
        <v>800</v>
      </c>
      <c r="H235" s="119">
        <v>500</v>
      </c>
      <c r="I235" s="119">
        <v>1300</v>
      </c>
    </row>
    <row r="236" spans="2:9" x14ac:dyDescent="0.25">
      <c r="B236" s="145" t="s">
        <v>234</v>
      </c>
      <c r="C236" s="145"/>
      <c r="D236" s="145"/>
      <c r="E236" s="145"/>
      <c r="F236" s="145"/>
      <c r="G236" s="146">
        <v>2783</v>
      </c>
      <c r="H236" s="146">
        <v>846.99999999999989</v>
      </c>
      <c r="I236" s="146">
        <v>3630</v>
      </c>
    </row>
    <row r="237" spans="2:9" x14ac:dyDescent="0.25">
      <c r="B237" t="s">
        <v>95</v>
      </c>
      <c r="C237" t="s">
        <v>18</v>
      </c>
      <c r="D237">
        <v>1</v>
      </c>
      <c r="E237" s="119">
        <v>11.1</v>
      </c>
      <c r="F237" s="119">
        <v>12</v>
      </c>
      <c r="G237" s="119">
        <v>222</v>
      </c>
      <c r="H237" s="119">
        <v>18.000000000000007</v>
      </c>
      <c r="I237" s="119">
        <v>240</v>
      </c>
    </row>
    <row r="238" spans="2:9" x14ac:dyDescent="0.25">
      <c r="B238" s="145" t="s">
        <v>239</v>
      </c>
      <c r="C238" s="145"/>
      <c r="D238" s="145"/>
      <c r="E238" s="145"/>
      <c r="F238" s="145"/>
      <c r="G238" s="146">
        <v>222</v>
      </c>
      <c r="H238" s="146">
        <v>18.000000000000007</v>
      </c>
      <c r="I238" s="146">
        <v>240</v>
      </c>
    </row>
    <row r="239" spans="2:9" x14ac:dyDescent="0.25">
      <c r="B239" t="s">
        <v>109</v>
      </c>
      <c r="C239" t="s">
        <v>26</v>
      </c>
      <c r="D239">
        <v>4</v>
      </c>
      <c r="E239" s="119">
        <v>13</v>
      </c>
      <c r="F239" s="119">
        <v>16</v>
      </c>
      <c r="G239" s="119">
        <v>260</v>
      </c>
      <c r="H239" s="119">
        <v>60</v>
      </c>
      <c r="I239" s="119">
        <v>320</v>
      </c>
    </row>
    <row r="240" spans="2:9" x14ac:dyDescent="0.25">
      <c r="C240" t="s">
        <v>34</v>
      </c>
      <c r="D240">
        <v>5</v>
      </c>
      <c r="E240" s="119">
        <v>1.2</v>
      </c>
      <c r="F240" s="119">
        <v>2.2000000000000002</v>
      </c>
      <c r="G240" s="119">
        <v>150</v>
      </c>
      <c r="H240" s="119">
        <v>125.00000000000003</v>
      </c>
      <c r="I240" s="119">
        <v>275</v>
      </c>
    </row>
    <row r="241" spans="2:9" x14ac:dyDescent="0.25">
      <c r="D241">
        <v>10</v>
      </c>
      <c r="E241" s="119">
        <v>1.2</v>
      </c>
      <c r="F241" s="119">
        <v>2.2000000000000002</v>
      </c>
      <c r="G241" s="119">
        <v>300</v>
      </c>
      <c r="H241" s="119">
        <v>250.00000000000006</v>
      </c>
      <c r="I241" s="119">
        <v>550</v>
      </c>
    </row>
    <row r="242" spans="2:9" x14ac:dyDescent="0.25">
      <c r="C242" t="s">
        <v>274</v>
      </c>
      <c r="D242">
        <v>3</v>
      </c>
      <c r="E242" s="119">
        <v>7.35</v>
      </c>
      <c r="F242" s="119">
        <v>8.9</v>
      </c>
      <c r="G242" s="119">
        <v>4851</v>
      </c>
      <c r="H242" s="119">
        <v>1023.0000000000005</v>
      </c>
      <c r="I242" s="119">
        <v>5874</v>
      </c>
    </row>
    <row r="243" spans="2:9" x14ac:dyDescent="0.25">
      <c r="E243" s="119">
        <v>8</v>
      </c>
      <c r="F243" s="119">
        <v>8.9</v>
      </c>
      <c r="G243" s="119">
        <v>5280</v>
      </c>
      <c r="H243" s="119">
        <v>594.00000000000023</v>
      </c>
      <c r="I243" s="119">
        <v>5874</v>
      </c>
    </row>
    <row r="244" spans="2:9" x14ac:dyDescent="0.25">
      <c r="D244">
        <v>4</v>
      </c>
      <c r="E244" s="119">
        <v>8</v>
      </c>
      <c r="F244" s="119">
        <v>8.9</v>
      </c>
      <c r="G244" s="119">
        <v>7040</v>
      </c>
      <c r="H244" s="119">
        <v>792.00000000000034</v>
      </c>
      <c r="I244" s="119">
        <v>7832</v>
      </c>
    </row>
    <row r="245" spans="2:9" x14ac:dyDescent="0.25">
      <c r="D245">
        <v>6</v>
      </c>
      <c r="E245" s="119">
        <v>7.5</v>
      </c>
      <c r="F245" s="119">
        <v>7.9</v>
      </c>
      <c r="G245" s="119">
        <v>9900</v>
      </c>
      <c r="H245" s="119">
        <v>528.00000000000045</v>
      </c>
      <c r="I245" s="119">
        <v>10428</v>
      </c>
    </row>
    <row r="246" spans="2:9" x14ac:dyDescent="0.25">
      <c r="C246" t="s">
        <v>351</v>
      </c>
      <c r="D246">
        <v>2</v>
      </c>
      <c r="E246" s="119">
        <v>12</v>
      </c>
      <c r="F246" s="119">
        <v>16</v>
      </c>
      <c r="G246" s="119">
        <v>120</v>
      </c>
      <c r="H246" s="119">
        <v>40</v>
      </c>
      <c r="I246" s="119">
        <v>160</v>
      </c>
    </row>
    <row r="247" spans="2:9" x14ac:dyDescent="0.25">
      <c r="C247" t="s">
        <v>375</v>
      </c>
      <c r="D247">
        <v>4</v>
      </c>
      <c r="E247" s="119">
        <v>7.6</v>
      </c>
      <c r="F247" s="119">
        <v>8.9</v>
      </c>
      <c r="G247" s="119">
        <v>1124.8</v>
      </c>
      <c r="H247" s="119">
        <v>192.40000000000009</v>
      </c>
      <c r="I247" s="119">
        <v>1317.2</v>
      </c>
    </row>
    <row r="248" spans="2:9" x14ac:dyDescent="0.25">
      <c r="E248" s="119">
        <v>7.7</v>
      </c>
      <c r="F248" s="119">
        <v>8.5</v>
      </c>
      <c r="G248" s="119">
        <v>1139.6000000000001</v>
      </c>
      <c r="H248" s="119">
        <v>118.39999999999998</v>
      </c>
      <c r="I248" s="119">
        <v>1258</v>
      </c>
    </row>
    <row r="249" spans="2:9" x14ac:dyDescent="0.25">
      <c r="D249">
        <v>6</v>
      </c>
      <c r="E249" s="119">
        <v>7.6</v>
      </c>
      <c r="F249" s="119">
        <v>8.9</v>
      </c>
      <c r="G249" s="119">
        <v>1687.1999999999998</v>
      </c>
      <c r="H249" s="119">
        <v>288.60000000000014</v>
      </c>
      <c r="I249" s="119">
        <v>1975.8</v>
      </c>
    </row>
    <row r="250" spans="2:9" x14ac:dyDescent="0.25">
      <c r="B250" s="145" t="s">
        <v>240</v>
      </c>
      <c r="C250" s="145"/>
      <c r="D250" s="145"/>
      <c r="E250" s="145"/>
      <c r="F250" s="145"/>
      <c r="G250" s="146">
        <v>31852.6</v>
      </c>
      <c r="H250" s="146">
        <v>4011.4000000000024</v>
      </c>
      <c r="I250" s="146">
        <v>35864</v>
      </c>
    </row>
    <row r="251" spans="2:9" x14ac:dyDescent="0.25">
      <c r="B251" t="s">
        <v>195</v>
      </c>
      <c r="C251" t="s">
        <v>34</v>
      </c>
      <c r="D251">
        <v>2</v>
      </c>
      <c r="E251" s="119">
        <v>1.2</v>
      </c>
      <c r="F251" s="119">
        <v>2.5</v>
      </c>
      <c r="G251" s="119">
        <v>60</v>
      </c>
      <c r="H251" s="119">
        <v>65</v>
      </c>
      <c r="I251" s="119">
        <v>125</v>
      </c>
    </row>
    <row r="252" spans="2:9" x14ac:dyDescent="0.25">
      <c r="C252" t="s">
        <v>351</v>
      </c>
      <c r="D252">
        <v>1</v>
      </c>
      <c r="E252" s="119">
        <v>12</v>
      </c>
      <c r="F252" s="119">
        <v>16</v>
      </c>
      <c r="G252" s="119">
        <v>60</v>
      </c>
      <c r="H252" s="119">
        <v>20</v>
      </c>
      <c r="I252" s="119">
        <v>80</v>
      </c>
    </row>
    <row r="253" spans="2:9" x14ac:dyDescent="0.25">
      <c r="B253" s="145" t="s">
        <v>241</v>
      </c>
      <c r="C253" s="145"/>
      <c r="D253" s="145"/>
      <c r="E253" s="145"/>
      <c r="F253" s="145"/>
      <c r="G253" s="146">
        <v>120</v>
      </c>
      <c r="H253" s="146">
        <v>85</v>
      </c>
      <c r="I253" s="146">
        <v>205</v>
      </c>
    </row>
    <row r="254" spans="2:9" x14ac:dyDescent="0.25">
      <c r="B254" t="s">
        <v>243</v>
      </c>
      <c r="C254" t="s">
        <v>34</v>
      </c>
      <c r="D254">
        <v>1</v>
      </c>
      <c r="E254" s="119">
        <v>1.2</v>
      </c>
      <c r="F254" s="119">
        <v>2.2000000000000002</v>
      </c>
      <c r="G254" s="119">
        <v>30</v>
      </c>
      <c r="H254" s="119">
        <v>25.000000000000007</v>
      </c>
      <c r="I254" s="119">
        <v>55.000000000000007</v>
      </c>
    </row>
    <row r="255" spans="2:9" x14ac:dyDescent="0.25">
      <c r="C255" t="s">
        <v>351</v>
      </c>
      <c r="D255">
        <v>1</v>
      </c>
      <c r="E255" s="119">
        <v>12</v>
      </c>
      <c r="F255" s="119">
        <v>16</v>
      </c>
      <c r="G255" s="119">
        <v>60</v>
      </c>
      <c r="H255" s="119">
        <v>20</v>
      </c>
      <c r="I255" s="119">
        <v>80</v>
      </c>
    </row>
    <row r="256" spans="2:9" x14ac:dyDescent="0.25">
      <c r="C256" t="s">
        <v>363</v>
      </c>
      <c r="D256">
        <v>2</v>
      </c>
      <c r="E256" s="119">
        <v>7.3</v>
      </c>
      <c r="F256" s="119">
        <v>8.6</v>
      </c>
      <c r="G256" s="119">
        <v>438</v>
      </c>
      <c r="H256" s="119">
        <v>77.999999999999986</v>
      </c>
      <c r="I256" s="119">
        <v>516</v>
      </c>
    </row>
    <row r="257" spans="2:9" x14ac:dyDescent="0.25">
      <c r="C257" t="s">
        <v>371</v>
      </c>
      <c r="D257">
        <v>3</v>
      </c>
      <c r="E257" s="119">
        <v>20</v>
      </c>
      <c r="F257" s="119">
        <v>27</v>
      </c>
      <c r="G257" s="119">
        <v>1500</v>
      </c>
      <c r="H257" s="119">
        <v>525</v>
      </c>
      <c r="I257" s="119">
        <v>2025</v>
      </c>
    </row>
    <row r="258" spans="2:9" x14ac:dyDescent="0.25">
      <c r="B258" s="145" t="s">
        <v>244</v>
      </c>
      <c r="C258" s="145"/>
      <c r="D258" s="145"/>
      <c r="E258" s="145"/>
      <c r="F258" s="145"/>
      <c r="G258" s="146">
        <v>2028</v>
      </c>
      <c r="H258" s="146">
        <v>648</v>
      </c>
      <c r="I258" s="146">
        <v>2676</v>
      </c>
    </row>
    <row r="259" spans="2:9" x14ac:dyDescent="0.25">
      <c r="B259" t="s">
        <v>250</v>
      </c>
      <c r="C259" t="s">
        <v>18</v>
      </c>
      <c r="D259">
        <v>4</v>
      </c>
      <c r="E259" s="119">
        <v>11.1</v>
      </c>
      <c r="F259" s="119">
        <v>12</v>
      </c>
      <c r="G259" s="119">
        <v>888</v>
      </c>
      <c r="H259" s="119">
        <v>72.000000000000028</v>
      </c>
      <c r="I259" s="119">
        <v>960</v>
      </c>
    </row>
    <row r="260" spans="2:9" x14ac:dyDescent="0.25">
      <c r="C260" t="s">
        <v>36</v>
      </c>
      <c r="D260">
        <v>1</v>
      </c>
      <c r="E260" s="119">
        <v>7.65</v>
      </c>
      <c r="F260" s="119">
        <v>8.6</v>
      </c>
      <c r="G260" s="119">
        <v>1683</v>
      </c>
      <c r="H260" s="119">
        <v>208.99999999999983</v>
      </c>
      <c r="I260" s="119">
        <v>1891.9999999999998</v>
      </c>
    </row>
    <row r="261" spans="2:9" x14ac:dyDescent="0.25">
      <c r="C261" t="s">
        <v>188</v>
      </c>
      <c r="D261">
        <v>2</v>
      </c>
      <c r="E261" s="119">
        <v>7.3</v>
      </c>
      <c r="F261" s="119">
        <v>8.5</v>
      </c>
      <c r="G261" s="119">
        <v>876</v>
      </c>
      <c r="H261" s="119">
        <v>144.00000000000003</v>
      </c>
      <c r="I261" s="119">
        <v>1020</v>
      </c>
    </row>
    <row r="262" spans="2:9" x14ac:dyDescent="0.25">
      <c r="B262" s="145" t="s">
        <v>388</v>
      </c>
      <c r="C262" s="145"/>
      <c r="D262" s="145"/>
      <c r="E262" s="145"/>
      <c r="F262" s="145"/>
      <c r="G262" s="146">
        <v>3447</v>
      </c>
      <c r="H262" s="146">
        <v>424.99999999999989</v>
      </c>
      <c r="I262" s="146">
        <v>3872</v>
      </c>
    </row>
    <row r="263" spans="2:9" x14ac:dyDescent="0.25">
      <c r="B263" t="s">
        <v>350</v>
      </c>
      <c r="C263" t="s">
        <v>26</v>
      </c>
      <c r="D263">
        <v>1</v>
      </c>
      <c r="E263" s="119">
        <v>16</v>
      </c>
      <c r="F263" s="119">
        <v>20</v>
      </c>
      <c r="G263" s="119">
        <v>160</v>
      </c>
      <c r="H263" s="119">
        <v>40</v>
      </c>
      <c r="I263" s="119">
        <v>200</v>
      </c>
    </row>
    <row r="264" spans="2:9" x14ac:dyDescent="0.25">
      <c r="C264" t="s">
        <v>39</v>
      </c>
      <c r="D264">
        <v>1</v>
      </c>
      <c r="E264" s="119">
        <v>7.5</v>
      </c>
      <c r="F264" s="119">
        <v>8.8000000000000007</v>
      </c>
      <c r="G264" s="119">
        <v>405</v>
      </c>
      <c r="H264" s="119">
        <v>70.200000000000045</v>
      </c>
      <c r="I264" s="119">
        <v>475.20000000000005</v>
      </c>
    </row>
    <row r="265" spans="2:9" x14ac:dyDescent="0.25">
      <c r="C265" t="s">
        <v>34</v>
      </c>
      <c r="D265">
        <v>3</v>
      </c>
      <c r="E265" s="119">
        <v>1.2</v>
      </c>
      <c r="F265" s="119">
        <v>2.2000000000000002</v>
      </c>
      <c r="G265" s="119">
        <v>90</v>
      </c>
      <c r="H265" s="119">
        <v>75.000000000000028</v>
      </c>
      <c r="I265" s="119">
        <v>165.00000000000003</v>
      </c>
    </row>
    <row r="266" spans="2:9" x14ac:dyDescent="0.25">
      <c r="C266" t="s">
        <v>204</v>
      </c>
      <c r="D266">
        <v>1</v>
      </c>
      <c r="E266" s="119">
        <v>29</v>
      </c>
      <c r="F266" s="119">
        <v>36</v>
      </c>
      <c r="G266" s="119">
        <v>290</v>
      </c>
      <c r="H266" s="119">
        <v>70</v>
      </c>
      <c r="I266" s="119">
        <v>360</v>
      </c>
    </row>
    <row r="267" spans="2:9" x14ac:dyDescent="0.25">
      <c r="C267" t="s">
        <v>269</v>
      </c>
      <c r="D267">
        <v>2</v>
      </c>
      <c r="E267" s="119">
        <v>305</v>
      </c>
      <c r="F267" s="119">
        <v>360</v>
      </c>
      <c r="G267" s="119">
        <v>1220</v>
      </c>
      <c r="H267" s="119">
        <v>220</v>
      </c>
      <c r="I267" s="119">
        <v>1440</v>
      </c>
    </row>
    <row r="268" spans="2:9" x14ac:dyDescent="0.25">
      <c r="C268" t="s">
        <v>274</v>
      </c>
      <c r="D268">
        <v>2</v>
      </c>
      <c r="E268" s="119">
        <v>7.5</v>
      </c>
      <c r="F268" s="119">
        <v>8.4</v>
      </c>
      <c r="G268" s="119">
        <v>3300</v>
      </c>
      <c r="H268" s="119">
        <v>396.00000000000017</v>
      </c>
      <c r="I268" s="119">
        <v>3696</v>
      </c>
    </row>
    <row r="269" spans="2:9" x14ac:dyDescent="0.25">
      <c r="E269" s="119">
        <v>7.35</v>
      </c>
      <c r="F269" s="119">
        <v>8.4</v>
      </c>
      <c r="G269" s="119">
        <v>3234</v>
      </c>
      <c r="H269" s="119">
        <v>462.00000000000034</v>
      </c>
      <c r="I269" s="119">
        <v>3696.0000000000005</v>
      </c>
    </row>
    <row r="270" spans="2:9" x14ac:dyDescent="0.25">
      <c r="C270" t="s">
        <v>366</v>
      </c>
      <c r="D270">
        <v>2</v>
      </c>
      <c r="E270" s="119">
        <v>8</v>
      </c>
      <c r="F270" s="119">
        <v>8.8000000000000007</v>
      </c>
      <c r="G270" s="119">
        <v>864</v>
      </c>
      <c r="H270" s="119">
        <v>86.400000000000077</v>
      </c>
      <c r="I270" s="119">
        <v>950.40000000000009</v>
      </c>
    </row>
    <row r="271" spans="2:9" x14ac:dyDescent="0.25">
      <c r="C271" t="s">
        <v>368</v>
      </c>
      <c r="D271">
        <v>6</v>
      </c>
      <c r="E271" s="119">
        <v>40</v>
      </c>
      <c r="F271" s="119">
        <v>50</v>
      </c>
      <c r="G271" s="119">
        <v>240</v>
      </c>
      <c r="H271" s="119">
        <v>60</v>
      </c>
      <c r="I271" s="119">
        <v>300</v>
      </c>
    </row>
    <row r="272" spans="2:9" x14ac:dyDescent="0.25">
      <c r="B272" s="145" t="s">
        <v>380</v>
      </c>
      <c r="C272" s="145"/>
      <c r="D272" s="145"/>
      <c r="E272" s="145"/>
      <c r="F272" s="145"/>
      <c r="G272" s="146">
        <v>9803</v>
      </c>
      <c r="H272" s="146">
        <v>1479.6000000000008</v>
      </c>
      <c r="I272" s="146">
        <v>11282.6</v>
      </c>
    </row>
    <row r="273" spans="2:9" x14ac:dyDescent="0.25">
      <c r="B273" t="s">
        <v>359</v>
      </c>
      <c r="C273" t="s">
        <v>38</v>
      </c>
      <c r="D273">
        <v>1</v>
      </c>
      <c r="E273" s="119">
        <v>7.35</v>
      </c>
      <c r="F273" s="119">
        <v>8</v>
      </c>
      <c r="G273" s="119">
        <v>1617</v>
      </c>
      <c r="H273" s="119">
        <v>143.00000000000009</v>
      </c>
      <c r="I273" s="119">
        <v>1760</v>
      </c>
    </row>
    <row r="274" spans="2:9" x14ac:dyDescent="0.25">
      <c r="C274" t="s">
        <v>36</v>
      </c>
      <c r="D274">
        <v>2</v>
      </c>
      <c r="E274" s="119">
        <v>7.5</v>
      </c>
      <c r="F274" s="119">
        <v>8.9</v>
      </c>
      <c r="G274" s="119">
        <v>3300</v>
      </c>
      <c r="H274" s="119">
        <v>616.00000000000011</v>
      </c>
      <c r="I274" s="119">
        <v>3916</v>
      </c>
    </row>
    <row r="275" spans="2:9" x14ac:dyDescent="0.25">
      <c r="D275">
        <v>3</v>
      </c>
      <c r="E275" s="119">
        <v>7.5</v>
      </c>
      <c r="F275" s="119">
        <v>8.9</v>
      </c>
      <c r="G275" s="119">
        <v>4950</v>
      </c>
      <c r="H275" s="119">
        <v>924.00000000000023</v>
      </c>
      <c r="I275" s="119">
        <v>5874</v>
      </c>
    </row>
    <row r="276" spans="2:9" x14ac:dyDescent="0.25">
      <c r="C276" t="s">
        <v>34</v>
      </c>
      <c r="D276">
        <v>2</v>
      </c>
      <c r="E276" s="119">
        <v>1.2</v>
      </c>
      <c r="F276" s="119">
        <v>2.5</v>
      </c>
      <c r="G276" s="119">
        <v>60</v>
      </c>
      <c r="H276" s="119">
        <v>65</v>
      </c>
      <c r="I276" s="119">
        <v>125</v>
      </c>
    </row>
    <row r="277" spans="2:9" x14ac:dyDescent="0.25">
      <c r="D277">
        <v>6</v>
      </c>
      <c r="E277" s="119">
        <v>1.2</v>
      </c>
      <c r="F277" s="119">
        <v>2.5</v>
      </c>
      <c r="G277" s="119">
        <v>180</v>
      </c>
      <c r="H277" s="119">
        <v>195</v>
      </c>
      <c r="I277" s="119">
        <v>375</v>
      </c>
    </row>
    <row r="278" spans="2:9" x14ac:dyDescent="0.25">
      <c r="D278">
        <v>7</v>
      </c>
      <c r="E278" s="119">
        <v>1.2</v>
      </c>
      <c r="F278" s="119">
        <v>2.5</v>
      </c>
      <c r="G278" s="119">
        <v>210</v>
      </c>
      <c r="H278" s="119">
        <v>227.5</v>
      </c>
      <c r="I278" s="119">
        <v>437.5</v>
      </c>
    </row>
    <row r="279" spans="2:9" x14ac:dyDescent="0.25">
      <c r="C279" t="s">
        <v>188</v>
      </c>
      <c r="D279">
        <v>2</v>
      </c>
      <c r="E279" s="119">
        <v>8.3000000000000007</v>
      </c>
      <c r="F279" s="119">
        <v>8.6</v>
      </c>
      <c r="G279" s="119">
        <v>614.20000000000005</v>
      </c>
      <c r="H279" s="119">
        <v>22.199999999999921</v>
      </c>
      <c r="I279" s="119">
        <v>636.4</v>
      </c>
    </row>
    <row r="280" spans="2:9" x14ac:dyDescent="0.25">
      <c r="C280" t="s">
        <v>251</v>
      </c>
      <c r="D280">
        <v>1</v>
      </c>
      <c r="E280" s="119">
        <v>7.35</v>
      </c>
      <c r="F280" s="119">
        <v>8.5</v>
      </c>
      <c r="G280" s="119">
        <v>1617</v>
      </c>
      <c r="H280" s="119">
        <v>253.00000000000009</v>
      </c>
      <c r="I280" s="119">
        <v>1870</v>
      </c>
    </row>
    <row r="281" spans="2:9" x14ac:dyDescent="0.25">
      <c r="D281">
        <v>2</v>
      </c>
      <c r="E281" s="119">
        <v>7.35</v>
      </c>
      <c r="F281" s="119">
        <v>8.5</v>
      </c>
      <c r="G281" s="119">
        <v>3234</v>
      </c>
      <c r="H281" s="119">
        <v>506.00000000000017</v>
      </c>
      <c r="I281" s="119">
        <v>3740</v>
      </c>
    </row>
    <row r="282" spans="2:9" x14ac:dyDescent="0.25">
      <c r="F282" s="119">
        <v>8.9</v>
      </c>
      <c r="G282" s="119">
        <v>3234</v>
      </c>
      <c r="H282" s="119">
        <v>682.00000000000034</v>
      </c>
      <c r="I282" s="119">
        <v>3916.0000000000005</v>
      </c>
    </row>
    <row r="283" spans="2:9" x14ac:dyDescent="0.25">
      <c r="C283" t="s">
        <v>351</v>
      </c>
      <c r="D283">
        <v>1</v>
      </c>
      <c r="E283" s="119">
        <v>13</v>
      </c>
      <c r="F283" s="119">
        <v>16</v>
      </c>
      <c r="G283" s="119">
        <v>65</v>
      </c>
      <c r="H283" s="119">
        <v>15</v>
      </c>
      <c r="I283" s="119">
        <v>80</v>
      </c>
    </row>
    <row r="284" spans="2:9" x14ac:dyDescent="0.25">
      <c r="E284" s="119">
        <v>12</v>
      </c>
      <c r="F284" s="119">
        <v>16</v>
      </c>
      <c r="G284" s="119">
        <v>60</v>
      </c>
      <c r="H284" s="119">
        <v>20</v>
      </c>
      <c r="I284" s="119">
        <v>80</v>
      </c>
    </row>
    <row r="285" spans="2:9" x14ac:dyDescent="0.25">
      <c r="D285">
        <v>2</v>
      </c>
      <c r="E285" s="119">
        <v>12</v>
      </c>
      <c r="F285" s="119">
        <v>16</v>
      </c>
      <c r="G285" s="119">
        <v>120</v>
      </c>
      <c r="H285" s="119">
        <v>40</v>
      </c>
      <c r="I285" s="119">
        <v>160</v>
      </c>
    </row>
    <row r="286" spans="2:9" x14ac:dyDescent="0.25">
      <c r="D286">
        <v>4</v>
      </c>
      <c r="E286" s="119">
        <v>12</v>
      </c>
      <c r="F286" s="119">
        <v>16</v>
      </c>
      <c r="G286" s="119">
        <v>240</v>
      </c>
      <c r="H286" s="119">
        <v>80</v>
      </c>
      <c r="I286" s="119">
        <v>320</v>
      </c>
    </row>
    <row r="287" spans="2:9" x14ac:dyDescent="0.25">
      <c r="C287" t="s">
        <v>375</v>
      </c>
      <c r="D287">
        <v>14</v>
      </c>
      <c r="E287" s="119">
        <v>7.6</v>
      </c>
      <c r="F287" s="119">
        <v>8.9</v>
      </c>
      <c r="G287" s="119">
        <v>3936.7999999999997</v>
      </c>
      <c r="H287" s="119">
        <v>673.40000000000032</v>
      </c>
      <c r="I287" s="119">
        <v>4610.2</v>
      </c>
    </row>
    <row r="288" spans="2:9" x14ac:dyDescent="0.25">
      <c r="C288" t="s">
        <v>362</v>
      </c>
      <c r="D288">
        <v>4</v>
      </c>
      <c r="E288" s="119">
        <v>7.45</v>
      </c>
      <c r="F288" s="119">
        <v>8.5</v>
      </c>
      <c r="G288" s="119">
        <v>6705</v>
      </c>
      <c r="H288" s="119">
        <v>944.99999999999989</v>
      </c>
      <c r="I288" s="119">
        <v>7650</v>
      </c>
    </row>
    <row r="289" spans="1:9" x14ac:dyDescent="0.25">
      <c r="C289" t="s">
        <v>363</v>
      </c>
      <c r="D289">
        <v>6</v>
      </c>
      <c r="E289" s="119">
        <v>7.6</v>
      </c>
      <c r="F289" s="119">
        <v>8.6</v>
      </c>
      <c r="G289" s="119">
        <v>3374.3999999999996</v>
      </c>
      <c r="H289" s="119">
        <v>444</v>
      </c>
      <c r="I289" s="119">
        <v>3818.3999999999996</v>
      </c>
    </row>
    <row r="290" spans="1:9" x14ac:dyDescent="0.25">
      <c r="E290" s="119">
        <v>7.7</v>
      </c>
      <c r="F290" s="119">
        <v>8.6</v>
      </c>
      <c r="G290" s="119">
        <v>1709.4</v>
      </c>
      <c r="H290" s="119">
        <v>199.7999999999999</v>
      </c>
      <c r="I290" s="119">
        <v>1909.2</v>
      </c>
    </row>
    <row r="291" spans="1:9" x14ac:dyDescent="0.25">
      <c r="D291">
        <v>10</v>
      </c>
      <c r="E291" s="119">
        <v>8.3000000000000007</v>
      </c>
      <c r="F291" s="119">
        <v>8.6</v>
      </c>
      <c r="G291" s="119">
        <v>3071</v>
      </c>
      <c r="H291" s="119">
        <v>110.9999999999996</v>
      </c>
      <c r="I291" s="119">
        <v>3181.9999999999995</v>
      </c>
    </row>
    <row r="292" spans="1:9" x14ac:dyDescent="0.25">
      <c r="C292" t="s">
        <v>364</v>
      </c>
      <c r="D292">
        <v>2</v>
      </c>
      <c r="E292" s="119">
        <v>6.4</v>
      </c>
      <c r="F292" s="119">
        <v>7.5</v>
      </c>
      <c r="G292" s="119">
        <v>576</v>
      </c>
      <c r="H292" s="119">
        <v>98.999999999999972</v>
      </c>
      <c r="I292" s="119">
        <v>675</v>
      </c>
    </row>
    <row r="293" spans="1:9" x14ac:dyDescent="0.25">
      <c r="D293">
        <v>4</v>
      </c>
      <c r="E293" s="119">
        <v>6.4</v>
      </c>
      <c r="F293" s="119">
        <v>7.5</v>
      </c>
      <c r="G293" s="119">
        <v>1152</v>
      </c>
      <c r="H293" s="119">
        <v>197.99999999999994</v>
      </c>
      <c r="I293" s="119">
        <v>1350</v>
      </c>
    </row>
    <row r="294" spans="1:9" x14ac:dyDescent="0.25">
      <c r="D294">
        <v>9</v>
      </c>
      <c r="E294" s="119">
        <v>6.4</v>
      </c>
      <c r="F294" s="119">
        <v>7.8</v>
      </c>
      <c r="G294" s="119">
        <v>2592</v>
      </c>
      <c r="H294" s="119">
        <v>566.99999999999977</v>
      </c>
      <c r="I294" s="119">
        <v>3159</v>
      </c>
    </row>
    <row r="295" spans="1:9" x14ac:dyDescent="0.25">
      <c r="C295" t="s">
        <v>376</v>
      </c>
      <c r="D295">
        <v>2</v>
      </c>
      <c r="E295" s="119">
        <v>7.5</v>
      </c>
      <c r="F295" s="119">
        <v>8.5</v>
      </c>
      <c r="G295" s="119">
        <v>3300</v>
      </c>
      <c r="H295" s="119">
        <v>525</v>
      </c>
      <c r="I295" s="119">
        <v>3825</v>
      </c>
    </row>
    <row r="296" spans="1:9" x14ac:dyDescent="0.25">
      <c r="E296" s="119">
        <v>7.35</v>
      </c>
      <c r="F296" s="119">
        <v>8.5</v>
      </c>
      <c r="G296" s="119">
        <v>3234</v>
      </c>
      <c r="H296" s="119">
        <v>591.00000000000023</v>
      </c>
      <c r="I296" s="119">
        <v>3825</v>
      </c>
    </row>
    <row r="297" spans="1:9" x14ac:dyDescent="0.25">
      <c r="C297" t="s">
        <v>377</v>
      </c>
      <c r="D297">
        <v>9</v>
      </c>
      <c r="E297" s="119">
        <v>6</v>
      </c>
      <c r="F297" s="119">
        <v>7.5</v>
      </c>
      <c r="G297" s="119">
        <v>2430</v>
      </c>
      <c r="H297" s="119">
        <v>607.5</v>
      </c>
      <c r="I297" s="119">
        <v>3037.5</v>
      </c>
    </row>
    <row r="298" spans="1:9" x14ac:dyDescent="0.25">
      <c r="C298" t="s">
        <v>385</v>
      </c>
      <c r="D298">
        <v>1</v>
      </c>
      <c r="E298" s="119">
        <v>28</v>
      </c>
      <c r="F298" s="119">
        <v>40</v>
      </c>
      <c r="G298" s="119">
        <v>1400</v>
      </c>
      <c r="H298" s="119">
        <v>600</v>
      </c>
      <c r="I298" s="119">
        <v>2000</v>
      </c>
    </row>
    <row r="299" spans="1:9" x14ac:dyDescent="0.25">
      <c r="B299" s="145" t="s">
        <v>381</v>
      </c>
      <c r="C299" s="145"/>
      <c r="D299" s="145"/>
      <c r="E299" s="145"/>
      <c r="F299" s="145"/>
      <c r="G299" s="146">
        <v>52981.8</v>
      </c>
      <c r="H299" s="146">
        <v>9349.4000000000015</v>
      </c>
      <c r="I299" s="146">
        <v>62331.200000000004</v>
      </c>
    </row>
    <row r="300" spans="1:9" x14ac:dyDescent="0.25">
      <c r="A300" s="120" t="s">
        <v>54</v>
      </c>
      <c r="B300" s="120"/>
      <c r="C300" s="120"/>
      <c r="D300" s="120"/>
      <c r="E300" s="120"/>
      <c r="F300" s="120"/>
      <c r="G300" s="121">
        <v>115559.99999999999</v>
      </c>
      <c r="H300" s="121">
        <v>18222.800000000003</v>
      </c>
      <c r="I300" s="121">
        <v>133782.79999999999</v>
      </c>
    </row>
    <row r="301" spans="1:9" x14ac:dyDescent="0.25">
      <c r="A301" t="s">
        <v>50</v>
      </c>
      <c r="G301" s="119">
        <v>339797.54949999996</v>
      </c>
      <c r="H301" s="119">
        <v>52885.900500000003</v>
      </c>
      <c r="I301" s="119">
        <v>392683.45000000013</v>
      </c>
    </row>
  </sheetData>
  <pageMargins left="0.59055118110236227" right="0" top="0.59055118110236227" bottom="0.59055118110236227" header="0.31496062992125984" footer="0.31496062992125984"/>
  <pageSetup scale="75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52B0-5658-4D4E-B46A-77F539DC0C78}">
  <sheetPr>
    <pageSetUpPr fitToPage="1"/>
  </sheetPr>
  <dimension ref="A3:AI254"/>
  <sheetViews>
    <sheetView workbookViewId="0">
      <selection activeCell="AB12" sqref="AB12"/>
    </sheetView>
  </sheetViews>
  <sheetFormatPr defaultRowHeight="12.5" x14ac:dyDescent="0.25"/>
  <cols>
    <col min="1" max="1" width="49.81640625" customWidth="1"/>
    <col min="2" max="2" width="36.90625" bestFit="1" customWidth="1"/>
    <col min="3" max="13" width="9.1796875" bestFit="1" customWidth="1"/>
    <col min="14" max="14" width="9.1796875" style="148" bestFit="1" customWidth="1"/>
    <col min="15" max="15" width="4.81640625" style="148" bestFit="1" customWidth="1"/>
    <col min="16" max="21" width="1.6328125" style="148" customWidth="1"/>
    <col min="22" max="22" width="45.26953125" bestFit="1" customWidth="1"/>
    <col min="23" max="34" width="9.1796875" bestFit="1" customWidth="1"/>
    <col min="35" max="35" width="6.1796875" bestFit="1" customWidth="1"/>
    <col min="76" max="76" width="8.7265625" customWidth="1"/>
  </cols>
  <sheetData>
    <row r="3" spans="1:35" x14ac:dyDescent="0.25">
      <c r="A3" s="118" t="s">
        <v>169</v>
      </c>
      <c r="C3" s="118" t="s">
        <v>30</v>
      </c>
      <c r="N3"/>
      <c r="O3"/>
      <c r="V3" s="135" t="s">
        <v>169</v>
      </c>
      <c r="W3" s="118" t="s">
        <v>30</v>
      </c>
    </row>
    <row r="4" spans="1:35" ht="37.5" x14ac:dyDescent="0.25">
      <c r="A4" s="118" t="s">
        <v>15</v>
      </c>
      <c r="B4" s="118" t="s">
        <v>65</v>
      </c>
      <c r="C4">
        <v>6</v>
      </c>
      <c r="D4">
        <v>7</v>
      </c>
      <c r="E4">
        <v>8</v>
      </c>
      <c r="F4">
        <v>9</v>
      </c>
      <c r="G4">
        <v>10</v>
      </c>
      <c r="H4">
        <v>11</v>
      </c>
      <c r="I4">
        <v>12</v>
      </c>
      <c r="J4">
        <v>1</v>
      </c>
      <c r="K4">
        <v>2</v>
      </c>
      <c r="L4">
        <v>3</v>
      </c>
      <c r="M4">
        <v>4</v>
      </c>
      <c r="N4">
        <v>5</v>
      </c>
      <c r="O4" s="136" t="s">
        <v>50</v>
      </c>
      <c r="P4" s="149"/>
      <c r="Q4" s="149"/>
      <c r="R4" s="149"/>
      <c r="S4" s="149"/>
      <c r="T4" s="149"/>
      <c r="U4" s="149"/>
      <c r="V4" s="118" t="s">
        <v>15</v>
      </c>
      <c r="W4">
        <v>6</v>
      </c>
      <c r="X4">
        <v>7</v>
      </c>
      <c r="Y4">
        <v>8</v>
      </c>
      <c r="Z4">
        <v>9</v>
      </c>
      <c r="AA4">
        <v>10</v>
      </c>
      <c r="AB4">
        <v>11</v>
      </c>
      <c r="AC4">
        <v>12</v>
      </c>
      <c r="AD4">
        <v>1</v>
      </c>
      <c r="AE4">
        <v>2</v>
      </c>
      <c r="AF4">
        <v>3</v>
      </c>
      <c r="AG4">
        <v>4</v>
      </c>
      <c r="AH4">
        <v>5</v>
      </c>
      <c r="AI4" s="136" t="s">
        <v>50</v>
      </c>
    </row>
    <row r="5" spans="1:35" x14ac:dyDescent="0.25">
      <c r="A5" t="s">
        <v>48</v>
      </c>
      <c r="B5" t="s">
        <v>66</v>
      </c>
      <c r="C5" s="134"/>
      <c r="D5" s="134"/>
      <c r="E5" s="134"/>
      <c r="F5" s="134"/>
      <c r="G5" s="134">
        <v>1</v>
      </c>
      <c r="H5" s="134"/>
      <c r="I5" s="134"/>
      <c r="J5" s="134"/>
      <c r="K5" s="134"/>
      <c r="L5" s="134"/>
      <c r="M5" s="134"/>
      <c r="N5" s="134"/>
      <c r="O5" s="134">
        <v>1</v>
      </c>
      <c r="P5" s="150"/>
      <c r="Q5" s="150"/>
      <c r="R5" s="150"/>
      <c r="S5" s="150"/>
      <c r="T5" s="150"/>
      <c r="U5" s="150"/>
      <c r="V5" t="s">
        <v>48</v>
      </c>
      <c r="W5" s="134"/>
      <c r="X5" s="134"/>
      <c r="Y5" s="134"/>
      <c r="Z5" s="134"/>
      <c r="AA5" s="134">
        <v>1</v>
      </c>
      <c r="AB5" s="134"/>
      <c r="AC5" s="134"/>
      <c r="AD5" s="134"/>
      <c r="AE5" s="134">
        <v>3</v>
      </c>
      <c r="AF5" s="134"/>
      <c r="AG5" s="134"/>
      <c r="AH5" s="134"/>
      <c r="AI5" s="134">
        <v>4</v>
      </c>
    </row>
    <row r="6" spans="1:35" x14ac:dyDescent="0.25">
      <c r="B6" t="s">
        <v>250</v>
      </c>
      <c r="C6" s="134"/>
      <c r="D6" s="134"/>
      <c r="E6" s="134"/>
      <c r="F6" s="134"/>
      <c r="G6" s="134"/>
      <c r="H6" s="134"/>
      <c r="I6" s="134"/>
      <c r="J6" s="134"/>
      <c r="K6" s="134">
        <v>3</v>
      </c>
      <c r="L6" s="134"/>
      <c r="M6" s="134"/>
      <c r="N6" s="134"/>
      <c r="O6" s="134">
        <v>3</v>
      </c>
      <c r="P6" s="150"/>
      <c r="Q6" s="150"/>
      <c r="R6" s="150"/>
      <c r="S6" s="150"/>
      <c r="T6" s="150"/>
      <c r="U6" s="150"/>
      <c r="V6" t="s">
        <v>41</v>
      </c>
      <c r="W6" s="134"/>
      <c r="X6" s="134"/>
      <c r="Y6" s="134"/>
      <c r="Z6" s="134">
        <v>1</v>
      </c>
      <c r="AA6" s="134"/>
      <c r="AB6" s="134"/>
      <c r="AC6" s="134"/>
      <c r="AD6" s="134"/>
      <c r="AE6" s="134"/>
      <c r="AF6" s="134"/>
      <c r="AG6" s="134"/>
      <c r="AH6" s="134"/>
      <c r="AI6" s="134">
        <v>1</v>
      </c>
    </row>
    <row r="7" spans="1:35" x14ac:dyDescent="0.25">
      <c r="A7" s="120" t="s">
        <v>145</v>
      </c>
      <c r="B7" s="120"/>
      <c r="C7" s="137"/>
      <c r="D7" s="137"/>
      <c r="E7" s="137"/>
      <c r="F7" s="137"/>
      <c r="G7" s="137">
        <v>1</v>
      </c>
      <c r="H7" s="137"/>
      <c r="I7" s="137"/>
      <c r="J7" s="137"/>
      <c r="K7" s="137">
        <v>3</v>
      </c>
      <c r="L7" s="137"/>
      <c r="M7" s="137"/>
      <c r="N7" s="137"/>
      <c r="O7" s="137">
        <v>4</v>
      </c>
      <c r="P7" s="150"/>
      <c r="Q7" s="150"/>
      <c r="R7" s="150"/>
      <c r="S7" s="150"/>
      <c r="T7" s="150"/>
      <c r="U7" s="150"/>
      <c r="V7" t="s">
        <v>35</v>
      </c>
      <c r="W7" s="134"/>
      <c r="X7" s="134"/>
      <c r="Y7" s="134">
        <v>1</v>
      </c>
      <c r="Z7" s="134"/>
      <c r="AA7" s="134"/>
      <c r="AB7" s="134">
        <v>1</v>
      </c>
      <c r="AC7" s="134"/>
      <c r="AD7" s="134"/>
      <c r="AE7" s="134"/>
      <c r="AF7" s="134"/>
      <c r="AG7" s="134"/>
      <c r="AH7" s="134"/>
      <c r="AI7" s="134">
        <v>2</v>
      </c>
    </row>
    <row r="8" spans="1:35" x14ac:dyDescent="0.25">
      <c r="A8" t="s">
        <v>41</v>
      </c>
      <c r="C8" s="134"/>
      <c r="D8" s="134"/>
      <c r="E8" s="134"/>
      <c r="F8" s="134">
        <v>1</v>
      </c>
      <c r="G8" s="134"/>
      <c r="H8" s="134"/>
      <c r="I8" s="134"/>
      <c r="J8" s="134"/>
      <c r="K8" s="134"/>
      <c r="L8" s="134"/>
      <c r="M8" s="134"/>
      <c r="N8" s="134"/>
      <c r="O8" s="134">
        <v>1</v>
      </c>
      <c r="P8" s="150"/>
      <c r="Q8" s="150"/>
      <c r="R8" s="150"/>
      <c r="S8" s="150"/>
      <c r="T8" s="150"/>
      <c r="U8" s="150"/>
      <c r="V8" t="s">
        <v>26</v>
      </c>
      <c r="W8" s="134">
        <v>8</v>
      </c>
      <c r="X8" s="134">
        <v>4</v>
      </c>
      <c r="Y8" s="134">
        <v>15</v>
      </c>
      <c r="Z8" s="134">
        <v>18</v>
      </c>
      <c r="AA8" s="134">
        <v>34</v>
      </c>
      <c r="AB8" s="134">
        <v>12</v>
      </c>
      <c r="AC8" s="134">
        <v>8</v>
      </c>
      <c r="AD8" s="134">
        <v>13</v>
      </c>
      <c r="AE8" s="134">
        <v>10</v>
      </c>
      <c r="AF8" s="134">
        <v>11</v>
      </c>
      <c r="AG8" s="134">
        <v>12</v>
      </c>
      <c r="AH8" s="134">
        <v>7</v>
      </c>
      <c r="AI8" s="134">
        <v>152</v>
      </c>
    </row>
    <row r="9" spans="1:35" x14ac:dyDescent="0.25">
      <c r="A9" t="s">
        <v>35</v>
      </c>
      <c r="B9" t="s">
        <v>109</v>
      </c>
      <c r="C9" s="134"/>
      <c r="D9" s="134"/>
      <c r="E9" s="134">
        <v>1</v>
      </c>
      <c r="F9" s="134"/>
      <c r="G9" s="134"/>
      <c r="H9" s="134">
        <v>1</v>
      </c>
      <c r="I9" s="134"/>
      <c r="J9" s="134"/>
      <c r="K9" s="134"/>
      <c r="L9" s="134"/>
      <c r="M9" s="134"/>
      <c r="N9" s="134"/>
      <c r="O9" s="134">
        <v>2</v>
      </c>
      <c r="P9" s="150"/>
      <c r="Q9" s="150"/>
      <c r="R9" s="150"/>
      <c r="S9" s="150"/>
      <c r="T9" s="150"/>
      <c r="U9" s="150"/>
      <c r="V9" t="s">
        <v>40</v>
      </c>
      <c r="W9" s="134"/>
      <c r="X9" s="134"/>
      <c r="Y9" s="134"/>
      <c r="Z9" s="134">
        <v>6</v>
      </c>
      <c r="AA9" s="134">
        <v>3</v>
      </c>
      <c r="AB9" s="134">
        <v>2</v>
      </c>
      <c r="AC9" s="134">
        <v>2</v>
      </c>
      <c r="AD9" s="134">
        <v>2</v>
      </c>
      <c r="AE9" s="134"/>
      <c r="AF9" s="134">
        <v>13</v>
      </c>
      <c r="AG9" s="134">
        <v>1</v>
      </c>
      <c r="AH9" s="134">
        <v>5</v>
      </c>
      <c r="AI9" s="134">
        <v>34</v>
      </c>
    </row>
    <row r="10" spans="1:35" x14ac:dyDescent="0.25">
      <c r="A10" s="120" t="s">
        <v>146</v>
      </c>
      <c r="B10" s="120"/>
      <c r="C10" s="137"/>
      <c r="D10" s="137"/>
      <c r="E10" s="137">
        <v>1</v>
      </c>
      <c r="F10" s="137"/>
      <c r="G10" s="137"/>
      <c r="H10" s="137">
        <v>1</v>
      </c>
      <c r="I10" s="137"/>
      <c r="J10" s="137"/>
      <c r="K10" s="137"/>
      <c r="L10" s="137"/>
      <c r="M10" s="137"/>
      <c r="N10" s="137"/>
      <c r="O10" s="137">
        <v>2</v>
      </c>
      <c r="P10" s="150"/>
      <c r="Q10" s="150"/>
      <c r="R10" s="150"/>
      <c r="S10" s="150"/>
      <c r="T10" s="150"/>
      <c r="U10" s="150"/>
      <c r="V10" t="s">
        <v>43</v>
      </c>
      <c r="W10" s="134"/>
      <c r="X10" s="134"/>
      <c r="Y10" s="134">
        <v>2</v>
      </c>
      <c r="Z10" s="134"/>
      <c r="AA10" s="134">
        <v>2</v>
      </c>
      <c r="AB10" s="134"/>
      <c r="AC10" s="134"/>
      <c r="AD10" s="134"/>
      <c r="AE10" s="134"/>
      <c r="AF10" s="134"/>
      <c r="AG10" s="134"/>
      <c r="AH10" s="134"/>
      <c r="AI10" s="134">
        <v>4</v>
      </c>
    </row>
    <row r="11" spans="1:35" x14ac:dyDescent="0.25">
      <c r="A11" t="s">
        <v>26</v>
      </c>
      <c r="B11" t="s">
        <v>61</v>
      </c>
      <c r="C11" s="134"/>
      <c r="D11" s="134"/>
      <c r="E11" s="134">
        <v>1</v>
      </c>
      <c r="F11" s="134">
        <v>1</v>
      </c>
      <c r="G11" s="134">
        <v>2</v>
      </c>
      <c r="H11" s="134">
        <v>1</v>
      </c>
      <c r="I11" s="134"/>
      <c r="J11" s="134"/>
      <c r="K11" s="134">
        <v>1</v>
      </c>
      <c r="L11" s="134"/>
      <c r="M11" s="134"/>
      <c r="N11" s="134">
        <v>1</v>
      </c>
      <c r="O11" s="134">
        <v>7</v>
      </c>
      <c r="P11" s="150"/>
      <c r="Q11" s="150"/>
      <c r="R11" s="150"/>
      <c r="S11" s="150"/>
      <c r="T11" s="150"/>
      <c r="U11" s="150"/>
      <c r="V11" t="s">
        <v>39</v>
      </c>
      <c r="W11" s="134"/>
      <c r="X11" s="134"/>
      <c r="Y11" s="134">
        <v>5</v>
      </c>
      <c r="Z11" s="134">
        <v>8</v>
      </c>
      <c r="AA11" s="134">
        <v>1</v>
      </c>
      <c r="AB11" s="134">
        <v>3</v>
      </c>
      <c r="AC11" s="134">
        <v>1</v>
      </c>
      <c r="AD11" s="134"/>
      <c r="AE11" s="134"/>
      <c r="AF11" s="134">
        <v>15</v>
      </c>
      <c r="AG11" s="134"/>
      <c r="AH11" s="134">
        <v>1</v>
      </c>
      <c r="AI11" s="134">
        <v>34</v>
      </c>
    </row>
    <row r="12" spans="1:35" x14ac:dyDescent="0.25">
      <c r="B12" t="s">
        <v>98</v>
      </c>
      <c r="C12" s="134"/>
      <c r="D12" s="134"/>
      <c r="E12" s="134">
        <v>4</v>
      </c>
      <c r="F12" s="134"/>
      <c r="G12" s="134">
        <v>8</v>
      </c>
      <c r="H12" s="134"/>
      <c r="I12" s="134"/>
      <c r="J12" s="134"/>
      <c r="K12" s="134"/>
      <c r="L12" s="134"/>
      <c r="M12" s="134"/>
      <c r="N12" s="134"/>
      <c r="O12" s="134">
        <v>12</v>
      </c>
      <c r="P12" s="150"/>
      <c r="Q12" s="150"/>
      <c r="R12" s="150"/>
      <c r="S12" s="150"/>
      <c r="T12" s="150"/>
      <c r="U12" s="150"/>
      <c r="V12" t="s">
        <v>17</v>
      </c>
      <c r="W12" s="134">
        <v>3</v>
      </c>
      <c r="X12" s="134"/>
      <c r="Y12" s="134">
        <v>6</v>
      </c>
      <c r="Z12" s="134">
        <v>10</v>
      </c>
      <c r="AA12" s="134">
        <v>12</v>
      </c>
      <c r="AB12" s="134">
        <v>10</v>
      </c>
      <c r="AC12" s="134">
        <v>6</v>
      </c>
      <c r="AD12" s="134"/>
      <c r="AE12" s="134"/>
      <c r="AF12" s="134"/>
      <c r="AG12" s="134">
        <v>6</v>
      </c>
      <c r="AH12" s="134"/>
      <c r="AI12" s="134">
        <v>53</v>
      </c>
    </row>
    <row r="13" spans="1:35" x14ac:dyDescent="0.25">
      <c r="B13" t="s">
        <v>66</v>
      </c>
      <c r="C13" s="134">
        <v>2</v>
      </c>
      <c r="D13" s="134">
        <v>4</v>
      </c>
      <c r="E13" s="134"/>
      <c r="F13" s="134"/>
      <c r="G13" s="134">
        <v>4</v>
      </c>
      <c r="H13" s="134">
        <v>4</v>
      </c>
      <c r="I13" s="134"/>
      <c r="J13" s="134"/>
      <c r="K13" s="134"/>
      <c r="L13" s="134"/>
      <c r="M13" s="134"/>
      <c r="N13" s="134"/>
      <c r="O13" s="134">
        <v>14</v>
      </c>
      <c r="P13" s="150"/>
      <c r="Q13" s="150"/>
      <c r="R13" s="150"/>
      <c r="S13" s="150"/>
      <c r="T13" s="150"/>
      <c r="U13" s="150"/>
      <c r="V13" t="s">
        <v>18</v>
      </c>
      <c r="W13" s="134">
        <v>3</v>
      </c>
      <c r="X13" s="134">
        <v>9</v>
      </c>
      <c r="Y13" s="134">
        <v>5</v>
      </c>
      <c r="Z13" s="134">
        <v>20</v>
      </c>
      <c r="AA13" s="134">
        <v>22</v>
      </c>
      <c r="AB13" s="134">
        <v>10</v>
      </c>
      <c r="AC13" s="134"/>
      <c r="AD13" s="134">
        <v>2</v>
      </c>
      <c r="AE13" s="134">
        <v>7</v>
      </c>
      <c r="AF13" s="134">
        <v>4</v>
      </c>
      <c r="AG13" s="134"/>
      <c r="AH13" s="134">
        <v>1</v>
      </c>
      <c r="AI13" s="134">
        <v>83</v>
      </c>
    </row>
    <row r="14" spans="1:35" x14ac:dyDescent="0.25">
      <c r="B14" t="s">
        <v>63</v>
      </c>
      <c r="C14" s="134">
        <v>2</v>
      </c>
      <c r="D14" s="134"/>
      <c r="E14" s="134">
        <v>6</v>
      </c>
      <c r="F14" s="134">
        <v>6</v>
      </c>
      <c r="G14" s="134">
        <v>12</v>
      </c>
      <c r="H14" s="134">
        <v>2</v>
      </c>
      <c r="I14" s="134">
        <v>6</v>
      </c>
      <c r="J14" s="134">
        <v>6</v>
      </c>
      <c r="K14" s="134"/>
      <c r="L14" s="134"/>
      <c r="M14" s="134">
        <v>5</v>
      </c>
      <c r="N14" s="134">
        <v>5</v>
      </c>
      <c r="O14" s="134">
        <v>50</v>
      </c>
      <c r="P14" s="150"/>
      <c r="Q14" s="150"/>
      <c r="R14" s="150"/>
      <c r="S14" s="150"/>
      <c r="T14" s="150"/>
      <c r="U14" s="150"/>
      <c r="V14" t="s">
        <v>33</v>
      </c>
      <c r="W14" s="134"/>
      <c r="X14" s="134"/>
      <c r="Y14" s="134">
        <v>2</v>
      </c>
      <c r="Z14" s="134"/>
      <c r="AA14" s="134">
        <v>2</v>
      </c>
      <c r="AB14" s="134"/>
      <c r="AC14" s="134"/>
      <c r="AD14" s="134"/>
      <c r="AE14" s="134"/>
      <c r="AF14" s="134"/>
      <c r="AG14" s="134"/>
      <c r="AH14" s="134"/>
      <c r="AI14" s="134">
        <v>4</v>
      </c>
    </row>
    <row r="15" spans="1:35" x14ac:dyDescent="0.25">
      <c r="B15" t="s">
        <v>81</v>
      </c>
      <c r="C15" s="134"/>
      <c r="D15" s="134"/>
      <c r="E15" s="134"/>
      <c r="F15" s="134">
        <v>5</v>
      </c>
      <c r="G15" s="134">
        <v>2</v>
      </c>
      <c r="H15" s="134"/>
      <c r="I15" s="134"/>
      <c r="J15" s="134"/>
      <c r="K15" s="134">
        <v>4</v>
      </c>
      <c r="L15" s="134">
        <v>4</v>
      </c>
      <c r="M15" s="134"/>
      <c r="N15" s="134"/>
      <c r="O15" s="134">
        <v>15</v>
      </c>
      <c r="P15" s="150"/>
      <c r="Q15" s="150"/>
      <c r="R15" s="150"/>
      <c r="S15" s="150"/>
      <c r="T15" s="150"/>
      <c r="U15" s="150"/>
      <c r="V15" t="s">
        <v>56</v>
      </c>
      <c r="W15" s="134"/>
      <c r="X15" s="134"/>
      <c r="Y15" s="134"/>
      <c r="Z15" s="134"/>
      <c r="AA15" s="134"/>
      <c r="AB15" s="134">
        <v>3</v>
      </c>
      <c r="AC15" s="134"/>
      <c r="AD15" s="134"/>
      <c r="AE15" s="134"/>
      <c r="AF15" s="134"/>
      <c r="AG15" s="134"/>
      <c r="AH15" s="134"/>
      <c r="AI15" s="134">
        <v>3</v>
      </c>
    </row>
    <row r="16" spans="1:35" x14ac:dyDescent="0.25">
      <c r="B16" t="s">
        <v>101</v>
      </c>
      <c r="C16" s="134"/>
      <c r="D16" s="134"/>
      <c r="E16" s="134"/>
      <c r="F16" s="134">
        <v>2</v>
      </c>
      <c r="G16" s="134"/>
      <c r="H16" s="134">
        <v>1</v>
      </c>
      <c r="I16" s="134"/>
      <c r="J16" s="134"/>
      <c r="K16" s="134"/>
      <c r="L16" s="134"/>
      <c r="M16" s="134"/>
      <c r="N16" s="134"/>
      <c r="O16" s="134">
        <v>3</v>
      </c>
      <c r="P16" s="150"/>
      <c r="Q16" s="150"/>
      <c r="R16" s="150"/>
      <c r="S16" s="150"/>
      <c r="T16" s="150"/>
      <c r="U16" s="150"/>
      <c r="V16" t="s">
        <v>46</v>
      </c>
      <c r="W16" s="134"/>
      <c r="X16" s="134"/>
      <c r="Y16" s="134"/>
      <c r="Z16" s="134"/>
      <c r="AA16" s="134">
        <v>4</v>
      </c>
      <c r="AB16" s="134"/>
      <c r="AC16" s="134"/>
      <c r="AD16" s="134"/>
      <c r="AE16" s="134"/>
      <c r="AF16" s="134"/>
      <c r="AG16" s="134"/>
      <c r="AH16" s="134"/>
      <c r="AI16" s="134">
        <v>4</v>
      </c>
    </row>
    <row r="17" spans="1:35" x14ac:dyDescent="0.25">
      <c r="B17" t="s">
        <v>109</v>
      </c>
      <c r="C17" s="134">
        <v>4</v>
      </c>
      <c r="D17" s="134"/>
      <c r="E17" s="134">
        <v>4</v>
      </c>
      <c r="F17" s="134">
        <v>4</v>
      </c>
      <c r="G17" s="134">
        <v>4</v>
      </c>
      <c r="H17" s="134">
        <v>4</v>
      </c>
      <c r="I17" s="134">
        <v>2</v>
      </c>
      <c r="J17" s="134">
        <v>4</v>
      </c>
      <c r="K17" s="134"/>
      <c r="L17" s="134">
        <v>4</v>
      </c>
      <c r="M17" s="134">
        <v>6</v>
      </c>
      <c r="N17" s="134"/>
      <c r="O17" s="134">
        <v>36</v>
      </c>
      <c r="P17" s="150"/>
      <c r="Q17" s="150"/>
      <c r="R17" s="150"/>
      <c r="S17" s="150"/>
      <c r="T17" s="150"/>
      <c r="U17" s="150"/>
      <c r="V17" t="s">
        <v>38</v>
      </c>
      <c r="W17" s="134"/>
      <c r="X17" s="134"/>
      <c r="Y17" s="134">
        <v>1</v>
      </c>
      <c r="Z17" s="134">
        <v>2</v>
      </c>
      <c r="AA17" s="134">
        <v>3</v>
      </c>
      <c r="AB17" s="134"/>
      <c r="AC17" s="134">
        <v>2</v>
      </c>
      <c r="AD17" s="134"/>
      <c r="AE17" s="134"/>
      <c r="AF17" s="134">
        <v>2</v>
      </c>
      <c r="AG17" s="134"/>
      <c r="AH17" s="134"/>
      <c r="AI17" s="134">
        <v>10</v>
      </c>
    </row>
    <row r="18" spans="1:35" x14ac:dyDescent="0.25">
      <c r="B18" t="s">
        <v>195</v>
      </c>
      <c r="C18" s="134"/>
      <c r="D18" s="134"/>
      <c r="E18" s="134"/>
      <c r="F18" s="134"/>
      <c r="G18" s="134"/>
      <c r="H18" s="134"/>
      <c r="I18" s="134"/>
      <c r="J18" s="134">
        <v>3</v>
      </c>
      <c r="K18" s="134">
        <v>1</v>
      </c>
      <c r="L18" s="134">
        <v>3</v>
      </c>
      <c r="M18" s="134"/>
      <c r="N18" s="134">
        <v>1</v>
      </c>
      <c r="O18" s="134">
        <v>8</v>
      </c>
      <c r="P18" s="150"/>
      <c r="Q18" s="150"/>
      <c r="R18" s="150"/>
      <c r="S18" s="150"/>
      <c r="T18" s="150"/>
      <c r="U18" s="150"/>
      <c r="V18" t="s">
        <v>29</v>
      </c>
      <c r="W18" s="134"/>
      <c r="X18" s="134">
        <v>1</v>
      </c>
      <c r="Y18" s="134">
        <v>17</v>
      </c>
      <c r="Z18" s="134">
        <v>16</v>
      </c>
      <c r="AA18" s="134">
        <v>16</v>
      </c>
      <c r="AB18" s="134">
        <v>10</v>
      </c>
      <c r="AC18" s="134">
        <v>5</v>
      </c>
      <c r="AD18" s="134">
        <v>1</v>
      </c>
      <c r="AE18" s="134"/>
      <c r="AF18" s="134"/>
      <c r="AG18" s="134"/>
      <c r="AH18" s="134"/>
      <c r="AI18" s="134">
        <v>66</v>
      </c>
    </row>
    <row r="19" spans="1:35" x14ac:dyDescent="0.25">
      <c r="B19" t="s">
        <v>243</v>
      </c>
      <c r="C19" s="134"/>
      <c r="D19" s="134"/>
      <c r="E19" s="134"/>
      <c r="F19" s="134"/>
      <c r="G19" s="134"/>
      <c r="H19" s="134"/>
      <c r="I19" s="134"/>
      <c r="J19" s="134"/>
      <c r="K19" s="134">
        <v>2</v>
      </c>
      <c r="L19" s="134"/>
      <c r="M19" s="134"/>
      <c r="N19" s="134"/>
      <c r="O19" s="134">
        <v>2</v>
      </c>
      <c r="P19" s="150"/>
      <c r="Q19" s="150"/>
      <c r="R19" s="150"/>
      <c r="S19" s="150"/>
      <c r="T19" s="150"/>
      <c r="U19" s="150"/>
      <c r="V19" t="s">
        <v>55</v>
      </c>
      <c r="W19" s="134"/>
      <c r="X19" s="134"/>
      <c r="Y19" s="134"/>
      <c r="Z19" s="134"/>
      <c r="AA19" s="134"/>
      <c r="AB19" s="134">
        <v>1</v>
      </c>
      <c r="AC19" s="134"/>
      <c r="AD19" s="134"/>
      <c r="AE19" s="134"/>
      <c r="AF19" s="134"/>
      <c r="AG19" s="134"/>
      <c r="AH19" s="134"/>
      <c r="AI19" s="134">
        <v>1</v>
      </c>
    </row>
    <row r="20" spans="1:35" x14ac:dyDescent="0.25">
      <c r="B20" t="s">
        <v>250</v>
      </c>
      <c r="C20" s="134"/>
      <c r="D20" s="134"/>
      <c r="E20" s="134"/>
      <c r="F20" s="134"/>
      <c r="G20" s="134"/>
      <c r="H20" s="134"/>
      <c r="I20" s="134"/>
      <c r="J20" s="134"/>
      <c r="K20" s="134">
        <v>1</v>
      </c>
      <c r="L20" s="134"/>
      <c r="M20" s="134"/>
      <c r="N20" s="134"/>
      <c r="O20" s="134">
        <v>1</v>
      </c>
      <c r="P20" s="150"/>
      <c r="Q20" s="150"/>
      <c r="R20" s="150"/>
      <c r="S20" s="150"/>
      <c r="T20" s="150"/>
      <c r="U20" s="150"/>
      <c r="V20" t="s">
        <v>47</v>
      </c>
      <c r="W20" s="134"/>
      <c r="X20" s="134"/>
      <c r="Y20" s="134"/>
      <c r="Z20" s="134"/>
      <c r="AA20" s="134">
        <v>1</v>
      </c>
      <c r="AB20" s="134"/>
      <c r="AC20" s="134"/>
      <c r="AD20" s="134"/>
      <c r="AE20" s="134"/>
      <c r="AF20" s="134"/>
      <c r="AG20" s="134"/>
      <c r="AH20" s="134"/>
      <c r="AI20" s="134">
        <v>1</v>
      </c>
    </row>
    <row r="21" spans="1:35" x14ac:dyDescent="0.25">
      <c r="B21" t="s">
        <v>260</v>
      </c>
      <c r="C21" s="134"/>
      <c r="D21" s="134"/>
      <c r="E21" s="134"/>
      <c r="F21" s="134"/>
      <c r="G21" s="134"/>
      <c r="H21" s="134"/>
      <c r="I21" s="134"/>
      <c r="J21" s="134"/>
      <c r="K21" s="134">
        <v>1</v>
      </c>
      <c r="L21" s="134"/>
      <c r="M21" s="134">
        <v>1</v>
      </c>
      <c r="N21" s="134"/>
      <c r="O21" s="134">
        <v>2</v>
      </c>
      <c r="P21" s="150"/>
      <c r="Q21" s="150"/>
      <c r="R21" s="150"/>
      <c r="S21" s="150"/>
      <c r="T21" s="150"/>
      <c r="U21" s="150"/>
      <c r="V21" t="s">
        <v>36</v>
      </c>
      <c r="W21" s="134"/>
      <c r="X21" s="134"/>
      <c r="Y21" s="134"/>
      <c r="Z21" s="134">
        <v>16</v>
      </c>
      <c r="AA21" s="134">
        <v>19</v>
      </c>
      <c r="AB21" s="134">
        <v>5</v>
      </c>
      <c r="AC21" s="134">
        <v>4</v>
      </c>
      <c r="AD21" s="134">
        <v>9</v>
      </c>
      <c r="AE21" s="134">
        <v>5</v>
      </c>
      <c r="AF21" s="134">
        <v>2</v>
      </c>
      <c r="AG21" s="134">
        <v>3</v>
      </c>
      <c r="AH21" s="134">
        <v>7</v>
      </c>
      <c r="AI21" s="134">
        <v>70</v>
      </c>
    </row>
    <row r="22" spans="1:35" x14ac:dyDescent="0.25">
      <c r="B22" t="s">
        <v>350</v>
      </c>
      <c r="C22" s="134"/>
      <c r="D22" s="134"/>
      <c r="E22" s="134"/>
      <c r="F22" s="134"/>
      <c r="G22" s="134">
        <v>2</v>
      </c>
      <c r="H22" s="134"/>
      <c r="I22" s="134"/>
      <c r="J22" s="134"/>
      <c r="K22" s="134"/>
      <c r="L22" s="134"/>
      <c r="M22" s="134"/>
      <c r="N22" s="134"/>
      <c r="O22" s="134">
        <v>2</v>
      </c>
      <c r="P22" s="150"/>
      <c r="Q22" s="150"/>
      <c r="R22" s="150"/>
      <c r="S22" s="150"/>
      <c r="T22" s="150"/>
      <c r="U22" s="150"/>
      <c r="V22" t="s">
        <v>16</v>
      </c>
      <c r="W22" s="134">
        <v>3</v>
      </c>
      <c r="X22" s="134"/>
      <c r="Y22" s="134"/>
      <c r="Z22" s="134"/>
      <c r="AA22" s="134"/>
      <c r="AB22" s="134"/>
      <c r="AC22" s="134">
        <v>1</v>
      </c>
      <c r="AD22" s="134"/>
      <c r="AE22" s="134"/>
      <c r="AF22" s="134"/>
      <c r="AG22" s="134"/>
      <c r="AH22" s="134"/>
      <c r="AI22" s="134">
        <v>4</v>
      </c>
    </row>
    <row r="23" spans="1:35" x14ac:dyDescent="0.25">
      <c r="A23" s="120" t="s">
        <v>147</v>
      </c>
      <c r="B23" s="120"/>
      <c r="C23" s="137">
        <v>8</v>
      </c>
      <c r="D23" s="137">
        <v>4</v>
      </c>
      <c r="E23" s="137">
        <v>15</v>
      </c>
      <c r="F23" s="137">
        <v>18</v>
      </c>
      <c r="G23" s="137">
        <v>34</v>
      </c>
      <c r="H23" s="137">
        <v>12</v>
      </c>
      <c r="I23" s="137">
        <v>8</v>
      </c>
      <c r="J23" s="137">
        <v>13</v>
      </c>
      <c r="K23" s="137">
        <v>10</v>
      </c>
      <c r="L23" s="137">
        <v>11</v>
      </c>
      <c r="M23" s="137">
        <v>12</v>
      </c>
      <c r="N23" s="137">
        <v>7</v>
      </c>
      <c r="O23" s="137">
        <v>152</v>
      </c>
      <c r="P23" s="150"/>
      <c r="Q23" s="150"/>
      <c r="R23" s="150"/>
      <c r="S23" s="150"/>
      <c r="T23" s="150"/>
      <c r="U23" s="150"/>
      <c r="V23" t="s">
        <v>34</v>
      </c>
      <c r="W23" s="134">
        <v>10</v>
      </c>
      <c r="X23" s="134"/>
      <c r="Y23" s="134">
        <v>9</v>
      </c>
      <c r="Z23" s="134">
        <v>19</v>
      </c>
      <c r="AA23" s="134">
        <v>45</v>
      </c>
      <c r="AB23" s="134">
        <v>18</v>
      </c>
      <c r="AC23" s="134">
        <v>10</v>
      </c>
      <c r="AD23" s="134">
        <v>20</v>
      </c>
      <c r="AE23" s="134"/>
      <c r="AF23" s="134">
        <v>5</v>
      </c>
      <c r="AG23" s="134">
        <v>25</v>
      </c>
      <c r="AH23" s="134">
        <v>6</v>
      </c>
      <c r="AI23" s="134">
        <v>167</v>
      </c>
    </row>
    <row r="24" spans="1:35" x14ac:dyDescent="0.25">
      <c r="A24" t="s">
        <v>40</v>
      </c>
      <c r="B24" t="s">
        <v>105</v>
      </c>
      <c r="C24" s="134"/>
      <c r="D24" s="134"/>
      <c r="E24" s="134"/>
      <c r="F24" s="134"/>
      <c r="G24" s="134"/>
      <c r="H24" s="134">
        <v>1</v>
      </c>
      <c r="I24" s="134"/>
      <c r="J24" s="134"/>
      <c r="K24" s="134"/>
      <c r="L24" s="134">
        <v>2</v>
      </c>
      <c r="M24" s="134"/>
      <c r="N24" s="134"/>
      <c r="O24" s="134">
        <v>3</v>
      </c>
      <c r="P24" s="150"/>
      <c r="Q24" s="150"/>
      <c r="R24" s="150"/>
      <c r="S24" s="150"/>
      <c r="T24" s="150"/>
      <c r="U24" s="150"/>
      <c r="V24" t="s">
        <v>19</v>
      </c>
      <c r="W24" s="134">
        <v>1</v>
      </c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>
        <v>1</v>
      </c>
    </row>
    <row r="25" spans="1:35" x14ac:dyDescent="0.25">
      <c r="B25" t="s">
        <v>63</v>
      </c>
      <c r="C25" s="134"/>
      <c r="D25" s="134"/>
      <c r="E25" s="134"/>
      <c r="F25" s="134">
        <v>1</v>
      </c>
      <c r="G25" s="134"/>
      <c r="H25" s="134"/>
      <c r="I25" s="134"/>
      <c r="J25" s="134"/>
      <c r="K25" s="134"/>
      <c r="L25" s="134"/>
      <c r="M25" s="134">
        <v>1</v>
      </c>
      <c r="N25" s="134"/>
      <c r="O25" s="134">
        <v>2</v>
      </c>
      <c r="P25" s="150"/>
      <c r="Q25" s="150"/>
      <c r="R25" s="150"/>
      <c r="S25" s="150"/>
      <c r="T25" s="150"/>
      <c r="U25" s="150"/>
      <c r="V25" t="s">
        <v>28</v>
      </c>
      <c r="W25" s="134"/>
      <c r="X25" s="134">
        <v>1</v>
      </c>
      <c r="Y25" s="134"/>
      <c r="Z25" s="134">
        <v>1</v>
      </c>
      <c r="AA25" s="134"/>
      <c r="AB25" s="134"/>
      <c r="AC25" s="134"/>
      <c r="AD25" s="134"/>
      <c r="AE25" s="134"/>
      <c r="AF25" s="134"/>
      <c r="AG25" s="134"/>
      <c r="AH25" s="134"/>
      <c r="AI25" s="134">
        <v>2</v>
      </c>
    </row>
    <row r="26" spans="1:35" x14ac:dyDescent="0.25">
      <c r="B26" t="s">
        <v>95</v>
      </c>
      <c r="C26" s="134"/>
      <c r="D26" s="134"/>
      <c r="E26" s="134"/>
      <c r="F26" s="134"/>
      <c r="G26" s="134"/>
      <c r="H26" s="134">
        <v>1</v>
      </c>
      <c r="I26" s="134"/>
      <c r="J26" s="134"/>
      <c r="K26" s="134"/>
      <c r="L26" s="134"/>
      <c r="M26" s="134"/>
      <c r="N26" s="134"/>
      <c r="O26" s="134">
        <v>1</v>
      </c>
      <c r="P26" s="150"/>
      <c r="Q26" s="150"/>
      <c r="R26" s="150"/>
      <c r="S26" s="150"/>
      <c r="T26" s="150"/>
      <c r="U26" s="150"/>
      <c r="V26" t="s">
        <v>72</v>
      </c>
      <c r="W26" s="134">
        <v>2</v>
      </c>
      <c r="X26" s="134"/>
      <c r="Y26" s="134">
        <v>4</v>
      </c>
      <c r="Z26" s="134"/>
      <c r="AA26" s="134">
        <v>4</v>
      </c>
      <c r="AB26" s="134"/>
      <c r="AC26" s="134">
        <v>2</v>
      </c>
      <c r="AD26" s="134"/>
      <c r="AE26" s="134"/>
      <c r="AF26" s="134"/>
      <c r="AG26" s="134"/>
      <c r="AH26" s="134"/>
      <c r="AI26" s="134">
        <v>12</v>
      </c>
    </row>
    <row r="27" spans="1:35" x14ac:dyDescent="0.25">
      <c r="B27" t="s">
        <v>81</v>
      </c>
      <c r="C27" s="134"/>
      <c r="D27" s="134"/>
      <c r="E27" s="134"/>
      <c r="F27" s="134">
        <v>5</v>
      </c>
      <c r="G27" s="134">
        <v>3</v>
      </c>
      <c r="H27" s="134"/>
      <c r="I27" s="134"/>
      <c r="J27" s="134"/>
      <c r="K27" s="134"/>
      <c r="L27" s="134">
        <v>9</v>
      </c>
      <c r="M27" s="134"/>
      <c r="N27" s="134">
        <v>4</v>
      </c>
      <c r="O27" s="134">
        <v>21</v>
      </c>
      <c r="P27" s="150"/>
      <c r="Q27" s="150"/>
      <c r="R27" s="150"/>
      <c r="S27" s="150"/>
      <c r="T27" s="150"/>
      <c r="U27" s="150"/>
      <c r="V27" t="s">
        <v>58</v>
      </c>
      <c r="W27" s="134"/>
      <c r="X27" s="134"/>
      <c r="Y27" s="134"/>
      <c r="Z27" s="134"/>
      <c r="AA27" s="134"/>
      <c r="AB27" s="134">
        <v>3</v>
      </c>
      <c r="AC27" s="134"/>
      <c r="AD27" s="134"/>
      <c r="AE27" s="134"/>
      <c r="AF27" s="134"/>
      <c r="AG27" s="134"/>
      <c r="AH27" s="134"/>
      <c r="AI27" s="134">
        <v>3</v>
      </c>
    </row>
    <row r="28" spans="1:35" x14ac:dyDescent="0.25">
      <c r="B28" t="s">
        <v>184</v>
      </c>
      <c r="C28" s="134"/>
      <c r="D28" s="134"/>
      <c r="E28" s="134"/>
      <c r="F28" s="134"/>
      <c r="G28" s="134"/>
      <c r="H28" s="134"/>
      <c r="I28" s="134">
        <v>2</v>
      </c>
      <c r="J28" s="134"/>
      <c r="K28" s="134"/>
      <c r="L28" s="134"/>
      <c r="M28" s="134"/>
      <c r="N28" s="134"/>
      <c r="O28" s="134">
        <v>2</v>
      </c>
      <c r="P28" s="150"/>
      <c r="Q28" s="150"/>
      <c r="R28" s="150"/>
      <c r="S28" s="150"/>
      <c r="T28" s="150"/>
      <c r="U28" s="150"/>
      <c r="V28" t="s">
        <v>59</v>
      </c>
      <c r="W28" s="134"/>
      <c r="X28" s="134"/>
      <c r="Y28" s="134"/>
      <c r="Z28" s="134"/>
      <c r="AA28" s="134"/>
      <c r="AB28" s="134">
        <v>1</v>
      </c>
      <c r="AC28" s="134"/>
      <c r="AD28" s="134"/>
      <c r="AE28" s="134"/>
      <c r="AF28" s="134"/>
      <c r="AG28" s="134"/>
      <c r="AH28" s="134"/>
      <c r="AI28" s="134">
        <v>1</v>
      </c>
    </row>
    <row r="29" spans="1:35" x14ac:dyDescent="0.25">
      <c r="B29" t="s">
        <v>195</v>
      </c>
      <c r="C29" s="134"/>
      <c r="D29" s="134"/>
      <c r="E29" s="134"/>
      <c r="F29" s="134"/>
      <c r="G29" s="134"/>
      <c r="H29" s="134"/>
      <c r="I29" s="134"/>
      <c r="J29" s="134">
        <v>2</v>
      </c>
      <c r="K29" s="134"/>
      <c r="L29" s="134">
        <v>2</v>
      </c>
      <c r="M29" s="134"/>
      <c r="N29" s="134">
        <v>1</v>
      </c>
      <c r="O29" s="134">
        <v>5</v>
      </c>
      <c r="P29" s="150"/>
      <c r="Q29" s="150"/>
      <c r="R29" s="150"/>
      <c r="S29" s="150"/>
      <c r="T29" s="150"/>
      <c r="U29" s="150"/>
      <c r="V29" t="s">
        <v>60</v>
      </c>
      <c r="W29" s="134"/>
      <c r="X29" s="134"/>
      <c r="Y29" s="134"/>
      <c r="Z29" s="134">
        <v>1</v>
      </c>
      <c r="AA29" s="134"/>
      <c r="AB29" s="134"/>
      <c r="AC29" s="134"/>
      <c r="AD29" s="134"/>
      <c r="AE29" s="134">
        <v>4</v>
      </c>
      <c r="AF29" s="134">
        <v>6</v>
      </c>
      <c r="AG29" s="134">
        <v>2</v>
      </c>
      <c r="AH29" s="134">
        <v>4</v>
      </c>
      <c r="AI29" s="134">
        <v>17</v>
      </c>
    </row>
    <row r="30" spans="1:35" x14ac:dyDescent="0.25">
      <c r="A30" s="120" t="s">
        <v>148</v>
      </c>
      <c r="B30" s="120"/>
      <c r="C30" s="137"/>
      <c r="D30" s="137"/>
      <c r="E30" s="137"/>
      <c r="F30" s="137">
        <v>6</v>
      </c>
      <c r="G30" s="137">
        <v>3</v>
      </c>
      <c r="H30" s="137">
        <v>2</v>
      </c>
      <c r="I30" s="137">
        <v>2</v>
      </c>
      <c r="J30" s="137">
        <v>2</v>
      </c>
      <c r="K30" s="137"/>
      <c r="L30" s="137">
        <v>13</v>
      </c>
      <c r="M30" s="137">
        <v>1</v>
      </c>
      <c r="N30" s="137">
        <v>5</v>
      </c>
      <c r="O30" s="137">
        <v>34</v>
      </c>
      <c r="P30" s="150"/>
      <c r="Q30" s="150"/>
      <c r="R30" s="150"/>
      <c r="S30" s="150"/>
      <c r="T30" s="150"/>
      <c r="U30" s="150"/>
      <c r="V30" t="s">
        <v>168</v>
      </c>
      <c r="W30" s="134"/>
      <c r="X30" s="134">
        <v>1</v>
      </c>
      <c r="Y30" s="134">
        <v>2</v>
      </c>
      <c r="Z30" s="134">
        <v>6</v>
      </c>
      <c r="AA30" s="134"/>
      <c r="AB30" s="134">
        <v>2</v>
      </c>
      <c r="AC30" s="134"/>
      <c r="AD30" s="134">
        <v>1</v>
      </c>
      <c r="AE30" s="134"/>
      <c r="AF30" s="134"/>
      <c r="AG30" s="134"/>
      <c r="AH30" s="134"/>
      <c r="AI30" s="134">
        <v>12</v>
      </c>
    </row>
    <row r="31" spans="1:35" x14ac:dyDescent="0.25">
      <c r="A31" t="s">
        <v>43</v>
      </c>
      <c r="B31" t="s">
        <v>63</v>
      </c>
      <c r="C31" s="134"/>
      <c r="D31" s="134"/>
      <c r="E31" s="134"/>
      <c r="F31" s="134"/>
      <c r="G31" s="134">
        <v>2</v>
      </c>
      <c r="H31" s="134"/>
      <c r="I31" s="134"/>
      <c r="J31" s="134"/>
      <c r="K31" s="134"/>
      <c r="L31" s="134"/>
      <c r="M31" s="134"/>
      <c r="N31" s="134"/>
      <c r="O31" s="134">
        <v>2</v>
      </c>
      <c r="P31" s="150"/>
      <c r="Q31" s="150"/>
      <c r="R31" s="150"/>
      <c r="S31" s="150"/>
      <c r="T31" s="150"/>
      <c r="U31" s="150"/>
      <c r="V31" t="s">
        <v>172</v>
      </c>
      <c r="W31" s="134"/>
      <c r="X31" s="134"/>
      <c r="Y31" s="134"/>
      <c r="Z31" s="134">
        <v>1</v>
      </c>
      <c r="AA31" s="134"/>
      <c r="AB31" s="134">
        <v>8</v>
      </c>
      <c r="AC31" s="134"/>
      <c r="AD31" s="134">
        <v>4</v>
      </c>
      <c r="AE31" s="134">
        <v>7</v>
      </c>
      <c r="AF31" s="134"/>
      <c r="AG31" s="134">
        <v>1</v>
      </c>
      <c r="AH31" s="134">
        <v>4</v>
      </c>
      <c r="AI31" s="134">
        <v>25</v>
      </c>
    </row>
    <row r="32" spans="1:35" x14ac:dyDescent="0.25">
      <c r="B32" t="s">
        <v>81</v>
      </c>
      <c r="C32" s="134"/>
      <c r="D32" s="134"/>
      <c r="E32" s="134">
        <v>2</v>
      </c>
      <c r="F32" s="134"/>
      <c r="G32" s="134"/>
      <c r="H32" s="134"/>
      <c r="I32" s="134"/>
      <c r="J32" s="134"/>
      <c r="K32" s="134"/>
      <c r="L32" s="134"/>
      <c r="M32" s="134"/>
      <c r="N32" s="134"/>
      <c r="O32" s="134">
        <v>2</v>
      </c>
      <c r="P32" s="150"/>
      <c r="Q32" s="150"/>
      <c r="R32" s="150"/>
      <c r="S32" s="150"/>
      <c r="T32" s="150"/>
      <c r="U32" s="150"/>
      <c r="V32" t="s">
        <v>188</v>
      </c>
      <c r="W32" s="134"/>
      <c r="X32" s="134"/>
      <c r="Y32" s="134"/>
      <c r="Z32" s="134">
        <v>20</v>
      </c>
      <c r="AA32" s="134">
        <v>6</v>
      </c>
      <c r="AB32" s="134"/>
      <c r="AC32" s="134">
        <v>8</v>
      </c>
      <c r="AD32" s="134">
        <v>8</v>
      </c>
      <c r="AE32" s="134"/>
      <c r="AF32" s="134">
        <v>5</v>
      </c>
      <c r="AG32" s="134">
        <v>5</v>
      </c>
      <c r="AH32" s="134"/>
      <c r="AI32" s="134">
        <v>52</v>
      </c>
    </row>
    <row r="33" spans="1:35" x14ac:dyDescent="0.25">
      <c r="A33" s="120" t="s">
        <v>149</v>
      </c>
      <c r="B33" s="120"/>
      <c r="C33" s="137"/>
      <c r="D33" s="137"/>
      <c r="E33" s="137">
        <v>2</v>
      </c>
      <c r="F33" s="137"/>
      <c r="G33" s="137">
        <v>2</v>
      </c>
      <c r="H33" s="137"/>
      <c r="I33" s="137"/>
      <c r="J33" s="137"/>
      <c r="K33" s="137"/>
      <c r="L33" s="137"/>
      <c r="M33" s="137"/>
      <c r="N33" s="137"/>
      <c r="O33" s="137">
        <v>4</v>
      </c>
      <c r="P33" s="150"/>
      <c r="Q33" s="150"/>
      <c r="R33" s="150"/>
      <c r="S33" s="150"/>
      <c r="T33" s="150"/>
      <c r="U33" s="150"/>
      <c r="V33" t="s">
        <v>223</v>
      </c>
      <c r="W33" s="134"/>
      <c r="X33" s="134"/>
      <c r="Y33" s="134"/>
      <c r="Z33" s="134"/>
      <c r="AA33" s="134"/>
      <c r="AB33" s="134">
        <v>1</v>
      </c>
      <c r="AC33" s="134"/>
      <c r="AD33" s="134">
        <v>4</v>
      </c>
      <c r="AE33" s="134"/>
      <c r="AF33" s="134"/>
      <c r="AG33" s="134"/>
      <c r="AH33" s="134"/>
      <c r="AI33" s="134">
        <v>5</v>
      </c>
    </row>
    <row r="34" spans="1:35" x14ac:dyDescent="0.25">
      <c r="A34" t="s">
        <v>39</v>
      </c>
      <c r="B34" t="s">
        <v>98</v>
      </c>
      <c r="C34" s="134"/>
      <c r="D34" s="134"/>
      <c r="E34" s="134">
        <v>4</v>
      </c>
      <c r="F34" s="134"/>
      <c r="G34" s="134"/>
      <c r="H34" s="134"/>
      <c r="I34" s="134"/>
      <c r="J34" s="134"/>
      <c r="K34" s="134"/>
      <c r="L34" s="134"/>
      <c r="M34" s="134"/>
      <c r="N34" s="134"/>
      <c r="O34" s="134">
        <v>4</v>
      </c>
      <c r="P34" s="150"/>
      <c r="Q34" s="150"/>
      <c r="R34" s="150"/>
      <c r="S34" s="150"/>
      <c r="T34" s="150"/>
      <c r="U34" s="150"/>
      <c r="V34" t="s">
        <v>196</v>
      </c>
      <c r="W34" s="134"/>
      <c r="X34" s="134"/>
      <c r="Y34" s="134"/>
      <c r="Z34" s="134"/>
      <c r="AA34" s="134"/>
      <c r="AB34" s="134"/>
      <c r="AC34" s="134"/>
      <c r="AD34" s="134">
        <v>2</v>
      </c>
      <c r="AE34" s="134"/>
      <c r="AF34" s="134"/>
      <c r="AG34" s="134"/>
      <c r="AH34" s="134"/>
      <c r="AI34" s="134">
        <v>2</v>
      </c>
    </row>
    <row r="35" spans="1:35" x14ac:dyDescent="0.25">
      <c r="B35" t="s">
        <v>105</v>
      </c>
      <c r="C35" s="134"/>
      <c r="D35" s="134"/>
      <c r="E35" s="134"/>
      <c r="F35" s="134"/>
      <c r="G35" s="134"/>
      <c r="H35" s="134">
        <v>3</v>
      </c>
      <c r="I35" s="134"/>
      <c r="J35" s="134"/>
      <c r="K35" s="134"/>
      <c r="L35" s="134">
        <v>2</v>
      </c>
      <c r="M35" s="134"/>
      <c r="N35" s="134"/>
      <c r="O35" s="134">
        <v>5</v>
      </c>
      <c r="P35" s="150"/>
      <c r="Q35" s="150"/>
      <c r="R35" s="150"/>
      <c r="S35" s="150"/>
      <c r="T35" s="150"/>
      <c r="U35" s="150"/>
      <c r="V35" t="s">
        <v>197</v>
      </c>
      <c r="W35" s="134"/>
      <c r="X35" s="134"/>
      <c r="Y35" s="134"/>
      <c r="Z35" s="134"/>
      <c r="AA35" s="134"/>
      <c r="AB35" s="134"/>
      <c r="AC35" s="134"/>
      <c r="AD35" s="134">
        <v>3</v>
      </c>
      <c r="AE35" s="134">
        <v>4</v>
      </c>
      <c r="AF35" s="134"/>
      <c r="AG35" s="134"/>
      <c r="AH35" s="134"/>
      <c r="AI35" s="134">
        <v>7</v>
      </c>
    </row>
    <row r="36" spans="1:35" x14ac:dyDescent="0.25">
      <c r="B36" t="s">
        <v>63</v>
      </c>
      <c r="C36" s="134"/>
      <c r="D36" s="134"/>
      <c r="E36" s="134">
        <v>1</v>
      </c>
      <c r="F36" s="134"/>
      <c r="G36" s="134"/>
      <c r="H36" s="134"/>
      <c r="I36" s="134">
        <v>1</v>
      </c>
      <c r="J36" s="134"/>
      <c r="K36" s="134"/>
      <c r="L36" s="134"/>
      <c r="M36" s="134"/>
      <c r="N36" s="134"/>
      <c r="O36" s="134">
        <v>2</v>
      </c>
      <c r="P36" s="150"/>
      <c r="Q36" s="150"/>
      <c r="R36" s="150"/>
      <c r="S36" s="150"/>
      <c r="T36" s="150"/>
      <c r="U36" s="150"/>
      <c r="V36" t="s">
        <v>198</v>
      </c>
      <c r="W36" s="134"/>
      <c r="X36" s="134"/>
      <c r="Y36" s="134"/>
      <c r="Z36" s="134"/>
      <c r="AA36" s="134"/>
      <c r="AB36" s="134"/>
      <c r="AC36" s="134"/>
      <c r="AD36" s="134">
        <v>2</v>
      </c>
      <c r="AE36" s="134"/>
      <c r="AF36" s="134"/>
      <c r="AG36" s="134"/>
      <c r="AH36" s="134"/>
      <c r="AI36" s="134">
        <v>2</v>
      </c>
    </row>
    <row r="37" spans="1:35" x14ac:dyDescent="0.25">
      <c r="B37" t="s">
        <v>81</v>
      </c>
      <c r="C37" s="134"/>
      <c r="D37" s="134"/>
      <c r="E37" s="134"/>
      <c r="F37" s="134">
        <v>8</v>
      </c>
      <c r="G37" s="134"/>
      <c r="H37" s="134"/>
      <c r="I37" s="134"/>
      <c r="J37" s="134"/>
      <c r="K37" s="134"/>
      <c r="L37" s="134">
        <v>11</v>
      </c>
      <c r="M37" s="134"/>
      <c r="N37" s="134"/>
      <c r="O37" s="134">
        <v>19</v>
      </c>
      <c r="P37" s="150"/>
      <c r="Q37" s="150"/>
      <c r="R37" s="150"/>
      <c r="S37" s="150"/>
      <c r="T37" s="150"/>
      <c r="U37" s="150"/>
      <c r="V37" t="s">
        <v>199</v>
      </c>
      <c r="W37" s="134"/>
      <c r="X37" s="134"/>
      <c r="Y37" s="134"/>
      <c r="Z37" s="134"/>
      <c r="AA37" s="134"/>
      <c r="AB37" s="134"/>
      <c r="AC37" s="134"/>
      <c r="AD37" s="134">
        <v>3</v>
      </c>
      <c r="AE37" s="134"/>
      <c r="AF37" s="134"/>
      <c r="AG37" s="134"/>
      <c r="AH37" s="134"/>
      <c r="AI37" s="134">
        <v>3</v>
      </c>
    </row>
    <row r="38" spans="1:35" x14ac:dyDescent="0.25">
      <c r="B38" t="s">
        <v>195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>
        <v>2</v>
      </c>
      <c r="M38" s="134"/>
      <c r="N38" s="134">
        <v>1</v>
      </c>
      <c r="O38" s="134">
        <v>3</v>
      </c>
      <c r="P38" s="150"/>
      <c r="Q38" s="150"/>
      <c r="R38" s="150"/>
      <c r="S38" s="150"/>
      <c r="T38" s="150"/>
      <c r="U38" s="150"/>
      <c r="V38" t="s">
        <v>200</v>
      </c>
      <c r="W38" s="134"/>
      <c r="X38" s="134"/>
      <c r="Y38" s="134"/>
      <c r="Z38" s="134"/>
      <c r="AA38" s="134"/>
      <c r="AB38" s="134"/>
      <c r="AC38" s="134"/>
      <c r="AD38" s="134">
        <v>2</v>
      </c>
      <c r="AE38" s="134">
        <v>1</v>
      </c>
      <c r="AF38" s="134">
        <v>2</v>
      </c>
      <c r="AG38" s="134"/>
      <c r="AH38" s="134"/>
      <c r="AI38" s="134">
        <v>5</v>
      </c>
    </row>
    <row r="39" spans="1:35" x14ac:dyDescent="0.25">
      <c r="B39" t="s">
        <v>350</v>
      </c>
      <c r="C39" s="134"/>
      <c r="D39" s="134"/>
      <c r="E39" s="134"/>
      <c r="F39" s="134"/>
      <c r="G39" s="134">
        <v>1</v>
      </c>
      <c r="H39" s="134"/>
      <c r="I39" s="134"/>
      <c r="J39" s="134"/>
      <c r="K39" s="134"/>
      <c r="L39" s="134"/>
      <c r="M39" s="134"/>
      <c r="N39" s="134"/>
      <c r="O39" s="134">
        <v>1</v>
      </c>
      <c r="P39" s="150"/>
      <c r="Q39" s="150"/>
      <c r="R39" s="150"/>
      <c r="S39" s="150"/>
      <c r="T39" s="150"/>
      <c r="U39" s="150"/>
      <c r="V39" t="s">
        <v>201</v>
      </c>
      <c r="W39" s="134"/>
      <c r="X39" s="134"/>
      <c r="Y39" s="134"/>
      <c r="Z39" s="134"/>
      <c r="AA39" s="134"/>
      <c r="AB39" s="134"/>
      <c r="AC39" s="134"/>
      <c r="AD39" s="134">
        <v>1</v>
      </c>
      <c r="AE39" s="134">
        <v>1</v>
      </c>
      <c r="AF39" s="134"/>
      <c r="AG39" s="134"/>
      <c r="AH39" s="134"/>
      <c r="AI39" s="134">
        <v>2</v>
      </c>
    </row>
    <row r="40" spans="1:35" x14ac:dyDescent="0.25">
      <c r="A40" s="120" t="s">
        <v>150</v>
      </c>
      <c r="B40" s="120"/>
      <c r="C40" s="137"/>
      <c r="D40" s="137"/>
      <c r="E40" s="137">
        <v>5</v>
      </c>
      <c r="F40" s="137">
        <v>8</v>
      </c>
      <c r="G40" s="137">
        <v>1</v>
      </c>
      <c r="H40" s="137">
        <v>3</v>
      </c>
      <c r="I40" s="137">
        <v>1</v>
      </c>
      <c r="J40" s="137"/>
      <c r="K40" s="137"/>
      <c r="L40" s="137">
        <v>15</v>
      </c>
      <c r="M40" s="137"/>
      <c r="N40" s="137">
        <v>1</v>
      </c>
      <c r="O40" s="137">
        <v>34</v>
      </c>
      <c r="P40" s="150"/>
      <c r="Q40" s="150"/>
      <c r="R40" s="150"/>
      <c r="S40" s="150"/>
      <c r="T40" s="150"/>
      <c r="U40" s="150"/>
      <c r="V40" t="s">
        <v>202</v>
      </c>
      <c r="W40" s="134"/>
      <c r="X40" s="134"/>
      <c r="Y40" s="134"/>
      <c r="Z40" s="134"/>
      <c r="AA40" s="134"/>
      <c r="AB40" s="134"/>
      <c r="AC40" s="134"/>
      <c r="AD40" s="134">
        <v>1</v>
      </c>
      <c r="AE40" s="134"/>
      <c r="AF40" s="134"/>
      <c r="AG40" s="134"/>
      <c r="AH40" s="134"/>
      <c r="AI40" s="134">
        <v>1</v>
      </c>
    </row>
    <row r="41" spans="1:35" x14ac:dyDescent="0.25">
      <c r="A41" t="s">
        <v>17</v>
      </c>
      <c r="B41" t="s">
        <v>66</v>
      </c>
      <c r="C41" s="134">
        <v>3</v>
      </c>
      <c r="D41" s="134"/>
      <c r="E41" s="134">
        <v>4</v>
      </c>
      <c r="F41" s="134">
        <v>6</v>
      </c>
      <c r="G41" s="134">
        <v>8</v>
      </c>
      <c r="H41" s="134"/>
      <c r="I41" s="134">
        <v>6</v>
      </c>
      <c r="J41" s="134"/>
      <c r="K41" s="134"/>
      <c r="L41" s="134"/>
      <c r="M41" s="134"/>
      <c r="N41" s="134"/>
      <c r="O41" s="134">
        <v>27</v>
      </c>
      <c r="P41" s="150"/>
      <c r="Q41" s="150"/>
      <c r="R41" s="150"/>
      <c r="S41" s="150"/>
      <c r="T41" s="150"/>
      <c r="U41" s="150"/>
      <c r="V41" t="s">
        <v>203</v>
      </c>
      <c r="W41" s="134"/>
      <c r="X41" s="134"/>
      <c r="Y41" s="134"/>
      <c r="Z41" s="134"/>
      <c r="AA41" s="134"/>
      <c r="AB41" s="134"/>
      <c r="AC41" s="134"/>
      <c r="AD41" s="134">
        <v>3</v>
      </c>
      <c r="AE41" s="134"/>
      <c r="AF41" s="134"/>
      <c r="AG41" s="134"/>
      <c r="AH41" s="134"/>
      <c r="AI41" s="134">
        <v>3</v>
      </c>
    </row>
    <row r="42" spans="1:35" x14ac:dyDescent="0.25">
      <c r="B42" t="s">
        <v>101</v>
      </c>
      <c r="C42" s="134"/>
      <c r="D42" s="134"/>
      <c r="E42" s="134"/>
      <c r="F42" s="134"/>
      <c r="G42" s="134"/>
      <c r="H42" s="134">
        <v>2</v>
      </c>
      <c r="I42" s="134"/>
      <c r="J42" s="134"/>
      <c r="K42" s="134"/>
      <c r="L42" s="134"/>
      <c r="M42" s="134"/>
      <c r="N42" s="134"/>
      <c r="O42" s="134">
        <v>2</v>
      </c>
      <c r="P42" s="150"/>
      <c r="Q42" s="150"/>
      <c r="R42" s="150"/>
      <c r="S42" s="150"/>
      <c r="T42" s="150"/>
      <c r="U42" s="150"/>
      <c r="V42" t="s">
        <v>204</v>
      </c>
      <c r="W42" s="134"/>
      <c r="X42" s="134"/>
      <c r="Y42" s="134"/>
      <c r="Z42" s="134"/>
      <c r="AA42" s="134">
        <v>1</v>
      </c>
      <c r="AB42" s="134"/>
      <c r="AC42" s="134"/>
      <c r="AD42" s="134">
        <v>1</v>
      </c>
      <c r="AE42" s="134"/>
      <c r="AF42" s="134"/>
      <c r="AG42" s="134"/>
      <c r="AH42" s="134"/>
      <c r="AI42" s="134">
        <v>2</v>
      </c>
    </row>
    <row r="43" spans="1:35" x14ac:dyDescent="0.25">
      <c r="B43" t="s">
        <v>109</v>
      </c>
      <c r="C43" s="134"/>
      <c r="D43" s="134"/>
      <c r="E43" s="134">
        <v>2</v>
      </c>
      <c r="F43" s="134">
        <v>4</v>
      </c>
      <c r="G43" s="134">
        <v>4</v>
      </c>
      <c r="H43" s="134">
        <v>8</v>
      </c>
      <c r="I43" s="134"/>
      <c r="J43" s="134"/>
      <c r="K43" s="134"/>
      <c r="L43" s="134"/>
      <c r="M43" s="134">
        <v>6</v>
      </c>
      <c r="N43" s="134"/>
      <c r="O43" s="134">
        <v>24</v>
      </c>
      <c r="P43" s="150"/>
      <c r="Q43" s="150"/>
      <c r="R43" s="150"/>
      <c r="S43" s="150"/>
      <c r="T43" s="150"/>
      <c r="U43" s="150"/>
      <c r="V43" t="s">
        <v>205</v>
      </c>
      <c r="W43" s="134"/>
      <c r="X43" s="134"/>
      <c r="Y43" s="134"/>
      <c r="Z43" s="134"/>
      <c r="AA43" s="134"/>
      <c r="AB43" s="134"/>
      <c r="AC43" s="134"/>
      <c r="AD43" s="134">
        <v>1</v>
      </c>
      <c r="AE43" s="134"/>
      <c r="AF43" s="134"/>
      <c r="AG43" s="134"/>
      <c r="AH43" s="134"/>
      <c r="AI43" s="134">
        <v>1</v>
      </c>
    </row>
    <row r="44" spans="1:35" x14ac:dyDescent="0.25">
      <c r="A44" s="120" t="s">
        <v>151</v>
      </c>
      <c r="B44" s="120"/>
      <c r="C44" s="137">
        <v>3</v>
      </c>
      <c r="D44" s="137"/>
      <c r="E44" s="137">
        <v>6</v>
      </c>
      <c r="F44" s="137">
        <v>10</v>
      </c>
      <c r="G44" s="137">
        <v>12</v>
      </c>
      <c r="H44" s="137">
        <v>10</v>
      </c>
      <c r="I44" s="137">
        <v>6</v>
      </c>
      <c r="J44" s="137"/>
      <c r="K44" s="137"/>
      <c r="L44" s="137"/>
      <c r="M44" s="137">
        <v>6</v>
      </c>
      <c r="N44" s="137"/>
      <c r="O44" s="137">
        <v>53</v>
      </c>
      <c r="P44" s="150"/>
      <c r="Q44" s="150"/>
      <c r="R44" s="150"/>
      <c r="S44" s="150"/>
      <c r="T44" s="150"/>
      <c r="U44" s="150"/>
      <c r="V44" t="s">
        <v>206</v>
      </c>
      <c r="W44" s="134"/>
      <c r="X44" s="134"/>
      <c r="Y44" s="134"/>
      <c r="Z44" s="134"/>
      <c r="AA44" s="134">
        <v>0</v>
      </c>
      <c r="AB44" s="134"/>
      <c r="AC44" s="134"/>
      <c r="AD44" s="134">
        <v>1</v>
      </c>
      <c r="AE44" s="134"/>
      <c r="AF44" s="134"/>
      <c r="AG44" s="134"/>
      <c r="AH44" s="134"/>
      <c r="AI44" s="134">
        <v>1</v>
      </c>
    </row>
    <row r="45" spans="1:35" x14ac:dyDescent="0.25">
      <c r="A45" t="s">
        <v>18</v>
      </c>
      <c r="B45" t="s">
        <v>98</v>
      </c>
      <c r="C45" s="134"/>
      <c r="D45" s="134"/>
      <c r="E45" s="134">
        <v>4</v>
      </c>
      <c r="F45" s="134"/>
      <c r="G45" s="134">
        <v>7</v>
      </c>
      <c r="H45" s="134"/>
      <c r="I45" s="134"/>
      <c r="J45" s="134"/>
      <c r="K45" s="134"/>
      <c r="L45" s="134"/>
      <c r="M45" s="134"/>
      <c r="N45" s="134"/>
      <c r="O45" s="134">
        <v>11</v>
      </c>
      <c r="P45" s="150"/>
      <c r="Q45" s="150"/>
      <c r="R45" s="150"/>
      <c r="S45" s="150"/>
      <c r="T45" s="150"/>
      <c r="U45" s="150"/>
      <c r="V45" t="s">
        <v>207</v>
      </c>
      <c r="W45" s="134"/>
      <c r="X45" s="134"/>
      <c r="Y45" s="134"/>
      <c r="Z45" s="134"/>
      <c r="AA45" s="134"/>
      <c r="AB45" s="134"/>
      <c r="AC45" s="134"/>
      <c r="AD45" s="134">
        <v>1</v>
      </c>
      <c r="AE45" s="134"/>
      <c r="AF45" s="134"/>
      <c r="AG45" s="134"/>
      <c r="AH45" s="134"/>
      <c r="AI45" s="134">
        <v>1</v>
      </c>
    </row>
    <row r="46" spans="1:35" x14ac:dyDescent="0.25">
      <c r="B46" t="s">
        <v>105</v>
      </c>
      <c r="C46" s="134">
        <v>3</v>
      </c>
      <c r="D46" s="134"/>
      <c r="E46" s="134"/>
      <c r="F46" s="134"/>
      <c r="G46" s="134"/>
      <c r="H46" s="134">
        <v>2</v>
      </c>
      <c r="I46" s="134"/>
      <c r="J46" s="134"/>
      <c r="K46" s="134"/>
      <c r="L46" s="134"/>
      <c r="M46" s="134"/>
      <c r="N46" s="134"/>
      <c r="O46" s="134">
        <v>5</v>
      </c>
      <c r="P46" s="150"/>
      <c r="Q46" s="150"/>
      <c r="R46" s="150"/>
      <c r="S46" s="150"/>
      <c r="T46" s="150"/>
      <c r="U46" s="150"/>
      <c r="V46" t="s">
        <v>230</v>
      </c>
      <c r="W46" s="134"/>
      <c r="X46" s="134"/>
      <c r="Y46" s="134"/>
      <c r="Z46" s="134"/>
      <c r="AA46" s="134"/>
      <c r="AB46" s="134"/>
      <c r="AC46" s="134"/>
      <c r="AD46" s="134"/>
      <c r="AE46" s="134">
        <v>1</v>
      </c>
      <c r="AF46" s="134"/>
      <c r="AG46" s="134"/>
      <c r="AH46" s="134"/>
      <c r="AI46" s="134">
        <v>1</v>
      </c>
    </row>
    <row r="47" spans="1:35" x14ac:dyDescent="0.25">
      <c r="B47" t="s">
        <v>95</v>
      </c>
      <c r="C47" s="134"/>
      <c r="D47" s="134"/>
      <c r="E47" s="134">
        <v>1</v>
      </c>
      <c r="F47" s="134"/>
      <c r="G47" s="134">
        <v>1</v>
      </c>
      <c r="H47" s="134">
        <v>1</v>
      </c>
      <c r="I47" s="134"/>
      <c r="J47" s="134"/>
      <c r="K47" s="134"/>
      <c r="L47" s="134"/>
      <c r="M47" s="134"/>
      <c r="N47" s="134"/>
      <c r="O47" s="134">
        <v>3</v>
      </c>
      <c r="P47" s="150"/>
      <c r="Q47" s="150"/>
      <c r="R47" s="150"/>
      <c r="S47" s="150"/>
      <c r="T47" s="150"/>
      <c r="U47" s="150"/>
      <c r="V47" t="s">
        <v>231</v>
      </c>
      <c r="W47" s="134"/>
      <c r="X47" s="134"/>
      <c r="Y47" s="134"/>
      <c r="Z47" s="134"/>
      <c r="AA47" s="134"/>
      <c r="AB47" s="134"/>
      <c r="AC47" s="134"/>
      <c r="AD47" s="134"/>
      <c r="AE47" s="134">
        <v>1</v>
      </c>
      <c r="AF47" s="134"/>
      <c r="AG47" s="134"/>
      <c r="AH47" s="134"/>
      <c r="AI47" s="134">
        <v>1</v>
      </c>
    </row>
    <row r="48" spans="1:35" x14ac:dyDescent="0.25">
      <c r="B48" t="s">
        <v>81</v>
      </c>
      <c r="C48" s="134"/>
      <c r="D48" s="134">
        <v>9</v>
      </c>
      <c r="E48" s="134"/>
      <c r="F48" s="134">
        <v>16</v>
      </c>
      <c r="G48" s="134">
        <v>10</v>
      </c>
      <c r="H48" s="134"/>
      <c r="I48" s="134"/>
      <c r="J48" s="134"/>
      <c r="K48" s="134"/>
      <c r="L48" s="134"/>
      <c r="M48" s="134"/>
      <c r="N48" s="134"/>
      <c r="O48" s="134">
        <v>35</v>
      </c>
      <c r="P48" s="150"/>
      <c r="Q48" s="150"/>
      <c r="R48" s="150"/>
      <c r="S48" s="150"/>
      <c r="T48" s="150"/>
      <c r="U48" s="150"/>
      <c r="V48" t="s">
        <v>251</v>
      </c>
      <c r="W48" s="134"/>
      <c r="X48" s="134"/>
      <c r="Y48" s="134"/>
      <c r="Z48" s="134"/>
      <c r="AA48" s="134">
        <v>5</v>
      </c>
      <c r="AB48" s="134"/>
      <c r="AC48" s="134"/>
      <c r="AD48" s="134"/>
      <c r="AE48" s="134">
        <v>6</v>
      </c>
      <c r="AF48" s="134">
        <v>15</v>
      </c>
      <c r="AG48" s="134">
        <v>3</v>
      </c>
      <c r="AH48" s="134">
        <v>5</v>
      </c>
      <c r="AI48" s="134">
        <v>34</v>
      </c>
    </row>
    <row r="49" spans="1:35" x14ac:dyDescent="0.25">
      <c r="B49" t="s">
        <v>101</v>
      </c>
      <c r="C49" s="134"/>
      <c r="D49" s="134"/>
      <c r="E49" s="134"/>
      <c r="F49" s="134">
        <v>4</v>
      </c>
      <c r="G49" s="134"/>
      <c r="H49" s="134">
        <v>7</v>
      </c>
      <c r="I49" s="134"/>
      <c r="J49" s="134"/>
      <c r="K49" s="134"/>
      <c r="L49" s="134"/>
      <c r="M49" s="134"/>
      <c r="N49" s="134"/>
      <c r="O49" s="134">
        <v>11</v>
      </c>
      <c r="P49" s="150"/>
      <c r="Q49" s="150"/>
      <c r="R49" s="150"/>
      <c r="S49" s="150"/>
      <c r="T49" s="150"/>
      <c r="U49" s="150"/>
      <c r="V49" t="s">
        <v>252</v>
      </c>
      <c r="W49" s="134"/>
      <c r="X49" s="134"/>
      <c r="Y49" s="134"/>
      <c r="Z49" s="134"/>
      <c r="AA49" s="134"/>
      <c r="AB49" s="134"/>
      <c r="AC49" s="134"/>
      <c r="AD49" s="134"/>
      <c r="AE49" s="134">
        <v>1</v>
      </c>
      <c r="AF49" s="134"/>
      <c r="AG49" s="134"/>
      <c r="AH49" s="134"/>
      <c r="AI49" s="134">
        <v>1</v>
      </c>
    </row>
    <row r="50" spans="1:35" x14ac:dyDescent="0.25">
      <c r="B50" t="s">
        <v>195</v>
      </c>
      <c r="C50" s="134"/>
      <c r="D50" s="134"/>
      <c r="E50" s="134"/>
      <c r="F50" s="134"/>
      <c r="G50" s="134"/>
      <c r="H50" s="134"/>
      <c r="I50" s="134"/>
      <c r="J50" s="134">
        <v>2</v>
      </c>
      <c r="K50" s="134">
        <v>2</v>
      </c>
      <c r="L50" s="134">
        <v>3</v>
      </c>
      <c r="M50" s="134"/>
      <c r="N50" s="134">
        <v>1</v>
      </c>
      <c r="O50" s="134">
        <v>8</v>
      </c>
      <c r="P50" s="150"/>
      <c r="Q50" s="150"/>
      <c r="R50" s="150"/>
      <c r="S50" s="150"/>
      <c r="T50" s="150"/>
      <c r="U50" s="150"/>
      <c r="V50" t="s">
        <v>265</v>
      </c>
      <c r="W50" s="134"/>
      <c r="X50" s="134"/>
      <c r="Y50" s="134"/>
      <c r="Z50" s="134"/>
      <c r="AA50" s="134"/>
      <c r="AB50" s="134"/>
      <c r="AC50" s="134"/>
      <c r="AD50" s="134"/>
      <c r="AE50" s="134"/>
      <c r="AF50" s="134">
        <v>3</v>
      </c>
      <c r="AG50" s="134"/>
      <c r="AH50" s="134"/>
      <c r="AI50" s="134">
        <v>3</v>
      </c>
    </row>
    <row r="51" spans="1:35" x14ac:dyDescent="0.25">
      <c r="B51" t="s">
        <v>243</v>
      </c>
      <c r="C51" s="134"/>
      <c r="D51" s="134"/>
      <c r="E51" s="134"/>
      <c r="F51" s="134"/>
      <c r="G51" s="134"/>
      <c r="H51" s="134"/>
      <c r="I51" s="134"/>
      <c r="J51" s="134"/>
      <c r="K51" s="134">
        <v>1</v>
      </c>
      <c r="L51" s="134">
        <v>1</v>
      </c>
      <c r="M51" s="134"/>
      <c r="N51" s="134"/>
      <c r="O51" s="134">
        <v>2</v>
      </c>
      <c r="P51" s="150"/>
      <c r="Q51" s="150"/>
      <c r="R51" s="150"/>
      <c r="S51" s="150"/>
      <c r="T51" s="150"/>
      <c r="U51" s="150"/>
      <c r="V51" t="s">
        <v>269</v>
      </c>
      <c r="W51" s="134"/>
      <c r="X51" s="134"/>
      <c r="Y51" s="134"/>
      <c r="Z51" s="134"/>
      <c r="AA51" s="134">
        <v>4</v>
      </c>
      <c r="AB51" s="134"/>
      <c r="AC51" s="134"/>
      <c r="AD51" s="134"/>
      <c r="AE51" s="134"/>
      <c r="AF51" s="134">
        <v>2</v>
      </c>
      <c r="AG51" s="134"/>
      <c r="AH51" s="134">
        <v>1</v>
      </c>
      <c r="AI51" s="134">
        <v>7</v>
      </c>
    </row>
    <row r="52" spans="1:35" x14ac:dyDescent="0.25">
      <c r="B52" t="s">
        <v>250</v>
      </c>
      <c r="C52" s="134"/>
      <c r="D52" s="134"/>
      <c r="E52" s="134"/>
      <c r="F52" s="134"/>
      <c r="G52" s="134">
        <v>4</v>
      </c>
      <c r="H52" s="134"/>
      <c r="I52" s="134"/>
      <c r="J52" s="134"/>
      <c r="K52" s="134">
        <v>4</v>
      </c>
      <c r="L52" s="134"/>
      <c r="M52" s="134"/>
      <c r="N52" s="134"/>
      <c r="O52" s="134">
        <v>8</v>
      </c>
      <c r="P52" s="150"/>
      <c r="Q52" s="150"/>
      <c r="R52" s="150"/>
      <c r="S52" s="150"/>
      <c r="T52" s="150"/>
      <c r="U52" s="150"/>
      <c r="V52" t="s">
        <v>270</v>
      </c>
      <c r="W52" s="134"/>
      <c r="X52" s="134"/>
      <c r="Y52" s="134"/>
      <c r="Z52" s="134"/>
      <c r="AA52" s="134"/>
      <c r="AB52" s="134"/>
      <c r="AC52" s="134"/>
      <c r="AD52" s="134"/>
      <c r="AE52" s="134"/>
      <c r="AF52" s="134">
        <v>1</v>
      </c>
      <c r="AG52" s="134"/>
      <c r="AH52" s="134">
        <v>1</v>
      </c>
      <c r="AI52" s="134">
        <v>2</v>
      </c>
    </row>
    <row r="53" spans="1:35" x14ac:dyDescent="0.25">
      <c r="A53" s="120" t="s">
        <v>152</v>
      </c>
      <c r="B53" s="120"/>
      <c r="C53" s="137">
        <v>3</v>
      </c>
      <c r="D53" s="137">
        <v>9</v>
      </c>
      <c r="E53" s="137">
        <v>5</v>
      </c>
      <c r="F53" s="137">
        <v>20</v>
      </c>
      <c r="G53" s="137">
        <v>22</v>
      </c>
      <c r="H53" s="137">
        <v>10</v>
      </c>
      <c r="I53" s="137"/>
      <c r="J53" s="137">
        <v>2</v>
      </c>
      <c r="K53" s="137">
        <v>7</v>
      </c>
      <c r="L53" s="137">
        <v>4</v>
      </c>
      <c r="M53" s="137"/>
      <c r="N53" s="137">
        <v>1</v>
      </c>
      <c r="O53" s="137">
        <v>83</v>
      </c>
      <c r="P53" s="150"/>
      <c r="Q53" s="150"/>
      <c r="R53" s="150"/>
      <c r="S53" s="150"/>
      <c r="T53" s="150"/>
      <c r="U53" s="150"/>
      <c r="V53" t="s">
        <v>271</v>
      </c>
      <c r="W53" s="134"/>
      <c r="X53" s="134"/>
      <c r="Y53" s="134"/>
      <c r="Z53" s="134"/>
      <c r="AA53" s="134"/>
      <c r="AB53" s="134"/>
      <c r="AC53" s="134"/>
      <c r="AD53" s="134"/>
      <c r="AE53" s="134"/>
      <c r="AF53" s="134">
        <v>2</v>
      </c>
      <c r="AG53" s="134"/>
      <c r="AH53" s="134">
        <v>2</v>
      </c>
      <c r="AI53" s="134">
        <v>4</v>
      </c>
    </row>
    <row r="54" spans="1:35" x14ac:dyDescent="0.25">
      <c r="A54" t="s">
        <v>33</v>
      </c>
      <c r="B54" t="s">
        <v>98</v>
      </c>
      <c r="C54" s="134"/>
      <c r="D54" s="134"/>
      <c r="E54" s="134">
        <v>2</v>
      </c>
      <c r="F54" s="134"/>
      <c r="G54" s="134">
        <v>2</v>
      </c>
      <c r="H54" s="134"/>
      <c r="I54" s="134"/>
      <c r="J54" s="134"/>
      <c r="K54" s="134"/>
      <c r="L54" s="134"/>
      <c r="M54" s="134"/>
      <c r="N54" s="134"/>
      <c r="O54" s="134">
        <v>4</v>
      </c>
      <c r="P54" s="150"/>
      <c r="Q54" s="150"/>
      <c r="R54" s="150"/>
      <c r="S54" s="150"/>
      <c r="T54" s="150"/>
      <c r="U54" s="150"/>
      <c r="V54" t="s">
        <v>272</v>
      </c>
      <c r="W54" s="134"/>
      <c r="X54" s="134"/>
      <c r="Y54" s="134"/>
      <c r="Z54" s="134"/>
      <c r="AA54" s="134"/>
      <c r="AB54" s="134"/>
      <c r="AC54" s="134"/>
      <c r="AD54" s="134"/>
      <c r="AE54" s="134"/>
      <c r="AF54" s="134">
        <v>1</v>
      </c>
      <c r="AG54" s="134"/>
      <c r="AH54" s="134">
        <v>1</v>
      </c>
      <c r="AI54" s="134">
        <v>2</v>
      </c>
    </row>
    <row r="55" spans="1:35" x14ac:dyDescent="0.25">
      <c r="A55" s="120" t="s">
        <v>153</v>
      </c>
      <c r="B55" s="120"/>
      <c r="C55" s="137"/>
      <c r="D55" s="137"/>
      <c r="E55" s="137">
        <v>2</v>
      </c>
      <c r="F55" s="137"/>
      <c r="G55" s="137">
        <v>2</v>
      </c>
      <c r="H55" s="137"/>
      <c r="I55" s="137"/>
      <c r="J55" s="137"/>
      <c r="K55" s="137"/>
      <c r="L55" s="137"/>
      <c r="M55" s="137"/>
      <c r="N55" s="137"/>
      <c r="O55" s="137">
        <v>4</v>
      </c>
      <c r="P55" s="150"/>
      <c r="Q55" s="150"/>
      <c r="R55" s="150"/>
      <c r="S55" s="150"/>
      <c r="T55" s="150"/>
      <c r="U55" s="150"/>
      <c r="V55" t="s">
        <v>273</v>
      </c>
      <c r="W55" s="134"/>
      <c r="X55" s="134"/>
      <c r="Y55" s="134"/>
      <c r="Z55" s="134"/>
      <c r="AA55" s="134"/>
      <c r="AB55" s="134"/>
      <c r="AC55" s="134"/>
      <c r="AD55" s="134"/>
      <c r="AE55" s="134"/>
      <c r="AF55" s="134">
        <v>1</v>
      </c>
      <c r="AG55" s="134"/>
      <c r="AH55" s="134">
        <v>1</v>
      </c>
      <c r="AI55" s="134">
        <v>2</v>
      </c>
    </row>
    <row r="56" spans="1:35" x14ac:dyDescent="0.25">
      <c r="A56" t="s">
        <v>56</v>
      </c>
      <c r="B56" t="s">
        <v>109</v>
      </c>
      <c r="C56" s="134"/>
      <c r="D56" s="134"/>
      <c r="E56" s="134"/>
      <c r="F56" s="134"/>
      <c r="G56" s="134"/>
      <c r="H56" s="134">
        <v>3</v>
      </c>
      <c r="I56" s="134"/>
      <c r="J56" s="134"/>
      <c r="K56" s="134"/>
      <c r="L56" s="134"/>
      <c r="M56" s="134"/>
      <c r="N56" s="134"/>
      <c r="O56" s="134">
        <v>3</v>
      </c>
      <c r="P56" s="150"/>
      <c r="Q56" s="150"/>
      <c r="R56" s="150"/>
      <c r="S56" s="150"/>
      <c r="T56" s="150"/>
      <c r="U56" s="150"/>
      <c r="V56" t="s">
        <v>274</v>
      </c>
      <c r="W56" s="134">
        <v>4</v>
      </c>
      <c r="X56" s="134"/>
      <c r="Y56" s="134"/>
      <c r="Z56" s="134">
        <v>13</v>
      </c>
      <c r="AA56" s="134">
        <v>16</v>
      </c>
      <c r="AB56" s="134"/>
      <c r="AC56" s="134"/>
      <c r="AD56" s="134"/>
      <c r="AE56" s="134"/>
      <c r="AF56" s="134">
        <v>5</v>
      </c>
      <c r="AG56" s="134">
        <v>10</v>
      </c>
      <c r="AH56" s="134"/>
      <c r="AI56" s="134">
        <v>48</v>
      </c>
    </row>
    <row r="57" spans="1:35" x14ac:dyDescent="0.25">
      <c r="A57" s="120" t="s">
        <v>154</v>
      </c>
      <c r="B57" s="120"/>
      <c r="C57" s="137"/>
      <c r="D57" s="137"/>
      <c r="E57" s="137"/>
      <c r="F57" s="137"/>
      <c r="G57" s="137"/>
      <c r="H57" s="137">
        <v>3</v>
      </c>
      <c r="I57" s="137"/>
      <c r="J57" s="137"/>
      <c r="K57" s="137"/>
      <c r="L57" s="137"/>
      <c r="M57" s="137"/>
      <c r="N57" s="137"/>
      <c r="O57" s="137">
        <v>3</v>
      </c>
      <c r="P57" s="150"/>
      <c r="Q57" s="150"/>
      <c r="R57" s="150"/>
      <c r="S57" s="150"/>
      <c r="T57" s="150"/>
      <c r="U57" s="150"/>
      <c r="V57" t="s">
        <v>281</v>
      </c>
      <c r="W57" s="134"/>
      <c r="X57" s="134"/>
      <c r="Y57" s="134"/>
      <c r="Z57" s="134"/>
      <c r="AA57" s="134"/>
      <c r="AB57" s="134"/>
      <c r="AC57" s="134"/>
      <c r="AD57" s="134"/>
      <c r="AE57" s="134"/>
      <c r="AF57" s="134">
        <v>2</v>
      </c>
      <c r="AG57" s="134"/>
      <c r="AH57" s="134"/>
      <c r="AI57" s="134">
        <v>2</v>
      </c>
    </row>
    <row r="58" spans="1:35" x14ac:dyDescent="0.25">
      <c r="A58" t="s">
        <v>46</v>
      </c>
      <c r="B58" t="s">
        <v>63</v>
      </c>
      <c r="C58" s="134"/>
      <c r="D58" s="134"/>
      <c r="E58" s="134"/>
      <c r="F58" s="134"/>
      <c r="G58" s="134">
        <v>4</v>
      </c>
      <c r="H58" s="134"/>
      <c r="I58" s="134"/>
      <c r="J58" s="134"/>
      <c r="K58" s="134"/>
      <c r="L58" s="134"/>
      <c r="M58" s="134"/>
      <c r="N58" s="134"/>
      <c r="O58" s="134">
        <v>4</v>
      </c>
      <c r="P58" s="150"/>
      <c r="Q58" s="150"/>
      <c r="R58" s="150"/>
      <c r="S58" s="150"/>
      <c r="T58" s="150"/>
      <c r="U58" s="150"/>
      <c r="V58" t="s">
        <v>284</v>
      </c>
      <c r="W58" s="134"/>
      <c r="X58" s="134"/>
      <c r="Y58" s="134"/>
      <c r="Z58" s="134">
        <v>1</v>
      </c>
      <c r="AA58" s="134"/>
      <c r="AB58" s="134"/>
      <c r="AC58" s="134"/>
      <c r="AD58" s="134"/>
      <c r="AE58" s="134"/>
      <c r="AF58" s="134"/>
      <c r="AG58" s="134">
        <v>3</v>
      </c>
      <c r="AH58" s="134"/>
      <c r="AI58" s="134">
        <v>4</v>
      </c>
    </row>
    <row r="59" spans="1:35" x14ac:dyDescent="0.25">
      <c r="A59" s="120" t="s">
        <v>155</v>
      </c>
      <c r="B59" s="120"/>
      <c r="C59" s="137"/>
      <c r="D59" s="137"/>
      <c r="E59" s="137"/>
      <c r="F59" s="137"/>
      <c r="G59" s="137">
        <v>4</v>
      </c>
      <c r="H59" s="137"/>
      <c r="I59" s="137"/>
      <c r="J59" s="137"/>
      <c r="K59" s="137"/>
      <c r="L59" s="137"/>
      <c r="M59" s="137"/>
      <c r="N59" s="137"/>
      <c r="O59" s="137">
        <v>4</v>
      </c>
      <c r="P59" s="150"/>
      <c r="Q59" s="150"/>
      <c r="R59" s="150"/>
      <c r="S59" s="150"/>
      <c r="T59" s="150"/>
      <c r="U59" s="150"/>
      <c r="V59" t="s">
        <v>285</v>
      </c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>
        <v>4</v>
      </c>
      <c r="AH59" s="134"/>
      <c r="AI59" s="134">
        <v>4</v>
      </c>
    </row>
    <row r="60" spans="1:35" x14ac:dyDescent="0.25">
      <c r="A60" t="s">
        <v>38</v>
      </c>
      <c r="B60" t="s">
        <v>105</v>
      </c>
      <c r="C60" s="134"/>
      <c r="D60" s="134"/>
      <c r="E60" s="134">
        <v>1</v>
      </c>
      <c r="F60" s="134"/>
      <c r="G60" s="134"/>
      <c r="H60" s="134"/>
      <c r="I60" s="134"/>
      <c r="J60" s="134"/>
      <c r="K60" s="134"/>
      <c r="L60" s="134">
        <v>1</v>
      </c>
      <c r="M60" s="134"/>
      <c r="N60" s="134"/>
      <c r="O60" s="134">
        <v>2</v>
      </c>
      <c r="P60" s="150"/>
      <c r="Q60" s="150"/>
      <c r="R60" s="150"/>
      <c r="S60" s="150"/>
      <c r="T60" s="150"/>
      <c r="U60" s="150"/>
      <c r="V60" t="s">
        <v>286</v>
      </c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>
        <v>2</v>
      </c>
      <c r="AH60" s="134"/>
      <c r="AI60" s="134">
        <v>2</v>
      </c>
    </row>
    <row r="61" spans="1:35" x14ac:dyDescent="0.25">
      <c r="B61" t="s">
        <v>81</v>
      </c>
      <c r="C61" s="134"/>
      <c r="D61" s="134"/>
      <c r="E61" s="134"/>
      <c r="F61" s="134">
        <v>2</v>
      </c>
      <c r="G61" s="134">
        <v>2</v>
      </c>
      <c r="H61" s="134"/>
      <c r="I61" s="134">
        <v>2</v>
      </c>
      <c r="J61" s="134"/>
      <c r="K61" s="134"/>
      <c r="L61" s="134">
        <v>1</v>
      </c>
      <c r="M61" s="134"/>
      <c r="N61" s="134"/>
      <c r="O61" s="134">
        <v>7</v>
      </c>
      <c r="P61" s="150"/>
      <c r="Q61" s="150"/>
      <c r="R61" s="150"/>
      <c r="S61" s="150"/>
      <c r="T61" s="150"/>
      <c r="U61" s="150"/>
      <c r="V61" t="s">
        <v>291</v>
      </c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>
        <v>1</v>
      </c>
      <c r="AH61" s="134">
        <v>1</v>
      </c>
      <c r="AI61" s="134">
        <v>2</v>
      </c>
    </row>
    <row r="62" spans="1:35" x14ac:dyDescent="0.25">
      <c r="B62" t="s">
        <v>359</v>
      </c>
      <c r="C62" s="134"/>
      <c r="D62" s="134"/>
      <c r="E62" s="134"/>
      <c r="F62" s="134"/>
      <c r="G62" s="134">
        <v>1</v>
      </c>
      <c r="H62" s="134"/>
      <c r="I62" s="134"/>
      <c r="J62" s="134"/>
      <c r="K62" s="134"/>
      <c r="L62" s="134"/>
      <c r="M62" s="134"/>
      <c r="N62" s="134"/>
      <c r="O62" s="134">
        <v>1</v>
      </c>
      <c r="P62" s="150"/>
      <c r="Q62" s="150"/>
      <c r="R62" s="150"/>
      <c r="S62" s="150"/>
      <c r="T62" s="150"/>
      <c r="U62" s="150"/>
      <c r="V62" t="s">
        <v>292</v>
      </c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>
        <v>5</v>
      </c>
      <c r="AH62" s="134">
        <v>4</v>
      </c>
      <c r="AI62" s="134">
        <v>9</v>
      </c>
    </row>
    <row r="63" spans="1:35" x14ac:dyDescent="0.25">
      <c r="A63" s="120" t="s">
        <v>156</v>
      </c>
      <c r="B63" s="120"/>
      <c r="C63" s="137"/>
      <c r="D63" s="137"/>
      <c r="E63" s="137">
        <v>1</v>
      </c>
      <c r="F63" s="137">
        <v>2</v>
      </c>
      <c r="G63" s="137">
        <v>3</v>
      </c>
      <c r="H63" s="137"/>
      <c r="I63" s="137">
        <v>2</v>
      </c>
      <c r="J63" s="137"/>
      <c r="K63" s="137"/>
      <c r="L63" s="137">
        <v>2</v>
      </c>
      <c r="M63" s="137"/>
      <c r="N63" s="137"/>
      <c r="O63" s="137">
        <v>10</v>
      </c>
      <c r="P63" s="150"/>
      <c r="Q63" s="150"/>
      <c r="R63" s="150"/>
      <c r="S63" s="150"/>
      <c r="T63" s="150"/>
      <c r="U63" s="150"/>
      <c r="V63" t="s">
        <v>310</v>
      </c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>
        <v>1</v>
      </c>
      <c r="AH63" s="134"/>
      <c r="AI63" s="134">
        <v>1</v>
      </c>
    </row>
    <row r="64" spans="1:35" x14ac:dyDescent="0.25">
      <c r="A64" t="s">
        <v>29</v>
      </c>
      <c r="B64" t="s">
        <v>61</v>
      </c>
      <c r="C64" s="134"/>
      <c r="D64" s="134"/>
      <c r="E64" s="134">
        <v>1</v>
      </c>
      <c r="F64" s="134"/>
      <c r="G64" s="134"/>
      <c r="H64" s="134"/>
      <c r="I64" s="134"/>
      <c r="J64" s="134"/>
      <c r="K64" s="134"/>
      <c r="L64" s="134"/>
      <c r="M64" s="134"/>
      <c r="N64" s="134"/>
      <c r="O64" s="134">
        <v>1</v>
      </c>
      <c r="P64" s="150"/>
      <c r="Q64" s="150"/>
      <c r="R64" s="150"/>
      <c r="S64" s="150"/>
      <c r="T64" s="150"/>
      <c r="U64" s="150"/>
      <c r="V64" t="s">
        <v>315</v>
      </c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>
        <v>1</v>
      </c>
      <c r="AI64" s="134">
        <v>1</v>
      </c>
    </row>
    <row r="65" spans="1:35" x14ac:dyDescent="0.25">
      <c r="B65" t="s">
        <v>105</v>
      </c>
      <c r="C65" s="134"/>
      <c r="D65" s="134"/>
      <c r="E65" s="134">
        <v>1</v>
      </c>
      <c r="F65" s="134"/>
      <c r="G65" s="134"/>
      <c r="H65" s="134"/>
      <c r="I65" s="134"/>
      <c r="J65" s="134"/>
      <c r="K65" s="134"/>
      <c r="L65" s="134"/>
      <c r="M65" s="134"/>
      <c r="N65" s="134"/>
      <c r="O65" s="134">
        <v>1</v>
      </c>
      <c r="P65" s="150"/>
      <c r="Q65" s="150"/>
      <c r="R65" s="150"/>
      <c r="S65" s="150"/>
      <c r="T65" s="150"/>
      <c r="U65" s="150"/>
      <c r="V65" t="s">
        <v>323</v>
      </c>
      <c r="W65" s="134">
        <v>3</v>
      </c>
      <c r="X65" s="134"/>
      <c r="Y65" s="134"/>
      <c r="Z65" s="134">
        <v>8</v>
      </c>
      <c r="AA65" s="134">
        <v>10</v>
      </c>
      <c r="AB65" s="134"/>
      <c r="AC65" s="134"/>
      <c r="AD65" s="134"/>
      <c r="AE65" s="134"/>
      <c r="AF65" s="134"/>
      <c r="AG65" s="134"/>
      <c r="AH65" s="134"/>
      <c r="AI65" s="134">
        <v>21</v>
      </c>
    </row>
    <row r="66" spans="1:35" x14ac:dyDescent="0.25">
      <c r="B66" t="s">
        <v>66</v>
      </c>
      <c r="C66" s="134"/>
      <c r="D66" s="134">
        <v>1</v>
      </c>
      <c r="E66" s="134">
        <v>2</v>
      </c>
      <c r="F66" s="134">
        <v>1</v>
      </c>
      <c r="G66" s="134"/>
      <c r="H66" s="134">
        <v>1</v>
      </c>
      <c r="I66" s="134"/>
      <c r="J66" s="134"/>
      <c r="K66" s="134"/>
      <c r="L66" s="134"/>
      <c r="M66" s="134"/>
      <c r="N66" s="134"/>
      <c r="O66" s="134">
        <v>5</v>
      </c>
      <c r="P66" s="150"/>
      <c r="Q66" s="150"/>
      <c r="R66" s="150"/>
      <c r="S66" s="150"/>
      <c r="T66" s="150"/>
      <c r="U66" s="150"/>
      <c r="V66" t="s">
        <v>324</v>
      </c>
      <c r="W66" s="134">
        <v>5</v>
      </c>
      <c r="X66" s="134"/>
      <c r="Y66" s="134"/>
      <c r="Z66" s="134">
        <v>4</v>
      </c>
      <c r="AA66" s="134"/>
      <c r="AB66" s="134"/>
      <c r="AC66" s="134"/>
      <c r="AD66" s="134"/>
      <c r="AE66" s="134"/>
      <c r="AF66" s="134"/>
      <c r="AG66" s="134"/>
      <c r="AH66" s="134"/>
      <c r="AI66" s="134">
        <v>9</v>
      </c>
    </row>
    <row r="67" spans="1:35" x14ac:dyDescent="0.25">
      <c r="B67" t="s">
        <v>63</v>
      </c>
      <c r="C67" s="134"/>
      <c r="D67" s="134"/>
      <c r="E67" s="134">
        <v>3</v>
      </c>
      <c r="F67" s="134"/>
      <c r="G67" s="134"/>
      <c r="H67" s="134"/>
      <c r="I67" s="134"/>
      <c r="J67" s="134"/>
      <c r="K67" s="134"/>
      <c r="L67" s="134"/>
      <c r="M67" s="134"/>
      <c r="N67" s="134"/>
      <c r="O67" s="134">
        <v>3</v>
      </c>
      <c r="P67" s="150"/>
      <c r="Q67" s="150"/>
      <c r="R67" s="150"/>
      <c r="S67" s="150"/>
      <c r="T67" s="150"/>
      <c r="U67" s="150"/>
      <c r="V67" t="s">
        <v>332</v>
      </c>
      <c r="W67" s="134"/>
      <c r="X67" s="134"/>
      <c r="Y67" s="134"/>
      <c r="Z67" s="134">
        <v>2</v>
      </c>
      <c r="AA67" s="134"/>
      <c r="AB67" s="134"/>
      <c r="AC67" s="134"/>
      <c r="AD67" s="134"/>
      <c r="AE67" s="134"/>
      <c r="AF67" s="134"/>
      <c r="AG67" s="134"/>
      <c r="AH67" s="134"/>
      <c r="AI67" s="134">
        <v>2</v>
      </c>
    </row>
    <row r="68" spans="1:35" x14ac:dyDescent="0.25">
      <c r="B68" t="s">
        <v>95</v>
      </c>
      <c r="C68" s="134"/>
      <c r="D68" s="134"/>
      <c r="E68" s="134">
        <v>1</v>
      </c>
      <c r="F68" s="134"/>
      <c r="G68" s="134"/>
      <c r="H68" s="134">
        <v>1</v>
      </c>
      <c r="I68" s="134"/>
      <c r="J68" s="134"/>
      <c r="K68" s="134"/>
      <c r="L68" s="134"/>
      <c r="M68" s="134"/>
      <c r="N68" s="134"/>
      <c r="O68" s="134">
        <v>2</v>
      </c>
      <c r="P68" s="150"/>
      <c r="Q68" s="150"/>
      <c r="R68" s="150"/>
      <c r="S68" s="150"/>
      <c r="T68" s="150"/>
      <c r="U68" s="150"/>
      <c r="V68" t="s">
        <v>351</v>
      </c>
      <c r="W68" s="134"/>
      <c r="X68" s="134"/>
      <c r="Y68" s="134"/>
      <c r="Z68" s="134">
        <v>10</v>
      </c>
      <c r="AA68" s="134">
        <v>14</v>
      </c>
      <c r="AB68" s="134"/>
      <c r="AC68" s="134"/>
      <c r="AD68" s="134"/>
      <c r="AE68" s="134"/>
      <c r="AF68" s="134"/>
      <c r="AG68" s="134"/>
      <c r="AH68" s="134"/>
      <c r="AI68" s="134">
        <v>24</v>
      </c>
    </row>
    <row r="69" spans="1:35" x14ac:dyDescent="0.25">
      <c r="B69" t="s">
        <v>81</v>
      </c>
      <c r="C69" s="134"/>
      <c r="D69" s="134"/>
      <c r="E69" s="134">
        <v>4</v>
      </c>
      <c r="F69" s="134">
        <v>10</v>
      </c>
      <c r="G69" s="134">
        <v>11</v>
      </c>
      <c r="H69" s="134"/>
      <c r="I69" s="134"/>
      <c r="J69" s="134"/>
      <c r="K69" s="134"/>
      <c r="L69" s="134"/>
      <c r="M69" s="134"/>
      <c r="N69" s="134"/>
      <c r="O69" s="134">
        <v>25</v>
      </c>
      <c r="P69" s="150"/>
      <c r="Q69" s="150"/>
      <c r="R69" s="150"/>
      <c r="S69" s="150"/>
      <c r="T69" s="150"/>
      <c r="U69" s="150"/>
      <c r="V69" t="s">
        <v>344</v>
      </c>
      <c r="W69" s="134"/>
      <c r="X69" s="134"/>
      <c r="Y69" s="134"/>
      <c r="Z69" s="134">
        <v>1</v>
      </c>
      <c r="AA69" s="134"/>
      <c r="AB69" s="134"/>
      <c r="AC69" s="134"/>
      <c r="AD69" s="134"/>
      <c r="AE69" s="134"/>
      <c r="AF69" s="134"/>
      <c r="AG69" s="134"/>
      <c r="AH69" s="134"/>
      <c r="AI69" s="134">
        <v>1</v>
      </c>
    </row>
    <row r="70" spans="1:35" x14ac:dyDescent="0.25">
      <c r="B70" t="s">
        <v>101</v>
      </c>
      <c r="C70" s="134"/>
      <c r="D70" s="134"/>
      <c r="E70" s="134">
        <v>1</v>
      </c>
      <c r="F70" s="134"/>
      <c r="G70" s="134"/>
      <c r="H70" s="134">
        <v>1</v>
      </c>
      <c r="I70" s="134"/>
      <c r="J70" s="134"/>
      <c r="K70" s="134"/>
      <c r="L70" s="134"/>
      <c r="M70" s="134"/>
      <c r="N70" s="134"/>
      <c r="O70" s="134">
        <v>2</v>
      </c>
      <c r="P70" s="150"/>
      <c r="Q70" s="150"/>
      <c r="R70" s="150"/>
      <c r="S70" s="150"/>
      <c r="T70" s="150"/>
      <c r="U70" s="150"/>
      <c r="V70" t="s">
        <v>375</v>
      </c>
      <c r="W70" s="134"/>
      <c r="X70" s="134"/>
      <c r="Y70" s="134"/>
      <c r="Z70" s="134"/>
      <c r="AA70" s="134">
        <v>32</v>
      </c>
      <c r="AB70" s="134"/>
      <c r="AC70" s="134"/>
      <c r="AD70" s="134"/>
      <c r="AE70" s="134"/>
      <c r="AF70" s="134"/>
      <c r="AG70" s="134"/>
      <c r="AH70" s="134"/>
      <c r="AI70" s="134">
        <v>32</v>
      </c>
    </row>
    <row r="71" spans="1:35" x14ac:dyDescent="0.25">
      <c r="B71" t="s">
        <v>109</v>
      </c>
      <c r="C71" s="134"/>
      <c r="D71" s="134"/>
      <c r="E71" s="134">
        <v>4</v>
      </c>
      <c r="F71" s="134">
        <v>5</v>
      </c>
      <c r="G71" s="134">
        <v>5</v>
      </c>
      <c r="H71" s="134">
        <v>7</v>
      </c>
      <c r="I71" s="134">
        <v>5</v>
      </c>
      <c r="J71" s="134"/>
      <c r="K71" s="134"/>
      <c r="L71" s="134"/>
      <c r="M71" s="134"/>
      <c r="N71" s="134"/>
      <c r="O71" s="134">
        <v>26</v>
      </c>
      <c r="P71" s="150"/>
      <c r="Q71" s="150"/>
      <c r="R71" s="150"/>
      <c r="S71" s="150"/>
      <c r="T71" s="150"/>
      <c r="U71" s="150"/>
      <c r="V71" t="s">
        <v>354</v>
      </c>
      <c r="W71" s="134"/>
      <c r="X71" s="134"/>
      <c r="Y71" s="134"/>
      <c r="Z71" s="134"/>
      <c r="AA71" s="134">
        <v>1</v>
      </c>
      <c r="AB71" s="134"/>
      <c r="AC71" s="134"/>
      <c r="AD71" s="134"/>
      <c r="AE71" s="134"/>
      <c r="AF71" s="134"/>
      <c r="AG71" s="134"/>
      <c r="AH71" s="134"/>
      <c r="AI71" s="134">
        <v>1</v>
      </c>
    </row>
    <row r="72" spans="1:35" x14ac:dyDescent="0.25">
      <c r="B72" t="s">
        <v>195</v>
      </c>
      <c r="C72" s="134"/>
      <c r="D72" s="134"/>
      <c r="E72" s="134"/>
      <c r="F72" s="134"/>
      <c r="G72" s="134"/>
      <c r="H72" s="134"/>
      <c r="I72" s="134"/>
      <c r="J72" s="134">
        <v>1</v>
      </c>
      <c r="K72" s="134"/>
      <c r="L72" s="134"/>
      <c r="M72" s="134"/>
      <c r="N72" s="134"/>
      <c r="O72" s="134">
        <v>1</v>
      </c>
      <c r="P72" s="150"/>
      <c r="Q72" s="150"/>
      <c r="R72" s="150"/>
      <c r="S72" s="150"/>
      <c r="T72" s="150"/>
      <c r="U72" s="150"/>
      <c r="V72" t="s">
        <v>356</v>
      </c>
      <c r="W72" s="134"/>
      <c r="X72" s="134"/>
      <c r="Y72" s="134"/>
      <c r="Z72" s="134"/>
      <c r="AA72" s="134">
        <v>1</v>
      </c>
      <c r="AB72" s="134"/>
      <c r="AC72" s="134"/>
      <c r="AD72" s="134"/>
      <c r="AE72" s="134"/>
      <c r="AF72" s="134"/>
      <c r="AG72" s="134"/>
      <c r="AH72" s="134"/>
      <c r="AI72" s="134">
        <v>1</v>
      </c>
    </row>
    <row r="73" spans="1:35" x14ac:dyDescent="0.25">
      <c r="A73" s="120" t="s">
        <v>157</v>
      </c>
      <c r="B73" s="120"/>
      <c r="C73" s="137"/>
      <c r="D73" s="137">
        <v>1</v>
      </c>
      <c r="E73" s="137">
        <v>17</v>
      </c>
      <c r="F73" s="137">
        <v>16</v>
      </c>
      <c r="G73" s="137">
        <v>16</v>
      </c>
      <c r="H73" s="137">
        <v>10</v>
      </c>
      <c r="I73" s="137">
        <v>5</v>
      </c>
      <c r="J73" s="137">
        <v>1</v>
      </c>
      <c r="K73" s="137"/>
      <c r="L73" s="137"/>
      <c r="M73" s="137"/>
      <c r="N73" s="137"/>
      <c r="O73" s="137">
        <v>66</v>
      </c>
      <c r="P73" s="150"/>
      <c r="Q73" s="150"/>
      <c r="R73" s="150"/>
      <c r="S73" s="150"/>
      <c r="T73" s="150"/>
      <c r="U73" s="150"/>
      <c r="V73" t="s">
        <v>362</v>
      </c>
      <c r="W73" s="134"/>
      <c r="X73" s="134"/>
      <c r="Y73" s="134"/>
      <c r="Z73" s="134"/>
      <c r="AA73" s="134">
        <v>4</v>
      </c>
      <c r="AB73" s="134"/>
      <c r="AC73" s="134"/>
      <c r="AD73" s="134"/>
      <c r="AE73" s="134"/>
      <c r="AF73" s="134"/>
      <c r="AG73" s="134"/>
      <c r="AH73" s="134"/>
      <c r="AI73" s="134">
        <v>4</v>
      </c>
    </row>
    <row r="74" spans="1:35" x14ac:dyDescent="0.25">
      <c r="A74" t="s">
        <v>55</v>
      </c>
      <c r="B74" t="s">
        <v>95</v>
      </c>
      <c r="C74" s="134"/>
      <c r="D74" s="134"/>
      <c r="E74" s="134"/>
      <c r="F74" s="134"/>
      <c r="G74" s="134"/>
      <c r="H74" s="134">
        <v>1</v>
      </c>
      <c r="I74" s="134"/>
      <c r="J74" s="134"/>
      <c r="K74" s="134"/>
      <c r="L74" s="134"/>
      <c r="M74" s="134"/>
      <c r="N74" s="134"/>
      <c r="O74" s="134">
        <v>1</v>
      </c>
      <c r="P74" s="150"/>
      <c r="Q74" s="150"/>
      <c r="R74" s="150"/>
      <c r="S74" s="150"/>
      <c r="T74" s="150"/>
      <c r="U74" s="150"/>
      <c r="V74" t="s">
        <v>363</v>
      </c>
      <c r="W74" s="134"/>
      <c r="X74" s="134"/>
      <c r="Y74" s="134"/>
      <c r="Z74" s="134"/>
      <c r="AA74" s="134">
        <v>30</v>
      </c>
      <c r="AB74" s="134"/>
      <c r="AC74" s="134"/>
      <c r="AD74" s="134"/>
      <c r="AE74" s="134"/>
      <c r="AF74" s="134"/>
      <c r="AG74" s="134"/>
      <c r="AH74" s="134"/>
      <c r="AI74" s="134">
        <v>30</v>
      </c>
    </row>
    <row r="75" spans="1:35" x14ac:dyDescent="0.25">
      <c r="A75" s="120" t="s">
        <v>158</v>
      </c>
      <c r="B75" s="120"/>
      <c r="C75" s="137"/>
      <c r="D75" s="137"/>
      <c r="E75" s="137"/>
      <c r="F75" s="137"/>
      <c r="G75" s="137"/>
      <c r="H75" s="137">
        <v>1</v>
      </c>
      <c r="I75" s="137"/>
      <c r="J75" s="137"/>
      <c r="K75" s="137"/>
      <c r="L75" s="137"/>
      <c r="M75" s="137"/>
      <c r="N75" s="137"/>
      <c r="O75" s="137">
        <v>1</v>
      </c>
      <c r="P75" s="150"/>
      <c r="Q75" s="150"/>
      <c r="R75" s="150"/>
      <c r="S75" s="150"/>
      <c r="T75" s="150"/>
      <c r="U75" s="150"/>
      <c r="V75" t="s">
        <v>364</v>
      </c>
      <c r="W75" s="134"/>
      <c r="X75" s="134"/>
      <c r="Y75" s="134"/>
      <c r="Z75" s="134"/>
      <c r="AA75" s="134">
        <v>15</v>
      </c>
      <c r="AB75" s="134"/>
      <c r="AC75" s="134"/>
      <c r="AD75" s="134"/>
      <c r="AE75" s="134"/>
      <c r="AF75" s="134"/>
      <c r="AG75" s="134"/>
      <c r="AH75" s="134"/>
      <c r="AI75" s="134">
        <v>15</v>
      </c>
    </row>
    <row r="76" spans="1:35" x14ac:dyDescent="0.25">
      <c r="A76" t="s">
        <v>47</v>
      </c>
      <c r="B76" t="s">
        <v>66</v>
      </c>
      <c r="C76" s="134"/>
      <c r="D76" s="134"/>
      <c r="E76" s="134"/>
      <c r="F76" s="134"/>
      <c r="G76" s="134">
        <v>1</v>
      </c>
      <c r="H76" s="134"/>
      <c r="I76" s="134"/>
      <c r="J76" s="134"/>
      <c r="K76" s="134"/>
      <c r="L76" s="134"/>
      <c r="M76" s="134"/>
      <c r="N76" s="134"/>
      <c r="O76" s="134">
        <v>1</v>
      </c>
      <c r="P76" s="150"/>
      <c r="Q76" s="150"/>
      <c r="R76" s="150"/>
      <c r="S76" s="150"/>
      <c r="T76" s="150"/>
      <c r="U76" s="150"/>
      <c r="V76" t="s">
        <v>366</v>
      </c>
      <c r="W76" s="134"/>
      <c r="X76" s="134"/>
      <c r="Y76" s="134"/>
      <c r="Z76" s="134"/>
      <c r="AA76" s="134">
        <v>2</v>
      </c>
      <c r="AB76" s="134"/>
      <c r="AC76" s="134"/>
      <c r="AD76" s="134"/>
      <c r="AE76" s="134"/>
      <c r="AF76" s="134"/>
      <c r="AG76" s="134"/>
      <c r="AH76" s="134"/>
      <c r="AI76" s="134">
        <v>2</v>
      </c>
    </row>
    <row r="77" spans="1:35" x14ac:dyDescent="0.25">
      <c r="A77" s="120" t="s">
        <v>159</v>
      </c>
      <c r="B77" s="120"/>
      <c r="C77" s="137"/>
      <c r="D77" s="137"/>
      <c r="E77" s="137"/>
      <c r="F77" s="137"/>
      <c r="G77" s="137">
        <v>1</v>
      </c>
      <c r="H77" s="137"/>
      <c r="I77" s="137"/>
      <c r="J77" s="137"/>
      <c r="K77" s="137"/>
      <c r="L77" s="137"/>
      <c r="M77" s="137"/>
      <c r="N77" s="137"/>
      <c r="O77" s="137">
        <v>1</v>
      </c>
      <c r="P77" s="150"/>
      <c r="Q77" s="150"/>
      <c r="R77" s="150"/>
      <c r="S77" s="150"/>
      <c r="T77" s="150"/>
      <c r="U77" s="150"/>
      <c r="V77" t="s">
        <v>368</v>
      </c>
      <c r="W77" s="134"/>
      <c r="X77" s="134"/>
      <c r="Y77" s="134"/>
      <c r="Z77" s="134"/>
      <c r="AA77" s="134">
        <v>6</v>
      </c>
      <c r="AB77" s="134"/>
      <c r="AC77" s="134"/>
      <c r="AD77" s="134"/>
      <c r="AE77" s="134"/>
      <c r="AF77" s="134"/>
      <c r="AG77" s="134"/>
      <c r="AH77" s="134"/>
      <c r="AI77" s="134">
        <v>6</v>
      </c>
    </row>
    <row r="78" spans="1:35" x14ac:dyDescent="0.25">
      <c r="A78" t="s">
        <v>36</v>
      </c>
      <c r="B78" t="s">
        <v>61</v>
      </c>
      <c r="C78" s="134"/>
      <c r="D78" s="134"/>
      <c r="E78" s="134"/>
      <c r="F78" s="134">
        <v>4</v>
      </c>
      <c r="G78" s="134">
        <v>3</v>
      </c>
      <c r="H78" s="134">
        <v>2</v>
      </c>
      <c r="I78" s="134"/>
      <c r="J78" s="134"/>
      <c r="K78" s="134">
        <v>1</v>
      </c>
      <c r="L78" s="134"/>
      <c r="M78" s="134"/>
      <c r="N78" s="134">
        <v>2</v>
      </c>
      <c r="O78" s="134">
        <v>12</v>
      </c>
      <c r="P78" s="150"/>
      <c r="Q78" s="150"/>
      <c r="R78" s="150"/>
      <c r="S78" s="150"/>
      <c r="T78" s="150"/>
      <c r="U78" s="150"/>
      <c r="V78" t="s">
        <v>371</v>
      </c>
      <c r="W78" s="134"/>
      <c r="X78" s="134"/>
      <c r="Y78" s="134"/>
      <c r="Z78" s="134"/>
      <c r="AA78" s="134">
        <v>3</v>
      </c>
      <c r="AB78" s="134"/>
      <c r="AC78" s="134"/>
      <c r="AD78" s="134"/>
      <c r="AE78" s="134"/>
      <c r="AF78" s="134"/>
      <c r="AG78" s="134"/>
      <c r="AH78" s="134"/>
      <c r="AI78" s="134">
        <v>3</v>
      </c>
    </row>
    <row r="79" spans="1:35" x14ac:dyDescent="0.25">
      <c r="B79" t="s">
        <v>66</v>
      </c>
      <c r="C79" s="134"/>
      <c r="D79" s="134"/>
      <c r="E79" s="134"/>
      <c r="F79" s="134">
        <v>3</v>
      </c>
      <c r="G79" s="134">
        <v>4</v>
      </c>
      <c r="H79" s="134">
        <v>2</v>
      </c>
      <c r="I79" s="134">
        <v>1</v>
      </c>
      <c r="J79" s="134">
        <v>1</v>
      </c>
      <c r="K79" s="134">
        <v>1</v>
      </c>
      <c r="L79" s="134"/>
      <c r="M79" s="134"/>
      <c r="N79" s="134">
        <v>1</v>
      </c>
      <c r="O79" s="134">
        <v>13</v>
      </c>
      <c r="P79" s="150"/>
      <c r="Q79" s="150"/>
      <c r="R79" s="150"/>
      <c r="S79" s="150"/>
      <c r="T79" s="150"/>
      <c r="U79" s="150"/>
      <c r="V79" t="s">
        <v>376</v>
      </c>
      <c r="W79" s="134"/>
      <c r="X79" s="134"/>
      <c r="Y79" s="134"/>
      <c r="Z79" s="134"/>
      <c r="AA79" s="134">
        <v>4</v>
      </c>
      <c r="AB79" s="134"/>
      <c r="AC79" s="134"/>
      <c r="AD79" s="134"/>
      <c r="AE79" s="134"/>
      <c r="AF79" s="134"/>
      <c r="AG79" s="134"/>
      <c r="AH79" s="134"/>
      <c r="AI79" s="134">
        <v>4</v>
      </c>
    </row>
    <row r="80" spans="1:35" x14ac:dyDescent="0.25">
      <c r="B80" t="s">
        <v>63</v>
      </c>
      <c r="C80" s="134"/>
      <c r="D80" s="134"/>
      <c r="E80" s="134"/>
      <c r="F80" s="134">
        <v>3</v>
      </c>
      <c r="G80" s="134">
        <v>6</v>
      </c>
      <c r="H80" s="134">
        <v>1</v>
      </c>
      <c r="I80" s="134">
        <v>3</v>
      </c>
      <c r="J80" s="134">
        <v>3</v>
      </c>
      <c r="K80" s="134"/>
      <c r="L80" s="134"/>
      <c r="M80" s="134">
        <v>3</v>
      </c>
      <c r="N80" s="134">
        <v>3</v>
      </c>
      <c r="O80" s="134">
        <v>22</v>
      </c>
      <c r="P80" s="150"/>
      <c r="Q80" s="150"/>
      <c r="R80" s="150"/>
      <c r="S80" s="150"/>
      <c r="T80" s="150"/>
      <c r="U80" s="150"/>
      <c r="V80" t="s">
        <v>377</v>
      </c>
      <c r="W80" s="134"/>
      <c r="X80" s="134"/>
      <c r="Y80" s="134"/>
      <c r="Z80" s="134"/>
      <c r="AA80" s="134">
        <v>9</v>
      </c>
      <c r="AB80" s="134"/>
      <c r="AC80" s="134"/>
      <c r="AD80" s="134"/>
      <c r="AE80" s="134"/>
      <c r="AF80" s="134"/>
      <c r="AG80" s="134"/>
      <c r="AH80" s="134"/>
      <c r="AI80" s="134">
        <v>9</v>
      </c>
    </row>
    <row r="81" spans="1:35" x14ac:dyDescent="0.25">
      <c r="B81" t="s">
        <v>101</v>
      </c>
      <c r="C81" s="134"/>
      <c r="D81" s="134"/>
      <c r="E81" s="134"/>
      <c r="F81" s="134">
        <v>2</v>
      </c>
      <c r="G81" s="134"/>
      <c r="H81" s="134"/>
      <c r="I81" s="134"/>
      <c r="J81" s="134"/>
      <c r="K81" s="134"/>
      <c r="L81" s="134"/>
      <c r="M81" s="134"/>
      <c r="N81" s="134"/>
      <c r="O81" s="134">
        <v>2</v>
      </c>
      <c r="P81" s="150"/>
      <c r="Q81" s="150"/>
      <c r="R81" s="150"/>
      <c r="S81" s="150"/>
      <c r="T81" s="150"/>
      <c r="U81" s="150"/>
      <c r="V81" t="s">
        <v>385</v>
      </c>
      <c r="W81" s="134"/>
      <c r="X81" s="134"/>
      <c r="Y81" s="134"/>
      <c r="Z81" s="134"/>
      <c r="AA81" s="134">
        <v>2</v>
      </c>
      <c r="AB81" s="134"/>
      <c r="AC81" s="134"/>
      <c r="AD81" s="134"/>
      <c r="AE81" s="134"/>
      <c r="AF81" s="134"/>
      <c r="AG81" s="134"/>
      <c r="AH81" s="134"/>
      <c r="AI81" s="134">
        <v>2</v>
      </c>
    </row>
    <row r="82" spans="1:35" x14ac:dyDescent="0.25">
      <c r="B82" t="s">
        <v>109</v>
      </c>
      <c r="C82" s="134"/>
      <c r="D82" s="134"/>
      <c r="E82" s="134"/>
      <c r="F82" s="134"/>
      <c r="G82" s="134"/>
      <c r="H82" s="134"/>
      <c r="I82" s="134"/>
      <c r="J82" s="134">
        <v>5</v>
      </c>
      <c r="K82" s="134"/>
      <c r="L82" s="134"/>
      <c r="M82" s="134"/>
      <c r="N82" s="134"/>
      <c r="O82" s="134">
        <v>5</v>
      </c>
      <c r="P82" s="150"/>
      <c r="Q82" s="150"/>
      <c r="R82" s="150"/>
      <c r="S82" s="150"/>
      <c r="T82" s="150"/>
      <c r="U82" s="150"/>
      <c r="V82" t="s">
        <v>50</v>
      </c>
      <c r="W82" s="134">
        <v>42</v>
      </c>
      <c r="X82" s="134">
        <v>16</v>
      </c>
      <c r="Y82" s="134">
        <v>69</v>
      </c>
      <c r="Z82" s="134">
        <v>184</v>
      </c>
      <c r="AA82" s="134">
        <v>334</v>
      </c>
      <c r="AB82" s="134">
        <v>90</v>
      </c>
      <c r="AC82" s="134">
        <v>49</v>
      </c>
      <c r="AD82" s="134">
        <v>85</v>
      </c>
      <c r="AE82" s="134">
        <v>51</v>
      </c>
      <c r="AF82" s="134">
        <v>97</v>
      </c>
      <c r="AG82" s="134">
        <v>84</v>
      </c>
      <c r="AH82" s="134">
        <v>52</v>
      </c>
      <c r="AI82" s="134">
        <v>1153</v>
      </c>
    </row>
    <row r="83" spans="1:35" x14ac:dyDescent="0.25">
      <c r="B83" t="s">
        <v>195</v>
      </c>
      <c r="C83" s="134"/>
      <c r="D83" s="134"/>
      <c r="E83" s="134"/>
      <c r="F83" s="134"/>
      <c r="G83" s="134"/>
      <c r="H83" s="134"/>
      <c r="I83" s="134"/>
      <c r="J83" s="134"/>
      <c r="K83" s="134">
        <v>1</v>
      </c>
      <c r="L83" s="134"/>
      <c r="M83" s="134"/>
      <c r="N83" s="134">
        <v>1</v>
      </c>
      <c r="O83" s="134">
        <v>2</v>
      </c>
      <c r="P83" s="150"/>
      <c r="Q83" s="150"/>
      <c r="R83" s="150"/>
      <c r="S83" s="150"/>
      <c r="T83" s="150"/>
      <c r="U83" s="150"/>
    </row>
    <row r="84" spans="1:35" x14ac:dyDescent="0.25">
      <c r="B84" t="s">
        <v>243</v>
      </c>
      <c r="C84" s="134"/>
      <c r="D84" s="134"/>
      <c r="E84" s="134"/>
      <c r="F84" s="134"/>
      <c r="G84" s="134"/>
      <c r="H84" s="134"/>
      <c r="I84" s="134"/>
      <c r="J84" s="134"/>
      <c r="K84" s="134">
        <v>2</v>
      </c>
      <c r="L84" s="134"/>
      <c r="M84" s="134"/>
      <c r="N84" s="134"/>
      <c r="O84" s="134">
        <v>2</v>
      </c>
      <c r="P84" s="150"/>
      <c r="Q84" s="150"/>
      <c r="R84" s="150"/>
      <c r="S84" s="150"/>
      <c r="T84" s="150"/>
      <c r="U84" s="150"/>
    </row>
    <row r="85" spans="1:35" x14ac:dyDescent="0.25">
      <c r="B85" t="s">
        <v>250</v>
      </c>
      <c r="C85" s="134"/>
      <c r="D85" s="134"/>
      <c r="E85" s="134"/>
      <c r="F85" s="134"/>
      <c r="G85" s="134">
        <v>1</v>
      </c>
      <c r="H85" s="134"/>
      <c r="I85" s="134"/>
      <c r="J85" s="134"/>
      <c r="K85" s="134"/>
      <c r="L85" s="134"/>
      <c r="M85" s="134"/>
      <c r="N85" s="134"/>
      <c r="O85" s="134">
        <v>1</v>
      </c>
      <c r="P85" s="150"/>
      <c r="Q85" s="150"/>
      <c r="R85" s="150"/>
      <c r="S85" s="150"/>
      <c r="T85" s="150"/>
      <c r="U85" s="150"/>
    </row>
    <row r="86" spans="1:35" x14ac:dyDescent="0.25">
      <c r="B86" t="s">
        <v>264</v>
      </c>
      <c r="C86" s="134"/>
      <c r="D86" s="134"/>
      <c r="E86" s="134"/>
      <c r="F86" s="134"/>
      <c r="G86" s="134"/>
      <c r="H86" s="134"/>
      <c r="I86" s="134"/>
      <c r="J86" s="134"/>
      <c r="K86" s="134"/>
      <c r="L86" s="134">
        <v>2</v>
      </c>
      <c r="M86" s="134"/>
      <c r="N86" s="134"/>
      <c r="O86" s="134">
        <v>2</v>
      </c>
      <c r="P86" s="150"/>
      <c r="Q86" s="150"/>
      <c r="R86" s="150"/>
      <c r="S86" s="150"/>
      <c r="T86" s="150"/>
      <c r="U86" s="150"/>
    </row>
    <row r="87" spans="1:35" x14ac:dyDescent="0.25">
      <c r="B87" t="s">
        <v>341</v>
      </c>
      <c r="C87" s="134"/>
      <c r="D87" s="134"/>
      <c r="E87" s="134"/>
      <c r="F87" s="134">
        <v>4</v>
      </c>
      <c r="G87" s="134"/>
      <c r="H87" s="134"/>
      <c r="I87" s="134"/>
      <c r="J87" s="134"/>
      <c r="K87" s="134"/>
      <c r="L87" s="134"/>
      <c r="M87" s="134"/>
      <c r="N87" s="134"/>
      <c r="O87" s="134">
        <v>4</v>
      </c>
      <c r="P87" s="150"/>
      <c r="Q87" s="150"/>
      <c r="R87" s="150"/>
      <c r="S87" s="150"/>
      <c r="T87" s="150"/>
      <c r="U87" s="150"/>
    </row>
    <row r="88" spans="1:35" x14ac:dyDescent="0.25">
      <c r="B88" t="s">
        <v>359</v>
      </c>
      <c r="C88" s="134"/>
      <c r="D88" s="134"/>
      <c r="E88" s="134"/>
      <c r="F88" s="134"/>
      <c r="G88" s="134">
        <v>5</v>
      </c>
      <c r="H88" s="134"/>
      <c r="I88" s="134"/>
      <c r="J88" s="134"/>
      <c r="K88" s="134"/>
      <c r="L88" s="134"/>
      <c r="M88" s="134"/>
      <c r="N88" s="134"/>
      <c r="O88" s="134">
        <v>5</v>
      </c>
      <c r="P88" s="150"/>
      <c r="Q88" s="150"/>
      <c r="R88" s="150"/>
      <c r="S88" s="150"/>
      <c r="T88" s="150"/>
      <c r="U88" s="150"/>
    </row>
    <row r="89" spans="1:35" x14ac:dyDescent="0.25">
      <c r="A89" s="120" t="s">
        <v>160</v>
      </c>
      <c r="B89" s="120"/>
      <c r="C89" s="137"/>
      <c r="D89" s="137"/>
      <c r="E89" s="137"/>
      <c r="F89" s="137">
        <v>16</v>
      </c>
      <c r="G89" s="137">
        <v>19</v>
      </c>
      <c r="H89" s="137">
        <v>5</v>
      </c>
      <c r="I89" s="137">
        <v>4</v>
      </c>
      <c r="J89" s="137">
        <v>9</v>
      </c>
      <c r="K89" s="137">
        <v>5</v>
      </c>
      <c r="L89" s="137">
        <v>2</v>
      </c>
      <c r="M89" s="137">
        <v>3</v>
      </c>
      <c r="N89" s="137">
        <v>7</v>
      </c>
      <c r="O89" s="137">
        <v>70</v>
      </c>
      <c r="P89" s="150"/>
      <c r="Q89" s="150"/>
      <c r="R89" s="150"/>
      <c r="S89" s="150"/>
      <c r="T89" s="150"/>
      <c r="U89" s="150"/>
    </row>
    <row r="90" spans="1:35" x14ac:dyDescent="0.25">
      <c r="A90" t="s">
        <v>16</v>
      </c>
      <c r="B90" t="s">
        <v>66</v>
      </c>
      <c r="C90" s="134">
        <v>1</v>
      </c>
      <c r="D90" s="134"/>
      <c r="E90" s="134"/>
      <c r="F90" s="134"/>
      <c r="G90" s="134"/>
      <c r="H90" s="134"/>
      <c r="I90" s="134">
        <v>1</v>
      </c>
      <c r="J90" s="134"/>
      <c r="K90" s="134"/>
      <c r="L90" s="134"/>
      <c r="M90" s="134"/>
      <c r="N90" s="134"/>
      <c r="O90" s="134">
        <v>2</v>
      </c>
      <c r="P90" s="150"/>
      <c r="Q90" s="150"/>
      <c r="R90" s="150"/>
      <c r="S90" s="150"/>
      <c r="T90" s="150"/>
      <c r="U90" s="150"/>
    </row>
    <row r="91" spans="1:35" x14ac:dyDescent="0.25">
      <c r="B91" t="s">
        <v>63</v>
      </c>
      <c r="C91" s="134">
        <v>1</v>
      </c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>
        <v>1</v>
      </c>
      <c r="P91" s="150"/>
      <c r="Q91" s="150"/>
      <c r="R91" s="150"/>
      <c r="S91" s="150"/>
      <c r="T91" s="150"/>
      <c r="U91" s="150"/>
    </row>
    <row r="92" spans="1:35" x14ac:dyDescent="0.25">
      <c r="B92" t="s">
        <v>75</v>
      </c>
      <c r="C92" s="134">
        <v>1</v>
      </c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>
        <v>1</v>
      </c>
      <c r="P92" s="150"/>
      <c r="Q92" s="150"/>
      <c r="R92" s="150"/>
      <c r="S92" s="150"/>
      <c r="T92" s="150"/>
      <c r="U92" s="150"/>
    </row>
    <row r="93" spans="1:35" x14ac:dyDescent="0.25">
      <c r="A93" s="120" t="s">
        <v>161</v>
      </c>
      <c r="B93" s="120"/>
      <c r="C93" s="137">
        <v>3</v>
      </c>
      <c r="D93" s="137"/>
      <c r="E93" s="137"/>
      <c r="F93" s="137"/>
      <c r="G93" s="137"/>
      <c r="H93" s="137"/>
      <c r="I93" s="137">
        <v>1</v>
      </c>
      <c r="J93" s="137"/>
      <c r="K93" s="137"/>
      <c r="L93" s="137"/>
      <c r="M93" s="137"/>
      <c r="N93" s="137"/>
      <c r="O93" s="137">
        <v>4</v>
      </c>
      <c r="P93" s="150"/>
      <c r="Q93" s="150"/>
      <c r="R93" s="150"/>
      <c r="S93" s="150"/>
      <c r="T93" s="150"/>
      <c r="U93" s="150"/>
    </row>
    <row r="94" spans="1:35" x14ac:dyDescent="0.25">
      <c r="A94" t="s">
        <v>34</v>
      </c>
      <c r="B94" t="s">
        <v>63</v>
      </c>
      <c r="C94" s="134"/>
      <c r="D94" s="134"/>
      <c r="E94" s="134">
        <v>4</v>
      </c>
      <c r="F94" s="134">
        <v>4</v>
      </c>
      <c r="G94" s="134">
        <v>14</v>
      </c>
      <c r="H94" s="134">
        <v>3</v>
      </c>
      <c r="I94" s="134"/>
      <c r="J94" s="134">
        <v>10</v>
      </c>
      <c r="K94" s="134"/>
      <c r="L94" s="134"/>
      <c r="M94" s="134">
        <v>5</v>
      </c>
      <c r="N94" s="134">
        <v>5</v>
      </c>
      <c r="O94" s="134">
        <v>45</v>
      </c>
      <c r="P94" s="150"/>
      <c r="Q94" s="150"/>
      <c r="R94" s="150"/>
      <c r="S94" s="150"/>
      <c r="T94" s="150"/>
      <c r="U94" s="150"/>
    </row>
    <row r="95" spans="1:35" x14ac:dyDescent="0.25">
      <c r="B95" t="s">
        <v>109</v>
      </c>
      <c r="C95" s="134">
        <v>10</v>
      </c>
      <c r="D95" s="134"/>
      <c r="E95" s="134">
        <v>5</v>
      </c>
      <c r="F95" s="134">
        <v>15</v>
      </c>
      <c r="G95" s="134">
        <v>10</v>
      </c>
      <c r="H95" s="134">
        <v>15</v>
      </c>
      <c r="I95" s="134">
        <v>10</v>
      </c>
      <c r="J95" s="134">
        <v>10</v>
      </c>
      <c r="K95" s="134"/>
      <c r="L95" s="134">
        <v>5</v>
      </c>
      <c r="M95" s="134">
        <v>20</v>
      </c>
      <c r="N95" s="134"/>
      <c r="O95" s="134">
        <v>100</v>
      </c>
      <c r="P95" s="150"/>
      <c r="Q95" s="150"/>
      <c r="R95" s="150"/>
      <c r="S95" s="150"/>
      <c r="T95" s="150"/>
      <c r="U95" s="150"/>
    </row>
    <row r="96" spans="1:35" x14ac:dyDescent="0.25">
      <c r="B96" t="s">
        <v>195</v>
      </c>
      <c r="C96" s="134"/>
      <c r="D96" s="134"/>
      <c r="E96" s="134"/>
      <c r="F96" s="134"/>
      <c r="G96" s="134">
        <v>2</v>
      </c>
      <c r="H96" s="134"/>
      <c r="I96" s="134"/>
      <c r="J96" s="134"/>
      <c r="K96" s="134"/>
      <c r="L96" s="134"/>
      <c r="M96" s="134"/>
      <c r="N96" s="134">
        <v>1</v>
      </c>
      <c r="O96" s="134">
        <v>3</v>
      </c>
      <c r="P96" s="150"/>
      <c r="Q96" s="150"/>
      <c r="R96" s="150"/>
      <c r="S96" s="150"/>
      <c r="T96" s="150"/>
      <c r="U96" s="150"/>
    </row>
    <row r="97" spans="1:21" x14ac:dyDescent="0.25">
      <c r="B97" t="s">
        <v>243</v>
      </c>
      <c r="C97" s="134"/>
      <c r="D97" s="134"/>
      <c r="E97" s="134"/>
      <c r="F97" s="134"/>
      <c r="G97" s="134">
        <v>1</v>
      </c>
      <c r="H97" s="134"/>
      <c r="I97" s="134"/>
      <c r="J97" s="134"/>
      <c r="K97" s="134"/>
      <c r="L97" s="134"/>
      <c r="M97" s="134"/>
      <c r="N97" s="134"/>
      <c r="O97" s="134">
        <v>1</v>
      </c>
      <c r="P97" s="150"/>
      <c r="Q97" s="150"/>
      <c r="R97" s="150"/>
      <c r="S97" s="150"/>
      <c r="T97" s="150"/>
      <c r="U97" s="150"/>
    </row>
    <row r="98" spans="1:21" x14ac:dyDescent="0.25">
      <c r="B98" t="s">
        <v>350</v>
      </c>
      <c r="C98" s="134"/>
      <c r="D98" s="134"/>
      <c r="E98" s="134"/>
      <c r="F98" s="134"/>
      <c r="G98" s="134">
        <v>3</v>
      </c>
      <c r="H98" s="134"/>
      <c r="I98" s="134"/>
      <c r="J98" s="134"/>
      <c r="K98" s="134"/>
      <c r="L98" s="134"/>
      <c r="M98" s="134"/>
      <c r="N98" s="134"/>
      <c r="O98" s="134">
        <v>3</v>
      </c>
      <c r="P98" s="150"/>
      <c r="Q98" s="150"/>
      <c r="R98" s="150"/>
      <c r="S98" s="150"/>
      <c r="T98" s="150"/>
      <c r="U98" s="150"/>
    </row>
    <row r="99" spans="1:21" x14ac:dyDescent="0.25">
      <c r="B99" t="s">
        <v>359</v>
      </c>
      <c r="C99" s="134"/>
      <c r="D99" s="134"/>
      <c r="E99" s="134"/>
      <c r="F99" s="134"/>
      <c r="G99" s="134">
        <v>15</v>
      </c>
      <c r="H99" s="134"/>
      <c r="I99" s="134"/>
      <c r="J99" s="134"/>
      <c r="K99" s="134"/>
      <c r="L99" s="134"/>
      <c r="M99" s="134"/>
      <c r="N99" s="134"/>
      <c r="O99" s="134">
        <v>15</v>
      </c>
      <c r="P99" s="150"/>
      <c r="Q99" s="150"/>
      <c r="R99" s="150"/>
      <c r="S99" s="150"/>
      <c r="T99" s="150"/>
      <c r="U99" s="150"/>
    </row>
    <row r="100" spans="1:21" x14ac:dyDescent="0.25">
      <c r="A100" s="120" t="s">
        <v>162</v>
      </c>
      <c r="B100" s="120"/>
      <c r="C100" s="137">
        <v>10</v>
      </c>
      <c r="D100" s="137"/>
      <c r="E100" s="137">
        <v>9</v>
      </c>
      <c r="F100" s="137">
        <v>19</v>
      </c>
      <c r="G100" s="137">
        <v>45</v>
      </c>
      <c r="H100" s="137">
        <v>18</v>
      </c>
      <c r="I100" s="137">
        <v>10</v>
      </c>
      <c r="J100" s="137">
        <v>20</v>
      </c>
      <c r="K100" s="137"/>
      <c r="L100" s="137">
        <v>5</v>
      </c>
      <c r="M100" s="137">
        <v>25</v>
      </c>
      <c r="N100" s="137">
        <v>6</v>
      </c>
      <c r="O100" s="137">
        <v>167</v>
      </c>
      <c r="P100" s="150"/>
      <c r="Q100" s="150"/>
      <c r="R100" s="150"/>
      <c r="S100" s="150"/>
      <c r="T100" s="150"/>
      <c r="U100" s="150"/>
    </row>
    <row r="101" spans="1:21" x14ac:dyDescent="0.25">
      <c r="A101" t="s">
        <v>19</v>
      </c>
      <c r="B101" t="s">
        <v>75</v>
      </c>
      <c r="C101" s="134">
        <v>1</v>
      </c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>
        <v>1</v>
      </c>
      <c r="P101" s="150"/>
      <c r="Q101" s="150"/>
      <c r="R101" s="150"/>
      <c r="S101" s="150"/>
      <c r="T101" s="150"/>
      <c r="U101" s="150"/>
    </row>
    <row r="102" spans="1:21" x14ac:dyDescent="0.25">
      <c r="A102" s="120" t="s">
        <v>163</v>
      </c>
      <c r="B102" s="120"/>
      <c r="C102" s="137">
        <v>1</v>
      </c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>
        <v>1</v>
      </c>
      <c r="P102" s="150"/>
      <c r="Q102" s="150"/>
      <c r="R102" s="150"/>
      <c r="S102" s="150"/>
      <c r="T102" s="150"/>
      <c r="U102" s="150"/>
    </row>
    <row r="103" spans="1:21" x14ac:dyDescent="0.25">
      <c r="A103" t="s">
        <v>28</v>
      </c>
      <c r="B103" t="s">
        <v>66</v>
      </c>
      <c r="C103" s="134"/>
      <c r="D103" s="134"/>
      <c r="E103" s="134"/>
      <c r="F103" s="134">
        <v>1</v>
      </c>
      <c r="G103" s="134"/>
      <c r="H103" s="134"/>
      <c r="I103" s="134"/>
      <c r="J103" s="134"/>
      <c r="K103" s="134"/>
      <c r="L103" s="134"/>
      <c r="M103" s="134"/>
      <c r="N103" s="134"/>
      <c r="O103" s="134">
        <v>1</v>
      </c>
      <c r="P103" s="150"/>
      <c r="Q103" s="150"/>
      <c r="R103" s="150"/>
      <c r="S103" s="150"/>
      <c r="T103" s="150"/>
      <c r="U103" s="150"/>
    </row>
    <row r="104" spans="1:21" x14ac:dyDescent="0.25">
      <c r="B104" t="s">
        <v>63</v>
      </c>
      <c r="C104" s="134"/>
      <c r="D104" s="134">
        <v>1</v>
      </c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>
        <v>1</v>
      </c>
      <c r="P104" s="150"/>
      <c r="Q104" s="150"/>
      <c r="R104" s="150"/>
      <c r="S104" s="150"/>
      <c r="T104" s="150"/>
      <c r="U104" s="150"/>
    </row>
    <row r="105" spans="1:21" x14ac:dyDescent="0.25">
      <c r="A105" s="120" t="s">
        <v>164</v>
      </c>
      <c r="B105" s="120"/>
      <c r="C105" s="137"/>
      <c r="D105" s="137">
        <v>1</v>
      </c>
      <c r="E105" s="137"/>
      <c r="F105" s="137">
        <v>1</v>
      </c>
      <c r="G105" s="137"/>
      <c r="H105" s="137"/>
      <c r="I105" s="137"/>
      <c r="J105" s="137"/>
      <c r="K105" s="137"/>
      <c r="L105" s="137"/>
      <c r="M105" s="137"/>
      <c r="N105" s="137"/>
      <c r="O105" s="137">
        <v>2</v>
      </c>
      <c r="P105" s="150"/>
      <c r="Q105" s="150"/>
      <c r="R105" s="150"/>
      <c r="S105" s="150"/>
      <c r="T105" s="150"/>
      <c r="U105" s="150"/>
    </row>
    <row r="106" spans="1:21" x14ac:dyDescent="0.25">
      <c r="A106" t="s">
        <v>72</v>
      </c>
      <c r="B106" t="s">
        <v>66</v>
      </c>
      <c r="C106" s="134">
        <v>2</v>
      </c>
      <c r="D106" s="134"/>
      <c r="E106" s="134">
        <v>4</v>
      </c>
      <c r="F106" s="134"/>
      <c r="G106" s="134">
        <v>4</v>
      </c>
      <c r="H106" s="134"/>
      <c r="I106" s="134">
        <v>2</v>
      </c>
      <c r="J106" s="134"/>
      <c r="K106" s="134"/>
      <c r="L106" s="134"/>
      <c r="M106" s="134"/>
      <c r="N106" s="134"/>
      <c r="O106" s="134">
        <v>12</v>
      </c>
      <c r="P106" s="150"/>
      <c r="Q106" s="150"/>
      <c r="R106" s="150"/>
      <c r="S106" s="150"/>
      <c r="T106" s="150"/>
      <c r="U106" s="150"/>
    </row>
    <row r="107" spans="1:21" x14ac:dyDescent="0.25">
      <c r="A107" s="120" t="s">
        <v>165</v>
      </c>
      <c r="B107" s="120"/>
      <c r="C107" s="137">
        <v>2</v>
      </c>
      <c r="D107" s="137"/>
      <c r="E107" s="137">
        <v>4</v>
      </c>
      <c r="F107" s="137"/>
      <c r="G107" s="137">
        <v>4</v>
      </c>
      <c r="H107" s="137"/>
      <c r="I107" s="137">
        <v>2</v>
      </c>
      <c r="J107" s="137"/>
      <c r="K107" s="137"/>
      <c r="L107" s="137"/>
      <c r="M107" s="137"/>
      <c r="N107" s="137"/>
      <c r="O107" s="137">
        <v>12</v>
      </c>
      <c r="P107" s="150"/>
      <c r="Q107" s="150"/>
      <c r="R107" s="150"/>
      <c r="S107" s="150"/>
      <c r="T107" s="150"/>
      <c r="U107" s="150"/>
    </row>
    <row r="108" spans="1:21" x14ac:dyDescent="0.25">
      <c r="A108" t="s">
        <v>58</v>
      </c>
      <c r="B108" t="s">
        <v>62</v>
      </c>
      <c r="C108" s="134"/>
      <c r="D108" s="134"/>
      <c r="E108" s="134"/>
      <c r="F108" s="134"/>
      <c r="G108" s="134"/>
      <c r="H108" s="134">
        <v>3</v>
      </c>
      <c r="I108" s="134"/>
      <c r="J108" s="134"/>
      <c r="K108" s="134"/>
      <c r="L108" s="134"/>
      <c r="M108" s="134"/>
      <c r="N108" s="134"/>
      <c r="O108" s="134">
        <v>3</v>
      </c>
      <c r="P108" s="150"/>
      <c r="Q108" s="150"/>
      <c r="R108" s="150"/>
      <c r="S108" s="150"/>
      <c r="T108" s="150"/>
      <c r="U108" s="150"/>
    </row>
    <row r="109" spans="1:21" x14ac:dyDescent="0.25">
      <c r="A109" s="120" t="s">
        <v>166</v>
      </c>
      <c r="B109" s="120"/>
      <c r="C109" s="137"/>
      <c r="D109" s="137"/>
      <c r="E109" s="137"/>
      <c r="F109" s="137"/>
      <c r="G109" s="137"/>
      <c r="H109" s="137">
        <v>3</v>
      </c>
      <c r="I109" s="137"/>
      <c r="J109" s="137"/>
      <c r="K109" s="137"/>
      <c r="L109" s="137"/>
      <c r="M109" s="137"/>
      <c r="N109" s="137"/>
      <c r="O109" s="137">
        <v>3</v>
      </c>
      <c r="P109" s="150"/>
      <c r="Q109" s="150"/>
      <c r="R109" s="150"/>
      <c r="S109" s="150"/>
      <c r="T109" s="150"/>
      <c r="U109" s="150"/>
    </row>
    <row r="110" spans="1:21" x14ac:dyDescent="0.25">
      <c r="A110" t="s">
        <v>59</v>
      </c>
      <c r="B110" t="s">
        <v>62</v>
      </c>
      <c r="C110" s="134"/>
      <c r="D110" s="134"/>
      <c r="E110" s="134"/>
      <c r="F110" s="134"/>
      <c r="G110" s="134"/>
      <c r="H110" s="134">
        <v>1</v>
      </c>
      <c r="I110" s="134"/>
      <c r="J110" s="134"/>
      <c r="K110" s="134"/>
      <c r="L110" s="134"/>
      <c r="M110" s="134"/>
      <c r="N110" s="134"/>
      <c r="O110" s="134">
        <v>1</v>
      </c>
      <c r="P110" s="150"/>
      <c r="Q110" s="150"/>
      <c r="R110" s="150"/>
      <c r="S110" s="150"/>
      <c r="T110" s="150"/>
      <c r="U110" s="150"/>
    </row>
    <row r="111" spans="1:21" x14ac:dyDescent="0.25">
      <c r="A111" s="120" t="s">
        <v>167</v>
      </c>
      <c r="B111" s="120"/>
      <c r="C111" s="137"/>
      <c r="D111" s="137"/>
      <c r="E111" s="137"/>
      <c r="F111" s="137"/>
      <c r="G111" s="137"/>
      <c r="H111" s="137">
        <v>1</v>
      </c>
      <c r="I111" s="137"/>
      <c r="J111" s="137"/>
      <c r="K111" s="137"/>
      <c r="L111" s="137"/>
      <c r="M111" s="137"/>
      <c r="N111" s="137"/>
      <c r="O111" s="137">
        <v>1</v>
      </c>
      <c r="P111" s="150"/>
      <c r="Q111" s="150"/>
      <c r="R111" s="150"/>
      <c r="S111" s="150"/>
      <c r="T111" s="150"/>
      <c r="U111" s="150"/>
    </row>
    <row r="112" spans="1:21" x14ac:dyDescent="0.25">
      <c r="A112" t="s">
        <v>168</v>
      </c>
      <c r="B112" t="s">
        <v>66</v>
      </c>
      <c r="C112" s="134"/>
      <c r="D112" s="134">
        <v>1</v>
      </c>
      <c r="E112" s="134">
        <v>2</v>
      </c>
      <c r="F112" s="134">
        <v>6</v>
      </c>
      <c r="G112" s="134"/>
      <c r="H112" s="134">
        <v>2</v>
      </c>
      <c r="I112" s="134"/>
      <c r="J112" s="134">
        <v>1</v>
      </c>
      <c r="K112" s="134"/>
      <c r="L112" s="134"/>
      <c r="M112" s="134"/>
      <c r="N112" s="134"/>
      <c r="O112" s="134">
        <v>12</v>
      </c>
      <c r="P112" s="150"/>
      <c r="Q112" s="150"/>
      <c r="R112" s="150"/>
      <c r="S112" s="150"/>
      <c r="T112" s="150"/>
      <c r="U112" s="150"/>
    </row>
    <row r="113" spans="1:21" x14ac:dyDescent="0.25">
      <c r="A113" s="120" t="s">
        <v>170</v>
      </c>
      <c r="B113" s="120"/>
      <c r="C113" s="137"/>
      <c r="D113" s="137">
        <v>1</v>
      </c>
      <c r="E113" s="137">
        <v>2</v>
      </c>
      <c r="F113" s="137">
        <v>6</v>
      </c>
      <c r="G113" s="137"/>
      <c r="H113" s="137">
        <v>2</v>
      </c>
      <c r="I113" s="137"/>
      <c r="J113" s="137">
        <v>1</v>
      </c>
      <c r="K113" s="137"/>
      <c r="L113" s="137"/>
      <c r="M113" s="137"/>
      <c r="N113" s="137"/>
      <c r="O113" s="137">
        <v>12</v>
      </c>
      <c r="P113" s="150"/>
      <c r="Q113" s="150"/>
      <c r="R113" s="150"/>
      <c r="S113" s="150"/>
      <c r="T113" s="150"/>
      <c r="U113" s="150"/>
    </row>
    <row r="114" spans="1:21" x14ac:dyDescent="0.25">
      <c r="A114" t="s">
        <v>172</v>
      </c>
      <c r="B114" t="s">
        <v>61</v>
      </c>
      <c r="C114" s="134"/>
      <c r="D114" s="134"/>
      <c r="E114" s="134"/>
      <c r="F114" s="134"/>
      <c r="G114" s="134"/>
      <c r="H114" s="134"/>
      <c r="I114" s="134"/>
      <c r="J114" s="134"/>
      <c r="K114" s="134">
        <v>1</v>
      </c>
      <c r="L114" s="134"/>
      <c r="M114" s="134"/>
      <c r="N114" s="134"/>
      <c r="O114" s="134">
        <v>1</v>
      </c>
      <c r="P114" s="150"/>
      <c r="Q114" s="150"/>
      <c r="R114" s="150"/>
      <c r="S114" s="150"/>
      <c r="T114" s="150"/>
      <c r="U114" s="150"/>
    </row>
    <row r="115" spans="1:21" x14ac:dyDescent="0.25">
      <c r="B115" t="s">
        <v>66</v>
      </c>
      <c r="C115" s="134"/>
      <c r="D115" s="134"/>
      <c r="E115" s="134"/>
      <c r="F115" s="134"/>
      <c r="G115" s="134"/>
      <c r="H115" s="134">
        <v>4</v>
      </c>
      <c r="I115" s="134"/>
      <c r="J115" s="134">
        <v>4</v>
      </c>
      <c r="K115" s="134"/>
      <c r="L115" s="134"/>
      <c r="M115" s="134"/>
      <c r="N115" s="134">
        <v>4</v>
      </c>
      <c r="O115" s="134">
        <v>12</v>
      </c>
      <c r="P115" s="150"/>
      <c r="Q115" s="150"/>
      <c r="R115" s="150"/>
      <c r="S115" s="150"/>
      <c r="T115" s="150"/>
      <c r="U115" s="150"/>
    </row>
    <row r="116" spans="1:21" x14ac:dyDescent="0.25">
      <c r="B116" t="s">
        <v>109</v>
      </c>
      <c r="C116" s="134"/>
      <c r="D116" s="134"/>
      <c r="E116" s="134"/>
      <c r="F116" s="134"/>
      <c r="G116" s="134"/>
      <c r="H116" s="134">
        <v>4</v>
      </c>
      <c r="I116" s="134"/>
      <c r="J116" s="134"/>
      <c r="K116" s="134"/>
      <c r="L116" s="134"/>
      <c r="M116" s="134"/>
      <c r="N116" s="134"/>
      <c r="O116" s="134">
        <v>4</v>
      </c>
      <c r="P116" s="150"/>
      <c r="Q116" s="150"/>
      <c r="R116" s="150"/>
      <c r="S116" s="150"/>
      <c r="T116" s="150"/>
      <c r="U116" s="150"/>
    </row>
    <row r="117" spans="1:21" x14ac:dyDescent="0.25">
      <c r="B117" t="s">
        <v>243</v>
      </c>
      <c r="C117" s="134"/>
      <c r="D117" s="134"/>
      <c r="E117" s="134"/>
      <c r="F117" s="134"/>
      <c r="G117" s="134"/>
      <c r="H117" s="134"/>
      <c r="I117" s="134"/>
      <c r="J117" s="134"/>
      <c r="K117" s="134">
        <v>5</v>
      </c>
      <c r="L117" s="134"/>
      <c r="M117" s="134"/>
      <c r="N117" s="134"/>
      <c r="O117" s="134">
        <v>5</v>
      </c>
      <c r="P117" s="150"/>
      <c r="Q117" s="150"/>
      <c r="R117" s="150"/>
      <c r="S117" s="150"/>
      <c r="T117" s="150"/>
      <c r="U117" s="150"/>
    </row>
    <row r="118" spans="1:21" x14ac:dyDescent="0.25">
      <c r="B118" t="s">
        <v>260</v>
      </c>
      <c r="C118" s="134"/>
      <c r="D118" s="134"/>
      <c r="E118" s="134"/>
      <c r="F118" s="134"/>
      <c r="G118" s="134"/>
      <c r="H118" s="134"/>
      <c r="I118" s="134"/>
      <c r="J118" s="134"/>
      <c r="K118" s="134">
        <v>1</v>
      </c>
      <c r="L118" s="134"/>
      <c r="M118" s="134">
        <v>1</v>
      </c>
      <c r="N118" s="134"/>
      <c r="O118" s="134">
        <v>2</v>
      </c>
      <c r="P118" s="150"/>
      <c r="Q118" s="150"/>
      <c r="R118" s="150"/>
      <c r="S118" s="150"/>
      <c r="T118" s="150"/>
      <c r="U118" s="150"/>
    </row>
    <row r="119" spans="1:21" x14ac:dyDescent="0.25">
      <c r="B119" t="s">
        <v>331</v>
      </c>
      <c r="C119" s="134"/>
      <c r="D119" s="134"/>
      <c r="E119" s="134"/>
      <c r="F119" s="134">
        <v>1</v>
      </c>
      <c r="G119" s="134"/>
      <c r="H119" s="134"/>
      <c r="I119" s="134"/>
      <c r="J119" s="134"/>
      <c r="K119" s="134"/>
      <c r="L119" s="134"/>
      <c r="M119" s="134"/>
      <c r="N119" s="134"/>
      <c r="O119" s="134">
        <v>1</v>
      </c>
      <c r="P119" s="150"/>
      <c r="Q119" s="150"/>
      <c r="R119" s="150"/>
      <c r="S119" s="150"/>
      <c r="T119" s="150"/>
      <c r="U119" s="150"/>
    </row>
    <row r="120" spans="1:21" x14ac:dyDescent="0.25">
      <c r="A120" s="120" t="s">
        <v>180</v>
      </c>
      <c r="B120" s="120"/>
      <c r="C120" s="137"/>
      <c r="D120" s="137"/>
      <c r="E120" s="137"/>
      <c r="F120" s="137">
        <v>1</v>
      </c>
      <c r="G120" s="137"/>
      <c r="H120" s="137">
        <v>8</v>
      </c>
      <c r="I120" s="137"/>
      <c r="J120" s="137">
        <v>4</v>
      </c>
      <c r="K120" s="137">
        <v>7</v>
      </c>
      <c r="L120" s="137"/>
      <c r="M120" s="137">
        <v>1</v>
      </c>
      <c r="N120" s="137">
        <v>4</v>
      </c>
      <c r="O120" s="137">
        <v>25</v>
      </c>
      <c r="P120" s="150"/>
      <c r="Q120" s="150"/>
      <c r="R120" s="150"/>
      <c r="S120" s="150"/>
      <c r="T120" s="150"/>
      <c r="U120" s="150"/>
    </row>
    <row r="121" spans="1:21" x14ac:dyDescent="0.25">
      <c r="A121" t="s">
        <v>188</v>
      </c>
      <c r="B121" t="s">
        <v>109</v>
      </c>
      <c r="C121" s="134"/>
      <c r="D121" s="134"/>
      <c r="E121" s="134"/>
      <c r="F121" s="134">
        <v>10</v>
      </c>
      <c r="G121" s="134"/>
      <c r="H121" s="134"/>
      <c r="I121" s="134">
        <v>8</v>
      </c>
      <c r="J121" s="134">
        <v>8</v>
      </c>
      <c r="K121" s="134"/>
      <c r="L121" s="134">
        <v>5</v>
      </c>
      <c r="M121" s="134">
        <v>5</v>
      </c>
      <c r="N121" s="134"/>
      <c r="O121" s="134">
        <v>36</v>
      </c>
      <c r="P121" s="150"/>
      <c r="Q121" s="150"/>
      <c r="R121" s="150"/>
      <c r="S121" s="150"/>
      <c r="T121" s="150"/>
      <c r="U121" s="150"/>
    </row>
    <row r="122" spans="1:21" x14ac:dyDescent="0.25">
      <c r="B122" t="s">
        <v>250</v>
      </c>
      <c r="C122" s="134"/>
      <c r="D122" s="134"/>
      <c r="E122" s="134"/>
      <c r="F122" s="134"/>
      <c r="G122" s="134">
        <v>4</v>
      </c>
      <c r="H122" s="134"/>
      <c r="I122" s="134"/>
      <c r="J122" s="134"/>
      <c r="K122" s="134"/>
      <c r="L122" s="134"/>
      <c r="M122" s="134"/>
      <c r="N122" s="134"/>
      <c r="O122" s="134">
        <v>4</v>
      </c>
      <c r="P122" s="150"/>
      <c r="Q122" s="150"/>
      <c r="R122" s="150"/>
      <c r="S122" s="150"/>
      <c r="T122" s="150"/>
      <c r="U122" s="150"/>
    </row>
    <row r="123" spans="1:21" x14ac:dyDescent="0.25">
      <c r="B123" t="s">
        <v>341</v>
      </c>
      <c r="C123" s="134"/>
      <c r="D123" s="134"/>
      <c r="E123" s="134"/>
      <c r="F123" s="134">
        <v>10</v>
      </c>
      <c r="G123" s="134"/>
      <c r="H123" s="134"/>
      <c r="I123" s="134"/>
      <c r="J123" s="134"/>
      <c r="K123" s="134"/>
      <c r="L123" s="134"/>
      <c r="M123" s="134"/>
      <c r="N123" s="134"/>
      <c r="O123" s="134">
        <v>10</v>
      </c>
      <c r="P123" s="150"/>
      <c r="Q123" s="150"/>
      <c r="R123" s="150"/>
      <c r="S123" s="150"/>
      <c r="T123" s="150"/>
      <c r="U123" s="150"/>
    </row>
    <row r="124" spans="1:21" x14ac:dyDescent="0.25">
      <c r="B124" t="s">
        <v>359</v>
      </c>
      <c r="C124" s="134"/>
      <c r="D124" s="134"/>
      <c r="E124" s="134"/>
      <c r="F124" s="134"/>
      <c r="G124" s="134">
        <v>2</v>
      </c>
      <c r="H124" s="134"/>
      <c r="I124" s="134"/>
      <c r="J124" s="134"/>
      <c r="K124" s="134"/>
      <c r="L124" s="134"/>
      <c r="M124" s="134"/>
      <c r="N124" s="134"/>
      <c r="O124" s="134">
        <v>2</v>
      </c>
      <c r="P124" s="150"/>
      <c r="Q124" s="150"/>
      <c r="R124" s="150"/>
      <c r="S124" s="150"/>
      <c r="T124" s="150"/>
      <c r="U124" s="150"/>
    </row>
    <row r="125" spans="1:21" x14ac:dyDescent="0.25">
      <c r="A125" s="120" t="s">
        <v>189</v>
      </c>
      <c r="B125" s="120"/>
      <c r="C125" s="137"/>
      <c r="D125" s="137"/>
      <c r="E125" s="137"/>
      <c r="F125" s="137">
        <v>20</v>
      </c>
      <c r="G125" s="137">
        <v>6</v>
      </c>
      <c r="H125" s="137"/>
      <c r="I125" s="137">
        <v>8</v>
      </c>
      <c r="J125" s="137">
        <v>8</v>
      </c>
      <c r="K125" s="137"/>
      <c r="L125" s="137">
        <v>5</v>
      </c>
      <c r="M125" s="137">
        <v>5</v>
      </c>
      <c r="N125" s="137"/>
      <c r="O125" s="137">
        <v>52</v>
      </c>
      <c r="P125" s="150"/>
      <c r="Q125" s="150"/>
      <c r="R125" s="150"/>
      <c r="S125" s="150"/>
      <c r="T125" s="150"/>
      <c r="U125" s="150"/>
    </row>
    <row r="126" spans="1:21" x14ac:dyDescent="0.25">
      <c r="A126" t="s">
        <v>196</v>
      </c>
      <c r="B126" t="s">
        <v>195</v>
      </c>
      <c r="C126" s="134"/>
      <c r="D126" s="134"/>
      <c r="E126" s="134"/>
      <c r="F126" s="134"/>
      <c r="G126" s="134"/>
      <c r="H126" s="134"/>
      <c r="I126" s="134"/>
      <c r="J126" s="134">
        <v>2</v>
      </c>
      <c r="K126" s="134"/>
      <c r="L126" s="134"/>
      <c r="M126" s="134"/>
      <c r="N126" s="134"/>
      <c r="O126" s="134">
        <v>2</v>
      </c>
      <c r="P126" s="150"/>
      <c r="Q126" s="150"/>
      <c r="R126" s="150"/>
      <c r="S126" s="150"/>
      <c r="T126" s="150"/>
      <c r="U126" s="150"/>
    </row>
    <row r="127" spans="1:21" x14ac:dyDescent="0.25">
      <c r="A127" s="120" t="s">
        <v>209</v>
      </c>
      <c r="B127" s="120"/>
      <c r="C127" s="137"/>
      <c r="D127" s="137"/>
      <c r="E127" s="137"/>
      <c r="F127" s="137"/>
      <c r="G127" s="137"/>
      <c r="H127" s="137"/>
      <c r="I127" s="137"/>
      <c r="J127" s="137">
        <v>2</v>
      </c>
      <c r="K127" s="137"/>
      <c r="L127" s="137"/>
      <c r="M127" s="137"/>
      <c r="N127" s="137"/>
      <c r="O127" s="137">
        <v>2</v>
      </c>
      <c r="P127" s="150"/>
      <c r="Q127" s="150"/>
      <c r="R127" s="150"/>
      <c r="S127" s="150"/>
      <c r="T127" s="150"/>
      <c r="U127" s="150"/>
    </row>
    <row r="128" spans="1:21" x14ac:dyDescent="0.25">
      <c r="A128" t="s">
        <v>197</v>
      </c>
      <c r="B128" t="s">
        <v>81</v>
      </c>
      <c r="C128" s="134"/>
      <c r="D128" s="134"/>
      <c r="E128" s="134"/>
      <c r="F128" s="134"/>
      <c r="G128" s="134"/>
      <c r="H128" s="134"/>
      <c r="I128" s="134"/>
      <c r="J128" s="134"/>
      <c r="K128" s="134">
        <v>3</v>
      </c>
      <c r="L128" s="134"/>
      <c r="M128" s="134"/>
      <c r="N128" s="134"/>
      <c r="O128" s="134">
        <v>3</v>
      </c>
      <c r="P128" s="150"/>
      <c r="Q128" s="150"/>
      <c r="R128" s="150"/>
      <c r="S128" s="150"/>
      <c r="T128" s="150"/>
      <c r="U128" s="150"/>
    </row>
    <row r="129" spans="1:21" x14ac:dyDescent="0.25">
      <c r="B129" t="s">
        <v>195</v>
      </c>
      <c r="C129" s="134"/>
      <c r="D129" s="134"/>
      <c r="E129" s="134"/>
      <c r="F129" s="134"/>
      <c r="G129" s="134"/>
      <c r="H129" s="134"/>
      <c r="I129" s="134"/>
      <c r="J129" s="134">
        <v>3</v>
      </c>
      <c r="K129" s="134">
        <v>1</v>
      </c>
      <c r="L129" s="134"/>
      <c r="M129" s="134"/>
      <c r="N129" s="134"/>
      <c r="O129" s="134">
        <v>4</v>
      </c>
      <c r="P129" s="150"/>
      <c r="Q129" s="150"/>
      <c r="R129" s="150"/>
      <c r="S129" s="150"/>
      <c r="T129" s="150"/>
      <c r="U129" s="150"/>
    </row>
    <row r="130" spans="1:21" x14ac:dyDescent="0.25">
      <c r="A130" s="120" t="s">
        <v>210</v>
      </c>
      <c r="B130" s="120"/>
      <c r="C130" s="137"/>
      <c r="D130" s="137"/>
      <c r="E130" s="137"/>
      <c r="F130" s="137"/>
      <c r="G130" s="137"/>
      <c r="H130" s="137"/>
      <c r="I130" s="137"/>
      <c r="J130" s="137">
        <v>3</v>
      </c>
      <c r="K130" s="137">
        <v>4</v>
      </c>
      <c r="L130" s="137"/>
      <c r="M130" s="137"/>
      <c r="N130" s="137"/>
      <c r="O130" s="137">
        <v>7</v>
      </c>
      <c r="P130" s="150"/>
      <c r="Q130" s="150"/>
      <c r="R130" s="150"/>
      <c r="S130" s="150"/>
      <c r="T130" s="150"/>
      <c r="U130" s="150"/>
    </row>
    <row r="131" spans="1:21" x14ac:dyDescent="0.25">
      <c r="A131" t="s">
        <v>198</v>
      </c>
      <c r="B131" t="s">
        <v>195</v>
      </c>
      <c r="C131" s="134"/>
      <c r="D131" s="134"/>
      <c r="E131" s="134"/>
      <c r="F131" s="134"/>
      <c r="G131" s="134"/>
      <c r="H131" s="134"/>
      <c r="I131" s="134"/>
      <c r="J131" s="134">
        <v>2</v>
      </c>
      <c r="K131" s="134"/>
      <c r="L131" s="134"/>
      <c r="M131" s="134"/>
      <c r="N131" s="134"/>
      <c r="O131" s="134">
        <v>2</v>
      </c>
      <c r="P131" s="150"/>
      <c r="Q131" s="150"/>
      <c r="R131" s="150"/>
      <c r="S131" s="150"/>
      <c r="T131" s="150"/>
      <c r="U131" s="150"/>
    </row>
    <row r="132" spans="1:21" x14ac:dyDescent="0.25">
      <c r="A132" s="120" t="s">
        <v>211</v>
      </c>
      <c r="B132" s="120"/>
      <c r="C132" s="137"/>
      <c r="D132" s="137"/>
      <c r="E132" s="137"/>
      <c r="F132" s="137"/>
      <c r="G132" s="137"/>
      <c r="H132" s="137"/>
      <c r="I132" s="137"/>
      <c r="J132" s="137">
        <v>2</v>
      </c>
      <c r="K132" s="137"/>
      <c r="L132" s="137"/>
      <c r="M132" s="137"/>
      <c r="N132" s="137"/>
      <c r="O132" s="137">
        <v>2</v>
      </c>
      <c r="P132" s="150"/>
      <c r="Q132" s="150"/>
      <c r="R132" s="150"/>
      <c r="S132" s="150"/>
      <c r="T132" s="150"/>
      <c r="U132" s="150"/>
    </row>
    <row r="133" spans="1:21" x14ac:dyDescent="0.25">
      <c r="A133" t="s">
        <v>199</v>
      </c>
      <c r="B133" t="s">
        <v>195</v>
      </c>
      <c r="C133" s="134"/>
      <c r="D133" s="134"/>
      <c r="E133" s="134"/>
      <c r="F133" s="134"/>
      <c r="G133" s="134"/>
      <c r="H133" s="134"/>
      <c r="I133" s="134"/>
      <c r="J133" s="134">
        <v>3</v>
      </c>
      <c r="K133" s="134"/>
      <c r="L133" s="134"/>
      <c r="M133" s="134"/>
      <c r="N133" s="134"/>
      <c r="O133" s="134">
        <v>3</v>
      </c>
      <c r="P133" s="150"/>
      <c r="Q133" s="150"/>
      <c r="R133" s="150"/>
      <c r="S133" s="150"/>
      <c r="T133" s="150"/>
      <c r="U133" s="150"/>
    </row>
    <row r="134" spans="1:21" x14ac:dyDescent="0.25">
      <c r="A134" s="120" t="s">
        <v>212</v>
      </c>
      <c r="B134" s="120"/>
      <c r="C134" s="137"/>
      <c r="D134" s="137"/>
      <c r="E134" s="137"/>
      <c r="F134" s="137"/>
      <c r="G134" s="137"/>
      <c r="H134" s="137"/>
      <c r="I134" s="137"/>
      <c r="J134" s="137">
        <v>3</v>
      </c>
      <c r="K134" s="137"/>
      <c r="L134" s="137"/>
      <c r="M134" s="137"/>
      <c r="N134" s="137"/>
      <c r="O134" s="137">
        <v>3</v>
      </c>
      <c r="P134" s="150"/>
      <c r="Q134" s="150"/>
      <c r="R134" s="150"/>
      <c r="S134" s="150"/>
      <c r="T134" s="150"/>
      <c r="U134" s="150"/>
    </row>
    <row r="135" spans="1:21" x14ac:dyDescent="0.25">
      <c r="A135" t="s">
        <v>200</v>
      </c>
      <c r="B135" t="s">
        <v>195</v>
      </c>
      <c r="C135" s="134"/>
      <c r="D135" s="134"/>
      <c r="E135" s="134"/>
      <c r="F135" s="134"/>
      <c r="G135" s="134"/>
      <c r="H135" s="134"/>
      <c r="I135" s="134"/>
      <c r="J135" s="134">
        <v>2</v>
      </c>
      <c r="K135" s="134">
        <v>1</v>
      </c>
      <c r="L135" s="134">
        <v>2</v>
      </c>
      <c r="M135" s="134"/>
      <c r="N135" s="134"/>
      <c r="O135" s="134">
        <v>5</v>
      </c>
      <c r="P135" s="150"/>
      <c r="Q135" s="150"/>
      <c r="R135" s="150"/>
      <c r="S135" s="150"/>
      <c r="T135" s="150"/>
      <c r="U135" s="150"/>
    </row>
    <row r="136" spans="1:21" x14ac:dyDescent="0.25">
      <c r="A136" s="120" t="s">
        <v>213</v>
      </c>
      <c r="B136" s="120"/>
      <c r="C136" s="137"/>
      <c r="D136" s="137"/>
      <c r="E136" s="137"/>
      <c r="F136" s="137"/>
      <c r="G136" s="137"/>
      <c r="H136" s="137"/>
      <c r="I136" s="137"/>
      <c r="J136" s="137">
        <v>2</v>
      </c>
      <c r="K136" s="137">
        <v>1</v>
      </c>
      <c r="L136" s="137">
        <v>2</v>
      </c>
      <c r="M136" s="137"/>
      <c r="N136" s="137"/>
      <c r="O136" s="137">
        <v>5</v>
      </c>
      <c r="P136" s="150"/>
      <c r="Q136" s="150"/>
      <c r="R136" s="150"/>
      <c r="S136" s="150"/>
      <c r="T136" s="150"/>
      <c r="U136" s="150"/>
    </row>
    <row r="137" spans="1:21" x14ac:dyDescent="0.25">
      <c r="A137" t="s">
        <v>201</v>
      </c>
      <c r="B137" t="s">
        <v>195</v>
      </c>
      <c r="C137" s="134"/>
      <c r="D137" s="134"/>
      <c r="E137" s="134"/>
      <c r="F137" s="134"/>
      <c r="G137" s="134"/>
      <c r="H137" s="134"/>
      <c r="I137" s="134"/>
      <c r="J137" s="134">
        <v>1</v>
      </c>
      <c r="K137" s="134">
        <v>1</v>
      </c>
      <c r="L137" s="134"/>
      <c r="M137" s="134"/>
      <c r="N137" s="134"/>
      <c r="O137" s="134">
        <v>2</v>
      </c>
      <c r="P137" s="150"/>
      <c r="Q137" s="150"/>
      <c r="R137" s="150"/>
      <c r="S137" s="150"/>
      <c r="T137" s="150"/>
      <c r="U137" s="150"/>
    </row>
    <row r="138" spans="1:21" x14ac:dyDescent="0.25">
      <c r="A138" s="120" t="s">
        <v>214</v>
      </c>
      <c r="B138" s="120"/>
      <c r="C138" s="137"/>
      <c r="D138" s="137"/>
      <c r="E138" s="137"/>
      <c r="F138" s="137"/>
      <c r="G138" s="137"/>
      <c r="H138" s="137"/>
      <c r="I138" s="137"/>
      <c r="J138" s="137">
        <v>1</v>
      </c>
      <c r="K138" s="137">
        <v>1</v>
      </c>
      <c r="L138" s="137"/>
      <c r="M138" s="137"/>
      <c r="N138" s="137"/>
      <c r="O138" s="137">
        <v>2</v>
      </c>
      <c r="P138" s="150"/>
      <c r="Q138" s="150"/>
      <c r="R138" s="150"/>
      <c r="S138" s="150"/>
      <c r="T138" s="150"/>
      <c r="U138" s="150"/>
    </row>
    <row r="139" spans="1:21" x14ac:dyDescent="0.25">
      <c r="A139" t="s">
        <v>202</v>
      </c>
      <c r="B139" t="s">
        <v>195</v>
      </c>
      <c r="C139" s="134"/>
      <c r="D139" s="134"/>
      <c r="E139" s="134"/>
      <c r="F139" s="134"/>
      <c r="G139" s="134"/>
      <c r="H139" s="134"/>
      <c r="I139" s="134"/>
      <c r="J139" s="134">
        <v>1</v>
      </c>
      <c r="K139" s="134"/>
      <c r="L139" s="134"/>
      <c r="M139" s="134"/>
      <c r="N139" s="134"/>
      <c r="O139" s="134">
        <v>1</v>
      </c>
      <c r="P139" s="150"/>
      <c r="Q139" s="150"/>
      <c r="R139" s="150"/>
      <c r="S139" s="150"/>
      <c r="T139" s="150"/>
      <c r="U139" s="150"/>
    </row>
    <row r="140" spans="1:21" x14ac:dyDescent="0.25">
      <c r="A140" s="120" t="s">
        <v>215</v>
      </c>
      <c r="B140" s="120"/>
      <c r="C140" s="137"/>
      <c r="D140" s="137"/>
      <c r="E140" s="137"/>
      <c r="F140" s="137"/>
      <c r="G140" s="137"/>
      <c r="H140" s="137"/>
      <c r="I140" s="137"/>
      <c r="J140" s="137">
        <v>1</v>
      </c>
      <c r="K140" s="137"/>
      <c r="L140" s="137"/>
      <c r="M140" s="137"/>
      <c r="N140" s="137"/>
      <c r="O140" s="137">
        <v>1</v>
      </c>
      <c r="P140" s="150"/>
      <c r="Q140" s="150"/>
      <c r="R140" s="150"/>
      <c r="S140" s="150"/>
      <c r="T140" s="150"/>
      <c r="U140" s="150"/>
    </row>
    <row r="141" spans="1:21" x14ac:dyDescent="0.25">
      <c r="A141" t="s">
        <v>203</v>
      </c>
      <c r="B141" t="s">
        <v>195</v>
      </c>
      <c r="C141" s="134"/>
      <c r="D141" s="134"/>
      <c r="E141" s="134"/>
      <c r="F141" s="134"/>
      <c r="G141" s="134"/>
      <c r="H141" s="134"/>
      <c r="I141" s="134"/>
      <c r="J141" s="134">
        <v>3</v>
      </c>
      <c r="K141" s="134"/>
      <c r="L141" s="134"/>
      <c r="M141" s="134"/>
      <c r="N141" s="134"/>
      <c r="O141" s="134">
        <v>3</v>
      </c>
      <c r="P141" s="150"/>
      <c r="Q141" s="150"/>
      <c r="R141" s="150"/>
      <c r="S141" s="150"/>
      <c r="T141" s="150"/>
      <c r="U141" s="150"/>
    </row>
    <row r="142" spans="1:21" x14ac:dyDescent="0.25">
      <c r="A142" s="120" t="s">
        <v>216</v>
      </c>
      <c r="B142" s="120"/>
      <c r="C142" s="137"/>
      <c r="D142" s="137"/>
      <c r="E142" s="137"/>
      <c r="F142" s="137"/>
      <c r="G142" s="137"/>
      <c r="H142" s="137"/>
      <c r="I142" s="137"/>
      <c r="J142" s="137">
        <v>3</v>
      </c>
      <c r="K142" s="137"/>
      <c r="L142" s="137"/>
      <c r="M142" s="137"/>
      <c r="N142" s="137"/>
      <c r="O142" s="137">
        <v>3</v>
      </c>
      <c r="P142" s="150"/>
      <c r="Q142" s="150"/>
      <c r="R142" s="150"/>
      <c r="S142" s="150"/>
      <c r="T142" s="150"/>
      <c r="U142" s="150"/>
    </row>
    <row r="143" spans="1:21" x14ac:dyDescent="0.25">
      <c r="A143" t="s">
        <v>204</v>
      </c>
      <c r="B143" t="s">
        <v>195</v>
      </c>
      <c r="C143" s="134"/>
      <c r="D143" s="134"/>
      <c r="E143" s="134"/>
      <c r="F143" s="134"/>
      <c r="G143" s="134"/>
      <c r="H143" s="134"/>
      <c r="I143" s="134"/>
      <c r="J143" s="134">
        <v>1</v>
      </c>
      <c r="K143" s="134"/>
      <c r="L143" s="134"/>
      <c r="M143" s="134"/>
      <c r="N143" s="134"/>
      <c r="O143" s="134">
        <v>1</v>
      </c>
      <c r="P143" s="150"/>
      <c r="Q143" s="150"/>
      <c r="R143" s="150"/>
      <c r="S143" s="150"/>
      <c r="T143" s="150"/>
      <c r="U143" s="150"/>
    </row>
    <row r="144" spans="1:21" x14ac:dyDescent="0.25">
      <c r="B144" t="s">
        <v>350</v>
      </c>
      <c r="C144" s="134"/>
      <c r="D144" s="134"/>
      <c r="E144" s="134"/>
      <c r="F144" s="134"/>
      <c r="G144" s="134">
        <v>1</v>
      </c>
      <c r="H144" s="134"/>
      <c r="I144" s="134"/>
      <c r="J144" s="134"/>
      <c r="K144" s="134"/>
      <c r="L144" s="134"/>
      <c r="M144" s="134"/>
      <c r="N144" s="134"/>
      <c r="O144" s="134">
        <v>1</v>
      </c>
      <c r="P144" s="150"/>
      <c r="Q144" s="150"/>
      <c r="R144" s="150"/>
      <c r="S144" s="150"/>
      <c r="T144" s="150"/>
      <c r="U144" s="150"/>
    </row>
    <row r="145" spans="1:21" x14ac:dyDescent="0.25">
      <c r="A145" s="120" t="s">
        <v>217</v>
      </c>
      <c r="B145" s="120"/>
      <c r="C145" s="137"/>
      <c r="D145" s="137"/>
      <c r="E145" s="137"/>
      <c r="F145" s="137"/>
      <c r="G145" s="137">
        <v>1</v>
      </c>
      <c r="H145" s="137"/>
      <c r="I145" s="137"/>
      <c r="J145" s="137">
        <v>1</v>
      </c>
      <c r="K145" s="137"/>
      <c r="L145" s="137"/>
      <c r="M145" s="137"/>
      <c r="N145" s="137"/>
      <c r="O145" s="137">
        <v>2</v>
      </c>
      <c r="P145" s="150"/>
      <c r="Q145" s="150"/>
      <c r="R145" s="150"/>
      <c r="S145" s="150"/>
      <c r="T145" s="150"/>
      <c r="U145" s="150"/>
    </row>
    <row r="146" spans="1:21" x14ac:dyDescent="0.25">
      <c r="A146" t="s">
        <v>205</v>
      </c>
      <c r="B146" t="s">
        <v>195</v>
      </c>
      <c r="C146" s="134"/>
      <c r="D146" s="134"/>
      <c r="E146" s="134"/>
      <c r="F146" s="134"/>
      <c r="G146" s="134"/>
      <c r="H146" s="134"/>
      <c r="I146" s="134"/>
      <c r="J146" s="134">
        <v>1</v>
      </c>
      <c r="K146" s="134"/>
      <c r="L146" s="134"/>
      <c r="M146" s="134"/>
      <c r="N146" s="134"/>
      <c r="O146" s="134">
        <v>1</v>
      </c>
      <c r="P146" s="150"/>
      <c r="Q146" s="150"/>
      <c r="R146" s="150"/>
      <c r="S146" s="150"/>
      <c r="T146" s="150"/>
      <c r="U146" s="150"/>
    </row>
    <row r="147" spans="1:21" x14ac:dyDescent="0.25">
      <c r="A147" s="120" t="s">
        <v>218</v>
      </c>
      <c r="B147" s="120"/>
      <c r="C147" s="137"/>
      <c r="D147" s="137"/>
      <c r="E147" s="137"/>
      <c r="F147" s="137"/>
      <c r="G147" s="137"/>
      <c r="H147" s="137"/>
      <c r="I147" s="137"/>
      <c r="J147" s="137">
        <v>1</v>
      </c>
      <c r="K147" s="137"/>
      <c r="L147" s="137"/>
      <c r="M147" s="137"/>
      <c r="N147" s="137"/>
      <c r="O147" s="137">
        <v>1</v>
      </c>
      <c r="P147" s="150"/>
      <c r="Q147" s="150"/>
      <c r="R147" s="150"/>
      <c r="S147" s="150"/>
      <c r="T147" s="150"/>
      <c r="U147" s="150"/>
    </row>
    <row r="148" spans="1:21" x14ac:dyDescent="0.25">
      <c r="A148" t="s">
        <v>206</v>
      </c>
      <c r="B148" t="s">
        <v>66</v>
      </c>
      <c r="C148" s="134"/>
      <c r="D148" s="134"/>
      <c r="E148" s="134"/>
      <c r="F148" s="134"/>
      <c r="G148" s="134">
        <v>0</v>
      </c>
      <c r="H148" s="134"/>
      <c r="I148" s="134"/>
      <c r="J148" s="134"/>
      <c r="K148" s="134"/>
      <c r="L148" s="134"/>
      <c r="M148" s="134"/>
      <c r="N148" s="134"/>
      <c r="O148" s="134">
        <v>0</v>
      </c>
      <c r="P148" s="150"/>
      <c r="Q148" s="150"/>
      <c r="R148" s="150"/>
      <c r="S148" s="150"/>
      <c r="T148" s="150"/>
      <c r="U148" s="150"/>
    </row>
    <row r="149" spans="1:21" x14ac:dyDescent="0.25">
      <c r="B149" t="s">
        <v>109</v>
      </c>
      <c r="C149" s="134"/>
      <c r="D149" s="134"/>
      <c r="E149" s="134"/>
      <c r="F149" s="134"/>
      <c r="G149" s="134"/>
      <c r="H149" s="134"/>
      <c r="I149" s="134"/>
      <c r="J149" s="134">
        <v>1</v>
      </c>
      <c r="K149" s="134"/>
      <c r="L149" s="134"/>
      <c r="M149" s="134"/>
      <c r="N149" s="134"/>
      <c r="O149" s="134">
        <v>1</v>
      </c>
    </row>
    <row r="150" spans="1:21" x14ac:dyDescent="0.25">
      <c r="A150" s="120" t="s">
        <v>219</v>
      </c>
      <c r="B150" s="120"/>
      <c r="C150" s="137"/>
      <c r="D150" s="137"/>
      <c r="E150" s="137"/>
      <c r="F150" s="137"/>
      <c r="G150" s="137">
        <v>0</v>
      </c>
      <c r="H150" s="137"/>
      <c r="I150" s="137"/>
      <c r="J150" s="137">
        <v>1</v>
      </c>
      <c r="K150" s="137"/>
      <c r="L150" s="137"/>
      <c r="M150" s="137"/>
      <c r="N150" s="137"/>
      <c r="O150" s="137">
        <v>1</v>
      </c>
    </row>
    <row r="151" spans="1:21" x14ac:dyDescent="0.25">
      <c r="A151" t="s">
        <v>207</v>
      </c>
      <c r="B151" t="s">
        <v>195</v>
      </c>
      <c r="C151" s="134"/>
      <c r="D151" s="134"/>
      <c r="E151" s="134"/>
      <c r="F151" s="134"/>
      <c r="G151" s="134"/>
      <c r="H151" s="134"/>
      <c r="I151" s="134"/>
      <c r="J151" s="134">
        <v>1</v>
      </c>
      <c r="K151" s="134"/>
      <c r="L151" s="134"/>
      <c r="M151" s="134"/>
      <c r="N151" s="134"/>
      <c r="O151" s="134">
        <v>1</v>
      </c>
    </row>
    <row r="152" spans="1:21" x14ac:dyDescent="0.25">
      <c r="A152" s="120" t="s">
        <v>220</v>
      </c>
      <c r="B152" s="120"/>
      <c r="C152" s="137"/>
      <c r="D152" s="137"/>
      <c r="E152" s="137"/>
      <c r="F152" s="137"/>
      <c r="G152" s="137"/>
      <c r="H152" s="137"/>
      <c r="I152" s="137"/>
      <c r="J152" s="137">
        <v>1</v>
      </c>
      <c r="K152" s="137"/>
      <c r="L152" s="137"/>
      <c r="M152" s="137"/>
      <c r="N152" s="137"/>
      <c r="O152" s="137">
        <v>1</v>
      </c>
    </row>
    <row r="153" spans="1:21" x14ac:dyDescent="0.25">
      <c r="A153" t="s">
        <v>223</v>
      </c>
      <c r="B153" t="s">
        <v>63</v>
      </c>
      <c r="C153" s="134"/>
      <c r="D153" s="134"/>
      <c r="E153" s="134"/>
      <c r="F153" s="134"/>
      <c r="G153" s="134"/>
      <c r="H153" s="134">
        <v>1</v>
      </c>
      <c r="I153" s="134"/>
      <c r="J153" s="134">
        <v>2</v>
      </c>
      <c r="K153" s="134"/>
      <c r="L153" s="134"/>
      <c r="M153" s="134"/>
      <c r="N153" s="134"/>
      <c r="O153" s="134">
        <v>3</v>
      </c>
    </row>
    <row r="154" spans="1:21" x14ac:dyDescent="0.25">
      <c r="B154" t="s">
        <v>195</v>
      </c>
      <c r="C154" s="134"/>
      <c r="D154" s="134"/>
      <c r="E154" s="134"/>
      <c r="F154" s="134"/>
      <c r="G154" s="134"/>
      <c r="H154" s="134"/>
      <c r="I154" s="134"/>
      <c r="J154" s="134">
        <v>2</v>
      </c>
      <c r="K154" s="134"/>
      <c r="L154" s="134"/>
      <c r="M154" s="134"/>
      <c r="N154" s="134"/>
      <c r="O154" s="134">
        <v>2</v>
      </c>
    </row>
    <row r="155" spans="1:21" x14ac:dyDescent="0.25">
      <c r="A155" s="120" t="s">
        <v>224</v>
      </c>
      <c r="B155" s="120"/>
      <c r="C155" s="137"/>
      <c r="D155" s="137"/>
      <c r="E155" s="137"/>
      <c r="F155" s="137"/>
      <c r="G155" s="137"/>
      <c r="H155" s="137">
        <v>1</v>
      </c>
      <c r="I155" s="137"/>
      <c r="J155" s="137">
        <v>4</v>
      </c>
      <c r="K155" s="137"/>
      <c r="L155" s="137"/>
      <c r="M155" s="137"/>
      <c r="N155" s="137"/>
      <c r="O155" s="137">
        <v>5</v>
      </c>
    </row>
    <row r="156" spans="1:21" x14ac:dyDescent="0.25">
      <c r="A156" t="s">
        <v>230</v>
      </c>
      <c r="B156" t="s">
        <v>243</v>
      </c>
      <c r="C156" s="134"/>
      <c r="D156" s="134"/>
      <c r="E156" s="134"/>
      <c r="F156" s="134"/>
      <c r="G156" s="134"/>
      <c r="H156" s="134"/>
      <c r="I156" s="134"/>
      <c r="J156" s="134"/>
      <c r="K156" s="134">
        <v>1</v>
      </c>
      <c r="L156" s="134"/>
      <c r="M156" s="134"/>
      <c r="N156" s="134"/>
      <c r="O156" s="134">
        <v>1</v>
      </c>
    </row>
    <row r="157" spans="1:21" x14ac:dyDescent="0.25">
      <c r="A157" s="120" t="s">
        <v>253</v>
      </c>
      <c r="B157" s="120"/>
      <c r="C157" s="137"/>
      <c r="D157" s="137"/>
      <c r="E157" s="137"/>
      <c r="F157" s="137"/>
      <c r="G157" s="137"/>
      <c r="H157" s="137"/>
      <c r="I157" s="137"/>
      <c r="J157" s="137"/>
      <c r="K157" s="137">
        <v>1</v>
      </c>
      <c r="L157" s="137"/>
      <c r="M157" s="137"/>
      <c r="N157" s="137"/>
      <c r="O157" s="137">
        <v>1</v>
      </c>
    </row>
    <row r="158" spans="1:21" x14ac:dyDescent="0.25">
      <c r="A158" t="s">
        <v>60</v>
      </c>
      <c r="B158" t="s">
        <v>105</v>
      </c>
      <c r="C158" s="134"/>
      <c r="D158" s="134"/>
      <c r="E158" s="134"/>
      <c r="F158" s="134"/>
      <c r="G158" s="134"/>
      <c r="H158" s="134"/>
      <c r="I158" s="134"/>
      <c r="J158" s="134"/>
      <c r="K158" s="134"/>
      <c r="L158" s="134">
        <v>2</v>
      </c>
      <c r="M158" s="134"/>
      <c r="N158" s="134"/>
      <c r="O158" s="134">
        <v>2</v>
      </c>
    </row>
    <row r="159" spans="1:21" x14ac:dyDescent="0.25">
      <c r="B159" t="s">
        <v>63</v>
      </c>
      <c r="C159" s="134"/>
      <c r="D159" s="134"/>
      <c r="E159" s="134"/>
      <c r="F159" s="134">
        <v>1</v>
      </c>
      <c r="G159" s="134"/>
      <c r="H159" s="134"/>
      <c r="I159" s="134"/>
      <c r="J159" s="134"/>
      <c r="K159" s="134"/>
      <c r="L159" s="134"/>
      <c r="M159" s="134">
        <v>2</v>
      </c>
      <c r="N159" s="134">
        <v>2</v>
      </c>
      <c r="O159" s="134">
        <v>5</v>
      </c>
    </row>
    <row r="160" spans="1:21" x14ac:dyDescent="0.25">
      <c r="B160" t="s">
        <v>195</v>
      </c>
      <c r="C160" s="134"/>
      <c r="D160" s="134"/>
      <c r="E160" s="134"/>
      <c r="F160" s="134"/>
      <c r="G160" s="134"/>
      <c r="H160" s="134"/>
      <c r="I160" s="134"/>
      <c r="J160" s="134"/>
      <c r="K160" s="134"/>
      <c r="L160" s="134">
        <v>4</v>
      </c>
      <c r="M160" s="134"/>
      <c r="N160" s="134">
        <v>2</v>
      </c>
      <c r="O160" s="134">
        <v>6</v>
      </c>
    </row>
    <row r="161" spans="1:15" x14ac:dyDescent="0.25">
      <c r="B161" t="s">
        <v>243</v>
      </c>
      <c r="C161" s="134"/>
      <c r="D161" s="134"/>
      <c r="E161" s="134"/>
      <c r="F161" s="134"/>
      <c r="G161" s="134"/>
      <c r="H161" s="134"/>
      <c r="I161" s="134"/>
      <c r="J161" s="134"/>
      <c r="K161" s="134">
        <v>4</v>
      </c>
      <c r="L161" s="134"/>
      <c r="M161" s="134"/>
      <c r="N161" s="134"/>
      <c r="O161" s="134">
        <v>4</v>
      </c>
    </row>
    <row r="162" spans="1:15" x14ac:dyDescent="0.25">
      <c r="A162" s="120" t="s">
        <v>254</v>
      </c>
      <c r="B162" s="120"/>
      <c r="C162" s="137"/>
      <c r="D162" s="137"/>
      <c r="E162" s="137"/>
      <c r="F162" s="137">
        <v>1</v>
      </c>
      <c r="G162" s="137"/>
      <c r="H162" s="137"/>
      <c r="I162" s="137"/>
      <c r="J162" s="137"/>
      <c r="K162" s="137">
        <v>4</v>
      </c>
      <c r="L162" s="137">
        <v>6</v>
      </c>
      <c r="M162" s="137">
        <v>2</v>
      </c>
      <c r="N162" s="137">
        <v>4</v>
      </c>
      <c r="O162" s="137">
        <v>17</v>
      </c>
    </row>
    <row r="163" spans="1:15" x14ac:dyDescent="0.25">
      <c r="A163" t="s">
        <v>231</v>
      </c>
      <c r="B163" t="s">
        <v>243</v>
      </c>
      <c r="C163" s="134"/>
      <c r="D163" s="134"/>
      <c r="E163" s="134"/>
      <c r="F163" s="134"/>
      <c r="G163" s="134"/>
      <c r="H163" s="134"/>
      <c r="I163" s="134"/>
      <c r="J163" s="134"/>
      <c r="K163" s="134">
        <v>1</v>
      </c>
      <c r="L163" s="134"/>
      <c r="M163" s="134"/>
      <c r="N163" s="134"/>
      <c r="O163" s="134">
        <v>1</v>
      </c>
    </row>
    <row r="164" spans="1:15" x14ac:dyDescent="0.25">
      <c r="A164" s="120" t="s">
        <v>255</v>
      </c>
      <c r="B164" s="120"/>
      <c r="C164" s="137"/>
      <c r="D164" s="137"/>
      <c r="E164" s="137"/>
      <c r="F164" s="137"/>
      <c r="G164" s="137"/>
      <c r="H164" s="137"/>
      <c r="I164" s="137"/>
      <c r="J164" s="137"/>
      <c r="K164" s="137">
        <v>1</v>
      </c>
      <c r="L164" s="137"/>
      <c r="M164" s="137"/>
      <c r="N164" s="137"/>
      <c r="O164" s="137">
        <v>1</v>
      </c>
    </row>
    <row r="165" spans="1:15" x14ac:dyDescent="0.25">
      <c r="A165" t="s">
        <v>251</v>
      </c>
      <c r="B165" t="s">
        <v>105</v>
      </c>
      <c r="C165" s="134"/>
      <c r="D165" s="134"/>
      <c r="E165" s="134"/>
      <c r="F165" s="134"/>
      <c r="G165" s="134"/>
      <c r="H165" s="134"/>
      <c r="I165" s="134"/>
      <c r="J165" s="134"/>
      <c r="K165" s="134"/>
      <c r="L165" s="134">
        <v>2</v>
      </c>
      <c r="M165" s="134">
        <v>2</v>
      </c>
      <c r="N165" s="134"/>
      <c r="O165" s="134">
        <v>4</v>
      </c>
    </row>
    <row r="166" spans="1:15" x14ac:dyDescent="0.25">
      <c r="B166" t="s">
        <v>81</v>
      </c>
      <c r="C166" s="134"/>
      <c r="D166" s="134"/>
      <c r="E166" s="134"/>
      <c r="F166" s="134"/>
      <c r="G166" s="134"/>
      <c r="H166" s="134"/>
      <c r="I166" s="134"/>
      <c r="J166" s="134"/>
      <c r="K166" s="134">
        <v>5</v>
      </c>
      <c r="L166" s="134">
        <v>11</v>
      </c>
      <c r="M166" s="134"/>
      <c r="N166" s="134">
        <v>5</v>
      </c>
      <c r="O166" s="134">
        <v>21</v>
      </c>
    </row>
    <row r="167" spans="1:15" x14ac:dyDescent="0.25">
      <c r="B167" t="s">
        <v>260</v>
      </c>
      <c r="C167" s="134"/>
      <c r="D167" s="134"/>
      <c r="E167" s="134"/>
      <c r="F167" s="134"/>
      <c r="G167" s="134"/>
      <c r="H167" s="134"/>
      <c r="I167" s="134"/>
      <c r="J167" s="134"/>
      <c r="K167" s="134">
        <v>1</v>
      </c>
      <c r="L167" s="134"/>
      <c r="M167" s="134">
        <v>1</v>
      </c>
      <c r="N167" s="134"/>
      <c r="O167" s="134">
        <v>2</v>
      </c>
    </row>
    <row r="168" spans="1:15" x14ac:dyDescent="0.25">
      <c r="B168" t="s">
        <v>264</v>
      </c>
      <c r="C168" s="134"/>
      <c r="D168" s="134"/>
      <c r="E168" s="134"/>
      <c r="F168" s="134"/>
      <c r="G168" s="134"/>
      <c r="H168" s="134"/>
      <c r="I168" s="134"/>
      <c r="J168" s="134"/>
      <c r="K168" s="134"/>
      <c r="L168" s="134">
        <v>2</v>
      </c>
      <c r="M168" s="134"/>
      <c r="N168" s="134"/>
      <c r="O168" s="134">
        <v>2</v>
      </c>
    </row>
    <row r="169" spans="1:15" x14ac:dyDescent="0.25">
      <c r="B169" t="s">
        <v>359</v>
      </c>
      <c r="C169" s="134"/>
      <c r="D169" s="134"/>
      <c r="E169" s="134"/>
      <c r="F169" s="134"/>
      <c r="G169" s="134">
        <v>5</v>
      </c>
      <c r="H169" s="134"/>
      <c r="I169" s="134"/>
      <c r="J169" s="134"/>
      <c r="K169" s="134"/>
      <c r="L169" s="134"/>
      <c r="M169" s="134"/>
      <c r="N169" s="134"/>
      <c r="O169" s="134">
        <v>5</v>
      </c>
    </row>
    <row r="170" spans="1:15" x14ac:dyDescent="0.25">
      <c r="A170" s="120" t="s">
        <v>256</v>
      </c>
      <c r="B170" s="120"/>
      <c r="C170" s="137"/>
      <c r="D170" s="137"/>
      <c r="E170" s="137"/>
      <c r="F170" s="137"/>
      <c r="G170" s="137">
        <v>5</v>
      </c>
      <c r="H170" s="137"/>
      <c r="I170" s="137"/>
      <c r="J170" s="137"/>
      <c r="K170" s="137">
        <v>6</v>
      </c>
      <c r="L170" s="137">
        <v>15</v>
      </c>
      <c r="M170" s="137">
        <v>3</v>
      </c>
      <c r="N170" s="137">
        <v>5</v>
      </c>
      <c r="O170" s="137">
        <v>34</v>
      </c>
    </row>
    <row r="171" spans="1:15" x14ac:dyDescent="0.25">
      <c r="A171" t="s">
        <v>252</v>
      </c>
      <c r="B171" t="s">
        <v>81</v>
      </c>
      <c r="C171" s="134"/>
      <c r="D171" s="134"/>
      <c r="E171" s="134"/>
      <c r="F171" s="134"/>
      <c r="G171" s="134"/>
      <c r="H171" s="134"/>
      <c r="I171" s="134"/>
      <c r="J171" s="134"/>
      <c r="K171" s="134">
        <v>1</v>
      </c>
      <c r="L171" s="134"/>
      <c r="M171" s="134"/>
      <c r="N171" s="134"/>
      <c r="O171" s="134">
        <v>1</v>
      </c>
    </row>
    <row r="172" spans="1:15" x14ac:dyDescent="0.25">
      <c r="A172" s="120" t="s">
        <v>257</v>
      </c>
      <c r="B172" s="120"/>
      <c r="C172" s="137"/>
      <c r="D172" s="137"/>
      <c r="E172" s="137"/>
      <c r="F172" s="137"/>
      <c r="G172" s="137"/>
      <c r="H172" s="137"/>
      <c r="I172" s="137"/>
      <c r="J172" s="137"/>
      <c r="K172" s="137">
        <v>1</v>
      </c>
      <c r="L172" s="137"/>
      <c r="M172" s="137"/>
      <c r="N172" s="137"/>
      <c r="O172" s="137">
        <v>1</v>
      </c>
    </row>
    <row r="173" spans="1:15" x14ac:dyDescent="0.25">
      <c r="A173" t="s">
        <v>265</v>
      </c>
      <c r="B173" t="s">
        <v>264</v>
      </c>
      <c r="C173" s="134"/>
      <c r="D173" s="134"/>
      <c r="E173" s="134"/>
      <c r="F173" s="134"/>
      <c r="G173" s="134"/>
      <c r="H173" s="134"/>
      <c r="I173" s="134"/>
      <c r="J173" s="134"/>
      <c r="K173" s="134"/>
      <c r="L173" s="134">
        <v>3</v>
      </c>
      <c r="M173" s="134"/>
      <c r="N173" s="134"/>
      <c r="O173" s="134">
        <v>3</v>
      </c>
    </row>
    <row r="174" spans="1:15" x14ac:dyDescent="0.25">
      <c r="A174" s="120" t="s">
        <v>268</v>
      </c>
      <c r="B174" s="120"/>
      <c r="C174" s="137"/>
      <c r="D174" s="137"/>
      <c r="E174" s="137"/>
      <c r="F174" s="137"/>
      <c r="G174" s="137"/>
      <c r="H174" s="137"/>
      <c r="I174" s="137"/>
      <c r="J174" s="137"/>
      <c r="K174" s="137"/>
      <c r="L174" s="137">
        <v>3</v>
      </c>
      <c r="M174" s="137"/>
      <c r="N174" s="137"/>
      <c r="O174" s="137">
        <v>3</v>
      </c>
    </row>
    <row r="175" spans="1:15" x14ac:dyDescent="0.25">
      <c r="A175" t="s">
        <v>269</v>
      </c>
      <c r="B175" t="s">
        <v>195</v>
      </c>
      <c r="C175" s="134"/>
      <c r="D175" s="134"/>
      <c r="E175" s="134"/>
      <c r="F175" s="134"/>
      <c r="G175" s="134"/>
      <c r="H175" s="134"/>
      <c r="I175" s="134"/>
      <c r="J175" s="134"/>
      <c r="K175" s="134"/>
      <c r="L175" s="134">
        <v>2</v>
      </c>
      <c r="M175" s="134"/>
      <c r="N175" s="134">
        <v>1</v>
      </c>
      <c r="O175" s="134">
        <v>3</v>
      </c>
    </row>
    <row r="176" spans="1:15" x14ac:dyDescent="0.25">
      <c r="B176" t="s">
        <v>350</v>
      </c>
      <c r="C176" s="134"/>
      <c r="D176" s="134"/>
      <c r="E176" s="134"/>
      <c r="F176" s="134"/>
      <c r="G176" s="134">
        <v>4</v>
      </c>
      <c r="H176" s="134"/>
      <c r="I176" s="134"/>
      <c r="J176" s="134"/>
      <c r="K176" s="134"/>
      <c r="L176" s="134"/>
      <c r="M176" s="134"/>
      <c r="N176" s="134"/>
      <c r="O176" s="134">
        <v>4</v>
      </c>
    </row>
    <row r="177" spans="1:15" x14ac:dyDescent="0.25">
      <c r="A177" s="120" t="s">
        <v>275</v>
      </c>
      <c r="B177" s="120"/>
      <c r="C177" s="137"/>
      <c r="D177" s="137"/>
      <c r="E177" s="137"/>
      <c r="F177" s="137"/>
      <c r="G177" s="137">
        <v>4</v>
      </c>
      <c r="H177" s="137"/>
      <c r="I177" s="137"/>
      <c r="J177" s="137"/>
      <c r="K177" s="137"/>
      <c r="L177" s="137">
        <v>2</v>
      </c>
      <c r="M177" s="137"/>
      <c r="N177" s="137">
        <v>1</v>
      </c>
      <c r="O177" s="137">
        <v>7</v>
      </c>
    </row>
    <row r="178" spans="1:15" x14ac:dyDescent="0.25">
      <c r="A178" t="s">
        <v>270</v>
      </c>
      <c r="B178" t="s">
        <v>195</v>
      </c>
      <c r="C178" s="134"/>
      <c r="D178" s="134"/>
      <c r="E178" s="134"/>
      <c r="F178" s="134"/>
      <c r="G178" s="134"/>
      <c r="H178" s="134"/>
      <c r="I178" s="134"/>
      <c r="J178" s="134"/>
      <c r="K178" s="134"/>
      <c r="L178" s="134">
        <v>1</v>
      </c>
      <c r="M178" s="134"/>
      <c r="N178" s="134">
        <v>1</v>
      </c>
      <c r="O178" s="134">
        <v>2</v>
      </c>
    </row>
    <row r="179" spans="1:15" x14ac:dyDescent="0.25">
      <c r="A179" s="120" t="s">
        <v>276</v>
      </c>
      <c r="B179" s="120"/>
      <c r="C179" s="137"/>
      <c r="D179" s="137"/>
      <c r="E179" s="137"/>
      <c r="F179" s="137"/>
      <c r="G179" s="137"/>
      <c r="H179" s="137"/>
      <c r="I179" s="137"/>
      <c r="J179" s="137"/>
      <c r="K179" s="137"/>
      <c r="L179" s="137">
        <v>1</v>
      </c>
      <c r="M179" s="137"/>
      <c r="N179" s="137">
        <v>1</v>
      </c>
      <c r="O179" s="137">
        <v>2</v>
      </c>
    </row>
    <row r="180" spans="1:15" x14ac:dyDescent="0.25">
      <c r="A180" t="s">
        <v>271</v>
      </c>
      <c r="B180" t="s">
        <v>195</v>
      </c>
      <c r="C180" s="134"/>
      <c r="D180" s="134"/>
      <c r="E180" s="134"/>
      <c r="F180" s="134"/>
      <c r="G180" s="134"/>
      <c r="H180" s="134"/>
      <c r="I180" s="134"/>
      <c r="J180" s="134"/>
      <c r="K180" s="134"/>
      <c r="L180" s="134">
        <v>2</v>
      </c>
      <c r="M180" s="134"/>
      <c r="N180" s="134">
        <v>2</v>
      </c>
      <c r="O180" s="134">
        <v>4</v>
      </c>
    </row>
    <row r="181" spans="1:15" x14ac:dyDescent="0.25">
      <c r="A181" s="120" t="s">
        <v>277</v>
      </c>
      <c r="B181" s="120"/>
      <c r="C181" s="137"/>
      <c r="D181" s="137"/>
      <c r="E181" s="137"/>
      <c r="F181" s="137"/>
      <c r="G181" s="137"/>
      <c r="H181" s="137"/>
      <c r="I181" s="137"/>
      <c r="J181" s="137"/>
      <c r="K181" s="137"/>
      <c r="L181" s="137">
        <v>2</v>
      </c>
      <c r="M181" s="137"/>
      <c r="N181" s="137">
        <v>2</v>
      </c>
      <c r="O181" s="137">
        <v>4</v>
      </c>
    </row>
    <row r="182" spans="1:15" x14ac:dyDescent="0.25">
      <c r="A182" t="s">
        <v>272</v>
      </c>
      <c r="B182" t="s">
        <v>195</v>
      </c>
      <c r="C182" s="134"/>
      <c r="D182" s="134"/>
      <c r="E182" s="134"/>
      <c r="F182" s="134"/>
      <c r="G182" s="134"/>
      <c r="H182" s="134"/>
      <c r="I182" s="134"/>
      <c r="J182" s="134"/>
      <c r="K182" s="134"/>
      <c r="L182" s="134">
        <v>1</v>
      </c>
      <c r="M182" s="134"/>
      <c r="N182" s="134">
        <v>1</v>
      </c>
      <c r="O182" s="134">
        <v>2</v>
      </c>
    </row>
    <row r="183" spans="1:15" x14ac:dyDescent="0.25">
      <c r="A183" s="120" t="s">
        <v>278</v>
      </c>
      <c r="B183" s="120"/>
      <c r="C183" s="137"/>
      <c r="D183" s="137"/>
      <c r="E183" s="137"/>
      <c r="F183" s="137"/>
      <c r="G183" s="137"/>
      <c r="H183" s="137"/>
      <c r="I183" s="137"/>
      <c r="J183" s="137"/>
      <c r="K183" s="137"/>
      <c r="L183" s="137">
        <v>1</v>
      </c>
      <c r="M183" s="137"/>
      <c r="N183" s="137">
        <v>1</v>
      </c>
      <c r="O183" s="137">
        <v>2</v>
      </c>
    </row>
    <row r="184" spans="1:15" x14ac:dyDescent="0.25">
      <c r="A184" t="s">
        <v>273</v>
      </c>
      <c r="B184" t="s">
        <v>195</v>
      </c>
      <c r="C184" s="134"/>
      <c r="D184" s="134"/>
      <c r="E184" s="134"/>
      <c r="F184" s="134"/>
      <c r="G184" s="134"/>
      <c r="H184" s="134"/>
      <c r="I184" s="134"/>
      <c r="J184" s="134"/>
      <c r="K184" s="134"/>
      <c r="L184" s="134">
        <v>1</v>
      </c>
      <c r="M184" s="134"/>
      <c r="N184" s="134">
        <v>1</v>
      </c>
      <c r="O184" s="134">
        <v>2</v>
      </c>
    </row>
    <row r="185" spans="1:15" x14ac:dyDescent="0.25">
      <c r="A185" s="120" t="s">
        <v>279</v>
      </c>
      <c r="B185" s="120"/>
      <c r="C185" s="137"/>
      <c r="D185" s="137"/>
      <c r="E185" s="137"/>
      <c r="F185" s="137"/>
      <c r="G185" s="137"/>
      <c r="H185" s="137"/>
      <c r="I185" s="137"/>
      <c r="J185" s="137"/>
      <c r="K185" s="137"/>
      <c r="L185" s="137">
        <v>1</v>
      </c>
      <c r="M185" s="137"/>
      <c r="N185" s="137">
        <v>1</v>
      </c>
      <c r="O185" s="137">
        <v>2</v>
      </c>
    </row>
    <row r="186" spans="1:15" x14ac:dyDescent="0.25">
      <c r="A186" t="s">
        <v>274</v>
      </c>
      <c r="B186" t="s">
        <v>81</v>
      </c>
      <c r="C186" s="134"/>
      <c r="D186" s="134"/>
      <c r="E186" s="134"/>
      <c r="F186" s="134">
        <v>5</v>
      </c>
      <c r="G186" s="134"/>
      <c r="H186" s="134"/>
      <c r="I186" s="134"/>
      <c r="J186" s="134"/>
      <c r="K186" s="134"/>
      <c r="L186" s="134"/>
      <c r="M186" s="134"/>
      <c r="N186" s="134"/>
      <c r="O186" s="134">
        <v>5</v>
      </c>
    </row>
    <row r="187" spans="1:15" x14ac:dyDescent="0.25">
      <c r="B187" t="s">
        <v>75</v>
      </c>
      <c r="C187" s="134"/>
      <c r="D187" s="134"/>
      <c r="E187" s="134"/>
      <c r="F187" s="134">
        <v>2</v>
      </c>
      <c r="G187" s="134"/>
      <c r="H187" s="134"/>
      <c r="I187" s="134"/>
      <c r="J187" s="134"/>
      <c r="K187" s="134"/>
      <c r="L187" s="134"/>
      <c r="M187" s="134"/>
      <c r="N187" s="134"/>
      <c r="O187" s="134">
        <v>2</v>
      </c>
    </row>
    <row r="188" spans="1:15" x14ac:dyDescent="0.25">
      <c r="B188" t="s">
        <v>109</v>
      </c>
      <c r="C188" s="134">
        <v>4</v>
      </c>
      <c r="D188" s="134"/>
      <c r="E188" s="134"/>
      <c r="F188" s="134">
        <v>6</v>
      </c>
      <c r="G188" s="134">
        <v>12</v>
      </c>
      <c r="H188" s="134"/>
      <c r="I188" s="134"/>
      <c r="J188" s="134"/>
      <c r="K188" s="134"/>
      <c r="L188" s="134">
        <v>5</v>
      </c>
      <c r="M188" s="134">
        <v>10</v>
      </c>
      <c r="N188" s="134"/>
      <c r="O188" s="134">
        <v>37</v>
      </c>
    </row>
    <row r="189" spans="1:15" x14ac:dyDescent="0.25">
      <c r="B189" t="s">
        <v>350</v>
      </c>
      <c r="C189" s="134"/>
      <c r="D189" s="134"/>
      <c r="E189" s="134"/>
      <c r="F189" s="134"/>
      <c r="G189" s="134">
        <v>4</v>
      </c>
      <c r="H189" s="134"/>
      <c r="I189" s="134"/>
      <c r="J189" s="134"/>
      <c r="K189" s="134"/>
      <c r="L189" s="134"/>
      <c r="M189" s="134"/>
      <c r="N189" s="134"/>
      <c r="O189" s="134">
        <v>4</v>
      </c>
    </row>
    <row r="190" spans="1:15" x14ac:dyDescent="0.25">
      <c r="A190" s="120" t="s">
        <v>280</v>
      </c>
      <c r="B190" s="120"/>
      <c r="C190" s="137">
        <v>4</v>
      </c>
      <c r="D190" s="137"/>
      <c r="E190" s="137"/>
      <c r="F190" s="137">
        <v>13</v>
      </c>
      <c r="G190" s="137">
        <v>16</v>
      </c>
      <c r="H190" s="137"/>
      <c r="I190" s="137"/>
      <c r="J190" s="137"/>
      <c r="K190" s="137"/>
      <c r="L190" s="137">
        <v>5</v>
      </c>
      <c r="M190" s="137">
        <v>10</v>
      </c>
      <c r="N190" s="137"/>
      <c r="O190" s="137">
        <v>48</v>
      </c>
    </row>
    <row r="191" spans="1:15" x14ac:dyDescent="0.25">
      <c r="A191" t="s">
        <v>281</v>
      </c>
      <c r="B191" t="s">
        <v>81</v>
      </c>
      <c r="C191" s="134"/>
      <c r="D191" s="134"/>
      <c r="E191" s="134"/>
      <c r="F191" s="134"/>
      <c r="G191" s="134"/>
      <c r="H191" s="134"/>
      <c r="I191" s="134"/>
      <c r="J191" s="134"/>
      <c r="K191" s="134"/>
      <c r="L191" s="134">
        <v>2</v>
      </c>
      <c r="M191" s="134"/>
      <c r="N191" s="134"/>
      <c r="O191" s="134">
        <v>2</v>
      </c>
    </row>
    <row r="192" spans="1:15" x14ac:dyDescent="0.25">
      <c r="A192" s="120" t="s">
        <v>282</v>
      </c>
      <c r="B192" s="120"/>
      <c r="C192" s="137"/>
      <c r="D192" s="137"/>
      <c r="E192" s="137"/>
      <c r="F192" s="137"/>
      <c r="G192" s="137"/>
      <c r="H192" s="137"/>
      <c r="I192" s="137"/>
      <c r="J192" s="137"/>
      <c r="K192" s="137"/>
      <c r="L192" s="137">
        <v>2</v>
      </c>
      <c r="M192" s="137"/>
      <c r="N192" s="137"/>
      <c r="O192" s="137">
        <v>2</v>
      </c>
    </row>
    <row r="193" spans="1:15" x14ac:dyDescent="0.25">
      <c r="A193" t="s">
        <v>284</v>
      </c>
      <c r="B193" t="s">
        <v>109</v>
      </c>
      <c r="C193" s="134"/>
      <c r="D193" s="134"/>
      <c r="E193" s="134"/>
      <c r="F193" s="134">
        <v>1</v>
      </c>
      <c r="G193" s="134"/>
      <c r="H193" s="134"/>
      <c r="I193" s="134"/>
      <c r="J193" s="134"/>
      <c r="K193" s="134"/>
      <c r="L193" s="134"/>
      <c r="M193" s="134">
        <v>3</v>
      </c>
      <c r="N193" s="134"/>
      <c r="O193" s="134">
        <v>4</v>
      </c>
    </row>
    <row r="194" spans="1:15" x14ac:dyDescent="0.25">
      <c r="A194" s="120" t="s">
        <v>288</v>
      </c>
      <c r="B194" s="120"/>
      <c r="C194" s="137"/>
      <c r="D194" s="137"/>
      <c r="E194" s="137"/>
      <c r="F194" s="137">
        <v>1</v>
      </c>
      <c r="G194" s="137"/>
      <c r="H194" s="137"/>
      <c r="I194" s="137"/>
      <c r="J194" s="137"/>
      <c r="K194" s="137"/>
      <c r="L194" s="137"/>
      <c r="M194" s="137">
        <v>3</v>
      </c>
      <c r="N194" s="137"/>
      <c r="O194" s="137">
        <v>4</v>
      </c>
    </row>
    <row r="195" spans="1:15" x14ac:dyDescent="0.25">
      <c r="A195" t="s">
        <v>285</v>
      </c>
      <c r="B195" t="s">
        <v>109</v>
      </c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>
        <v>4</v>
      </c>
      <c r="N195" s="134"/>
      <c r="O195" s="134">
        <v>4</v>
      </c>
    </row>
    <row r="196" spans="1:15" x14ac:dyDescent="0.25">
      <c r="A196" s="120" t="s">
        <v>289</v>
      </c>
      <c r="B196" s="120"/>
      <c r="C196" s="137"/>
      <c r="D196" s="137"/>
      <c r="E196" s="137"/>
      <c r="F196" s="137"/>
      <c r="G196" s="137"/>
      <c r="H196" s="137"/>
      <c r="I196" s="137"/>
      <c r="J196" s="137"/>
      <c r="K196" s="137"/>
      <c r="L196" s="137"/>
      <c r="M196" s="137">
        <v>4</v>
      </c>
      <c r="N196" s="137"/>
      <c r="O196" s="137">
        <v>4</v>
      </c>
    </row>
    <row r="197" spans="1:15" x14ac:dyDescent="0.25">
      <c r="A197" t="s">
        <v>286</v>
      </c>
      <c r="B197" t="s">
        <v>66</v>
      </c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>
        <v>2</v>
      </c>
      <c r="N197" s="134"/>
      <c r="O197" s="134">
        <v>2</v>
      </c>
    </row>
    <row r="198" spans="1:15" x14ac:dyDescent="0.25">
      <c r="A198" s="120" t="s">
        <v>290</v>
      </c>
      <c r="B198" s="120"/>
      <c r="C198" s="137"/>
      <c r="D198" s="137"/>
      <c r="E198" s="137"/>
      <c r="F198" s="137"/>
      <c r="G198" s="137"/>
      <c r="H198" s="137"/>
      <c r="I198" s="137"/>
      <c r="J198" s="137"/>
      <c r="K198" s="137"/>
      <c r="L198" s="137"/>
      <c r="M198" s="137">
        <v>2</v>
      </c>
      <c r="N198" s="137"/>
      <c r="O198" s="137">
        <v>2</v>
      </c>
    </row>
    <row r="199" spans="1:15" x14ac:dyDescent="0.25">
      <c r="A199" t="s">
        <v>291</v>
      </c>
      <c r="B199" t="s">
        <v>105</v>
      </c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>
        <v>1</v>
      </c>
      <c r="N199" s="134"/>
      <c r="O199" s="134">
        <v>1</v>
      </c>
    </row>
    <row r="200" spans="1:15" x14ac:dyDescent="0.25">
      <c r="B200" t="s">
        <v>81</v>
      </c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>
        <v>1</v>
      </c>
      <c r="O200" s="134">
        <v>1</v>
      </c>
    </row>
    <row r="201" spans="1:15" x14ac:dyDescent="0.25">
      <c r="A201" s="120" t="s">
        <v>307</v>
      </c>
      <c r="B201" s="120"/>
      <c r="C201" s="137"/>
      <c r="D201" s="137"/>
      <c r="E201" s="137"/>
      <c r="F201" s="137"/>
      <c r="G201" s="137"/>
      <c r="H201" s="137"/>
      <c r="I201" s="137"/>
      <c r="J201" s="137"/>
      <c r="K201" s="137"/>
      <c r="L201" s="137"/>
      <c r="M201" s="137">
        <v>1</v>
      </c>
      <c r="N201" s="137">
        <v>1</v>
      </c>
      <c r="O201" s="137">
        <v>2</v>
      </c>
    </row>
    <row r="202" spans="1:15" x14ac:dyDescent="0.25">
      <c r="A202" t="s">
        <v>292</v>
      </c>
      <c r="B202" t="s">
        <v>105</v>
      </c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>
        <v>5</v>
      </c>
      <c r="N202" s="134"/>
      <c r="O202" s="134">
        <v>5</v>
      </c>
    </row>
    <row r="203" spans="1:15" x14ac:dyDescent="0.25">
      <c r="B203" t="s">
        <v>81</v>
      </c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>
        <v>4</v>
      </c>
      <c r="O203" s="134">
        <v>4</v>
      </c>
    </row>
    <row r="204" spans="1:15" x14ac:dyDescent="0.25">
      <c r="A204" s="120" t="s">
        <v>308</v>
      </c>
      <c r="B204" s="120"/>
      <c r="C204" s="137"/>
      <c r="D204" s="137"/>
      <c r="E204" s="137"/>
      <c r="F204" s="137"/>
      <c r="G204" s="137"/>
      <c r="H204" s="137"/>
      <c r="I204" s="137"/>
      <c r="J204" s="137"/>
      <c r="K204" s="137"/>
      <c r="L204" s="137"/>
      <c r="M204" s="137">
        <v>5</v>
      </c>
      <c r="N204" s="137">
        <v>4</v>
      </c>
      <c r="O204" s="137">
        <v>9</v>
      </c>
    </row>
    <row r="205" spans="1:15" x14ac:dyDescent="0.25">
      <c r="A205" t="s">
        <v>310</v>
      </c>
      <c r="B205" t="s">
        <v>109</v>
      </c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>
        <v>1</v>
      </c>
      <c r="N205" s="134"/>
      <c r="O205" s="134">
        <v>1</v>
      </c>
    </row>
    <row r="206" spans="1:15" x14ac:dyDescent="0.25">
      <c r="A206" s="120" t="s">
        <v>311</v>
      </c>
      <c r="B206" s="120"/>
      <c r="C206" s="137"/>
      <c r="D206" s="137"/>
      <c r="E206" s="137"/>
      <c r="F206" s="137"/>
      <c r="G206" s="137"/>
      <c r="H206" s="137"/>
      <c r="I206" s="137"/>
      <c r="J206" s="137"/>
      <c r="K206" s="137"/>
      <c r="L206" s="137"/>
      <c r="M206" s="137">
        <v>1</v>
      </c>
      <c r="N206" s="137"/>
      <c r="O206" s="137">
        <v>1</v>
      </c>
    </row>
    <row r="207" spans="1:15" x14ac:dyDescent="0.25">
      <c r="A207" t="s">
        <v>315</v>
      </c>
      <c r="B207" t="s">
        <v>61</v>
      </c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>
        <v>1</v>
      </c>
      <c r="O207" s="134">
        <v>1</v>
      </c>
    </row>
    <row r="208" spans="1:15" x14ac:dyDescent="0.25">
      <c r="A208" s="120" t="s">
        <v>317</v>
      </c>
      <c r="B208" s="120"/>
      <c r="C208" s="137"/>
      <c r="D208" s="137"/>
      <c r="E208" s="137"/>
      <c r="F208" s="137"/>
      <c r="G208" s="137"/>
      <c r="H208" s="137"/>
      <c r="I208" s="137"/>
      <c r="J208" s="137"/>
      <c r="K208" s="137"/>
      <c r="L208" s="137"/>
      <c r="M208" s="137"/>
      <c r="N208" s="137">
        <v>1</v>
      </c>
      <c r="O208" s="137">
        <v>1</v>
      </c>
    </row>
    <row r="209" spans="1:15" x14ac:dyDescent="0.25">
      <c r="A209" t="s">
        <v>323</v>
      </c>
      <c r="B209" t="s">
        <v>105</v>
      </c>
      <c r="C209" s="134">
        <v>3</v>
      </c>
      <c r="D209" s="134"/>
      <c r="E209" s="134"/>
      <c r="F209" s="134"/>
      <c r="G209" s="134">
        <v>10</v>
      </c>
      <c r="H209" s="134"/>
      <c r="I209" s="134"/>
      <c r="J209" s="134"/>
      <c r="K209" s="134"/>
      <c r="L209" s="134"/>
      <c r="M209" s="134"/>
      <c r="N209" s="134"/>
      <c r="O209" s="134">
        <v>13</v>
      </c>
    </row>
    <row r="210" spans="1:15" x14ac:dyDescent="0.25">
      <c r="B210" t="s">
        <v>81</v>
      </c>
      <c r="C210" s="134"/>
      <c r="D210" s="134"/>
      <c r="E210" s="134"/>
      <c r="F210" s="134">
        <v>8</v>
      </c>
      <c r="G210" s="134"/>
      <c r="H210" s="134"/>
      <c r="I210" s="134"/>
      <c r="J210" s="134"/>
      <c r="K210" s="134"/>
      <c r="L210" s="134"/>
      <c r="M210" s="134"/>
      <c r="N210" s="134"/>
      <c r="O210" s="134">
        <v>8</v>
      </c>
    </row>
    <row r="211" spans="1:15" x14ac:dyDescent="0.25">
      <c r="A211" s="120" t="s">
        <v>327</v>
      </c>
      <c r="B211" s="120"/>
      <c r="C211" s="137">
        <v>3</v>
      </c>
      <c r="D211" s="137"/>
      <c r="E211" s="137"/>
      <c r="F211" s="137">
        <v>8</v>
      </c>
      <c r="G211" s="137">
        <v>10</v>
      </c>
      <c r="H211" s="137"/>
      <c r="I211" s="137"/>
      <c r="J211" s="137"/>
      <c r="K211" s="137"/>
      <c r="L211" s="137"/>
      <c r="M211" s="137"/>
      <c r="N211" s="137"/>
      <c r="O211" s="137">
        <v>21</v>
      </c>
    </row>
    <row r="212" spans="1:15" x14ac:dyDescent="0.25">
      <c r="A212" t="s">
        <v>324</v>
      </c>
      <c r="B212" t="s">
        <v>105</v>
      </c>
      <c r="C212" s="134">
        <v>5</v>
      </c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>
        <v>5</v>
      </c>
    </row>
    <row r="213" spans="1:15" x14ac:dyDescent="0.25">
      <c r="B213" t="s">
        <v>81</v>
      </c>
      <c r="C213" s="134"/>
      <c r="D213" s="134"/>
      <c r="E213" s="134"/>
      <c r="F213" s="134">
        <v>4</v>
      </c>
      <c r="G213" s="134"/>
      <c r="H213" s="134"/>
      <c r="I213" s="134"/>
      <c r="J213" s="134"/>
      <c r="K213" s="134"/>
      <c r="L213" s="134"/>
      <c r="M213" s="134"/>
      <c r="N213" s="134"/>
      <c r="O213" s="134">
        <v>4</v>
      </c>
    </row>
    <row r="214" spans="1:15" x14ac:dyDescent="0.25">
      <c r="A214" s="120" t="s">
        <v>328</v>
      </c>
      <c r="B214" s="120"/>
      <c r="C214" s="137">
        <v>5</v>
      </c>
      <c r="D214" s="137"/>
      <c r="E214" s="137"/>
      <c r="F214" s="137">
        <v>4</v>
      </c>
      <c r="G214" s="137"/>
      <c r="H214" s="137"/>
      <c r="I214" s="137"/>
      <c r="J214" s="137"/>
      <c r="K214" s="137"/>
      <c r="L214" s="137"/>
      <c r="M214" s="137"/>
      <c r="N214" s="137"/>
      <c r="O214" s="137">
        <v>9</v>
      </c>
    </row>
    <row r="215" spans="1:15" x14ac:dyDescent="0.25">
      <c r="A215" t="s">
        <v>332</v>
      </c>
      <c r="B215" t="s">
        <v>331</v>
      </c>
      <c r="C215" s="134"/>
      <c r="D215" s="134"/>
      <c r="E215" s="134"/>
      <c r="F215" s="134">
        <v>2</v>
      </c>
      <c r="G215" s="134"/>
      <c r="H215" s="134"/>
      <c r="I215" s="134"/>
      <c r="J215" s="134"/>
      <c r="K215" s="134"/>
      <c r="L215" s="134"/>
      <c r="M215" s="134"/>
      <c r="N215" s="134"/>
      <c r="O215" s="134">
        <v>2</v>
      </c>
    </row>
    <row r="216" spans="1:15" x14ac:dyDescent="0.25">
      <c r="A216" s="120" t="s">
        <v>397</v>
      </c>
      <c r="B216" s="120"/>
      <c r="C216" s="137"/>
      <c r="D216" s="137"/>
      <c r="E216" s="137"/>
      <c r="F216" s="137">
        <v>2</v>
      </c>
      <c r="G216" s="137"/>
      <c r="H216" s="137"/>
      <c r="I216" s="137"/>
      <c r="J216" s="137"/>
      <c r="K216" s="137"/>
      <c r="L216" s="137"/>
      <c r="M216" s="137"/>
      <c r="N216" s="137"/>
      <c r="O216" s="137">
        <v>2</v>
      </c>
    </row>
    <row r="217" spans="1:15" x14ac:dyDescent="0.25">
      <c r="A217" t="s">
        <v>351</v>
      </c>
      <c r="B217" t="s">
        <v>63</v>
      </c>
      <c r="C217" s="134"/>
      <c r="D217" s="134"/>
      <c r="E217" s="134"/>
      <c r="F217" s="134"/>
      <c r="G217" s="134">
        <v>2</v>
      </c>
      <c r="H217" s="134"/>
      <c r="I217" s="134"/>
      <c r="J217" s="134"/>
      <c r="K217" s="134"/>
      <c r="L217" s="134"/>
      <c r="M217" s="134"/>
      <c r="N217" s="134"/>
      <c r="O217" s="134">
        <v>2</v>
      </c>
    </row>
    <row r="218" spans="1:15" x14ac:dyDescent="0.25">
      <c r="B218" t="s">
        <v>81</v>
      </c>
      <c r="C218" s="134"/>
      <c r="D218" s="134"/>
      <c r="E218" s="134"/>
      <c r="F218" s="134">
        <v>3</v>
      </c>
      <c r="G218" s="134"/>
      <c r="H218" s="134"/>
      <c r="I218" s="134"/>
      <c r="J218" s="134"/>
      <c r="K218" s="134"/>
      <c r="L218" s="134"/>
      <c r="M218" s="134"/>
      <c r="N218" s="134"/>
      <c r="O218" s="134">
        <v>3</v>
      </c>
    </row>
    <row r="219" spans="1:15" x14ac:dyDescent="0.25">
      <c r="B219" t="s">
        <v>109</v>
      </c>
      <c r="C219" s="134"/>
      <c r="D219" s="134"/>
      <c r="E219" s="134"/>
      <c r="F219" s="134">
        <v>4</v>
      </c>
      <c r="G219" s="134">
        <v>2</v>
      </c>
      <c r="H219" s="134"/>
      <c r="I219" s="134"/>
      <c r="J219" s="134"/>
      <c r="K219" s="134"/>
      <c r="L219" s="134"/>
      <c r="M219" s="134"/>
      <c r="N219" s="134"/>
      <c r="O219" s="134">
        <v>6</v>
      </c>
    </row>
    <row r="220" spans="1:15" x14ac:dyDescent="0.25">
      <c r="B220" t="s">
        <v>195</v>
      </c>
      <c r="C220" s="134"/>
      <c r="D220" s="134"/>
      <c r="E220" s="134"/>
      <c r="F220" s="134"/>
      <c r="G220" s="134">
        <v>1</v>
      </c>
      <c r="H220" s="134"/>
      <c r="I220" s="134"/>
      <c r="J220" s="134"/>
      <c r="K220" s="134"/>
      <c r="L220" s="134"/>
      <c r="M220" s="134"/>
      <c r="N220" s="134"/>
      <c r="O220" s="134">
        <v>1</v>
      </c>
    </row>
    <row r="221" spans="1:15" x14ac:dyDescent="0.25">
      <c r="B221" t="s">
        <v>243</v>
      </c>
      <c r="C221" s="134"/>
      <c r="D221" s="134"/>
      <c r="E221" s="134"/>
      <c r="F221" s="134"/>
      <c r="G221" s="134">
        <v>1</v>
      </c>
      <c r="H221" s="134"/>
      <c r="I221" s="134"/>
      <c r="J221" s="134"/>
      <c r="K221" s="134"/>
      <c r="L221" s="134"/>
      <c r="M221" s="134"/>
      <c r="N221" s="134"/>
      <c r="O221" s="134">
        <v>1</v>
      </c>
    </row>
    <row r="222" spans="1:15" x14ac:dyDescent="0.25">
      <c r="B222" t="s">
        <v>341</v>
      </c>
      <c r="C222" s="134"/>
      <c r="D222" s="134"/>
      <c r="E222" s="134"/>
      <c r="F222" s="134">
        <v>3</v>
      </c>
      <c r="G222" s="134"/>
      <c r="H222" s="134"/>
      <c r="I222" s="134"/>
      <c r="J222" s="134"/>
      <c r="K222" s="134"/>
      <c r="L222" s="134"/>
      <c r="M222" s="134"/>
      <c r="N222" s="134"/>
      <c r="O222" s="134">
        <v>3</v>
      </c>
    </row>
    <row r="223" spans="1:15" x14ac:dyDescent="0.25">
      <c r="B223" t="s">
        <v>359</v>
      </c>
      <c r="C223" s="134"/>
      <c r="D223" s="134"/>
      <c r="E223" s="134"/>
      <c r="F223" s="134"/>
      <c r="G223" s="134">
        <v>8</v>
      </c>
      <c r="H223" s="134"/>
      <c r="I223" s="134"/>
      <c r="J223" s="134"/>
      <c r="K223" s="134"/>
      <c r="L223" s="134"/>
      <c r="M223" s="134"/>
      <c r="N223" s="134"/>
      <c r="O223" s="134">
        <v>8</v>
      </c>
    </row>
    <row r="224" spans="1:15" x14ac:dyDescent="0.25">
      <c r="A224" s="120" t="s">
        <v>398</v>
      </c>
      <c r="B224" s="120"/>
      <c r="C224" s="137"/>
      <c r="D224" s="137"/>
      <c r="E224" s="137"/>
      <c r="F224" s="137">
        <v>10</v>
      </c>
      <c r="G224" s="137">
        <v>14</v>
      </c>
      <c r="H224" s="137"/>
      <c r="I224" s="137"/>
      <c r="J224" s="137"/>
      <c r="K224" s="137"/>
      <c r="L224" s="137"/>
      <c r="M224" s="137"/>
      <c r="N224" s="137"/>
      <c r="O224" s="137">
        <v>24</v>
      </c>
    </row>
    <row r="225" spans="1:15" x14ac:dyDescent="0.25">
      <c r="A225" t="s">
        <v>344</v>
      </c>
      <c r="B225" t="s">
        <v>81</v>
      </c>
      <c r="C225" s="134"/>
      <c r="D225" s="134"/>
      <c r="E225" s="134"/>
      <c r="F225" s="134">
        <v>1</v>
      </c>
      <c r="G225" s="134"/>
      <c r="H225" s="134"/>
      <c r="I225" s="134"/>
      <c r="J225" s="134"/>
      <c r="K225" s="134"/>
      <c r="L225" s="134"/>
      <c r="M225" s="134"/>
      <c r="N225" s="134"/>
      <c r="O225" s="134">
        <v>1</v>
      </c>
    </row>
    <row r="226" spans="1:15" x14ac:dyDescent="0.25">
      <c r="A226" s="120" t="s">
        <v>399</v>
      </c>
      <c r="B226" s="120"/>
      <c r="C226" s="137"/>
      <c r="D226" s="137"/>
      <c r="E226" s="137"/>
      <c r="F226" s="137">
        <v>1</v>
      </c>
      <c r="G226" s="137"/>
      <c r="H226" s="137"/>
      <c r="I226" s="137"/>
      <c r="J226" s="137"/>
      <c r="K226" s="137"/>
      <c r="L226" s="137"/>
      <c r="M226" s="137"/>
      <c r="N226" s="137"/>
      <c r="O226" s="137">
        <v>1</v>
      </c>
    </row>
    <row r="227" spans="1:15" x14ac:dyDescent="0.25">
      <c r="A227" t="s">
        <v>375</v>
      </c>
      <c r="B227" t="s">
        <v>66</v>
      </c>
      <c r="C227" s="134"/>
      <c r="D227" s="134"/>
      <c r="E227" s="134"/>
      <c r="F227" s="134"/>
      <c r="G227" s="134">
        <v>8</v>
      </c>
      <c r="H227" s="134"/>
      <c r="I227" s="134"/>
      <c r="J227" s="134"/>
      <c r="K227" s="134"/>
      <c r="L227" s="134"/>
      <c r="M227" s="134"/>
      <c r="N227" s="134"/>
      <c r="O227" s="134">
        <v>8</v>
      </c>
    </row>
    <row r="228" spans="1:15" x14ac:dyDescent="0.25">
      <c r="B228" t="s">
        <v>109</v>
      </c>
      <c r="C228" s="134"/>
      <c r="D228" s="134"/>
      <c r="E228" s="134"/>
      <c r="F228" s="134"/>
      <c r="G228" s="134">
        <v>10</v>
      </c>
      <c r="H228" s="134"/>
      <c r="I228" s="134"/>
      <c r="J228" s="134"/>
      <c r="K228" s="134"/>
      <c r="L228" s="134"/>
      <c r="M228" s="134"/>
      <c r="N228" s="134"/>
      <c r="O228" s="134">
        <v>10</v>
      </c>
    </row>
    <row r="229" spans="1:15" x14ac:dyDescent="0.25">
      <c r="B229" t="s">
        <v>359</v>
      </c>
      <c r="C229" s="134"/>
      <c r="D229" s="134"/>
      <c r="E229" s="134"/>
      <c r="F229" s="134"/>
      <c r="G229" s="134">
        <v>14</v>
      </c>
      <c r="H229" s="134"/>
      <c r="I229" s="134"/>
      <c r="J229" s="134"/>
      <c r="K229" s="134"/>
      <c r="L229" s="134"/>
      <c r="M229" s="134"/>
      <c r="N229" s="134"/>
      <c r="O229" s="134">
        <v>14</v>
      </c>
    </row>
    <row r="230" spans="1:15" x14ac:dyDescent="0.25">
      <c r="A230" s="120" t="s">
        <v>400</v>
      </c>
      <c r="B230" s="120"/>
      <c r="C230" s="137"/>
      <c r="D230" s="137"/>
      <c r="E230" s="137"/>
      <c r="F230" s="137"/>
      <c r="G230" s="137">
        <v>32</v>
      </c>
      <c r="H230" s="137"/>
      <c r="I230" s="137"/>
      <c r="J230" s="137"/>
      <c r="K230" s="137"/>
      <c r="L230" s="137"/>
      <c r="M230" s="137"/>
      <c r="N230" s="137"/>
      <c r="O230" s="137">
        <v>32</v>
      </c>
    </row>
    <row r="231" spans="1:15" x14ac:dyDescent="0.25">
      <c r="A231" t="s">
        <v>354</v>
      </c>
      <c r="B231" t="s">
        <v>63</v>
      </c>
      <c r="C231" s="134"/>
      <c r="D231" s="134"/>
      <c r="E231" s="134"/>
      <c r="F231" s="134"/>
      <c r="G231" s="134">
        <v>1</v>
      </c>
      <c r="H231" s="134"/>
      <c r="I231" s="134"/>
      <c r="J231" s="134"/>
      <c r="K231" s="134"/>
      <c r="L231" s="134"/>
      <c r="M231" s="134"/>
      <c r="N231" s="134"/>
      <c r="O231" s="134">
        <v>1</v>
      </c>
    </row>
    <row r="232" spans="1:15" x14ac:dyDescent="0.25">
      <c r="A232" s="120" t="s">
        <v>401</v>
      </c>
      <c r="B232" s="120"/>
      <c r="C232" s="137"/>
      <c r="D232" s="137"/>
      <c r="E232" s="137"/>
      <c r="F232" s="137"/>
      <c r="G232" s="137">
        <v>1</v>
      </c>
      <c r="H232" s="137"/>
      <c r="I232" s="137"/>
      <c r="J232" s="137"/>
      <c r="K232" s="137"/>
      <c r="L232" s="137"/>
      <c r="M232" s="137"/>
      <c r="N232" s="137"/>
      <c r="O232" s="137">
        <v>1</v>
      </c>
    </row>
    <row r="233" spans="1:15" x14ac:dyDescent="0.25">
      <c r="A233" t="s">
        <v>356</v>
      </c>
      <c r="B233" t="s">
        <v>63</v>
      </c>
      <c r="C233" s="134"/>
      <c r="D233" s="134"/>
      <c r="E233" s="134"/>
      <c r="F233" s="134"/>
      <c r="G233" s="134">
        <v>1</v>
      </c>
      <c r="H233" s="134"/>
      <c r="I233" s="134"/>
      <c r="J233" s="134"/>
      <c r="K233" s="134"/>
      <c r="L233" s="134"/>
      <c r="M233" s="134"/>
      <c r="N233" s="134"/>
      <c r="O233" s="134">
        <v>1</v>
      </c>
    </row>
    <row r="234" spans="1:15" x14ac:dyDescent="0.25">
      <c r="A234" s="120" t="s">
        <v>402</v>
      </c>
      <c r="B234" s="120"/>
      <c r="C234" s="137"/>
      <c r="D234" s="137"/>
      <c r="E234" s="137"/>
      <c r="F234" s="137"/>
      <c r="G234" s="137">
        <v>1</v>
      </c>
      <c r="H234" s="137"/>
      <c r="I234" s="137"/>
      <c r="J234" s="137"/>
      <c r="K234" s="137"/>
      <c r="L234" s="137"/>
      <c r="M234" s="137"/>
      <c r="N234" s="137"/>
      <c r="O234" s="137">
        <v>1</v>
      </c>
    </row>
    <row r="235" spans="1:15" x14ac:dyDescent="0.25">
      <c r="A235" t="s">
        <v>362</v>
      </c>
      <c r="B235" t="s">
        <v>359</v>
      </c>
      <c r="C235" s="134"/>
      <c r="D235" s="134"/>
      <c r="E235" s="134"/>
      <c r="F235" s="134"/>
      <c r="G235" s="134">
        <v>4</v>
      </c>
      <c r="H235" s="134"/>
      <c r="I235" s="134"/>
      <c r="J235" s="134"/>
      <c r="K235" s="134"/>
      <c r="L235" s="134"/>
      <c r="M235" s="134"/>
      <c r="N235" s="134"/>
      <c r="O235" s="134">
        <v>4</v>
      </c>
    </row>
    <row r="236" spans="1:15" x14ac:dyDescent="0.25">
      <c r="A236" s="120" t="s">
        <v>403</v>
      </c>
      <c r="B236" s="120"/>
      <c r="C236" s="137"/>
      <c r="D236" s="137"/>
      <c r="E236" s="137"/>
      <c r="F236" s="137"/>
      <c r="G236" s="137">
        <v>4</v>
      </c>
      <c r="H236" s="137"/>
      <c r="I236" s="137"/>
      <c r="J236" s="137"/>
      <c r="K236" s="137"/>
      <c r="L236" s="137"/>
      <c r="M236" s="137"/>
      <c r="N236" s="137"/>
      <c r="O236" s="137">
        <v>4</v>
      </c>
    </row>
    <row r="237" spans="1:15" x14ac:dyDescent="0.25">
      <c r="A237" t="s">
        <v>363</v>
      </c>
      <c r="B237" t="s">
        <v>243</v>
      </c>
      <c r="C237" s="134"/>
      <c r="D237" s="134"/>
      <c r="E237" s="134"/>
      <c r="F237" s="134"/>
      <c r="G237" s="134">
        <v>2</v>
      </c>
      <c r="H237" s="134"/>
      <c r="I237" s="134"/>
      <c r="J237" s="134"/>
      <c r="K237" s="134"/>
      <c r="L237" s="134"/>
      <c r="M237" s="134"/>
      <c r="N237" s="134"/>
      <c r="O237" s="134">
        <v>2</v>
      </c>
    </row>
    <row r="238" spans="1:15" x14ac:dyDescent="0.25">
      <c r="B238" t="s">
        <v>359</v>
      </c>
      <c r="C238" s="134"/>
      <c r="D238" s="134"/>
      <c r="E238" s="134"/>
      <c r="F238" s="134"/>
      <c r="G238" s="134">
        <v>28</v>
      </c>
      <c r="H238" s="134"/>
      <c r="I238" s="134"/>
      <c r="J238" s="134"/>
      <c r="K238" s="134"/>
      <c r="L238" s="134"/>
      <c r="M238" s="134"/>
      <c r="N238" s="134"/>
      <c r="O238" s="134">
        <v>28</v>
      </c>
    </row>
    <row r="239" spans="1:15" x14ac:dyDescent="0.25">
      <c r="A239" s="120" t="s">
        <v>404</v>
      </c>
      <c r="B239" s="120"/>
      <c r="C239" s="137"/>
      <c r="D239" s="137"/>
      <c r="E239" s="137"/>
      <c r="F239" s="137"/>
      <c r="G239" s="137">
        <v>30</v>
      </c>
      <c r="H239" s="137"/>
      <c r="I239" s="137"/>
      <c r="J239" s="137"/>
      <c r="K239" s="137"/>
      <c r="L239" s="137"/>
      <c r="M239" s="137"/>
      <c r="N239" s="137"/>
      <c r="O239" s="137">
        <v>30</v>
      </c>
    </row>
    <row r="240" spans="1:15" x14ac:dyDescent="0.25">
      <c r="A240" t="s">
        <v>364</v>
      </c>
      <c r="B240" t="s">
        <v>359</v>
      </c>
      <c r="C240" s="134"/>
      <c r="D240" s="134"/>
      <c r="E240" s="134"/>
      <c r="F240" s="134"/>
      <c r="G240" s="134">
        <v>15</v>
      </c>
      <c r="H240" s="134"/>
      <c r="I240" s="134"/>
      <c r="J240" s="134"/>
      <c r="K240" s="134"/>
      <c r="L240" s="134"/>
      <c r="M240" s="134"/>
      <c r="N240" s="134"/>
      <c r="O240" s="134">
        <v>15</v>
      </c>
    </row>
    <row r="241" spans="1:15" x14ac:dyDescent="0.25">
      <c r="A241" s="120" t="s">
        <v>405</v>
      </c>
      <c r="B241" s="120"/>
      <c r="C241" s="137"/>
      <c r="D241" s="137"/>
      <c r="E241" s="137"/>
      <c r="F241" s="137"/>
      <c r="G241" s="137">
        <v>15</v>
      </c>
      <c r="H241" s="137"/>
      <c r="I241" s="137"/>
      <c r="J241" s="137"/>
      <c r="K241" s="137"/>
      <c r="L241" s="137"/>
      <c r="M241" s="137"/>
      <c r="N241" s="137"/>
      <c r="O241" s="137">
        <v>15</v>
      </c>
    </row>
    <row r="242" spans="1:15" x14ac:dyDescent="0.25">
      <c r="A242" t="s">
        <v>366</v>
      </c>
      <c r="B242" t="s">
        <v>350</v>
      </c>
      <c r="C242" s="134"/>
      <c r="D242" s="134"/>
      <c r="E242" s="134"/>
      <c r="F242" s="134"/>
      <c r="G242" s="134">
        <v>2</v>
      </c>
      <c r="H242" s="134"/>
      <c r="I242" s="134"/>
      <c r="J242" s="134"/>
      <c r="K242" s="134"/>
      <c r="L242" s="134"/>
      <c r="M242" s="134"/>
      <c r="N242" s="134"/>
      <c r="O242" s="134">
        <v>2</v>
      </c>
    </row>
    <row r="243" spans="1:15" x14ac:dyDescent="0.25">
      <c r="A243" s="120" t="s">
        <v>406</v>
      </c>
      <c r="B243" s="120"/>
      <c r="C243" s="137"/>
      <c r="D243" s="137"/>
      <c r="E243" s="137"/>
      <c r="F243" s="137"/>
      <c r="G243" s="137">
        <v>2</v>
      </c>
      <c r="H243" s="137"/>
      <c r="I243" s="137"/>
      <c r="J243" s="137"/>
      <c r="K243" s="137"/>
      <c r="L243" s="137"/>
      <c r="M243" s="137"/>
      <c r="N243" s="137"/>
      <c r="O243" s="137">
        <v>2</v>
      </c>
    </row>
    <row r="244" spans="1:15" x14ac:dyDescent="0.25">
      <c r="A244" t="s">
        <v>368</v>
      </c>
      <c r="B244" t="s">
        <v>350</v>
      </c>
      <c r="C244" s="134"/>
      <c r="D244" s="134"/>
      <c r="E244" s="134"/>
      <c r="F244" s="134"/>
      <c r="G244" s="134">
        <v>6</v>
      </c>
      <c r="H244" s="134"/>
      <c r="I244" s="134"/>
      <c r="J244" s="134"/>
      <c r="K244" s="134"/>
      <c r="L244" s="134"/>
      <c r="M244" s="134"/>
      <c r="N244" s="134"/>
      <c r="O244" s="134">
        <v>6</v>
      </c>
    </row>
    <row r="245" spans="1:15" x14ac:dyDescent="0.25">
      <c r="A245" s="120" t="s">
        <v>407</v>
      </c>
      <c r="B245" s="120"/>
      <c r="C245" s="137"/>
      <c r="D245" s="137"/>
      <c r="E245" s="137"/>
      <c r="F245" s="137"/>
      <c r="G245" s="137">
        <v>6</v>
      </c>
      <c r="H245" s="137"/>
      <c r="I245" s="137"/>
      <c r="J245" s="137"/>
      <c r="K245" s="137"/>
      <c r="L245" s="137"/>
      <c r="M245" s="137"/>
      <c r="N245" s="137"/>
      <c r="O245" s="137">
        <v>6</v>
      </c>
    </row>
    <row r="246" spans="1:15" x14ac:dyDescent="0.25">
      <c r="A246" t="s">
        <v>371</v>
      </c>
      <c r="B246" t="s">
        <v>243</v>
      </c>
      <c r="C246" s="134"/>
      <c r="D246" s="134"/>
      <c r="E246" s="134"/>
      <c r="F246" s="134"/>
      <c r="G246" s="134">
        <v>3</v>
      </c>
      <c r="H246" s="134"/>
      <c r="I246" s="134"/>
      <c r="J246" s="134"/>
      <c r="K246" s="134"/>
      <c r="L246" s="134"/>
      <c r="M246" s="134"/>
      <c r="N246" s="134"/>
      <c r="O246" s="134">
        <v>3</v>
      </c>
    </row>
    <row r="247" spans="1:15" x14ac:dyDescent="0.25">
      <c r="A247" s="120" t="s">
        <v>408</v>
      </c>
      <c r="B247" s="120"/>
      <c r="C247" s="137"/>
      <c r="D247" s="137"/>
      <c r="E247" s="137"/>
      <c r="F247" s="137"/>
      <c r="G247" s="137">
        <v>3</v>
      </c>
      <c r="H247" s="137"/>
      <c r="I247" s="137"/>
      <c r="J247" s="137"/>
      <c r="K247" s="137"/>
      <c r="L247" s="137"/>
      <c r="M247" s="137"/>
      <c r="N247" s="137"/>
      <c r="O247" s="137">
        <v>3</v>
      </c>
    </row>
    <row r="248" spans="1:15" x14ac:dyDescent="0.25">
      <c r="A248" t="s">
        <v>376</v>
      </c>
      <c r="B248" t="s">
        <v>359</v>
      </c>
      <c r="C248" s="134"/>
      <c r="D248" s="134"/>
      <c r="E248" s="134"/>
      <c r="F248" s="134"/>
      <c r="G248" s="134">
        <v>4</v>
      </c>
      <c r="H248" s="134"/>
      <c r="I248" s="134"/>
      <c r="J248" s="134"/>
      <c r="K248" s="134"/>
      <c r="L248" s="134"/>
      <c r="M248" s="134"/>
      <c r="N248" s="134"/>
      <c r="O248" s="134">
        <v>4</v>
      </c>
    </row>
    <row r="249" spans="1:15" x14ac:dyDescent="0.25">
      <c r="A249" s="120" t="s">
        <v>409</v>
      </c>
      <c r="B249" s="120"/>
      <c r="C249" s="137"/>
      <c r="D249" s="137"/>
      <c r="E249" s="137"/>
      <c r="F249" s="137"/>
      <c r="G249" s="137">
        <v>4</v>
      </c>
      <c r="H249" s="137"/>
      <c r="I249" s="137"/>
      <c r="J249" s="137"/>
      <c r="K249" s="137"/>
      <c r="L249" s="137"/>
      <c r="M249" s="137"/>
      <c r="N249" s="137"/>
      <c r="O249" s="137">
        <v>4</v>
      </c>
    </row>
    <row r="250" spans="1:15" x14ac:dyDescent="0.25">
      <c r="A250" t="s">
        <v>377</v>
      </c>
      <c r="B250" t="s">
        <v>359</v>
      </c>
      <c r="C250" s="134"/>
      <c r="D250" s="134"/>
      <c r="E250" s="134"/>
      <c r="F250" s="134"/>
      <c r="G250" s="134">
        <v>9</v>
      </c>
      <c r="H250" s="134"/>
      <c r="I250" s="134"/>
      <c r="J250" s="134"/>
      <c r="K250" s="134"/>
      <c r="L250" s="134"/>
      <c r="M250" s="134"/>
      <c r="N250" s="134"/>
      <c r="O250" s="134">
        <v>9</v>
      </c>
    </row>
    <row r="251" spans="1:15" x14ac:dyDescent="0.25">
      <c r="A251" s="120" t="s">
        <v>410</v>
      </c>
      <c r="B251" s="120"/>
      <c r="C251" s="137"/>
      <c r="D251" s="137"/>
      <c r="E251" s="137"/>
      <c r="F251" s="137"/>
      <c r="G251" s="137">
        <v>9</v>
      </c>
      <c r="H251" s="137"/>
      <c r="I251" s="137"/>
      <c r="J251" s="137"/>
      <c r="K251" s="137"/>
      <c r="L251" s="137"/>
      <c r="M251" s="137"/>
      <c r="N251" s="137"/>
      <c r="O251" s="137">
        <v>9</v>
      </c>
    </row>
    <row r="252" spans="1:15" x14ac:dyDescent="0.25">
      <c r="A252" t="s">
        <v>385</v>
      </c>
      <c r="B252" t="s">
        <v>359</v>
      </c>
      <c r="C252" s="134"/>
      <c r="D252" s="134"/>
      <c r="E252" s="134"/>
      <c r="F252" s="134"/>
      <c r="G252" s="134">
        <v>2</v>
      </c>
      <c r="H252" s="134"/>
      <c r="I252" s="134"/>
      <c r="J252" s="134"/>
      <c r="K252" s="134"/>
      <c r="L252" s="134"/>
      <c r="M252" s="134"/>
      <c r="N252" s="134"/>
      <c r="O252" s="134">
        <v>2</v>
      </c>
    </row>
    <row r="253" spans="1:15" x14ac:dyDescent="0.25">
      <c r="A253" s="120" t="s">
        <v>411</v>
      </c>
      <c r="B253" s="120"/>
      <c r="C253" s="137"/>
      <c r="D253" s="137"/>
      <c r="E253" s="137"/>
      <c r="F253" s="137"/>
      <c r="G253" s="137">
        <v>2</v>
      </c>
      <c r="H253" s="137"/>
      <c r="I253" s="137"/>
      <c r="J253" s="137"/>
      <c r="K253" s="137"/>
      <c r="L253" s="137"/>
      <c r="M253" s="137"/>
      <c r="N253" s="137"/>
      <c r="O253" s="137">
        <v>2</v>
      </c>
    </row>
    <row r="254" spans="1:15" x14ac:dyDescent="0.25">
      <c r="A254" t="s">
        <v>50</v>
      </c>
      <c r="C254" s="134">
        <v>42</v>
      </c>
      <c r="D254" s="134">
        <v>16</v>
      </c>
      <c r="E254" s="134">
        <v>69</v>
      </c>
      <c r="F254" s="134">
        <v>184</v>
      </c>
      <c r="G254" s="134">
        <v>334</v>
      </c>
      <c r="H254" s="134">
        <v>90</v>
      </c>
      <c r="I254" s="134">
        <v>49</v>
      </c>
      <c r="J254" s="134">
        <v>85</v>
      </c>
      <c r="K254" s="134">
        <v>51</v>
      </c>
      <c r="L254" s="134">
        <v>97</v>
      </c>
      <c r="M254" s="134">
        <v>84</v>
      </c>
      <c r="N254" s="134">
        <v>52</v>
      </c>
      <c r="O254" s="134">
        <v>1153</v>
      </c>
    </row>
  </sheetData>
  <pageMargins left="0.39370078740157483" right="0" top="0.74803149606299213" bottom="0.74803149606299213" header="0.31496062992125984" footer="0.31496062992125984"/>
  <pageSetup scale="87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Raw Sales</vt:lpstr>
      <vt:lpstr>Profit by month 2021</vt:lpstr>
      <vt:lpstr>Qty by product, customer, month</vt:lpstr>
      <vt:lpstr>'Profit by month 2021'!Print_Area</vt:lpstr>
      <vt:lpstr>'Qty by product, customer, month'!Print_Area</vt:lpstr>
      <vt:lpstr>'Raw Sales'!Print_Area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2021-10-27T19:04:59Z</cp:lastPrinted>
  <dcterms:created xsi:type="dcterms:W3CDTF">2020-06-10T11:05:13Z</dcterms:created>
  <dcterms:modified xsi:type="dcterms:W3CDTF">2021-11-07T15:22:29Z</dcterms:modified>
</cp:coreProperties>
</file>