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32B4EE95-73BF-410D-9B90-C8FEF428127A}" xr6:coauthVersionLast="47" xr6:coauthVersionMax="47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 2021" sheetId="3" r:id="rId2"/>
    <sheet name="Qty by product, customer, month" sheetId="4" r:id="rId3"/>
  </sheets>
  <definedNames>
    <definedName name="_xlnm._FilterDatabase" localSheetId="0" hidden="1">'Raw Sales'!$A$4:$AE$510</definedName>
    <definedName name="_xlnm.Print_Area" localSheetId="1">'Profit by month 2021'!$A$1:$I$301</definedName>
    <definedName name="_xlnm.Print_Area" localSheetId="2">'Qty by product, customer, month'!$V$2:$AD$32</definedName>
    <definedName name="_xlnm.Print_Area" localSheetId="0">'Raw Sales'!$A$1:$AB$540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D525" i="1"/>
  <c r="AA525" i="1"/>
  <c r="Z528" i="1"/>
  <c r="Z527" i="1"/>
  <c r="AC527" i="1"/>
  <c r="Z525" i="1"/>
  <c r="W525" i="1"/>
  <c r="AC525" i="1" s="1"/>
  <c r="W526" i="1"/>
  <c r="W527" i="1"/>
  <c r="W528" i="1"/>
  <c r="AC528" i="1" s="1"/>
  <c r="M528" i="1"/>
  <c r="N528" i="1"/>
  <c r="O528" i="1"/>
  <c r="M527" i="1"/>
  <c r="N527" i="1"/>
  <c r="O527" i="1" s="1"/>
  <c r="M526" i="1"/>
  <c r="N526" i="1"/>
  <c r="O526" i="1" s="1"/>
  <c r="Z526" i="1" s="1"/>
  <c r="AC526" i="1" s="1"/>
  <c r="M525" i="1"/>
  <c r="N525" i="1"/>
  <c r="O525" i="1" s="1"/>
  <c r="K528" i="1"/>
  <c r="K527" i="1"/>
  <c r="K526" i="1"/>
  <c r="K525" i="1"/>
  <c r="Z512" i="1"/>
  <c r="AC512" i="1" s="1"/>
  <c r="Z517" i="1"/>
  <c r="M524" i="1"/>
  <c r="N524" i="1"/>
  <c r="O524" i="1" s="1"/>
  <c r="Z524" i="1" s="1"/>
  <c r="M523" i="1"/>
  <c r="N523" i="1"/>
  <c r="O523" i="1"/>
  <c r="Z523" i="1" s="1"/>
  <c r="AC523" i="1" s="1"/>
  <c r="K524" i="1"/>
  <c r="W524" i="1" s="1"/>
  <c r="AC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AC521" i="1" s="1"/>
  <c r="K521" i="1"/>
  <c r="W521" i="1" s="1"/>
  <c r="M520" i="1"/>
  <c r="N520" i="1"/>
  <c r="O520" i="1" s="1"/>
  <c r="Z520" i="1" s="1"/>
  <c r="K520" i="1"/>
  <c r="W520" i="1" s="1"/>
  <c r="AC520" i="1" s="1"/>
  <c r="M519" i="1"/>
  <c r="N519" i="1"/>
  <c r="O519" i="1" s="1"/>
  <c r="Z519" i="1" s="1"/>
  <c r="K519" i="1"/>
  <c r="W519" i="1" s="1"/>
  <c r="AC519" i="1" s="1"/>
  <c r="M518" i="1"/>
  <c r="N518" i="1"/>
  <c r="O518" i="1" s="1"/>
  <c r="Z518" i="1" s="1"/>
  <c r="AC518" i="1" s="1"/>
  <c r="K518" i="1"/>
  <c r="W518" i="1" s="1"/>
  <c r="M517" i="1"/>
  <c r="N517" i="1"/>
  <c r="O517" i="1" s="1"/>
  <c r="M516" i="1"/>
  <c r="N516" i="1"/>
  <c r="O516" i="1"/>
  <c r="Z516" i="1" s="1"/>
  <c r="AC516" i="1" s="1"/>
  <c r="K517" i="1"/>
  <c r="W517" i="1"/>
  <c r="AC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/>
  <c r="Z513" i="1" s="1"/>
  <c r="K512" i="1"/>
  <c r="W512" i="1" s="1"/>
  <c r="M512" i="1"/>
  <c r="N512" i="1"/>
  <c r="O512" i="1" s="1"/>
  <c r="AA526" i="1" l="1"/>
  <c r="X525" i="1"/>
  <c r="X526" i="1" s="1"/>
  <c r="X527" i="1" s="1"/>
  <c r="X528" i="1" s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C507" i="1"/>
  <c r="B507" i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C497" i="1"/>
  <c r="B497" i="1"/>
  <c r="K495" i="1"/>
  <c r="W495" i="1" s="1"/>
  <c r="M495" i="1"/>
  <c r="N495" i="1"/>
  <c r="O495" i="1" s="1"/>
  <c r="Z495" i="1" s="1"/>
  <c r="K496" i="1"/>
  <c r="W496" i="1" s="1"/>
  <c r="K511" i="1"/>
  <c r="W511" i="1" s="1"/>
  <c r="AC511" i="1" s="1"/>
  <c r="C495" i="1"/>
  <c r="B495" i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O493" i="1" s="1"/>
  <c r="Z493" i="1" s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K493" i="1"/>
  <c r="W493" i="1" s="1"/>
  <c r="K494" i="1"/>
  <c r="W494" i="1" s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6" i="1"/>
  <c r="C496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8" i="1"/>
  <c r="C508" i="1"/>
  <c r="B509" i="1"/>
  <c r="C509" i="1"/>
  <c r="B510" i="1"/>
  <c r="C510" i="1"/>
  <c r="AA527" i="1" l="1"/>
  <c r="AD526" i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A528" i="1" l="1"/>
  <c r="AD528" i="1" s="1"/>
  <c r="AD527" i="1"/>
  <c r="AC472" i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/>
  <c r="Z446" i="1" s="1"/>
  <c r="O449" i="1"/>
  <c r="Z449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C413" i="1"/>
  <c r="B413" i="1"/>
  <c r="C412" i="1"/>
  <c r="B412" i="1"/>
  <c r="C411" i="1"/>
  <c r="B411" i="1"/>
  <c r="B410" i="1"/>
  <c r="C410" i="1"/>
  <c r="W409" i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C409" i="1"/>
  <c r="B409" i="1"/>
  <c r="C408" i="1"/>
  <c r="B408" i="1"/>
  <c r="C406" i="1"/>
  <c r="B406" i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B390" i="1"/>
  <c r="C390" i="1"/>
  <c r="B391" i="1"/>
  <c r="C391" i="1"/>
  <c r="B392" i="1"/>
  <c r="C392" i="1"/>
  <c r="B393" i="1"/>
  <c r="C393" i="1"/>
  <c r="M390" i="1"/>
  <c r="N390" i="1"/>
  <c r="O390" i="1" s="1"/>
  <c r="Z390" i="1" s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B384" i="1"/>
  <c r="C384" i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2" i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AC279" i="1" s="1"/>
  <c r="K280" i="1"/>
  <c r="W280" i="1" s="1"/>
  <c r="K281" i="1"/>
  <c r="W281" i="1" s="1"/>
  <c r="AC280" i="1" l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AC212" i="1" s="1"/>
  <c r="K211" i="1"/>
  <c r="W211" i="1" s="1"/>
  <c r="K210" i="1"/>
  <c r="W210" i="1" s="1"/>
  <c r="K209" i="1"/>
  <c r="W209" i="1" s="1"/>
  <c r="AC211" i="1" l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537" i="1"/>
  <c r="O537" i="1" s="1"/>
  <c r="M537" i="1"/>
  <c r="K537" i="1"/>
  <c r="N536" i="1"/>
  <c r="O536" i="1" s="1"/>
  <c r="M536" i="1"/>
  <c r="K536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X60" i="1"/>
  <c r="AD59" i="1"/>
  <c r="X61" i="1" l="1"/>
  <c r="AD60" i="1"/>
  <c r="X62" i="1" l="1"/>
  <c r="AD61" i="1"/>
  <c r="X63" i="1" l="1"/>
  <c r="AD62" i="1"/>
  <c r="X64" i="1" l="1"/>
  <c r="AD63" i="1"/>
  <c r="X65" i="1" l="1"/>
  <c r="AD64" i="1"/>
  <c r="X66" i="1" l="1"/>
  <c r="AD65" i="1"/>
  <c r="X67" i="1" l="1"/>
  <c r="AD66" i="1"/>
  <c r="X68" i="1" l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4" i="1" s="1"/>
  <c r="AD5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<sst xmlns="http://schemas.openxmlformats.org/spreadsheetml/2006/main" count="3132" uniqueCount="477">
  <si>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</si>
  <si>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</si>
  <si>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</si>
  <si>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</si>
  <si>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</si>
  <si>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</si>
  <si>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</si>
  <si>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</si>
  <si>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</si>
  <si>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</si>
  <si>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</si>
  <si>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</si>
  <si>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</si>
  <si>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</si>
  <si>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</si>
  <si>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</si>
  <si>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</si>
  <si>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</si>
  <si>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</si>
  <si>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</si>
  <si>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</si>
  <si>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</si>
  <si>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</si>
  <si>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</si>
  <si>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</si>
  <si>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</si>
  <si>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</si>
  <si>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</si>
  <si>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</si>
  <si>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</si>
  <si>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</si>
  <si>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</si>
  <si>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</si>
  <si>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</si>
  <si>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</si>
  <si>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</si>
  <si>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</si>
  <si>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</si>
  <si>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</si>
  <si>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</si>
  <si>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</si>
  <si>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</si>
  <si>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</si>
  <si>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</si>
  <si>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</si>
  <si>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</si>
  <si>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</si>
  <si>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</si>
  <si>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</si>
  <si>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</si>
  <si>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</si>
  <si>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</si>
  <si>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</si>
  <si>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9 Total</t>
  </si>
  <si>
    <t>10 Total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</si>
  <si>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</si>
  <si>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</si>
  <si>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</si>
  <si>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</si>
  <si>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</si>
  <si>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</si>
  <si>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</si>
  <si>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</si>
  <si>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</si>
  <si>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</si>
  <si>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</si>
  <si>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</si>
  <si>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</si>
  <si>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</si>
  <si>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</si>
  <si>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</si>
  <si>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</si>
  <si>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</si>
  <si>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</si>
  <si>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</si>
  <si>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</si>
  <si>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</si>
  <si>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</si>
  <si>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</si>
  <si>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</si>
  <si>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</si>
  <si>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</si>
  <si>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</si>
  <si>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</si>
  <si>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</si>
  <si>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</si>
  <si>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</si>
  <si>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</si>
  <si>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</si>
  <si>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</si>
  <si>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</si>
  <si>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</si>
  <si>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</si>
  <si>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</si>
  <si>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</si>
  <si>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</si>
  <si>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</si>
  <si>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</si>
  <si>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</si>
  <si>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</si>
  <si>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</si>
  <si>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</si>
  <si>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</si>
  <si>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</si>
  <si>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</si>
  <si>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</si>
  <si>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</si>
  <si>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</si>
  <si>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</si>
  <si>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</si>
  <si>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</si>
  <si>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</si>
  <si>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</si>
  <si>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</si>
  <si>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</si>
  <si>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</si>
  <si>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</si>
  <si>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</si>
  <si>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</si>
  <si>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</si>
  <si>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</si>
  <si>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</si>
  <si>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</si>
  <si>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</si>
  <si>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</si>
  <si>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</si>
  <si>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</si>
  <si>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</si>
  <si>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</si>
  <si>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</si>
  <si>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</si>
  <si>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</si>
  <si>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</si>
  <si>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</si>
  <si>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</si>
  <si>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</si>
  <si>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</si>
  <si>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</si>
  <si>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</si>
  <si>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</si>
  <si>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</si>
  <si>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</si>
  <si>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</si>
  <si>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</si>
  <si>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</si>
  <si>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</si>
  <si>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</si>
  <si>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</si>
  <si>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</si>
  <si>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</si>
  <si>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</si>
  <si>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</si>
  <si>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</si>
  <si>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</si>
  <si>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</si>
  <si>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</si>
  <si>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</si>
  <si>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</si>
  <si>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</si>
  <si>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</si>
  <si>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</si>
  <si>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</si>
  <si>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</si>
  <si>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</si>
  <si>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</si>
  <si>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</si>
  <si>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</si>
  <si>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</si>
  <si>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</si>
  <si>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</si>
  <si>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</si>
  <si>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</si>
  <si>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</si>
  <si>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</si>
  <si>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</si>
  <si>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</si>
  <si>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</si>
  <si>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</si>
  <si>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</si>
  <si>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</si>
  <si>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</si>
  <si>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</si>
  <si>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</si>
  <si>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</si>
  <si>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</si>
  <si>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</si>
  <si>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</si>
  <si>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</si>
  <si>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</si>
  <si>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</si>
  <si>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</si>
  <si>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</si>
  <si>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</si>
  <si>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</si>
  <si>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</si>
  <si>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</si>
  <si>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</si>
  <si>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</si>
  <si>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</si>
  <si>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</si>
  <si>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</si>
  <si>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</si>
  <si>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</si>
  <si>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</si>
  <si>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</si>
  <si>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</si>
  <si>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</si>
  <si>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</si>
  <si>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</si>
  <si>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</si>
  <si>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</si>
  <si>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</si>
  <si>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</si>
  <si>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</si>
  <si>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</si>
  <si>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</si>
  <si>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</si>
  <si>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</si>
  <si>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</si>
  <si>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</si>
  <si>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</si>
  <si>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</si>
  <si>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</si>
  <si>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</si>
  <si>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</si>
  <si>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</si>
  <si>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</si>
  <si>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</si>
  <si>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</si>
  <si>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</si>
  <si>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</si>
  <si>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</si>
  <si>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</si>
  <si>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</si>
  <si>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</si>
  <si>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</si>
  <si>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</si>
  <si>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</si>
  <si>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JMC Steel Engineering Sdn Bhd Total</t>
  </si>
  <si>
    <t>Perniagaan Fibra Sahih Total</t>
  </si>
  <si>
    <t>Yew Seng Gardening Supply Sdn Bhd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</si>
  <si>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</si>
  <si>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</si>
  <si>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</si>
  <si>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</si>
  <si>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</si>
  <si>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</si>
  <si>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</si>
  <si>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</si>
  <si>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</si>
  <si>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</si>
  <si>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</si>
  <si>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</si>
  <si>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</si>
  <si>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</si>
  <si>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</si>
  <si>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</si>
  <si>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</si>
  <si>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</si>
  <si>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</si>
  <si>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</si>
  <si>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</si>
  <si>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</si>
  <si>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</si>
  <si>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</si>
  <si>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</si>
  <si>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</si>
  <si>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</si>
  <si>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</si>
  <si>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</si>
  <si>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</si>
  <si>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</si>
  <si>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</si>
  <si>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</si>
  <si>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</si>
  <si>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</si>
  <si>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</si>
  <si>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</si>
  <si>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</si>
  <si>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</si>
  <si>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</si>
  <si>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</si>
  <si>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</si>
  <si>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</si>
  <si>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</si>
  <si>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</si>
  <si>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</si>
  <si>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</si>
  <si>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</si>
  <si>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</si>
  <si>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</si>
  <si>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</si>
  <si>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</si>
  <si>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</si>
  <si>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</si>
  <si>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</si>
  <si>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</si>
  <si>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</si>
  <si>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</si>
  <si>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</si>
  <si>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</si>
  <si>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</si>
  <si>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</si>
  <si>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</si>
  <si>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</si>
  <si>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</si>
  <si>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</si>
  <si>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</si>
  <si>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</si>
  <si>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</si>
  <si>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</si>
  <si>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</si>
  <si>
    <t>INV00000101</t>
  </si>
  <si>
    <t>INV00000103</t>
  </si>
  <si>
    <t>INV00000104</t>
  </si>
  <si>
    <t>Mould Released</t>
  </si>
  <si>
    <t>5 Total</t>
  </si>
  <si>
    <t>Mould Released Total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</si>
  <si>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</si>
  <si>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</si>
  <si>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</si>
  <si>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</si>
  <si>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</si>
  <si>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</si>
  <si>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</si>
  <si>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</si>
  <si>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</si>
  <si>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RA CSM 450 TWL 60kg 64m(L) X 2080mm(W) Total</t>
  </si>
  <si>
    <t>RA CSM 300 GSM 54kg 64m(L) X 1860mm(W) Total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</si>
  <si>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</si>
  <si>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</si>
  <si>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</si>
  <si>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</si>
  <si>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</si>
  <si>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</si>
  <si>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</si>
  <si>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</si>
  <si>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</si>
  <si>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</si>
  <si>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</si>
  <si>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</si>
  <si>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</si>
  <si>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</si>
  <si>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</si>
  <si>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</si>
  <si>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</si>
  <si>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</si>
  <si>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</si>
  <si>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</si>
  <si>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</si>
  <si>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</si>
  <si>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</si>
  <si>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</si>
  <si>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</si>
  <si>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</si>
  <si>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</si>
  <si>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</si>
  <si>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</si>
  <si>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</si>
  <si>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</si>
  <si>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</si>
  <si>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</si>
  <si>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</si>
  <si>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</si>
  <si>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</si>
  <si>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</si>
  <si>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</si>
  <si>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</si>
  <si>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</si>
  <si>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</si>
  <si>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</si>
  <si>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</si>
  <si>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</si>
  <si>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</si>
  <si>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</si>
  <si>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</si>
  <si>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</si>
  <si>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</si>
  <si>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Aumada Energy &amp; Technologies(M) Sdn Bhd Total</t>
  </si>
  <si>
    <t>Living Divani (M) Sdn Bhd Total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</si>
  <si>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</si>
  <si>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</si>
  <si>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</si>
  <si>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</si>
  <si>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</si>
  <si>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</si>
  <si>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</si>
  <si>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</si>
  <si>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Wonderland Design Productions Studio Total</t>
  </si>
  <si>
    <t>INV00000143</t>
  </si>
  <si>
    <t>INV00000144</t>
  </si>
  <si>
    <t>INV00000145</t>
  </si>
  <si>
    <t>INV00000146</t>
  </si>
  <si>
    <t>INV00000147</t>
  </si>
  <si>
    <t>INV00000148</t>
  </si>
  <si>
    <t>RA Resin (25kg) Total</t>
  </si>
  <si>
    <t>RA Mepoxe M (5kg) Total</t>
  </si>
  <si>
    <t>RA Resin 3338NW (220kg) Total</t>
  </si>
  <si>
    <t>RA CSM 450 37kg 79m(L) X 1040mm(W) Total</t>
  </si>
  <si>
    <t>RF Resin 3317AW (220Kg) Total</t>
  </si>
  <si>
    <t>RI Silicone Rubber (25kg) Total</t>
  </si>
  <si>
    <t>RA Resin SHCP268W (225kg) Total</t>
  </si>
  <si>
    <t>RA CSM 450 TWL (37Kg) 1040mm Total</t>
  </si>
  <si>
    <t>RA Woven Roving E-600 (45kg) 1120mm Total</t>
  </si>
  <si>
    <t>RG CSM 300 GSM 54Kg 96m(L) X 1860mm(W) Total</t>
  </si>
  <si>
    <t>RJ TR104 Hi Temp Wax Total</t>
  </si>
  <si>
    <t>RA VE Resin (25kg) Total</t>
  </si>
  <si>
    <t>RA GP Resin (225Kg)*GFRP Total</t>
  </si>
  <si>
    <t>RJ Woven Roving E-600 (45kg) 1120mm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</si>
  <si>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</si>
  <si>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</si>
  <si>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</si>
  <si>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</si>
  <si>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</si>
  <si>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</si>
  <si>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</si>
  <si>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</si>
  <si>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</si>
  <si>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</si>
  <si>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RA Pigment Black (1kg) Total</t>
  </si>
  <si>
    <t>11 Total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</si>
  <si>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</si>
  <si>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</si>
  <si>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</si>
  <si>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</si>
  <si>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</si>
  <si>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</si>
  <si>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</si>
  <si>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</si>
  <si>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</si>
  <si>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</si>
  <si>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</si>
  <si>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</si>
  <si>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Cash - En Mat Total</t>
  </si>
  <si>
    <t>KT Profesional Total</t>
  </si>
  <si>
    <t>RA Resin 3317AW (20Kg) Total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</si>
  <si>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</si>
  <si>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</si>
  <si>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</si>
  <si>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</si>
  <si>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</si>
  <si>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</si>
  <si>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</si>
  <si>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</si>
  <si>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</si>
  <si>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</si>
  <si>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</si>
  <si>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</si>
  <si>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</si>
  <si>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</si>
  <si>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</si>
  <si>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</si>
  <si>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</si>
  <si>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</si>
  <si>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</si>
  <si>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</si>
  <si>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</si>
  <si>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</si>
  <si>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12 Total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</si>
  <si>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</si>
  <si>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</si>
  <si>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</si>
  <si>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</si>
  <si>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</si>
  <si>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</si>
  <si>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</si>
  <si>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RD Paint Brush 1.1/2"(12Pc/Ctr) Total</t>
  </si>
  <si>
    <t>RA Tissue Mat (300M2) 30G/M2 1Meter (9Kg) Soft Total</t>
  </si>
  <si>
    <t>RA Resin 9539W (225Kg) Total</t>
  </si>
  <si>
    <t>RA CSM 450 GSM 51kg 64m(L) X 1860mm(W) Total</t>
  </si>
  <si>
    <t>RF Resin 3338NW (220Kg) Total</t>
  </si>
  <si>
    <t>RA CSM 300 TWL 54Kg 96m(L) X 1860mm(W) Total</t>
  </si>
  <si>
    <t>RL CSM 450 Jushi 64kg 1800mm(W) Total</t>
  </si>
  <si>
    <t>RL CSM 450 Jushi 37kg 1040mm(W) Total</t>
  </si>
  <si>
    <t>RA CSM 450 (30Kg) 64m(L) x 1040mm(W) Total</t>
  </si>
  <si>
    <t>RF Woven Roving E-600 (45kg) 1120mm Total</t>
  </si>
  <si>
    <t>INV00000181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</si>
</sst>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  <xf numFmtId="43" fontId="5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6"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67.042161805555" createdVersion="7" refreshedVersion="7" minRefreshableVersion="3" recordCount="524" xr:uid="{C958BF98-556B-4F5E-B24D-53C7E47AB243}">
  <cacheSource type="worksheet">
    <worksheetSource ref="A4:AD528" sheet="Raw Sales"/>
  </cacheSource>
  <cacheFields count="30">
    <cacheField name="Date" numFmtId="14">
      <sharedItems containsSemiMixedTypes="0" containsNonDate="0" containsDate="1" containsString="0" minDate="2019-12-23T00:00:00" maxDate="2022-01-01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</sharedItems>
    </cacheField>
    <cacheField name="Product Code" numFmtId="0">
      <sharedItems count="9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717593.9994999998"/>
    </cacheField>
    <cacheField name="Sales Qty" numFmtId="0">
      <sharedItems containsSemiMixedTypes="0" containsString="0" containsNumber="1" containsInteger="1" minValue="0" maxValue="15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20087.85049999997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837681.84999999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67.042162384256" createdVersion="7" refreshedVersion="7" minRefreshableVersion="3" recordCount="405" xr:uid="{F3A2DEF4-6170-4807-8A4D-38A52B0A4B43}">
  <cacheSource type="worksheet">
    <worksheetSource ref="A4:AD409" sheet="Raw Sales"/>
  </cacheSource>
  <cacheFields count="30">
    <cacheField name="Date" numFmtId="14">
      <sharedItems containsSemiMixedTypes="0" containsNonDate="0" containsDate="1" containsString="0" minDate="2019-12-23T00:00:00" maxDate="2021-10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/>
    </cacheField>
    <cacheField name="Product Code" numFmtId="0">
      <sharedItems count="7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496571.79949999996"/>
    </cacheField>
    <cacheField name="Sales Qty" numFmtId="0">
      <sharedItems containsSemiMixedTypes="0" containsString="0" containsNumber="1" containsInteger="1" minValue="0" maxValue="14" count="12">
        <n v="1"/>
        <n v="6"/>
        <n v="2"/>
        <n v="3"/>
        <n v="9"/>
        <n v="4"/>
        <n v="5"/>
        <n v="10"/>
        <n v="8"/>
        <n v="7"/>
        <n v="0"/>
        <n v="14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90227.950499999963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586799.749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67.042162731479" createdVersion="7" refreshedVersion="7" minRefreshableVersion="3" recordCount="524" xr:uid="{02E6D7BB-F5B6-45A2-8714-FE0A29F32719}">
  <cacheSource type="worksheet">
    <worksheetSource ref="A4:AE528" sheet="Raw Sales"/>
  </cacheSource>
  <cacheFields count="31">
    <cacheField name="Date" numFmtId="14">
      <sharedItems containsSemiMixedTypes="0" containsNonDate="0" containsDate="1" containsString="0" minDate="2019-12-23T00:00:00" maxDate="2022-01-01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</sharedItems>
    </cacheField>
    <cacheField name="Product Code" numFmtId="0">
      <sharedItems count="9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</sharedItems>
    </cacheField>
    <cacheField name="Unit Price" numFmtId="4">
      <sharedItems containsSemiMixedTypes="0" containsString="0" containsNumber="1" minValue="0" maxValue="305" count="83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69"/>
        <n v="9.3000000000000007"/>
        <n v="9.8000000000000007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 count="88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</sharedItems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717593.9994999998"/>
    </cacheField>
    <cacheField name="Sales Qty" numFmtId="0">
      <sharedItems containsSemiMixedTypes="0" containsString="0" containsNumber="1" containsInteger="1" minValue="0" maxValue="15" count="14">
        <n v="1"/>
        <n v="6"/>
        <n v="2"/>
        <n v="3"/>
        <n v="9"/>
        <n v="4"/>
        <n v="5"/>
        <n v="10"/>
        <n v="8"/>
        <n v="7"/>
        <n v="0"/>
        <n v="14"/>
        <n v="15"/>
        <n v="11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20087.85049999997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837681.84999999974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d v="2019-12-23T00:00:00"/>
    <n v="12"/>
    <n v="2019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n v="2019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n v="202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n v="202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n v="202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n v="202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n v="202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n v="202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n v="202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n v="202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n v="202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n v="202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n v="202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n v="202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n v="202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n v="202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n v="202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n v="202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n v="202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n v="202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n v="202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n v="202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n v="202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n v="202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n v="202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n v="202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n v="202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n v="202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n v="202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n v="202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n v="202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n v="202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n v="202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n v="202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n v="202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n v="202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n v="202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n v="202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n v="202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n v="202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n v="202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n v="202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n v="202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n v="202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n v="202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n v="202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n v="202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n v="202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n v="202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n v="202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n v="202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n v="202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n v="202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n v="202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n v="202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n v="202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n v="202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n v="202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n v="202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n v="202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n v="202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n v="202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n v="202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n v="202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n v="202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n v="202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n v="202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n v="202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n v="202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n v="202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n v="202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n v="202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n v="202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n v="202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n v="202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n v="202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n v="202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n v="202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n v="202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n v="202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n v="202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n v="202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n v="202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n v="202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n v="202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n v="202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n v="202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n v="202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n v="202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n v="202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n v="202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n v="202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n v="202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n v="202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n v="202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n v="202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n v="202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n v="202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n v="202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n v="202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n v="202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n v="202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n v="202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n v="202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n v="202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n v="202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n v="202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n v="202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n v="202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n v="202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n v="202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n v="202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n v="202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n v="202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n v="202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n v="202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n v="202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n v="202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n v="202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n v="202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n v="202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n v="202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n v="202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n v="202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n v="202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n v="202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n v="202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n v="202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n v="202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n v="202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n v="202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n v="202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n v="202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n v="202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n v="202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n v="202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n v="202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n v="202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n v="202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n v="202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n v="202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n v="202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n v="202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n v="202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n v="202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n v="202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n v="202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n v="202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n v="202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n v="202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n v="202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n v="202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n v="202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n v="2021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n v="2021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n v="2021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n v="2021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n v="2021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n v="2021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n v="2021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n v="2021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n v="2021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n v="2021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n v="2021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n v="2021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n v="2021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n v="2021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n v="2021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n v="2021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n v="2021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n v="2021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n v="2021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n v="2021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n v="2021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n v="2021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n v="2021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n v="2021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n v="2021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n v="2021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n v="2021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n v="2021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n v="2021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n v="2021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n v="2021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n v="2021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n v="2021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n v="2021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n v="2021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n v="2021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n v="2021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n v="2021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n v="2021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n v="2021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n v="2021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n v="2021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n v="2021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n v="2021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n v="2021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n v="2021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n v="2021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n v="2021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n v="2021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n v="2021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n v="2021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n v="2021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n v="2021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n v="2021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n v="2021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n v="2021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n v="2021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n v="2021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n v="2021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n v="2021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n v="2021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n v="2021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n v="2021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n v="2021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n v="2021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n v="2021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n v="2021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n v="2021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n v="2021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n v="2021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n v="2021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n v="2021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n v="2021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n v="2021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n v="2021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n v="2021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n v="2021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n v="2021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n v="2021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n v="2021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n v="2021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n v="2021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n v="2021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n v="2021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n v="2021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n v="2021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n v="2021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n v="2021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n v="2021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n v="2021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n v="2021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n v="2021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n v="2021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n v="2021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n v="2021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n v="2021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n v="2021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n v="2021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n v="2021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n v="2021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n v="2021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n v="2021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n v="2021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n v="2021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n v="2021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n v="2021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n v="2021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n v="2021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n v="2021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n v="2021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n v="2021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n v="2021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n v="2021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n v="2021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n v="2021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n v="2021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n v="2021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n v="2021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n v="2021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n v="2021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n v="2021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n v="2021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n v="2021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n v="2021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n v="2021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n v="2021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n v="2021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n v="2021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n v="2021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n v="2021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n v="2021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n v="2021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n v="2021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n v="2021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n v="2021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n v="2021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n v="2021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n v="2021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n v="2021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n v="2021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n v="2021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n v="2021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n v="2021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n v="2021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n v="2021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n v="2021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n v="2021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n v="2021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n v="2021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n v="2021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n v="2021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n v="2021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n v="2021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n v="2021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n v="2021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n v="2021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n v="2021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n v="2021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n v="2021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n v="2021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n v="2021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n v="2021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n v="2021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n v="2021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n v="2021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n v="2021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n v="2021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n v="2021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n v="2021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n v="2021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n v="2021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n v="2021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n v="2021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n v="2021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n v="2021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n v="2021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n v="2021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n v="2021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n v="2021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n v="2021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n v="2021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n v="2021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n v="2021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n v="2021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n v="2021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n v="2021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n v="2021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n v="2021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n v="2021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n v="2021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n v="2021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n v="2021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n v="2021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n v="2021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n v="2021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n v="2021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n v="2021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n v="2021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n v="2021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n v="2021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n v="2021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n v="2021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n v="2021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n v="2021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n v="2021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n v="2021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n v="2021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n v="2021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n v="2021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n v="2021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n v="2021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n v="2021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n v="2021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n v="2021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n v="2021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n v="2021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n v="2021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n v="2021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n v="2021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n v="2021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n v="2021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n v="2021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n v="2021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n v="2021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n v="2021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n v="2021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n v="2021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n v="2021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n v="2021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n v="2021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n v="2021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n v="2021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n v="2021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n v="2021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n v="2021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n v="2021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n v="2021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n v="2021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n v="2021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n v="2021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n v="2021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n v="2021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n v="2021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n v="2021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n v="2021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n v="2021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n v="2021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n v="2021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n v="2021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n v="2021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n v="2021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n v="2021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n v="2021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n v="2021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n v="2021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n v="2021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n v="2021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n v="2021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n v="2021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n v="2021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n v="2021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n v="2021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n v="2021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n v="2021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n v="2021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n v="2021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n v="2021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n v="2021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n v="2021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n v="2021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n v="2021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n v="2021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n v="2021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n v="2021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n v="2021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n v="2021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n v="2021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n v="2021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n v="2021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n v="2021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n v="2021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n v="2021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n v="2021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n v="2021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n v="2021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n v="2021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n v="2021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n v="2021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n v="2021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n v="2021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n v="2021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n v="2021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n v="2021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n v="2021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n v="2021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n v="2021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n v="2021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n v="2021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n v="2021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n v="2021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n v="2021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n v="2021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n v="2021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n v="2021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n v="2021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n v="2021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n v="2021"/>
    <s v="INV00000169"/>
    <s v="C00000020"/>
    <x v="20"/>
    <x v="83"/>
    <n v="7.5"/>
    <n v="51"/>
    <m/>
    <n v="382.5"/>
    <n v="9.5"/>
    <n v="0.26666666666666666"/>
    <n v="2"/>
    <n v="102"/>
    <m/>
    <m/>
    <m/>
    <m/>
    <m/>
    <m/>
    <m/>
    <n v="382.5"/>
    <n v="635926.79949999985"/>
    <n v="1"/>
    <n v="102"/>
    <n v="113791.95049999996"/>
    <x v="0"/>
    <n v="484.5"/>
    <n v="749718.74999999977"/>
  </r>
  <r>
    <d v="2021-12-15T00:00:00"/>
    <n v="12"/>
    <n v="2021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32.79949999985"/>
    <n v="3"/>
    <n v="65.999999999999773"/>
    <n v="113857.95049999996"/>
    <x v="0"/>
    <n v="6072"/>
    <n v="755790.74999999977"/>
  </r>
  <r>
    <d v="2021-12-15T00:00:00"/>
    <n v="12"/>
    <n v="2021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674.79949999985"/>
    <n v="3"/>
    <n v="330"/>
    <n v="114187.95049999996"/>
    <x v="0"/>
    <n v="6071.9999999999991"/>
    <n v="761862.74999999977"/>
  </r>
  <r>
    <d v="2021-12-15T00:00:00"/>
    <n v="12"/>
    <n v="2021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588.79949999985"/>
    <n v="1"/>
    <n v="110"/>
    <n v="114297.95049999996"/>
    <x v="0"/>
    <n v="2023.9999999999998"/>
    <n v="763886.74999999977"/>
  </r>
  <r>
    <d v="2021-12-15T00:00:00"/>
    <n v="12"/>
    <n v="2021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08.79949999985"/>
    <n v="4"/>
    <n v="175.99999999999937"/>
    <n v="114473.95049999996"/>
    <x v="0"/>
    <n v="8095.9999999999991"/>
    <n v="771982.74999999977"/>
  </r>
  <r>
    <d v="2021-12-15T00:00:00"/>
    <n v="12"/>
    <n v="2021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488.79949999985"/>
    <n v="1"/>
    <n v="43.999999999999844"/>
    <n v="114517.95049999996"/>
    <x v="0"/>
    <n v="2023.9999999999998"/>
    <n v="774006.74999999977"/>
  </r>
  <r>
    <d v="2021-12-15T00:00:00"/>
    <n v="12"/>
    <n v="2021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48.79949999985"/>
    <n v="4"/>
    <n v="80"/>
    <n v="114597.95049999996"/>
    <x v="0"/>
    <n v="340"/>
    <n v="774346.74999999977"/>
  </r>
  <r>
    <d v="2021-12-16T00:00:00"/>
    <n v="12"/>
    <n v="2021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093.79949999985"/>
    <n v="1"/>
    <n v="45"/>
    <n v="114642.95049999996"/>
    <x v="0"/>
    <n v="390"/>
    <n v="774736.74999999977"/>
  </r>
  <r>
    <d v="2021-12-20T00:00:00"/>
    <n v="12"/>
    <n v="2021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099.79949999985"/>
    <n v="3"/>
    <n v="264.00000000000023"/>
    <n v="114906.95049999996"/>
    <x v="0"/>
    <n v="6270"/>
    <n v="781006.74999999977"/>
  </r>
  <r>
    <d v="2021-12-20T00:00:00"/>
    <n v="12"/>
    <n v="2021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799.79949999985"/>
    <n v="1"/>
    <n v="300"/>
    <n v="115206.95049999996"/>
    <x v="0"/>
    <n v="1000"/>
    <n v="782006.74999999977"/>
  </r>
  <r>
    <d v="2021-12-20T00:00:00"/>
    <n v="12"/>
    <n v="2021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897.29949999985"/>
    <n v="3"/>
    <n v="90"/>
    <n v="115296.95049999996"/>
    <x v="0"/>
    <n v="187.5"/>
    <n v="782194.24999999977"/>
  </r>
  <r>
    <d v="2021-12-21T00:00:00"/>
    <n v="12"/>
    <n v="2021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291.4994999998"/>
    <n v="1"/>
    <n v="118.80000000000001"/>
    <n v="115415.75049999997"/>
    <x v="0"/>
    <n v="513"/>
    <n v="782707.24999999977"/>
  </r>
  <r>
    <d v="2021-12-21T00:00:00"/>
    <n v="12"/>
    <n v="2021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672.29949999985"/>
    <n v="4"/>
    <n v="128"/>
    <n v="115543.75049999997"/>
    <x v="0"/>
    <n v="2508.8000000000002"/>
    <n v="785216.04999999981"/>
  </r>
  <r>
    <d v="2021-12-22T00:00:00"/>
    <n v="12"/>
    <n v="2021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674.29949999985"/>
    <n v="1"/>
    <n v="88.000000000000085"/>
    <n v="115631.75049999997"/>
    <x v="0"/>
    <n v="2090"/>
    <n v="787306.04999999981"/>
  </r>
  <r>
    <d v="2021-12-22T00:00:00"/>
    <n v="12"/>
    <n v="2021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34.29949999985"/>
    <n v="2"/>
    <n v="220"/>
    <n v="115851.75049999997"/>
    <x v="0"/>
    <n v="4180"/>
    <n v="791486.04999999981"/>
  </r>
  <r>
    <d v="2021-12-22T00:00:00"/>
    <n v="12"/>
    <n v="2021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34.29949999985"/>
    <n v="1"/>
    <n v="300"/>
    <n v="116151.75049999997"/>
    <x v="0"/>
    <n v="1000"/>
    <n v="792486.04999999981"/>
  </r>
  <r>
    <d v="2021-12-22T00:00:00"/>
    <n v="12"/>
    <n v="2021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31.79949999985"/>
    <n v="3"/>
    <n v="90"/>
    <n v="116241.75049999997"/>
    <x v="0"/>
    <n v="187.5"/>
    <n v="792673.54999999981"/>
  </r>
  <r>
    <d v="2021-12-22T00:00:00"/>
    <n v="12"/>
    <n v="2021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32.59949999989"/>
    <n v="8"/>
    <n v="207.19999999999979"/>
    <n v="116448.95049999996"/>
    <x v="0"/>
    <n v="3108"/>
    <n v="795781.54999999981"/>
  </r>
  <r>
    <d v="2021-12-24T00:00:00"/>
    <n v="12"/>
    <n v="2021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057.79949999985"/>
    <n v="2"/>
    <n v="51.799999999999947"/>
    <n v="116500.75049999997"/>
    <x v="0"/>
    <n v="777"/>
    <n v="796558.54999999981"/>
  </r>
  <r>
    <d v="2021-12-27T00:00:00"/>
    <n v="12"/>
    <n v="2021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782.9994999998"/>
    <n v="2"/>
    <n v="51.799999999999947"/>
    <n v="116552.55049999997"/>
    <x v="0"/>
    <n v="777"/>
    <n v="797335.54999999981"/>
  </r>
  <r>
    <d v="2021-12-27T00:00:00"/>
    <n v="12"/>
    <n v="2021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0994.9994999998"/>
    <n v="1"/>
    <n v="88"/>
    <n v="116640.55049999997"/>
    <x v="0"/>
    <n v="300"/>
    <n v="797635.54999999981"/>
  </r>
  <r>
    <d v="2021-12-28T00:00:00"/>
    <n v="12"/>
    <n v="2021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4954.9994999998"/>
    <n v="2"/>
    <n v="176.00000000000017"/>
    <n v="116816.55049999997"/>
    <x v="0"/>
    <n v="4136"/>
    <n v="801771.54999999981"/>
  </r>
  <r>
    <d v="2021-12-28T00:00:00"/>
    <n v="12"/>
    <n v="2021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274.9994999998"/>
    <n v="5"/>
    <n v="134.99999999999977"/>
    <n v="116951.55049999997"/>
    <x v="0"/>
    <n v="1454.9999999999998"/>
    <n v="803226.54999999981"/>
  </r>
  <r>
    <d v="2021-12-30T00:00:00"/>
    <n v="12"/>
    <n v="2021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254.9994999998"/>
    <n v="1"/>
    <n v="110"/>
    <n v="117061.55049999997"/>
    <x v="0"/>
    <n v="2090"/>
    <n v="805316.54999999981"/>
  </r>
  <r>
    <d v="2021-12-30T00:00:00"/>
    <n v="12"/>
    <n v="2021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5998.9994999998"/>
    <n v="4"/>
    <n v="615.99999999999932"/>
    <n v="117677.55049999997"/>
    <x v="0"/>
    <n v="8360"/>
    <n v="813676.54999999981"/>
  </r>
  <r>
    <d v="2021-12-30T00:00:00"/>
    <n v="12"/>
    <n v="2021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699958.9994999998"/>
    <n v="15"/>
    <n v="450"/>
    <n v="118127.55049999997"/>
    <x v="0"/>
    <n v="4410"/>
    <n v="818086.54999999981"/>
  </r>
  <r>
    <d v="2021-12-30T00:00:00"/>
    <n v="12"/>
    <n v="2021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06.9994999998"/>
    <n v="8"/>
    <n v="360"/>
    <n v="118487.55049999997"/>
    <x v="0"/>
    <n v="2808"/>
    <n v="820894.54999999981"/>
  </r>
  <r>
    <d v="2021-12-30T00:00:00"/>
    <n v="12"/>
    <n v="2021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569.4994999998"/>
    <n v="5"/>
    <n v="150"/>
    <n v="118637.55049999997"/>
    <x v="0"/>
    <n v="312.5"/>
    <n v="821207.04999999981"/>
  </r>
  <r>
    <d v="2021-12-30T00:00:00"/>
    <n v="12"/>
    <n v="2021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269.4994999998"/>
    <n v="1"/>
    <n v="300"/>
    <n v="118937.55049999997"/>
    <x v="0"/>
    <n v="1000"/>
    <n v="822207.04999999981"/>
  </r>
  <r>
    <d v="2021-12-30T00:00:00"/>
    <n v="12"/>
    <n v="2021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29.4994999998"/>
    <n v="4"/>
    <n v="80"/>
    <n v="119017.55049999997"/>
    <x v="0"/>
    <n v="340"/>
    <n v="822547.04999999981"/>
  </r>
  <r>
    <d v="2021-12-31T00:00:00"/>
    <n v="12"/>
    <n v="2021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185.4994999998"/>
    <n v="4"/>
    <n v="440"/>
    <n v="119457.55049999997"/>
    <x v="0"/>
    <n v="8095.9999999999991"/>
    <n v="830643.04999999981"/>
  </r>
  <r>
    <d v="2021-12-31T00:00:00"/>
    <n v="12"/>
    <n v="2021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21.4994999998"/>
    <n v="1"/>
    <n v="87.999999999999687"/>
    <n v="119545.55049999997"/>
    <x v="0"/>
    <n v="2024"/>
    <n v="832667.04999999981"/>
  </r>
  <r>
    <d v="2021-12-31T00:00:00"/>
    <n v="12"/>
    <n v="2021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49.4994999998"/>
    <n v="2"/>
    <n v="308.00000000000045"/>
    <n v="119853.55049999997"/>
    <x v="0"/>
    <n v="4136"/>
    <n v="836803.04999999981"/>
  </r>
  <r>
    <d v="2021-12-31T00:00:00"/>
    <n v="12"/>
    <n v="2021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079.4994999998"/>
    <n v="4"/>
    <n v="120"/>
    <n v="119973.55049999997"/>
    <x v="0"/>
    <n v="250"/>
    <n v="837053.04999999981"/>
  </r>
  <r>
    <d v="2021-12-31T00:00:00"/>
    <n v="12"/>
    <n v="2021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161.9994999998"/>
    <n v="1"/>
    <n v="22.5"/>
    <n v="119996.05049999997"/>
    <x v="0"/>
    <n v="105"/>
    <n v="837158.04999999981"/>
  </r>
  <r>
    <d v="2021-12-31T00:00:00"/>
    <n v="12"/>
    <n v="2021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593.9994999998"/>
    <n v="1"/>
    <n v="91.799999999999955"/>
    <n v="120087.85049999997"/>
    <x v="0"/>
    <n v="523.79999999999995"/>
    <n v="837681.849999999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d v="2019-12-23T00:00:00"/>
    <n v="12"/>
    <n v="2019"/>
    <s v="INV2020/00000001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n v="2019"/>
    <s v="INV2020/00000001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n v="2020"/>
    <s v="INV2020/00000002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n v="2020"/>
    <s v="INV2020/00000003"/>
    <s v="C00000002"/>
    <s v="Sley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n v="2020"/>
    <s v="INV2020/00000003"/>
    <s v="C00000002"/>
    <s v="Sley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n v="2020"/>
    <s v="INV2020/00000004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n v="2020"/>
    <s v="INV2020/0000000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n v="2020"/>
    <s v="INV2020/00000004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n v="2020"/>
    <s v="INV2020/00000005"/>
    <s v="C00000003"/>
    <s v="Pandian Art Gallery Manufacturing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n v="2020"/>
    <s v="INV2020/0000000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n v="2020"/>
    <s v="INV2020/00000006"/>
    <s v="C00000004"/>
    <s v="Siew Min Lorry Sdn Bhd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n v="2020"/>
    <s v="INV2020/00000007"/>
    <s v="C00000003"/>
    <s v="Pandian Art Gallery Manufacturing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n v="2020"/>
    <s v="INV2020/00000008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n v="2020"/>
    <s v="INV2020/00000008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n v="2020"/>
    <s v="INV2020/00000008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n v="2020"/>
    <s v="INV2020/00000009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n v="2020"/>
    <s v="INV2020/00000010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n v="2020"/>
    <s v="INV2020/00000011"/>
    <s v="C00000004"/>
    <s v="Siew Min Lorry Sdn Bhd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n v="2020"/>
    <s v="INV2020/00000012"/>
    <s v="C00000005"/>
    <s v="Artscene Creative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n v="2020"/>
    <s v="INV2020/0000001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n v="2020"/>
    <s v="INV2020/00000013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n v="2020"/>
    <s v="INV2020/00000013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n v="2020"/>
    <s v="INV2020/00000014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n v="2020"/>
    <s v="INV2020/0000001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n v="2020"/>
    <s v="INV2020/00000014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n v="2020"/>
    <s v="INV2020/00000015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n v="2020"/>
    <s v="INV2020/00000016"/>
    <s v="C00000003"/>
    <s v="Pandian Art Gallery Manufacturing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n v="2020"/>
    <s v="INV2020/00000017"/>
    <s v="C00000006"/>
    <s v="Perniagaan Fibra Sahih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n v="2020"/>
    <s v="INV2020/00000017"/>
    <s v="C00000006"/>
    <s v="Perniagaan Fibra Sahih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n v="2020"/>
    <s v="INV2020/00000018"/>
    <s v="C00000007"/>
    <s v="Chin Fibreglass (M) Sdn Bhd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n v="2020"/>
    <s v="INV2020/00000018"/>
    <s v="C00000007"/>
    <s v="Chin Fibreglass (M) Sdn Bhd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n v="2020"/>
    <s v="INV2020/00000018"/>
    <s v="C00000007"/>
    <s v="Chin Fibreglass (M) Sdn Bhd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n v="2020"/>
    <s v="INV2020/0000001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n v="2020"/>
    <s v="INV2020/00000019"/>
    <s v="C00000008"/>
    <s v="Wonderland Design Production Studio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n v="2020"/>
    <s v="INV2020/00000020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n v="2020"/>
    <s v="INV2020/00000020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n v="2020"/>
    <s v="INV2020/00000020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n v="2020"/>
    <s v="INV2020/00000021"/>
    <s v="C00000009"/>
    <s v="JMC Steel Engineering Sdn Bhd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n v="2020"/>
    <s v="INV2020/00000021"/>
    <s v="C00000009"/>
    <s v="JMC Steel Engineering Sdn Bhd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n v="2020"/>
    <s v="INV2020/00000022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n v="2020"/>
    <s v="INV2020/00000023"/>
    <s v="C00000010"/>
    <s v="Yew Seng Gardening Supply Sdn Bhd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n v="2020"/>
    <s v="INV2020/00000023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n v="2020"/>
    <s v="INV2020/00000023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n v="2020"/>
    <s v="INV2020/00000023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n v="2020"/>
    <s v="INV2020/00000023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n v="2020"/>
    <s v="INV2020/00000024"/>
    <s v="C00000008"/>
    <s v="Wonderland Design Production Studio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n v="2020"/>
    <s v="INV2020/00000024"/>
    <s v="C00000008"/>
    <s v="Wonderland Design Production Studio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n v="2020"/>
    <s v="INV2020/00000024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n v="2020"/>
    <s v="INV2020/00000025"/>
    <s v="C00000001"/>
    <s v="Kelnico Marketing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n v="2020"/>
    <s v="INV2020/00000026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n v="2020"/>
    <s v="INV2020/0000002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n v="2020"/>
    <s v="INV2020/00000027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n v="2020"/>
    <s v="INV2020/00000027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n v="2020"/>
    <s v="INV2020/00000027"/>
    <s v="C00000004"/>
    <s v="Siew Min Lorry Sdn Bhd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n v="2020"/>
    <s v="INV2020/00000027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n v="2020"/>
    <s v="INV2020/00000027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n v="2020"/>
    <s v="INV2020/00000027"/>
    <s v="C00000004"/>
    <s v="Siew Min Lorry Sdn Bhd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n v="2020"/>
    <s v="INV2020/00000027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n v="2020"/>
    <s v="INV2020/00000027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n v="2020"/>
    <s v="INV2020/00000027"/>
    <s v="C00000004"/>
    <s v="Siew Min Lorry Sdn Bhd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n v="2020"/>
    <s v="INV2020/00000028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n v="2020"/>
    <s v="INV2020/00000028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n v="2020"/>
    <s v="INV2020/00000029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n v="2020"/>
    <s v="INV2020/00000029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n v="2020"/>
    <s v="INV2020/00000029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n v="2020"/>
    <s v="INV2020/00000029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n v="2020"/>
    <s v="INV2020/00000029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n v="2020"/>
    <s v="INV2020/00000029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n v="2020"/>
    <s v="INV2020/00000030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n v="2020"/>
    <s v="INV2020/00000030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n v="2020"/>
    <s v="INV2020/00000030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n v="2020"/>
    <s v="INV2020/00000030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n v="2020"/>
    <s v="INV2020/00000031"/>
    <s v="C00000001"/>
    <s v="Kelnico Marketing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n v="2020"/>
    <s v="INV2020/00000032"/>
    <s v="C00000001"/>
    <s v="Kelnico Marketing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n v="2020"/>
    <s v="INV2020/00000033"/>
    <s v="C00000005"/>
    <s v="Artscene Creative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n v="2020"/>
    <s v="INV2020/00000034"/>
    <s v="C00000003"/>
    <s v="Pandian Art Gallery Manufacturing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n v="2020"/>
    <s v="INV2020/00000034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n v="2020"/>
    <s v="INV2020/00000034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n v="2020"/>
    <s v="INV2020/00000034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n v="2020"/>
    <s v="INV2020/00000035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n v="2020"/>
    <s v="INV2020/00000035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n v="2020"/>
    <s v="INV2020/00000035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n v="2020"/>
    <s v="INV2020/00000036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n v="2020"/>
    <s v="INV2020/00000036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n v="2020"/>
    <s v="INV2020/00000037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n v="2020"/>
    <s v="INV2020/00000037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n v="2020"/>
    <s v="INV2020/00000038"/>
    <s v="C00000007"/>
    <s v="Chin Fibreglass (M) Sdn Bhd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n v="2020"/>
    <s v="INV2020/0000003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n v="2020"/>
    <s v="INV2020/00000038"/>
    <s v="C00000007"/>
    <s v="Chin Fibreglass (M) Sdn Bhd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n v="2020"/>
    <s v="INV2020/00000039"/>
    <s v="C00000003"/>
    <s v="Pandian Art Gallery Manufacturing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n v="2020"/>
    <s v="INV2020/00000040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n v="2020"/>
    <s v="INV2020/00000041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n v="2020"/>
    <s v="INV2020/00000041"/>
    <s v="C00000001"/>
    <s v="Kelnico Marketing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n v="2020"/>
    <s v="INV2020/00000041"/>
    <s v="C00000001"/>
    <s v="Kelnico Marketing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n v="2020"/>
    <s v="INV2020/0000004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n v="2020"/>
    <s v="INV2020/00000043"/>
    <s v="C00000005"/>
    <s v="Artscene Creative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n v="2020"/>
    <s v="INV2020/00000044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n v="2020"/>
    <s v="INV2020/0000004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n v="2020"/>
    <s v="INV2020/0000004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n v="2020"/>
    <s v="INV2020/0000004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n v="2020"/>
    <s v="INV2020/00000045"/>
    <s v="C00000003"/>
    <s v="Pandian Art Gallery Manufacturing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n v="2020"/>
    <s v="INV2020/0000004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n v="2020"/>
    <s v="INV2020/00000046"/>
    <s v="C00000001"/>
    <s v="Kelnico Marketing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n v="2020"/>
    <s v="INV2020/0000004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n v="2020"/>
    <s v="INV2020/00000047"/>
    <s v="C00000005"/>
    <s v="Artscene Creative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n v="2020"/>
    <s v="INV2020/00000048"/>
    <s v="C00000006"/>
    <s v="Perniagaan Fibra Sahih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n v="2020"/>
    <s v="INV2020/00000048"/>
    <s v="C00000006"/>
    <s v="Perniagaan Fibra Sahih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n v="2020"/>
    <s v="INV2020/00000048"/>
    <s v="C00000006"/>
    <s v="Perniagaan Fibra Sahih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n v="2020"/>
    <s v="INV2020/00000048"/>
    <s v="C00000006"/>
    <s v="Perniagaan Fibra Sahih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n v="2020"/>
    <s v="INV2020/00000049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n v="2020"/>
    <s v="INV2020/00000049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n v="2020"/>
    <s v="INV2020/00000050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n v="2020"/>
    <s v="INV2020/00000050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n v="2020"/>
    <s v="INV2020/00000051"/>
    <s v="C00000009"/>
    <s v="JMC Steel Engineering Sdn Bhd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n v="2020"/>
    <s v="INV2020/00000051"/>
    <s v="C00000009"/>
    <s v="JMC Steel Engineering Sdn Bhd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n v="2020"/>
    <s v="INV2020/00000052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n v="2020"/>
    <s v="INV2020/00000053"/>
    <s v="C00000001"/>
    <s v="Kelnico Marketing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n v="2020"/>
    <s v="INV2020/00000054"/>
    <s v="C00000010"/>
    <s v="Yew Seng Gardening Supply Sdn Bhd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n v="2020"/>
    <s v="INV2020/00000054"/>
    <s v="C00000010"/>
    <s v="Yew Seng Gardening Supply Sdn Bhd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n v="2020"/>
    <s v="INV2020/0000005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n v="2020"/>
    <s v="INV2020/0000005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n v="2020"/>
    <s v="INV2020/0000005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n v="2020"/>
    <s v="INV2020/00000054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n v="2020"/>
    <s v="INV2020/00000055"/>
    <s v="C00000008"/>
    <s v="Wonderland Design Production Studio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n v="2020"/>
    <s v="INV2020/00000055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n v="2020"/>
    <s v="INV2020/00000055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n v="2020"/>
    <s v="INV2020/00000055"/>
    <s v="C00000008"/>
    <s v="Wonderland Design Production Studio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n v="2020"/>
    <s v="INV2020/00000056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n v="2020"/>
    <s v="INV2020/00000057"/>
    <s v="C00000011"/>
    <s v="JT Johan Sdn Bhd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n v="2020"/>
    <s v="INV2020/00000057"/>
    <s v="C00000011"/>
    <s v="JT Johan Sdn Bhd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n v="2020"/>
    <s v="INV2020/00000058"/>
    <s v="C00000003"/>
    <s v="Pandian Art Gallery Manufacturing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n v="2020"/>
    <s v="INV2020/00000058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n v="2020"/>
    <s v="INV2020/00000058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n v="2020"/>
    <s v="INV2020/00000058"/>
    <s v="C00000003"/>
    <s v="Pandian Art Gallery Manufacturing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n v="2020"/>
    <s v="INV2020/00000059"/>
    <s v="C00000001"/>
    <s v="Kelnico Marketing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n v="2020"/>
    <s v="INV2020/00000059"/>
    <s v="C00000001"/>
    <s v="Kelnico Marketing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n v="2020"/>
    <s v="INV2020/00000060"/>
    <s v="C00000009"/>
    <s v="JMC Steel Engineering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n v="2020"/>
    <s v="INV2020/00000062"/>
    <s v="C00000010"/>
    <s v="Yew Seng Gardening Supply Sdn Bhd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n v="2020"/>
    <s v="INV2020/00000062"/>
    <s v="C00000010"/>
    <s v="Yew Seng Gardening Supply Sdn Bhd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n v="2020"/>
    <s v="INV2020/00000062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n v="2020"/>
    <s v="INV2020/00000062"/>
    <s v="C00000010"/>
    <s v="Yew Seng Gardening Supply Sdn Bhd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n v="2020"/>
    <s v="INV2020/00000063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n v="2020"/>
    <s v="INV2020/00000064"/>
    <s v="C00000011"/>
    <s v="Cash - MUHAMMAD SYAHIN BIN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n v="2020"/>
    <s v="INV2020/00000065"/>
    <s v="C00000001"/>
    <s v="Kelnico Marketing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n v="2020"/>
    <s v="INV2020/00000065"/>
    <s v="C00000001"/>
    <s v="Kelnico Marketing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n v="2020"/>
    <s v="INV2020/00000066"/>
    <s v="C00000004"/>
    <s v="Siew Min Lorry Sdn Bhd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n v="2020"/>
    <s v="INV2020/00000067"/>
    <s v="C00000003"/>
    <s v="Pandian Art Gallery Manufacturing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n v="2020"/>
    <s v="INV2020/00000067"/>
    <s v="C00000003"/>
    <s v="Pandian Art Gallery Manufacturing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n v="2020"/>
    <s v="INV2020/00000067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n v="2020"/>
    <s v="INV2020/00000068"/>
    <s v="C00000010"/>
    <s v="Yew Seng Gardening Supply Sdn Bhd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n v="2020"/>
    <s v="INV2020/00000068"/>
    <s v="C00000010"/>
    <s v="Yew Seng Gardening Supply Sdn Bhd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n v="2020"/>
    <s v="INV2020/00000068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n v="2020"/>
    <s v="INV2020/00000068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n v="2021"/>
    <s v="INV2020/00000069"/>
    <s v="C00000013"/>
    <s v="Cash - PMC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n v="2021"/>
    <s v="INV2020/00000069"/>
    <s v="C00000013"/>
    <s v="Cash - PMC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n v="2021"/>
    <s v="INV2020/00000069"/>
    <s v="C00000013"/>
    <s v="Cash - PMC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n v="2021"/>
    <s v="INV2020/00000069"/>
    <s v="C00000013"/>
    <s v="Cash - PMC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n v="2021"/>
    <s v="INV2020/00000069"/>
    <s v="C00000013"/>
    <s v="Cash - PMC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n v="2021"/>
    <s v="INV2020/00000069"/>
    <s v="C00000013"/>
    <s v="Cash - PMC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n v="2021"/>
    <s v="INV2020/00000069"/>
    <s v="C00000013"/>
    <s v="Cash - PMC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n v="2021"/>
    <s v="INV2020/00000069"/>
    <s v="C00000013"/>
    <s v="Cash - PMC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n v="2021"/>
    <s v="INV2020/00000069"/>
    <s v="C00000013"/>
    <s v="Cash - PMC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n v="2021"/>
    <s v="INV2020/00000069"/>
    <s v="C00000013"/>
    <s v="Cash - PMC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n v="2021"/>
    <s v="INV2020/00000069"/>
    <s v="C00000013"/>
    <s v="Cash - PMC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n v="2021"/>
    <s v="INV2020/00000069"/>
    <s v="C00000013"/>
    <s v="Cash - PMC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n v="2021"/>
    <s v="INV2020/00000070"/>
    <s v="C00000010"/>
    <s v="Yew Seng Gardening Supply Sdn Bhd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n v="2021"/>
    <s v="INV2020/00000071"/>
    <s v="C00000013"/>
    <s v="Cash - PMC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n v="2021"/>
    <s v="INV2020/00000072"/>
    <s v="C00000003"/>
    <s v="Pandian Art Gallery Manufacturing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n v="2021"/>
    <s v="INV2020/00000072"/>
    <s v="C00000003"/>
    <s v="Pandian Art Gallery Manufacturing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n v="2021"/>
    <s v="INV2020/00000073"/>
    <s v="C00000013"/>
    <s v="Cash - PMC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n v="2021"/>
    <s v="INV2020/00000073"/>
    <s v="C00000013"/>
    <s v="Cash - PMC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n v="2021"/>
    <s v="INV2020/00000073"/>
    <s v="C00000013"/>
    <s v="Cash - PMC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n v="2021"/>
    <s v="INV2020/00000073"/>
    <s v="C00000013"/>
    <s v="Cash - PMC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n v="2021"/>
    <s v="INV2020/00000073"/>
    <s v="C00000013"/>
    <s v="Cash - PMC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n v="2021"/>
    <s v="INV2020/00000073"/>
    <s v="C00000013"/>
    <s v="Cash - PMC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n v="2021"/>
    <s v="INV2020/00000073"/>
    <s v="C00000013"/>
    <s v="Cash - PMC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n v="2021"/>
    <s v="INV2020/00000074"/>
    <s v="C00000003"/>
    <s v="Pandian Art Gallery Manufacturing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n v="2021"/>
    <s v="INV2020/00000074"/>
    <s v="C00000003"/>
    <s v="Pandian Art Gallery Manufacturing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n v="2021"/>
    <s v="INV2020/00000074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n v="2021"/>
    <s v="INV2020/00000075"/>
    <s v="C00000001"/>
    <s v="Kelnico Marketing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n v="2021"/>
    <s v="INV2020/00000075"/>
    <s v="C00000001"/>
    <s v="Kelnico Marketing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n v="2021"/>
    <s v="INV2020/00000075"/>
    <s v="C00000001"/>
    <s v="Kelnico Marketing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n v="2021"/>
    <s v="INV2020/00000076"/>
    <s v="C00000010"/>
    <s v="Yew Seng Gardening Supply Sdn Bhd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n v="2021"/>
    <s v="INV2020/00000076"/>
    <s v="C00000010"/>
    <s v="Yew Seng Gardening Supply Sdn Bhd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n v="2021"/>
    <s v="INV2020/00000076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n v="2021"/>
    <s v="INV2020/00000076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n v="2021"/>
    <s v="INV2020/00000077"/>
    <s v="C00000014"/>
    <s v="IK Fibre Glass Enterprise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n v="2021"/>
    <s v="INV2020/00000077"/>
    <s v="C00000014"/>
    <s v="IK Fibre Glass Enterprise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n v="2021"/>
    <s v="INV2020/00000077"/>
    <s v="C00000014"/>
    <s v="IK Fibre Glass Enterprise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n v="2021"/>
    <s v="INV2020/00000077"/>
    <s v="C00000014"/>
    <s v="IK Fibre Glass Enterprise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n v="2021"/>
    <s v="INV2020/00000077"/>
    <s v="C00000014"/>
    <s v="IK Fibre Glass Enterprise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n v="2021"/>
    <s v="INV2020/00000077"/>
    <s v="C00000014"/>
    <s v="IK Fibre Glass Enterprise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n v="2021"/>
    <s v="INV2020/00000078"/>
    <s v="C00000005"/>
    <s v="Artscene Creative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n v="2021"/>
    <s v="INV2020/00000078"/>
    <s v="C00000005"/>
    <s v="Artscene Creative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n v="2021"/>
    <s v="INV2020/00000079"/>
    <s v="C00000014"/>
    <s v="IK Fibre Glass Enterprise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n v="2021"/>
    <s v="INV2020/00000080"/>
    <s v="C00000013"/>
    <s v="Cash - PMC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n v="2021"/>
    <s v="INV2020/00000080"/>
    <s v="C00000013"/>
    <s v="Cash - PMC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n v="2021"/>
    <s v="INV2020/00000080"/>
    <s v="C00000013"/>
    <s v="Cash - PMC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n v="2021"/>
    <s v="INV2020/00000080"/>
    <s v="C00000013"/>
    <s v="Cash - PMC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n v="2021"/>
    <s v="INV2020/00000080"/>
    <s v="C00000013"/>
    <s v="Cash - PMC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n v="2021"/>
    <s v="INV2020/00000080"/>
    <s v="C00000013"/>
    <s v="Cash - PMC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n v="2021"/>
    <s v="INV2020/00000081"/>
    <s v="C00000005"/>
    <s v="Artscene Creative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n v="2021"/>
    <s v="INV2020/00000082"/>
    <s v="C00000001"/>
    <s v="Kelnico Marketing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n v="2021"/>
    <s v="INV2020/00000083"/>
    <s v="C00000004"/>
    <s v="Siew Min Lorry Sdn Bhd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n v="2021"/>
    <s v="INV2020/00000083"/>
    <s v="C00000004"/>
    <s v="Siew Min Lorry Sdn Bhd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n v="2021"/>
    <s v="INV2020/00000083"/>
    <s v="C00000004"/>
    <s v="Siew Min Lorry Sdn Bhd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n v="2021"/>
    <s v="INV2020/00000083"/>
    <s v="C00000004"/>
    <s v="Siew Min Lorry Sdn Bhd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n v="2021"/>
    <s v="INV2020/00000084"/>
    <s v="C00000008"/>
    <s v="Wonderland Design Productions Studio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n v="2021"/>
    <s v="INV2020/00000084"/>
    <s v="C00000008"/>
    <s v="Wonderland Design Productions Studio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n v="2021"/>
    <s v="INV2020/00000084"/>
    <s v="C00000008"/>
    <s v="Wonderland Design Productions Studio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n v="2021"/>
    <s v="INV2020/00000085"/>
    <s v="C00000015"/>
    <s v="S&amp;J Business Solutions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n v="2021"/>
    <s v="INV2020/00000085"/>
    <s v="C00000015"/>
    <s v="S&amp;J Business Solutions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n v="2021"/>
    <s v="INV2020/00000085"/>
    <s v="C00000015"/>
    <s v="S&amp;J Business Solutions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n v="2021"/>
    <s v="INV2020/00000086"/>
    <s v="C00000004"/>
    <s v="Siew Min Lorry Sdn Bhd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n v="2021"/>
    <s v="INV2020/00000086"/>
    <s v="C00000004"/>
    <s v="Siew Min Lorry Sdn Bhd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n v="2021"/>
    <s v="INV2020/00000086"/>
    <s v="C00000004"/>
    <s v="Siew Min Lorry Sdn Bhd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n v="2021"/>
    <s v="INV2020/00000086"/>
    <s v="C00000004"/>
    <s v="Siew Min Lorry Sdn Bhd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n v="2021"/>
    <s v="INV00000087"/>
    <s v="C00000016"/>
    <s v="Win Fiber Sdn Bhd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n v="2021"/>
    <s v="INV00000087"/>
    <s v="C00000016"/>
    <s v="Win Fiber Sdn Bhd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n v="2021"/>
    <s v="INV00000087"/>
    <s v="C00000016"/>
    <s v="Win Fiber Sdn Bhd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n v="2021"/>
    <s v="INV00000088"/>
    <s v="C00000009"/>
    <s v="JMC Steel Engineering Sdn Bhd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n v="2021"/>
    <s v="INV00000088"/>
    <s v="C00000009"/>
    <s v="JMC Steel Engineering Sdn Bhd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n v="2021"/>
    <s v="INV00000088"/>
    <s v="C00000009"/>
    <s v="JMC Steel Engineering Sdn Bhd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n v="2021"/>
    <s v="INV00000088"/>
    <s v="C00000009"/>
    <s v="JMC Steel Engineering Sdn Bhd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n v="2021"/>
    <s v="INV00000089"/>
    <s v="C00000013"/>
    <s v="Cash - PMC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s v="Cash - PMC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s v="Cash - PMC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n v="2021"/>
    <s v="INV00000089"/>
    <s v="C00000013"/>
    <s v="Cash - PMC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n v="2021"/>
    <s v="INV00000090"/>
    <s v="C00000004"/>
    <s v="Siew Min Lorry Sdn Bhd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n v="2021"/>
    <s v="INV00000090"/>
    <s v="C00000004"/>
    <s v="Siew Min Lorry Sdn Bhd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n v="2021"/>
    <s v="INV00000090"/>
    <s v="C00000004"/>
    <s v="Siew Min Lorry Sdn Bhd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n v="2021"/>
    <s v="INV00000090"/>
    <s v="C00000004"/>
    <s v="Siew Min Lorry Sdn Bhd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n v="2021"/>
    <s v="INV00000091"/>
    <s v="C00000009"/>
    <s v="JMC Steel Engineering Sdn Bhd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n v="2021"/>
    <s v="INV00000092"/>
    <s v="C00000010"/>
    <s v="Yew Seng Gardening Supply Sdn Bhd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n v="2021"/>
    <s v="INV00000092"/>
    <s v="C00000010"/>
    <s v="Yew Seng Gardening Supply Sdn Bhd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n v="2021"/>
    <s v="INV00000092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n v="2021"/>
    <s v="INV00000092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n v="2021"/>
    <s v="INV00000093"/>
    <s v="C00000014"/>
    <s v="IK Fibre Glass Enterprise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n v="2021"/>
    <s v="INV00000094"/>
    <s v="C00000004"/>
    <s v="Siew Min Lorry Sdn Bhd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n v="2021"/>
    <s v="INV00000095"/>
    <s v="C00000003"/>
    <s v="Pandian Art Gallery Manufacturing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s v="Pandian Art Gallery Manufacturing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n v="2021"/>
    <s v="INV00000095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n v="2021"/>
    <s v="INV00000095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n v="2021"/>
    <s v="INV00000096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n v="2021"/>
    <s v="INV00000097"/>
    <s v="C00000015"/>
    <s v="S&amp;J Business Solutions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n v="2021"/>
    <s v="INV00000097"/>
    <s v="C00000015"/>
    <s v="S&amp;J Business Solutions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n v="2021"/>
    <s v="INV00000097"/>
    <s v="C00000015"/>
    <s v="S&amp;J Business Solutions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n v="2021"/>
    <s v="INV0000009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n v="2021"/>
    <s v="INV00000098"/>
    <s v="C00000010"/>
    <s v="Yew Seng Gardening Supply Sdn Bhd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n v="2021"/>
    <s v="INV00000098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n v="2021"/>
    <s v="INV00000098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n v="2021"/>
    <s v="INV00000098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n v="2021"/>
    <s v="INV00000098"/>
    <s v="C00000010"/>
    <s v="Yew Seng Gardening Supply Sdn Bhd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n v="2021"/>
    <s v="INV00000099"/>
    <s v="C00000001"/>
    <s v="Kelnico Marketing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n v="2021"/>
    <s v="INV00000100"/>
    <s v="C00000009"/>
    <s v="JMC Steel Engineering Sdn Bhd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n v="2021"/>
    <s v="INV00000100"/>
    <s v="C00000009"/>
    <s v="JMC Steel Engineering Sdn Bhd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n v="2021"/>
    <s v="INV00000100"/>
    <s v="C00000009"/>
    <s v="JMC Steel Engineering Sdn Bhd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n v="2021"/>
    <s v="INV00000102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n v="2021"/>
    <s v="INV00000102"/>
    <s v="C00000010"/>
    <s v="Yew Seng Gardening Supply Sdn Bhd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n v="2021"/>
    <s v="INV00000102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n v="2021"/>
    <s v="INV00000102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n v="2021"/>
    <s v="INV00000102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n v="2021"/>
    <s v="INV00000102"/>
    <s v="C00000010"/>
    <s v="Yew Seng Gardening Supply Sdn Bhd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n v="2021"/>
    <s v="INV00000101"/>
    <s v="C00000004"/>
    <s v="Siew Min Lorry Sdn Bhd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n v="2021"/>
    <s v="INV00000101"/>
    <s v="C00000004"/>
    <s v="Siew Min Lorry Sdn Bhd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n v="2021"/>
    <s v="INV00000101"/>
    <s v="C00000004"/>
    <s v="Siew Min Lorry Sdn Bhd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n v="2021"/>
    <s v="INV00000101"/>
    <s v="C00000004"/>
    <s v="Siew Min Lorry Sdn Bhd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n v="2021"/>
    <s v="INV00000103"/>
    <s v="C00000005"/>
    <s v="Artscene Creative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n v="2021"/>
    <s v="INV00000103"/>
    <s v="C00000005"/>
    <s v="Artscene Creative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n v="2021"/>
    <s v="INV00000104"/>
    <s v="C00000001"/>
    <s v="Kelnico Marketing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n v="2021"/>
    <s v="INV00000104"/>
    <s v="C00000001"/>
    <s v="Kelnico Marketing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n v="2021"/>
    <s v="INV00000105"/>
    <s v="C00000005"/>
    <s v="Artscene Creative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n v="2021"/>
    <s v="INV00000106"/>
    <s v="C00000003"/>
    <s v="Pandian Art Gallery Manufacturing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n v="2021"/>
    <s v="INV00000106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n v="2021"/>
    <s v="INV00000106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n v="2021"/>
    <s v="INV00000106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n v="2021"/>
    <s v="INV00000089"/>
    <s v="C00000013"/>
    <s v="Cash - PMC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n v="2021"/>
    <s v="INV00000089"/>
    <s v="C00000013"/>
    <s v="Cash - PMC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n v="2021"/>
    <s v="INV00000089"/>
    <s v="C00000013"/>
    <s v="Cash - PMC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n v="2021"/>
    <s v="INV00000089"/>
    <s v="C00000013"/>
    <s v="Cash - PMC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n v="2021"/>
    <s v="INV00000089"/>
    <s v="C00000013"/>
    <s v="Cash - PMC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n v="2021"/>
    <s v="INV00000089"/>
    <s v="C00000013"/>
    <s v="Cash - PMC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n v="2021"/>
    <s v="INV00000089"/>
    <s v="C00000013"/>
    <s v="Cash - PMC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n v="2021"/>
    <s v="INV00000089"/>
    <s v="C00000013"/>
    <s v="Cash - PMC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n v="2021"/>
    <s v="INV00000089"/>
    <s v="C00000013"/>
    <s v="Cash - PMC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n v="2021"/>
    <s v="INV00000089"/>
    <s v="C00000013"/>
    <s v="Cash - PMC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n v="2021"/>
    <s v="INV00000089"/>
    <s v="C00000013"/>
    <s v="Cash - PMC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n v="2021"/>
    <s v="INV00000089"/>
    <s v="C00000013"/>
    <s v="Cash - PMC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n v="2021"/>
    <s v="INV00000107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n v="2021"/>
    <s v="INV0000010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n v="2021"/>
    <s v="INV00000108"/>
    <s v="C00000010"/>
    <s v="Yew Seng Gardening Supply Sdn Bhd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n v="2021"/>
    <s v="INV00000109"/>
    <s v="C00000011"/>
    <s v="JMC Steel Engineering Sdn Bhd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n v="2021"/>
    <s v="INV00000109"/>
    <s v="C00000011"/>
    <s v="JMC Steel Engineering Sdn Bhd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n v="2021"/>
    <s v="INV00000109"/>
    <s v="C00000011"/>
    <s v="JMC Steel Engineering Sdn Bhd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n v="2021"/>
    <s v="INV00000110"/>
    <s v="C00000011"/>
    <s v="JMC Steel Engineering Sdn Bhd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n v="2021"/>
    <s v="INV00000111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n v="2021"/>
    <s v="INV00000111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n v="2021"/>
    <s v="INV00000112"/>
    <s v="C00000017"/>
    <s v="Aumada Energy &amp; Technologies(M) Sdn Bhd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n v="2021"/>
    <s v="INV00000112"/>
    <s v="C00000017"/>
    <s v="Aumada Energy &amp; Technologies(M) Sdn Bhd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n v="2021"/>
    <s v="INV00000113"/>
    <s v="C00000005"/>
    <s v="Artscene Creative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n v="2021"/>
    <s v="INV00000114"/>
    <s v="C00000005"/>
    <s v="Artscene Creative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n v="2021"/>
    <s v="INV00000114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n v="2021"/>
    <s v="INV00000115"/>
    <s v="C00000004"/>
    <s v="Siew Min Lorry Sdn Bhd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n v="2021"/>
    <s v="INV00000115"/>
    <s v="C00000004"/>
    <s v="Siew Min Lorry Sdn Bhd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n v="2021"/>
    <s v="INV00000116"/>
    <s v="C00000002"/>
    <s v="Sley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n v="2021"/>
    <s v="INV00000116"/>
    <s v="C00000002"/>
    <s v="Sley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n v="2021"/>
    <s v="INV00000117"/>
    <s v="C00000003"/>
    <s v="Pandian Art Gallery Manufacturing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n v="2021"/>
    <s v="INV00000117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n v="2021"/>
    <s v="INV00000117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n v="2021"/>
    <s v="INV00000117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n v="2021"/>
    <s v="INV00000117"/>
    <s v="C00000003"/>
    <s v="Pandian Art Gallery Manufacturing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n v="2021"/>
    <s v="INV0000011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n v="2021"/>
    <s v="INV00000118"/>
    <s v="C00000010"/>
    <s v="Yew Seng Gardening Supply Sdn Bhd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n v="2021"/>
    <s v="INV00000118"/>
    <s v="C00000010"/>
    <s v="Yew Seng Gardening Supply Sdn Bhd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n v="2021"/>
    <s v="INV00000118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n v="2021"/>
    <s v="INV00000118"/>
    <s v="C00000010"/>
    <s v="Yew Seng Gardening Supply Sdn Bhd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n v="2021"/>
    <s v="INV00000118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n v="2021"/>
    <s v="INV00000119"/>
    <s v="C00000018"/>
    <s v="Living Divani (M) Sdn Bhd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n v="2021"/>
    <s v="INV00000119"/>
    <s v="C00000018"/>
    <s v="Living Divani (M) Sdn Bhd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n v="2021"/>
    <s v="INV00000119"/>
    <s v="C00000018"/>
    <s v="Living Divani (M) Sdn Bhd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n v="2021"/>
    <s v="INV00000120"/>
    <s v="C00000001"/>
    <s v="Kelnico Marketing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n v="2021"/>
    <s v="INV00000121"/>
    <s v="C00000004"/>
    <s v="Siew Min Lorr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n v="2021"/>
    <s v="INV00000121"/>
    <s v="C00000004"/>
    <s v="Siew Min Lorry Sdn Bhd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n v="2021"/>
    <s v="INV00000121"/>
    <s v="C00000004"/>
    <s v="Siew Min Lorry Sdn Bhd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n v="2021"/>
    <s v="INV00000121"/>
    <s v="C00000004"/>
    <s v="Siew Min Lorry Sdn Bhd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n v="2021"/>
    <s v="INV00000122"/>
    <s v="C00000005"/>
    <s v="Artscene Creative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n v="2021"/>
    <s v="INV00000123"/>
    <s v="C00000004"/>
    <s v="Siew Min Lorry Sdn Bhd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n v="2021"/>
    <s v="INV00000124"/>
    <s v="C00000006"/>
    <s v="Perniagaan Fibra Sahih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n v="2021"/>
    <s v="INV00000125"/>
    <s v="C00000019"/>
    <s v="Desuki Affela Empire Enterprise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n v="2021"/>
    <s v="INV00000125"/>
    <s v="C00000019"/>
    <s v="Desuki Affela Empire Enterprise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n v="2021"/>
    <s v="INV00000125"/>
    <s v="C00000019"/>
    <s v="Desuki Affela Empire Enterprise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n v="2021"/>
    <s v="INV00000125"/>
    <s v="C00000019"/>
    <s v="Desuki Affela Empire Enterprise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s v="Desuki Affela Empire Enterprise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n v="2021"/>
    <s v="INV00000127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n v="2021"/>
    <s v="INV00000127"/>
    <s v="C00000010"/>
    <s v="Yew Seng Gardening Supply Sdn Bhd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n v="2021"/>
    <s v="INV00000127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n v="2021"/>
    <s v="INV00000127"/>
    <s v="C00000010"/>
    <s v="Yew Seng Gardening Supply Sdn Bhd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n v="2021"/>
    <s v="INV00000128"/>
    <s v="C00000003"/>
    <s v="Pandian Art Gallery Manufacturing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n v="2021"/>
    <s v="INV00000128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n v="2021"/>
    <s v="INV00000128"/>
    <s v="C00000003"/>
    <s v="Pandian Art Gallery Manufacturing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n v="2021"/>
    <s v="INV00000129"/>
    <s v="C00000003"/>
    <s v="Pandian Art Gallery Manufacturing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n v="2021"/>
    <s v="INV00000130"/>
    <s v="C00000020"/>
    <s v="WSK Tanks Sdn Bhd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n v="2021"/>
    <s v="INV00000131"/>
    <s v="C00000013"/>
    <s v="Cash - PMC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n v="2021"/>
    <s v="INV00000131"/>
    <s v="C00000013"/>
    <s v="Cash - PMC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n v="2021"/>
    <s v="INV00000132"/>
    <s v="C00000020"/>
    <s v="WSK Tanks Sdn Bhd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n v="2021"/>
    <s v="INV00000132"/>
    <s v="C00000020"/>
    <s v="WSK Tanks Sdn Bhd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n v="2021"/>
    <s v="INV00000132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n v="2021"/>
    <s v="INV00000132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n v="2021"/>
    <s v="INV00000132"/>
    <s v="C00000020"/>
    <s v="WSK Tanks Sdn Bhd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n v="2021"/>
    <s v="INV00000133"/>
    <s v="C00000019"/>
    <s v="Desuki Affela Empire Enterprise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s v="Desuki Affela Empire Enterprise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s v="Desuki Affela Empire Enterprise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n v="2021"/>
    <s v="INV00000134"/>
    <s v="C00000019"/>
    <s v="Desuki Affela Empire Enterprise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n v="2021"/>
    <s v="INV00000134"/>
    <s v="C00000019"/>
    <s v="Desuki Affela Empire Enterprise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n v="2021"/>
    <s v="INV00000135"/>
    <s v="C00000009"/>
    <s v="JMC Steel Engineering Sdn Bhd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n v="2021"/>
    <s v="INV00000136"/>
    <s v="C00000014"/>
    <s v="IK Fibre Glass Enterprise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n v="2021"/>
    <s v="INV00000136"/>
    <s v="C00000014"/>
    <s v="IK Fibre Glass Enterprise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n v="2021"/>
    <s v="INV00000136"/>
    <s v="C00000014"/>
    <s v="IK Fibre Glass Enterprise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s v="IK Fibre Glass Enterprise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n v="2021"/>
    <s v="INV00000137"/>
    <s v="C00000005"/>
    <s v="Artscene Creative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n v="2021"/>
    <s v="INV00000137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n v="2021"/>
    <s v="INV00000138"/>
    <s v="C00000020"/>
    <s v="WSK Tanks Sdn Bhd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n v="2021"/>
    <s v="INV00000138"/>
    <s v="C00000020"/>
    <s v="WSK Tanks Sdn Bhd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n v="2021"/>
    <s v="INV00000139"/>
    <s v="C00000020"/>
    <s v="WSK Tanks Sdn Bhd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n v="2021"/>
    <s v="INV00000139"/>
    <s v="C00000020"/>
    <s v="WSK Tanks Sdn Bhd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n v="2021"/>
    <s v="INV00000139"/>
    <s v="C00000020"/>
    <s v="WSK Tanks Sdn Bhd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n v="2021"/>
    <s v="INV00000139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n v="2021"/>
    <s v="INV00000139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n v="2021"/>
    <s v="INV00000139"/>
    <s v="C00000020"/>
    <s v="WSK Tanks Sdn Bhd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n v="2021"/>
    <s v="INV00000140"/>
    <s v="C00000020"/>
    <s v="WSK Tanks Sdn Bhd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n v="2021"/>
    <s v="INV00000141"/>
    <s v="C00000020"/>
    <s v="WSK Tanks Sdn Bhd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n v="2021"/>
    <s v="INV00000141"/>
    <s v="C00000020"/>
    <s v="WSK Tanks Sdn Bhd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n v="2021"/>
    <s v="INV00000141"/>
    <s v="C00000020"/>
    <s v="WSK Tanks Sdn Bhd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n v="2021"/>
    <s v="INV00000141"/>
    <s v="C00000020"/>
    <s v="WSK Tanks Sdn Bhd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n v="2021"/>
    <s v="INV00000141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n v="2021"/>
    <s v="INV00000141"/>
    <s v="C00000020"/>
    <s v="WSK Tanks Sdn Bhd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n v="2021"/>
    <s v="INV00000142"/>
    <s v="C00000008"/>
    <s v="Wonderland Design Productions Studio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n v="2021"/>
    <s v="INV00000142"/>
    <s v="C00000008"/>
    <s v="Wonderland Design Productions Studio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n v="2021"/>
    <s v="INV00000142"/>
    <s v="C00000008"/>
    <s v="Wonderland Design Productions Studio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n v="2021"/>
    <s v="INV00000143"/>
    <s v="C00000001"/>
    <s v="Kelnico Marketing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n v="2021"/>
    <s v="INV00000143"/>
    <s v="C00000001"/>
    <s v="Kelnico Marketing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n v="2021"/>
    <s v="INV00000143"/>
    <s v="C00000001"/>
    <s v="Kelnico Marketing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n v="2021"/>
    <s v="INV00000143"/>
    <s v="C00000001"/>
    <s v="Kelnico Marketing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n v="2021"/>
    <s v="INV00000144"/>
    <s v="C00000020"/>
    <s v="WSK Tanks Sdn Bhd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n v="2021"/>
    <s v="INV00000144"/>
    <s v="C00000020"/>
    <s v="WSK Tanks Sdn Bhd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s v="WSK Tanks Sdn Bhd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n v="2021"/>
    <s v="INV00000144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n v="2021"/>
    <s v="INV00000144"/>
    <s v="C00000020"/>
    <s v="WSK Tanks Sdn Bhd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n v="2021"/>
    <s v="INV00000144"/>
    <s v="C00000020"/>
    <s v="WSK Tanks Sdn Bhd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n v="2021"/>
    <s v="INV00000145"/>
    <s v="C00000008"/>
    <s v="Wonderland Design Productions Studio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n v="2021"/>
    <s v="INV00000146"/>
    <s v="C00000020"/>
    <s v="WSK Tanks Sdn Bhd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n v="2021"/>
    <s v="INV00000147"/>
    <s v="C00000010"/>
    <s v="Yew Seng Gardening Supply Sdn Bhd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n v="2021"/>
    <s v="INV00000147"/>
    <s v="C00000010"/>
    <s v="Yew Seng Gardening Supply Sdn Bhd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n v="2021"/>
    <s v="INV00000147"/>
    <s v="C00000010"/>
    <s v="Yew Seng Gardening Supply Sdn Bhd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n v="2021"/>
    <s v="INV00000148"/>
    <s v="C00000019"/>
    <s v="Desuki Affela Empire Enterprise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d v="2019-12-23T00:00:00"/>
    <n v="12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n v="12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n v="6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n v="6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n v="6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n v="6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n v="6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n v="6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n v="6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n v="6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n v="7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n v="7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n v="7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n v="7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n v="7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n v="8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n v="8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n v="8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n v="8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n v="8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n v="8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n v="8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n v="8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n v="8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n v="8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n v="8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n v="8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n v="8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n v="8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n v="8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n v="8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n v="8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n v="8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n v="8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n v="8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n v="8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n v="8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n v="8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n v="8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n v="8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n v="8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n v="8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n v="8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n v="8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n v="8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n v="9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n v="9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n v="9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n v="9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n v="9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n v="9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n v="9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n v="9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n v="9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n v="9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n v="9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n v="9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n v="9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n v="9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n v="9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n v="9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n v="9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n v="9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n v="9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n v="9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n v="9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n v="9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n v="9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n v="9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n v="9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n v="9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n v="9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n v="9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n v="9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n v="9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n v="10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n v="10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n v="10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n v="10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n v="10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n v="10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n v="10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n v="10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n v="10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n v="10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n v="10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n v="10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n v="10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n v="10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n v="10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n v="10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n v="10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n v="10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n v="10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n v="10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n v="10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n v="10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n v="10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n v="10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n v="10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n v="10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n v="10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n v="10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n v="10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n v="10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n v="10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n v="10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n v="11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n v="11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n v="11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n v="11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n v="11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n v="11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n v="11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n v="11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n v="11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n v="11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n v="11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n v="11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n v="11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n v="11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n v="11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n v="11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n v="11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n v="11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n v="11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n v="11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n v="11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n v="11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n v="11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n v="11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n v="11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n v="11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n v="11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n v="11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n v="11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n v="11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n v="11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n v="11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n v="11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n v="11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n v="11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n v="11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n v="11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n v="11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n v="12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n v="12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n v="12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n v="12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n v="12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n v="12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n v="12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n v="12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n v="12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n v="12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n v="12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n v="1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n v="1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n v="1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n v="1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n v="1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n v="1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n v="1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n v="1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n v="1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n v="1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n v="1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n v="1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n v="1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n v="1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n v="1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n v="1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n v="1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n v="1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n v="1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n v="1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n v="1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n v="1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n v="1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n v="1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n v="1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n v="1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n v="1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n v="1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n v="1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n v="1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n v="1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n v="1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n v="1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n v="2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n v="2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n v="2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n v="2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n v="2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n v="2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n v="2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n v="2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n v="2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n v="2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n v="2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n v="2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n v="2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n v="2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n v="2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n v="2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n v="2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n v="2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n v="2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n v="2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n v="2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n v="2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n v="2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n v="2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n v="2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n v="2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n v="2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n v="3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n v="3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n v="3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n v="3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n v="3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n v="3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n v="3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n v="3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n v="3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n v="3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n v="3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n v="3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n v="3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n v="3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n v="3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n v="3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n v="3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n v="3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n v="3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n v="3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n v="3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n v="3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n v="3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n v="3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n v="3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n v="3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n v="4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n v="4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n v="4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n v="4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n v="4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n v="4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n v="4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n v="4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n v="4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n v="4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n v="4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n v="4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n v="4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n v="4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n v="4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n v="4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n v="4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n v="4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n v="4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n v="4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n v="4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n v="4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n v="4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n v="4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  <r>
    <d v="2021-05-03T00:00:00"/>
    <n v="5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  <m/>
  </r>
  <r>
    <d v="2021-05-03T00:00:00"/>
    <n v="5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  <m/>
  </r>
  <r>
    <d v="2021-05-03T00:00:00"/>
    <n v="5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  <m/>
  </r>
  <r>
    <d v="2021-05-03T00:00:00"/>
    <n v="5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  <m/>
  </r>
  <r>
    <d v="2021-05-06T00:00:00"/>
    <n v="5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  <m/>
  </r>
  <r>
    <d v="2021-05-06T00:00:00"/>
    <n v="5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  <m/>
  </r>
  <r>
    <d v="2021-05-07T00:00:00"/>
    <n v="5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  <m/>
  </r>
  <r>
    <d v="2021-05-07T00:00:00"/>
    <n v="5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  <m/>
  </r>
  <r>
    <d v="2021-05-19T00:00:00"/>
    <n v="5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  <m/>
  </r>
  <r>
    <d v="2021-05-21T00:00:00"/>
    <n v="5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  <m/>
  </r>
  <r>
    <d v="2021-05-21T00:00:00"/>
    <n v="5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  <m/>
  </r>
  <r>
    <d v="2021-05-21T00:00:00"/>
    <n v="5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  <m/>
  </r>
  <r>
    <d v="2021-05-21T00:00:00"/>
    <n v="5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  <m/>
  </r>
  <r>
    <d v="2021-05-25T00:00:00"/>
    <n v="5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  <m/>
  </r>
  <r>
    <d v="2021-05-25T00:00:00"/>
    <n v="5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  <m/>
  </r>
  <r>
    <d v="2021-05-25T00:00:00"/>
    <n v="5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  <m/>
  </r>
  <r>
    <d v="2021-05-25T00:00:00"/>
    <n v="5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  <m/>
  </r>
  <r>
    <d v="2021-05-25T00:00:00"/>
    <n v="5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  <m/>
  </r>
  <r>
    <d v="2021-05-25T00:00:00"/>
    <n v="5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  <m/>
  </r>
  <r>
    <d v="2021-05-25T00:00:00"/>
    <n v="5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  <m/>
  </r>
  <r>
    <d v="2021-05-25T00:00:00"/>
    <n v="5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  <m/>
  </r>
  <r>
    <d v="2021-05-25T00:00:00"/>
    <n v="5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  <m/>
  </r>
  <r>
    <d v="2021-05-25T00:00:00"/>
    <n v="5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  <m/>
  </r>
  <r>
    <d v="2021-05-25T00:00:00"/>
    <n v="5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  <m/>
  </r>
  <r>
    <d v="2021-05-25T00:00:00"/>
    <n v="5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  <m/>
  </r>
  <r>
    <d v="2021-05-25T00:00:00"/>
    <n v="5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  <m/>
  </r>
  <r>
    <d v="2021-06-01T00:00:00"/>
    <n v="6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  <m/>
  </r>
  <r>
    <d v="2021-06-01T00:00:00"/>
    <n v="6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  <m/>
  </r>
  <r>
    <d v="2021-06-01T00:00:00"/>
    <n v="6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  <m/>
  </r>
  <r>
    <d v="2021-06-01T00:00:00"/>
    <n v="6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  <m/>
  </r>
  <r>
    <d v="2021-06-01T00:00:00"/>
    <n v="6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  <m/>
  </r>
  <r>
    <d v="2021-06-01T00:00:00"/>
    <n v="6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  <m/>
  </r>
  <r>
    <d v="2021-06-01T00:00:00"/>
    <n v="6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  <m/>
  </r>
  <r>
    <d v="2021-06-01T00:00:00"/>
    <n v="6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  <m/>
  </r>
  <r>
    <d v="2021-09-01T00:00:00"/>
    <n v="9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  <m/>
  </r>
  <r>
    <d v="2021-09-01T00:00:00"/>
    <n v="9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  <m/>
  </r>
  <r>
    <d v="2021-09-01T00:00:00"/>
    <n v="9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  <m/>
  </r>
  <r>
    <d v="2021-09-01T00:00:00"/>
    <n v="9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  <m/>
  </r>
  <r>
    <d v="2021-09-01T00:00:00"/>
    <n v="9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  <m/>
  </r>
  <r>
    <d v="2021-09-01T00:00:00"/>
    <n v="9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  <m/>
  </r>
  <r>
    <d v="2021-09-01T00:00:00"/>
    <n v="9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  <m/>
  </r>
  <r>
    <d v="2021-09-01T00:00:00"/>
    <n v="9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  <m/>
  </r>
  <r>
    <d v="2021-09-01T00:00:00"/>
    <n v="9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  <m/>
  </r>
  <r>
    <d v="2021-09-14T00:00:00"/>
    <n v="9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  <m/>
  </r>
  <r>
    <d v="2021-09-14T00:00:00"/>
    <n v="9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  <m/>
  </r>
  <r>
    <d v="2021-09-14T00:00:00"/>
    <n v="9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  <m/>
  </r>
  <r>
    <d v="2021-09-14T00:00:00"/>
    <n v="9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  <m/>
  </r>
  <r>
    <d v="2021-09-14T00:00:00"/>
    <n v="9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  <m/>
  </r>
  <r>
    <d v="2021-09-14T00:00:00"/>
    <n v="9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  <m/>
  </r>
  <r>
    <d v="2021-09-14T00:00:00"/>
    <n v="9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  <m/>
  </r>
  <r>
    <d v="2021-09-14T00:00:00"/>
    <n v="9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  <m/>
  </r>
  <r>
    <d v="2021-09-14T00:00:00"/>
    <n v="9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  <m/>
  </r>
  <r>
    <d v="2021-09-14T00:00:00"/>
    <n v="9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  <m/>
  </r>
  <r>
    <d v="2021-09-14T00:00:00"/>
    <n v="9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  <m/>
  </r>
  <r>
    <d v="2021-09-21T00:00:00"/>
    <n v="9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  <m/>
  </r>
  <r>
    <d v="2021-09-21T00:00:00"/>
    <n v="9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  <m/>
  </r>
  <r>
    <d v="2021-09-21T00:00:00"/>
    <n v="9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  <m/>
  </r>
  <r>
    <d v="2021-09-25T00:00:00"/>
    <n v="9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  <m/>
  </r>
  <r>
    <d v="2021-09-27T00:00:00"/>
    <n v="9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  <m/>
  </r>
  <r>
    <d v="2021-09-27T00:00:00"/>
    <n v="9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  <m/>
  </r>
  <r>
    <d v="2021-09-27T00:00:00"/>
    <n v="9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  <m/>
  </r>
  <r>
    <d v="2021-09-27T00:00:00"/>
    <n v="9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  <m/>
  </r>
  <r>
    <d v="2021-09-28T00:00:00"/>
    <n v="9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  <m/>
  </r>
  <r>
    <d v="2021-09-30T00:00:00"/>
    <n v="9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  <m/>
  </r>
  <r>
    <d v="2021-10-01T00:00:00"/>
    <n v="10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  <m/>
  </r>
  <r>
    <d v="2021-10-02T00:00:00"/>
    <n v="10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  <m/>
  </r>
  <r>
    <d v="2021-10-02T00:00:00"/>
    <n v="10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  <m/>
  </r>
  <r>
    <d v="2021-10-02T00:00:00"/>
    <n v="10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  <m/>
  </r>
  <r>
    <d v="2021-10-02T00:00:00"/>
    <n v="10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  <m/>
  </r>
  <r>
    <d v="2021-10-05T00:00:00"/>
    <n v="10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  <m/>
  </r>
  <r>
    <d v="2021-10-05T00:00:00"/>
    <n v="10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  <m/>
  </r>
  <r>
    <d v="2021-10-05T00:00:00"/>
    <n v="10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  <m/>
  </r>
  <r>
    <d v="2021-10-05T00:00:00"/>
    <n v="10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  <m/>
  </r>
  <r>
    <d v="2021-10-05T00:00:00"/>
    <n v="10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  <m/>
  </r>
  <r>
    <d v="2021-10-07T00:00:00"/>
    <n v="10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  <m/>
  </r>
  <r>
    <d v="2021-10-07T00:00:00"/>
    <n v="10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  <m/>
  </r>
  <r>
    <d v="2021-10-07T00:00:00"/>
    <n v="10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  <m/>
  </r>
  <r>
    <d v="2021-10-08T00:00:00"/>
    <n v="10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  <m/>
  </r>
  <r>
    <d v="2021-10-09T00:00:00"/>
    <n v="10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  <m/>
  </r>
  <r>
    <d v="2021-10-11T00:00:00"/>
    <n v="10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  <m/>
  </r>
  <r>
    <d v="2021-10-11T00:00:00"/>
    <n v="10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  <m/>
  </r>
  <r>
    <d v="2021-10-12T00:00:00"/>
    <n v="10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  <m/>
  </r>
  <r>
    <d v="2021-10-12T00:00:00"/>
    <n v="10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  <m/>
  </r>
  <r>
    <d v="2021-10-12T00:00:00"/>
    <n v="10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  <m/>
  </r>
  <r>
    <d v="2021-10-12T00:00:00"/>
    <n v="10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  <m/>
  </r>
  <r>
    <d v="2021-10-12T00:00:00"/>
    <n v="10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  <m/>
  </r>
  <r>
    <d v="2021-10-13T00:00:00"/>
    <n v="10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  <m/>
  </r>
  <r>
    <d v="2021-10-13T00:00:00"/>
    <n v="10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  <m/>
  </r>
  <r>
    <d v="2021-10-13T00:00:00"/>
    <n v="10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  <m/>
  </r>
  <r>
    <d v="2021-10-14T00:00:00"/>
    <n v="10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  <m/>
  </r>
  <r>
    <d v="2021-10-14T00:00:00"/>
    <n v="10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  <m/>
  </r>
  <r>
    <d v="2021-10-14T00:00:00"/>
    <n v="10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  <m/>
  </r>
  <r>
    <d v="2021-10-15T00:00:00"/>
    <n v="10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  <m/>
  </r>
  <r>
    <d v="2021-10-15T00:00:00"/>
    <n v="10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  <m/>
  </r>
  <r>
    <d v="2021-10-15T00:00:00"/>
    <n v="10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  <m/>
  </r>
  <r>
    <d v="2021-10-15T00:00:00"/>
    <n v="10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  <m/>
  </r>
  <r>
    <d v="2021-10-15T00:00:00"/>
    <n v="10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  <m/>
  </r>
  <r>
    <d v="2021-10-15T00:00:00"/>
    <n v="10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  <m/>
  </r>
  <r>
    <d v="2021-10-15T00:00:00"/>
    <n v="10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  <m/>
  </r>
  <r>
    <d v="2021-10-15T00:00:00"/>
    <n v="10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  <m/>
  </r>
  <r>
    <d v="2021-10-18T00:00:00"/>
    <n v="10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  <m/>
  </r>
  <r>
    <d v="2021-10-18T00:00:00"/>
    <n v="10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  <m/>
  </r>
  <r>
    <d v="2021-10-18T00:00:00"/>
    <n v="10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  <m/>
  </r>
  <r>
    <d v="2021-10-18T00:00:00"/>
    <n v="10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  <m/>
  </r>
  <r>
    <d v="2021-10-18T00:00:00"/>
    <n v="10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  <m/>
  </r>
  <r>
    <d v="2021-10-18T00:00:00"/>
    <n v="10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  <m/>
  </r>
  <r>
    <d v="2021-10-20T00:00:00"/>
    <n v="10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  <m/>
  </r>
  <r>
    <d v="2021-10-20T00:00:00"/>
    <n v="10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  <m/>
  </r>
  <r>
    <d v="2021-10-20T00:00:00"/>
    <n v="10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  <m/>
  </r>
  <r>
    <d v="2021-10-20T00:00:00"/>
    <n v="10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  <m/>
  </r>
  <r>
    <d v="2021-10-20T00:00:00"/>
    <n v="10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  <m/>
  </r>
  <r>
    <d v="2021-10-20T00:00:00"/>
    <n v="10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  <m/>
  </r>
  <r>
    <d v="2021-10-20T00:00:00"/>
    <n v="10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  <m/>
  </r>
  <r>
    <d v="2021-10-23T00:00:00"/>
    <n v="10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  <m/>
  </r>
  <r>
    <d v="2021-10-23T00:00:00"/>
    <n v="10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  <m/>
  </r>
  <r>
    <d v="2021-10-23T00:00:00"/>
    <n v="10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  <m/>
  </r>
  <r>
    <d v="2021-10-26T00:00:00"/>
    <n v="10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  <m/>
  </r>
  <r>
    <d v="2021-10-26T00:00:00"/>
    <n v="10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  <m/>
  </r>
  <r>
    <d v="2021-10-26T00:00:00"/>
    <n v="10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  <m/>
  </r>
  <r>
    <d v="2021-10-26T00:00:00"/>
    <n v="10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  <m/>
  </r>
  <r>
    <d v="2021-10-26T00:00:00"/>
    <n v="10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  <m/>
  </r>
  <r>
    <d v="2021-10-26T00:00:00"/>
    <n v="10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  <m/>
  </r>
  <r>
    <d v="2021-10-26T00:00:00"/>
    <n v="10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  <m/>
  </r>
  <r>
    <d v="2021-10-26T00:00:00"/>
    <n v="10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  <m/>
  </r>
  <r>
    <d v="2021-10-26T00:00:00"/>
    <n v="10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  <m/>
  </r>
  <r>
    <d v="2021-10-26T00:00:00"/>
    <n v="10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  <m/>
  </r>
  <r>
    <d v="2021-10-28T00:00:00"/>
    <n v="10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  <m/>
  </r>
  <r>
    <d v="2021-10-27T00:00:00"/>
    <n v="10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  <m/>
  </r>
  <r>
    <d v="2021-10-28T00:00:00"/>
    <n v="10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  <m/>
  </r>
  <r>
    <d v="2021-10-28T00:00:00"/>
    <n v="10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  <m/>
  </r>
  <r>
    <d v="2021-10-28T00:00:00"/>
    <n v="10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  <m/>
  </r>
  <r>
    <d v="2021-10-28T00:00:00"/>
    <n v="10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  <m/>
  </r>
  <r>
    <d v="2021-10-30T00:00:00"/>
    <n v="10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  <m/>
  </r>
  <r>
    <d v="2021-10-30T00:00:00"/>
    <n v="10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  <m/>
  </r>
  <r>
    <d v="2021-10-30T00:00:00"/>
    <n v="10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  <m/>
  </r>
  <r>
    <d v="2021-10-30T00:00:00"/>
    <n v="10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  <m/>
  </r>
  <r>
    <d v="2021-11-01T00:00:00"/>
    <n v="11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  <m/>
  </r>
  <r>
    <d v="2021-11-01T00:00:00"/>
    <n v="11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  <m/>
  </r>
  <r>
    <d v="2021-11-02T00:00:00"/>
    <n v="11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  <m/>
  </r>
  <r>
    <d v="2021-11-02T00:00:00"/>
    <n v="11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  <m/>
  </r>
  <r>
    <d v="2021-11-02T00:00:00"/>
    <n v="11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  <m/>
  </r>
  <r>
    <d v="2021-11-02T00:00:00"/>
    <n v="11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  <m/>
  </r>
  <r>
    <d v="2021-11-02T00:00:00"/>
    <n v="11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  <m/>
  </r>
  <r>
    <d v="2021-11-02T00:00:00"/>
    <n v="11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  <m/>
  </r>
  <r>
    <d v="2021-11-03T00:00:00"/>
    <n v="11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  <m/>
  </r>
  <r>
    <d v="2021-11-03T00:00:00"/>
    <n v="11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  <m/>
  </r>
  <r>
    <d v="2021-11-03T00:00:00"/>
    <n v="11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  <m/>
  </r>
  <r>
    <d v="2021-11-03T00:00:00"/>
    <n v="11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  <m/>
  </r>
  <r>
    <d v="2021-11-03T00:00:00"/>
    <n v="11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  <m/>
  </r>
  <r>
    <d v="2021-11-03T00:00:00"/>
    <n v="11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  <m/>
  </r>
  <r>
    <d v="2021-11-03T00:00:00"/>
    <n v="11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  <m/>
  </r>
  <r>
    <d v="2021-11-03T00:00:00"/>
    <n v="11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  <m/>
  </r>
  <r>
    <d v="2021-11-03T00:00:00"/>
    <n v="11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  <m/>
  </r>
  <r>
    <d v="2021-11-03T00:00:00"/>
    <n v="11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  <m/>
  </r>
  <r>
    <d v="2021-11-06T00:00:00"/>
    <n v="11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  <m/>
  </r>
  <r>
    <d v="2021-11-06T00:00:00"/>
    <n v="11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  <m/>
  </r>
  <r>
    <d v="2021-11-06T00:00:00"/>
    <n v="11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  <m/>
  </r>
  <r>
    <d v="2021-11-06T00:00:00"/>
    <n v="11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  <m/>
  </r>
  <r>
    <d v="2021-11-06T00:00:00"/>
    <n v="11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  <m/>
  </r>
  <r>
    <d v="2021-11-06T00:00:00"/>
    <n v="11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  <m/>
  </r>
  <r>
    <d v="2021-11-06T00:00:00"/>
    <n v="11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  <m/>
  </r>
  <r>
    <d v="2021-11-06T00:00:00"/>
    <n v="11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  <m/>
  </r>
  <r>
    <d v="2021-11-06T00:00:00"/>
    <n v="11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  <m/>
  </r>
  <r>
    <d v="2021-11-06T00:00:00"/>
    <n v="11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  <m/>
  </r>
  <r>
    <d v="2021-11-08T00:00:00"/>
    <n v="11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  <m/>
  </r>
  <r>
    <d v="2021-11-08T00:00:00"/>
    <n v="11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  <m/>
  </r>
  <r>
    <d v="2021-11-09T00:00:00"/>
    <n v="11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  <m/>
  </r>
  <r>
    <d v="2021-11-10T00:00:00"/>
    <n v="11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  <m/>
  </r>
  <r>
    <d v="2021-11-11T00:00:00"/>
    <n v="11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  <m/>
  </r>
  <r>
    <d v="2021-11-11T00:00:00"/>
    <n v="11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  <m/>
  </r>
  <r>
    <d v="2021-11-11T00:00:00"/>
    <n v="11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  <m/>
  </r>
  <r>
    <d v="2021-11-11T00:00:00"/>
    <n v="11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  <m/>
  </r>
  <r>
    <d v="2021-11-11T00:00:00"/>
    <n v="11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  <m/>
  </r>
  <r>
    <d v="2021-11-11T00:00:00"/>
    <n v="11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  <m/>
  </r>
  <r>
    <d v="2021-11-11T00:00:00"/>
    <n v="11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  <m/>
  </r>
  <r>
    <d v="2021-11-13T00:00:00"/>
    <n v="11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  <m/>
  </r>
  <r>
    <d v="2021-11-13T00:00:00"/>
    <n v="11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  <m/>
  </r>
  <r>
    <d v="2021-11-13T00:00:00"/>
    <n v="11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  <m/>
  </r>
  <r>
    <d v="2021-11-13T00:00:00"/>
    <n v="11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  <m/>
  </r>
  <r>
    <d v="2021-11-13T00:00:00"/>
    <n v="11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  <m/>
  </r>
  <r>
    <d v="2021-11-13T00:00:00"/>
    <n v="11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  <m/>
  </r>
  <r>
    <d v="2021-11-13T00:00:00"/>
    <n v="11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  <m/>
  </r>
  <r>
    <d v="2021-11-13T00:00:00"/>
    <n v="11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  <m/>
  </r>
  <r>
    <d v="2021-11-23T00:00:00"/>
    <n v="11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  <m/>
  </r>
  <r>
    <d v="2021-11-23T00:00:00"/>
    <n v="11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  <m/>
  </r>
  <r>
    <d v="2021-11-23T00:00:00"/>
    <n v="11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  <m/>
  </r>
  <r>
    <d v="2021-11-26T00:00:00"/>
    <n v="11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  <m/>
  </r>
  <r>
    <d v="2021-11-26T00:00:00"/>
    <n v="11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  <m/>
  </r>
  <r>
    <d v="2021-11-26T00:00:00"/>
    <n v="11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  <m/>
  </r>
  <r>
    <d v="2021-11-26T00:00:00"/>
    <n v="11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  <m/>
  </r>
  <r>
    <d v="2021-11-29T00:00:00"/>
    <n v="11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  <m/>
  </r>
  <r>
    <d v="2021-11-29T00:00:00"/>
    <n v="11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  <m/>
  </r>
  <r>
    <d v="2021-11-29T00:00:00"/>
    <n v="11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  <m/>
  </r>
  <r>
    <d v="2021-12-07T00:00:00"/>
    <n v="12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  <m/>
  </r>
  <r>
    <d v="2021-12-07T00:00:00"/>
    <n v="12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  <m/>
  </r>
  <r>
    <d v="2021-12-07T00:00:00"/>
    <n v="12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  <m/>
  </r>
  <r>
    <d v="2021-12-07T00:00:00"/>
    <n v="12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  <m/>
  </r>
  <r>
    <d v="2021-12-07T00:00:00"/>
    <n v="12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  <m/>
  </r>
  <r>
    <d v="2021-12-07T00:00:00"/>
    <n v="12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  <m/>
  </r>
  <r>
    <d v="2021-12-10T00:00:00"/>
    <n v="12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  <m/>
  </r>
  <r>
    <d v="2021-12-10T00:00:00"/>
    <n v="12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  <m/>
  </r>
  <r>
    <d v="2021-12-10T00:00:00"/>
    <n v="12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  <m/>
  </r>
  <r>
    <d v="2021-12-10T00:00:00"/>
    <n v="12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  <m/>
  </r>
  <r>
    <d v="2021-12-10T00:00:00"/>
    <n v="12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  <m/>
  </r>
  <r>
    <d v="2021-12-10T00:00:00"/>
    <n v="12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  <m/>
  </r>
  <r>
    <d v="2021-12-10T00:00:00"/>
    <n v="12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  <m/>
  </r>
  <r>
    <d v="2021-12-10T00:00:00"/>
    <n v="12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  <m/>
  </r>
  <r>
    <d v="2021-12-10T00:00:00"/>
    <n v="12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  <m/>
  </r>
  <r>
    <d v="2021-12-10T00:00:00"/>
    <n v="12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  <m/>
  </r>
  <r>
    <d v="2021-12-10T00:00:00"/>
    <n v="12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  <m/>
  </r>
  <r>
    <d v="2021-12-10T00:00:00"/>
    <n v="12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  <m/>
  </r>
  <r>
    <d v="2021-12-10T00:00:00"/>
    <n v="12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  <m/>
  </r>
  <r>
    <d v="2021-12-10T00:00:00"/>
    <n v="12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  <m/>
  </r>
  <r>
    <d v="2021-12-10T00:00:00"/>
    <n v="12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  <m/>
  </r>
  <r>
    <d v="2021-12-10T00:00:00"/>
    <n v="12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  <m/>
  </r>
  <r>
    <d v="2021-12-10T00:00:00"/>
    <n v="12"/>
    <x v="2"/>
    <s v="INV00000169"/>
    <s v="C00000020"/>
    <x v="20"/>
    <x v="83"/>
    <x v="36"/>
    <n v="51"/>
    <m/>
    <n v="382.5"/>
    <x v="76"/>
    <n v="0.26666666666666666"/>
    <n v="2"/>
    <n v="102"/>
    <m/>
    <m/>
    <m/>
    <m/>
    <m/>
    <m/>
    <m/>
    <n v="382.5"/>
    <n v="635926.79949999985"/>
    <x v="0"/>
    <n v="102"/>
    <n v="113791.95049999996"/>
    <x v="0"/>
    <n v="484.5"/>
    <n v="749718.74999999977"/>
    <m/>
  </r>
  <r>
    <d v="2021-12-15T00:00:00"/>
    <n v="12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32.79949999985"/>
    <x v="3"/>
    <n v="65.999999999999773"/>
    <n v="113857.95049999996"/>
    <x v="0"/>
    <n v="6072"/>
    <n v="755790.74999999977"/>
    <m/>
  </r>
  <r>
    <d v="2021-12-15T00:00:00"/>
    <n v="12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674.79949999985"/>
    <x v="3"/>
    <n v="330"/>
    <n v="114187.95049999996"/>
    <x v="0"/>
    <n v="6071.9999999999991"/>
    <n v="761862.74999999977"/>
    <m/>
  </r>
  <r>
    <d v="2021-12-15T00:00:00"/>
    <n v="12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588.79949999985"/>
    <x v="0"/>
    <n v="110"/>
    <n v="114297.95049999996"/>
    <x v="0"/>
    <n v="2023.9999999999998"/>
    <n v="763886.74999999977"/>
    <m/>
  </r>
  <r>
    <d v="2021-12-15T00:00:00"/>
    <n v="12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08.79949999985"/>
    <x v="5"/>
    <n v="175.99999999999937"/>
    <n v="114473.95049999996"/>
    <x v="0"/>
    <n v="8095.9999999999991"/>
    <n v="771982.74999999977"/>
    <m/>
  </r>
  <r>
    <d v="2021-12-15T00:00:00"/>
    <n v="12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488.79949999985"/>
    <x v="0"/>
    <n v="43.999999999999844"/>
    <n v="114517.95049999996"/>
    <x v="0"/>
    <n v="2023.9999999999998"/>
    <n v="774006.74999999977"/>
    <m/>
  </r>
  <r>
    <d v="2021-12-15T00:00:00"/>
    <n v="12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48.79949999985"/>
    <x v="5"/>
    <n v="80"/>
    <n v="114597.95049999996"/>
    <x v="0"/>
    <n v="340"/>
    <n v="774346.74999999977"/>
    <m/>
  </r>
  <r>
    <d v="2021-12-16T00:00:00"/>
    <n v="12"/>
    <x v="2"/>
    <s v="INV00000172"/>
    <s v="C00000004"/>
    <x v="3"/>
    <x v="17"/>
    <x v="80"/>
    <n v="5"/>
    <m/>
    <n v="345"/>
    <x v="23"/>
    <n v="0.13043478260869565"/>
    <n v="9"/>
    <n v="45"/>
    <m/>
    <m/>
    <m/>
    <m/>
    <m/>
    <m/>
    <m/>
    <n v="345"/>
    <n v="660093.79949999985"/>
    <x v="0"/>
    <n v="45"/>
    <n v="114642.95049999996"/>
    <x v="0"/>
    <n v="390"/>
    <n v="774736.74999999977"/>
    <m/>
  </r>
  <r>
    <d v="2021-12-20T00:00:00"/>
    <n v="12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099.79949999985"/>
    <x v="3"/>
    <n v="264.00000000000023"/>
    <n v="114906.95049999996"/>
    <x v="0"/>
    <n v="6270"/>
    <n v="781006.74999999977"/>
    <m/>
  </r>
  <r>
    <d v="2021-12-20T00:00:00"/>
    <n v="12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799.79949999985"/>
    <x v="0"/>
    <n v="300"/>
    <n v="115206.95049999996"/>
    <x v="0"/>
    <n v="1000"/>
    <n v="782006.74999999977"/>
    <m/>
  </r>
  <r>
    <d v="2021-12-20T00:00:00"/>
    <n v="12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897.29949999985"/>
    <x v="3"/>
    <n v="90"/>
    <n v="115296.95049999996"/>
    <x v="0"/>
    <n v="187.5"/>
    <n v="782194.24999999977"/>
    <m/>
  </r>
  <r>
    <d v="2021-12-21T00:00:00"/>
    <n v="12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291.4994999998"/>
    <x v="0"/>
    <n v="118.80000000000001"/>
    <n v="115415.75049999997"/>
    <x v="0"/>
    <n v="513"/>
    <n v="782707.24999999977"/>
    <m/>
  </r>
  <r>
    <d v="2021-12-21T00:00:00"/>
    <n v="12"/>
    <x v="2"/>
    <s v="INV00000174"/>
    <s v="C00000004"/>
    <x v="3"/>
    <x v="86"/>
    <x v="81"/>
    <n v="64"/>
    <m/>
    <n v="595.20000000000005"/>
    <x v="84"/>
    <n v="5.3763440860215048E-2"/>
    <n v="0.5"/>
    <n v="32"/>
    <m/>
    <m/>
    <m/>
    <m/>
    <m/>
    <m/>
    <m/>
    <n v="2380.8000000000002"/>
    <n v="669672.29949999985"/>
    <x v="5"/>
    <n v="128"/>
    <n v="115543.75049999997"/>
    <x v="0"/>
    <n v="2508.8000000000002"/>
    <n v="785216.04999999981"/>
    <m/>
  </r>
  <r>
    <d v="2021-12-22T00:00:00"/>
    <n v="12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674.29949999985"/>
    <x v="0"/>
    <n v="88.000000000000085"/>
    <n v="115631.75049999997"/>
    <x v="0"/>
    <n v="2090"/>
    <n v="787306.04999999981"/>
    <m/>
  </r>
  <r>
    <d v="2021-12-22T00:00:00"/>
    <n v="12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34.29949999985"/>
    <x v="2"/>
    <n v="220"/>
    <n v="115851.75049999997"/>
    <x v="0"/>
    <n v="4180"/>
    <n v="791486.04999999981"/>
    <m/>
  </r>
  <r>
    <d v="2021-12-22T00:00:00"/>
    <n v="12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34.29949999985"/>
    <x v="0"/>
    <n v="300"/>
    <n v="116151.75049999997"/>
    <x v="0"/>
    <n v="1000"/>
    <n v="792486.04999999981"/>
    <m/>
  </r>
  <r>
    <d v="2021-12-22T00:00:00"/>
    <n v="12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31.79949999985"/>
    <x v="3"/>
    <n v="90"/>
    <n v="116241.75049999997"/>
    <x v="0"/>
    <n v="187.5"/>
    <n v="792673.54999999981"/>
    <m/>
  </r>
  <r>
    <d v="2021-12-22T00:00:00"/>
    <n v="12"/>
    <x v="2"/>
    <s v="INV00000175"/>
    <s v="C00000020"/>
    <x v="20"/>
    <x v="87"/>
    <x v="82"/>
    <n v="37"/>
    <m/>
    <n v="362.6"/>
    <x v="14"/>
    <n v="7.1428571428571355E-2"/>
    <n v="0.69999999999999929"/>
    <n v="25.899999999999974"/>
    <m/>
    <m/>
    <m/>
    <m/>
    <m/>
    <m/>
    <m/>
    <n v="2900.8"/>
    <n v="679332.59949999989"/>
    <x v="8"/>
    <n v="207.19999999999979"/>
    <n v="116448.95049999996"/>
    <x v="0"/>
    <n v="3108"/>
    <n v="795781.54999999981"/>
    <m/>
  </r>
  <r>
    <d v="2021-12-24T00:00:00"/>
    <n v="12"/>
    <x v="2"/>
    <s v="INV00000176"/>
    <s v="C00000020"/>
    <x v="20"/>
    <x v="87"/>
    <x v="82"/>
    <n v="37"/>
    <m/>
    <n v="362.6"/>
    <x v="14"/>
    <n v="7.1428571428571355E-2"/>
    <n v="0.69999999999999929"/>
    <n v="25.899999999999974"/>
    <m/>
    <m/>
    <m/>
    <m/>
    <m/>
    <m/>
    <m/>
    <n v="725.2"/>
    <n v="680057.79949999985"/>
    <x v="2"/>
    <n v="51.799999999999947"/>
    <n v="116500.75049999997"/>
    <x v="0"/>
    <n v="777"/>
    <n v="796558.54999999981"/>
    <m/>
  </r>
  <r>
    <d v="2021-12-27T00:00:00"/>
    <n v="12"/>
    <x v="2"/>
    <s v="INV00000177"/>
    <s v="C00000020"/>
    <x v="20"/>
    <x v="87"/>
    <x v="82"/>
    <n v="37"/>
    <m/>
    <n v="362.6"/>
    <x v="14"/>
    <n v="7.1428571428571355E-2"/>
    <n v="0.69999999999999929"/>
    <n v="25.899999999999974"/>
    <m/>
    <m/>
    <m/>
    <m/>
    <m/>
    <m/>
    <m/>
    <n v="725.2"/>
    <n v="680782.9994999998"/>
    <x v="2"/>
    <n v="51.799999999999947"/>
    <n v="116552.55049999997"/>
    <x v="0"/>
    <n v="777"/>
    <n v="797335.54999999981"/>
    <m/>
  </r>
  <r>
    <d v="2021-12-27T00:00:00"/>
    <n v="12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0994.9994999998"/>
    <x v="0"/>
    <n v="88"/>
    <n v="116640.55049999997"/>
    <x v="0"/>
    <n v="300"/>
    <n v="797635.54999999981"/>
    <m/>
  </r>
  <r>
    <d v="2021-12-28T00:00:00"/>
    <n v="12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4954.9994999998"/>
    <x v="2"/>
    <n v="176.00000000000017"/>
    <n v="116816.55049999997"/>
    <x v="0"/>
    <n v="4136"/>
    <n v="801771.54999999981"/>
    <m/>
  </r>
  <r>
    <d v="2021-12-28T00:00:00"/>
    <n v="12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274.9994999998"/>
    <x v="6"/>
    <n v="134.99999999999977"/>
    <n v="116951.55049999997"/>
    <x v="0"/>
    <n v="1454.9999999999998"/>
    <n v="803226.54999999981"/>
    <m/>
  </r>
  <r>
    <d v="2021-12-30T00:00:00"/>
    <n v="12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254.9994999998"/>
    <x v="0"/>
    <n v="110"/>
    <n v="117061.55049999997"/>
    <x v="0"/>
    <n v="2090"/>
    <n v="805316.54999999981"/>
    <m/>
  </r>
  <r>
    <d v="2021-12-30T00:00:00"/>
    <n v="12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5998.9994999998"/>
    <x v="5"/>
    <n v="615.99999999999932"/>
    <n v="117677.55049999997"/>
    <x v="0"/>
    <n v="8360"/>
    <n v="813676.54999999981"/>
    <m/>
  </r>
  <r>
    <d v="2021-12-30T00:00:00"/>
    <n v="12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699958.9994999998"/>
    <x v="12"/>
    <n v="450"/>
    <n v="118127.55049999997"/>
    <x v="0"/>
    <n v="4410"/>
    <n v="818086.54999999981"/>
    <m/>
  </r>
  <r>
    <d v="2021-12-30T00:00:00"/>
    <n v="12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06.9994999998"/>
    <x v="8"/>
    <n v="360"/>
    <n v="118487.55049999997"/>
    <x v="0"/>
    <n v="2808"/>
    <n v="820894.54999999981"/>
    <m/>
  </r>
  <r>
    <d v="2021-12-30T00:00:00"/>
    <n v="12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569.4994999998"/>
    <x v="6"/>
    <n v="150"/>
    <n v="118637.55049999997"/>
    <x v="0"/>
    <n v="312.5"/>
    <n v="821207.04999999981"/>
    <m/>
  </r>
  <r>
    <d v="2021-12-30T00:00:00"/>
    <n v="12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269.4994999998"/>
    <x v="0"/>
    <n v="300"/>
    <n v="118937.55049999997"/>
    <x v="0"/>
    <n v="1000"/>
    <n v="822207.04999999981"/>
    <m/>
  </r>
  <r>
    <d v="2021-12-30T00:00:00"/>
    <n v="12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29.4994999998"/>
    <x v="5"/>
    <n v="80"/>
    <n v="119017.55049999997"/>
    <x v="0"/>
    <n v="340"/>
    <n v="822547.04999999981"/>
    <m/>
  </r>
  <r>
    <d v="2021-12-31T00:00:00"/>
    <n v="12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185.4994999998"/>
    <x v="5"/>
    <n v="440"/>
    <n v="119457.55049999997"/>
    <x v="0"/>
    <n v="8095.9999999999991"/>
    <n v="830643.04999999981"/>
    <m/>
  </r>
  <r>
    <d v="2021-12-31T00:00:00"/>
    <n v="12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21.4994999998"/>
    <x v="0"/>
    <n v="87.999999999999687"/>
    <n v="119545.55049999997"/>
    <x v="0"/>
    <n v="2024"/>
    <n v="832667.04999999981"/>
    <m/>
  </r>
  <r>
    <d v="2021-12-31T00:00:00"/>
    <n v="12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49.4994999998"/>
    <x v="2"/>
    <n v="308.00000000000045"/>
    <n v="119853.55049999997"/>
    <x v="0"/>
    <n v="4136"/>
    <n v="836803.04999999981"/>
    <m/>
  </r>
  <r>
    <d v="2021-12-31T00:00:00"/>
    <n v="12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079.4994999998"/>
    <x v="5"/>
    <n v="120"/>
    <n v="119973.55049999997"/>
    <x v="0"/>
    <n v="250"/>
    <n v="837053.04999999981"/>
    <m/>
  </r>
  <r>
    <d v="2021-12-31T00:00:00"/>
    <n v="12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161.9994999998"/>
    <x v="0"/>
    <n v="22.5"/>
    <n v="119996.05049999997"/>
    <x v="0"/>
    <n v="105"/>
    <n v="837158.04999999981"/>
    <m/>
  </r>
  <r>
    <d v="2021-12-31T00:00:00"/>
    <n v="12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593.9994999998"/>
    <x v="0"/>
    <n v="91.799999999999955"/>
    <n v="120087.85049999997"/>
    <x v="0"/>
    <n v="523.79999999999995"/>
    <n v="837681.849999999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01A64-A1AE-4F85-AB52-BAA6B5271D5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315" firstHeaderRow="1" firstDataRow="2" firstDataCol="6" rowPageCount="1" colPageCount="1"/>
  <pivotFields count="31">
    <pivotField compact="0" numFmtId="14" outline="0" showAll="0" defaultSubtotal="0"/>
    <pivotField compact="0" outline="0" showAll="0"/>
    <pivotField axis="axisPage" compact="0" outline="0" multipleItemSelectionAllowed="1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 defaultSubtotal="0">
      <items count="90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Row" compact="0" numFmtId="4" outline="0" showAll="0" defaultSubtotal="0">
      <items count="83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89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4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</items>
    </pivotField>
    <pivotField dataField="1" compact="0" numFmtId="43" outline="0" showAll="0"/>
    <pivotField compact="0" numFmtId="43" outline="0" showAll="0"/>
    <pivotField axis="axisRow" compact="0" outline="0" showAll="0" sortType="ascending">
      <items count="13">
        <item h="1" x="7"/>
        <item h="1"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7"/>
    <field x="5"/>
    <field x="6"/>
    <field x="24"/>
    <field x="7"/>
    <field x="11"/>
  </rowFields>
  <rowItems count="311">
    <i>
      <x v="2"/>
      <x v="2"/>
      <x v="4"/>
      <x v="1"/>
      <x v="3"/>
      <x v="45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</i>
    <i t="default" r="1">
      <x v="2"/>
    </i>
    <i r="1">
      <x v="7"/>
      <x v="3"/>
      <x v="3"/>
      <x v="40"/>
      <x v="35"/>
    </i>
    <i r="2">
      <x v="4"/>
      <x v="3"/>
      <x v="3"/>
      <x v="45"/>
    </i>
    <i r="3">
      <x v="4"/>
      <x v="3"/>
      <x v="11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</i>
    <i r="2">
      <x v="26"/>
      <x v="4"/>
      <x v="3"/>
      <x v="32"/>
    </i>
    <i r="2">
      <x v="51"/>
    </i>
    <i t="default" r="1">
      <x v="10"/>
    </i>
    <i r="1">
      <x v="12"/>
      <x v="3"/>
      <x v="2"/>
      <x v="40"/>
      <x v="47"/>
    </i>
    <i r="2">
      <x v="4"/>
      <x v="1"/>
      <x v="3"/>
      <x v="50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</i>
    <i r="2">
      <x v="45"/>
      <x v="2"/>
      <x v="7"/>
      <x v="49"/>
    </i>
    <i t="default" r="1">
      <x v="16"/>
    </i>
    <i t="default">
      <x v="2"/>
    </i>
    <i>
      <x v="3"/>
      <x v="2"/>
      <x v="43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  <x/>
      <x v="48"/>
      <x v="50"/>
    </i>
    <i r="2">
      <x v="14"/>
      <x v="2"/>
      <x v="39"/>
      <x v="56"/>
    </i>
    <i r="2">
      <x v="16"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</i>
    <i r="2">
      <x v="26"/>
      <x v="4"/>
      <x v="38"/>
      <x v="56"/>
    </i>
    <i r="2">
      <x v="51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</i>
    <i t="default" r="1">
      <x v="15"/>
    </i>
    <i t="default">
      <x v="3"/>
    </i>
    <i>
      <x v="4"/>
      <x/>
      <x v="3"/>
      <x/>
      <x v="40"/>
      <x v="47"/>
    </i>
    <i r="2">
      <x v="14"/>
      <x/>
      <x v="39"/>
      <x v="61"/>
    </i>
    <i r="4">
      <x v="50"/>
      <x v="61"/>
    </i>
    <i r="2">
      <x v="59"/>
      <x/>
      <x v="45"/>
      <x v="24"/>
    </i>
    <i t="default" r="1">
      <x/>
    </i>
    <i r="1">
      <x v="4"/>
      <x v="14"/>
      <x/>
      <x v="39"/>
      <x v="61"/>
    </i>
    <i r="2">
      <x v="25"/>
      <x v="3"/>
      <x v="39"/>
      <x v="50"/>
    </i>
    <i t="default" r="1">
      <x v="4"/>
    </i>
    <i r="1">
      <x v="5"/>
      <x v="3"/>
      <x v="4"/>
      <x v="40"/>
      <x v="47"/>
    </i>
    <i r="2">
      <x v="14"/>
      <x v="2"/>
      <x v="50"/>
      <x v="50"/>
    </i>
    <i r="2">
      <x v="16"/>
    </i>
    <i r="2">
      <x v="41"/>
      <x v="1"/>
      <x v="16"/>
      <x v="22"/>
    </i>
    <i t="default" r="1">
      <x v="5"/>
    </i>
    <i r="1">
      <x v="7"/>
      <x v="4"/>
      <x v="3"/>
      <x v="48"/>
      <x v="60"/>
    </i>
    <i r="2">
      <x v="43"/>
    </i>
    <i r="2">
      <x v="56"/>
      <x/>
      <x v="50"/>
      <x v="32"/>
    </i>
    <i r="2">
      <x v="57"/>
      <x v="3"/>
      <x v="36"/>
      <x v="60"/>
    </i>
    <i t="default" r="1">
      <x v="7"/>
    </i>
    <i r="1">
      <x v="12"/>
      <x v="3"/>
      <x/>
      <x v="40"/>
      <x v="47"/>
    </i>
    <i r="2">
      <x v="4"/>
      <x/>
      <x v="3"/>
      <x v="50"/>
    </i>
    <i r="2">
      <x v="6"/>
      <x/>
      <x v="3"/>
      <x v="50"/>
    </i>
    <i r="2">
      <x v="8"/>
      <x/>
      <x v="42"/>
      <x v="51"/>
    </i>
    <i r="2">
      <x v="14"/>
      <x/>
      <x v="50"/>
      <x v="50"/>
    </i>
    <i r="2">
      <x v="16"/>
    </i>
    <i r="2">
      <x v="41"/>
      <x v="1"/>
      <x v="16"/>
      <x v="22"/>
    </i>
    <i r="2">
      <x v="46"/>
      <x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52"/>
      <x v="55"/>
    </i>
    <i t="default" r="1">
      <x v="12"/>
    </i>
    <i t="default">
      <x v="4"/>
    </i>
    <i>
      <x v="5"/>
      <x v="2"/>
      <x v="8"/>
      <x v="2"/>
      <x v="42"/>
      <x v="17"/>
    </i>
    <i r="2">
      <x v="60"/>
      <x v="2"/>
      <x v="54"/>
      <x v="50"/>
    </i>
    <i r="2">
      <x v="61"/>
      <x/>
      <x v="3"/>
      <x v="50"/>
    </i>
    <i r="3">
      <x v="3"/>
      <x v="48"/>
      <x v="50"/>
    </i>
    <i t="default" r="1">
      <x v="2"/>
    </i>
    <i r="1">
      <x v="10"/>
      <x v="3"/>
      <x v="3"/>
      <x v="40"/>
      <x v="35"/>
    </i>
    <i r="2">
      <x v="16"/>
    </i>
    <i r="2">
      <x v="51"/>
    </i>
    <i t="default" r="1">
      <x v="10"/>
    </i>
    <i t="default">
      <x v="5"/>
    </i>
    <i>
      <x v="8"/>
      <x/>
      <x v="3"/>
      <x/>
      <x v="40"/>
      <x v="47"/>
    </i>
    <i r="2">
      <x v="14"/>
      <x/>
      <x v="50"/>
      <x v="61"/>
    </i>
    <i r="4">
      <x v="56"/>
      <x v="61"/>
    </i>
    <i t="default" r="1">
      <x/>
    </i>
    <i r="1">
      <x v="4"/>
      <x v="14"/>
      <x/>
      <x v="56"/>
      <x v="50"/>
    </i>
    <i t="default" r="1">
      <x v="4"/>
    </i>
    <i r="1">
      <x v="5"/>
      <x v="3"/>
      <x v="5"/>
      <x v="40"/>
      <x v="47"/>
    </i>
    <i r="2">
      <x v="4"/>
      <x/>
      <x v="48"/>
      <x v="50"/>
    </i>
    <i r="2">
      <x v="14"/>
      <x v="2"/>
      <x v="56"/>
      <x v="50"/>
    </i>
    <i r="2">
      <x v="16"/>
    </i>
    <i r="2">
      <x v="41"/>
      <x/>
      <x v="16"/>
      <x v="22"/>
    </i>
    <i t="default" r="1">
      <x v="5"/>
    </i>
    <i r="1">
      <x v="7"/>
      <x v="3"/>
      <x/>
      <x v="57"/>
      <x v="62"/>
    </i>
    <i r="2">
      <x v="51"/>
    </i>
    <i r="2">
      <x v="60"/>
      <x v="3"/>
      <x v="54"/>
      <x v="60"/>
    </i>
    <i r="2">
      <x v="61"/>
      <x v="3"/>
      <x v="48"/>
      <x v="60"/>
    </i>
    <i r="2">
      <x v="63"/>
    </i>
    <i r="2">
      <x v="64"/>
      <x/>
      <x v="36"/>
      <x v="57"/>
    </i>
    <i t="default" r="1">
      <x v="7"/>
    </i>
    <i r="1">
      <x v="8"/>
      <x v="51"/>
    </i>
    <i t="default" r="1">
      <x v="8"/>
    </i>
    <i r="1">
      <x v="10"/>
      <x v="16"/>
    </i>
    <i r="2">
      <x v="26"/>
      <x v="4"/>
      <x v="38"/>
      <x v="50"/>
    </i>
    <i r="4">
      <x v="39"/>
      <x v="50"/>
    </i>
    <i r="2">
      <x v="51"/>
    </i>
    <i r="2">
      <x v="53"/>
      <x/>
      <x v="35"/>
      <x v="39"/>
    </i>
    <i r="2">
      <x v="63"/>
    </i>
    <i t="default" r="1">
      <x v="10"/>
    </i>
    <i r="1">
      <x v="17"/>
      <x v="25"/>
      <x/>
      <x v="38"/>
      <x v="50"/>
    </i>
    <i r="2">
      <x v="62"/>
      <x v="1"/>
      <x v="55"/>
      <x v="18"/>
    </i>
    <i t="default" r="1">
      <x v="17"/>
    </i>
    <i r="1">
      <x v="18"/>
      <x v="14"/>
      <x v="3"/>
      <x v="56"/>
      <x v="57"/>
    </i>
    <i r="2">
      <x v="26"/>
      <x v="9"/>
      <x v="39"/>
      <x v="63"/>
    </i>
    <i r="2">
      <x v="63"/>
    </i>
    <i t="default" r="1">
      <x v="18"/>
    </i>
    <i t="default">
      <x v="8"/>
    </i>
    <i>
      <x v="9"/>
      <x/>
      <x v="3"/>
      <x/>
      <x v="40"/>
      <x v="47"/>
    </i>
    <i r="2">
      <x v="14"/>
      <x/>
      <x v="59"/>
      <x v="61"/>
    </i>
    <i t="default" r="1">
      <x/>
    </i>
    <i r="1">
      <x v="2"/>
      <x v="60"/>
      <x v="9"/>
      <x v="66"/>
      <x v="50"/>
    </i>
    <i t="default" r="1">
      <x v="2"/>
    </i>
    <i r="1">
      <x v="4"/>
      <x v="3"/>
      <x v="3"/>
      <x v="22"/>
      <x v="47"/>
    </i>
    <i r="2">
      <x v="14"/>
      <x v="1"/>
      <x v="36"/>
      <x v="50"/>
    </i>
    <i r="2">
      <x v="37"/>
      <x v="10"/>
      <x v="55"/>
      <x v="50"/>
    </i>
    <i r="2">
      <x v="65"/>
      <x v="7"/>
      <x v="50"/>
      <x v="50"/>
    </i>
    <i t="default" r="1">
      <x v="4"/>
    </i>
    <i r="1">
      <x v="5"/>
      <x v="16"/>
    </i>
    <i r="2">
      <x v="63"/>
    </i>
    <i r="2">
      <x v="66"/>
      <x/>
      <x v="59"/>
      <x v="50"/>
    </i>
    <i r="2">
      <x v="67"/>
      <x/>
      <x v="60"/>
      <x v="66"/>
    </i>
    <i t="default" r="1">
      <x v="5"/>
    </i>
    <i r="1">
      <x v="6"/>
      <x v="8"/>
      <x/>
      <x v="58"/>
      <x v="18"/>
    </i>
    <i t="default" r="1">
      <x v="6"/>
    </i>
    <i r="1">
      <x v="10"/>
      <x v="3"/>
      <x v="3"/>
      <x v="29"/>
      <x v="62"/>
    </i>
    <i r="2">
      <x v="16"/>
    </i>
    <i r="2">
      <x v="51"/>
    </i>
    <i r="2">
      <x v="63"/>
    </i>
    <i r="2">
      <x v="65"/>
      <x v="3"/>
      <x v="50"/>
      <x v="71"/>
    </i>
    <i r="4">
      <x v="54"/>
      <x v="50"/>
    </i>
    <i r="3">
      <x v="5"/>
      <x v="50"/>
      <x v="71"/>
    </i>
    <i t="default" r="1">
      <x v="10"/>
    </i>
    <i r="1">
      <x v="12"/>
      <x v="16"/>
    </i>
    <i r="2">
      <x v="63"/>
    </i>
    <i t="default" r="1">
      <x v="12"/>
    </i>
    <i r="1">
      <x v="13"/>
      <x v="16"/>
    </i>
    <i r="2">
      <x v="63"/>
    </i>
    <i r="2">
      <x v="69"/>
      <x v="1"/>
      <x v="48"/>
      <x v="68"/>
    </i>
    <i r="2">
      <x v="73"/>
      <x v="2"/>
      <x v="67"/>
      <x v="69"/>
    </i>
    <i t="default" r="1">
      <x v="13"/>
    </i>
    <i r="1">
      <x v="14"/>
      <x v="8"/>
      <x v="3"/>
      <x v="58"/>
      <x v="18"/>
    </i>
    <i r="2">
      <x v="14"/>
      <x/>
      <x v="59"/>
      <x v="68"/>
    </i>
    <i r="2">
      <x v="26"/>
      <x v="1"/>
      <x v="48"/>
      <x v="50"/>
    </i>
    <i t="default" r="1">
      <x v="14"/>
    </i>
    <i r="1">
      <x v="19"/>
      <x v="3"/>
      <x/>
      <x v="40"/>
      <x v="47"/>
    </i>
    <i r="2">
      <x v="6"/>
      <x/>
      <x v="36"/>
      <x v="64"/>
    </i>
    <i r="2">
      <x v="16"/>
    </i>
    <i r="2">
      <x v="35"/>
      <x/>
      <x v="35"/>
      <x v="39"/>
    </i>
    <i r="2">
      <x v="46"/>
      <x v="1"/>
      <x v="41"/>
      <x v="65"/>
    </i>
    <i r="2">
      <x v="51"/>
    </i>
    <i r="2">
      <x v="71"/>
      <x v="1"/>
      <x v="64"/>
      <x v="64"/>
    </i>
    <i r="2">
      <x v="72"/>
      <x v="5"/>
      <x v="65"/>
      <x v="24"/>
    </i>
    <i t="default" r="1">
      <x v="19"/>
    </i>
    <i r="1">
      <x v="20"/>
      <x v="11"/>
      <x/>
      <x v="61"/>
      <x v="63"/>
    </i>
    <i r="2">
      <x v="14"/>
      <x v="1"/>
      <x v="36"/>
      <x v="71"/>
    </i>
    <i r="3">
      <x v="2"/>
      <x v="36"/>
      <x v="71"/>
    </i>
    <i r="2">
      <x v="16"/>
    </i>
    <i r="2">
      <x v="26"/>
      <x v="1"/>
      <x v="63"/>
      <x v="68"/>
    </i>
    <i r="2">
      <x v="43"/>
    </i>
    <i r="2">
      <x v="63"/>
    </i>
    <i r="2">
      <x v="65"/>
      <x v="11"/>
      <x v="50"/>
      <x v="71"/>
    </i>
    <i r="2">
      <x v="68"/>
      <x v="3"/>
      <x v="62"/>
      <x v="50"/>
    </i>
    <i r="2">
      <x v="69"/>
      <x v="5"/>
      <x v="50"/>
      <x v="68"/>
    </i>
    <i r="4">
      <x v="54"/>
      <x v="68"/>
    </i>
    <i r="3">
      <x v="9"/>
      <x v="63"/>
      <x v="68"/>
    </i>
    <i r="2">
      <x v="70"/>
    </i>
    <i r="2">
      <x v="74"/>
      <x v="1"/>
      <x v="36"/>
      <x v="50"/>
    </i>
    <i r="4">
      <x v="61"/>
      <x v="50"/>
    </i>
    <i r="2">
      <x v="75"/>
      <x v="8"/>
      <x v="68"/>
      <x v="34"/>
    </i>
    <i r="2">
      <x v="76"/>
    </i>
    <i t="default" r="1">
      <x v="20"/>
    </i>
    <i t="default">
      <x v="9"/>
    </i>
    <i>
      <x v="10"/>
      <x/>
      <x v="65"/>
      <x/>
      <x v="69"/>
      <x v="72"/>
    </i>
    <i r="2">
      <x v="77"/>
      <x/>
      <x v="70"/>
      <x v="70"/>
    </i>
    <i t="default" r="1">
      <x/>
    </i>
    <i r="1">
      <x v="5"/>
      <x v="16"/>
    </i>
    <i r="2">
      <x v="63"/>
    </i>
    <i r="2">
      <x v="66"/>
      <x/>
      <x v="36"/>
      <x v="72"/>
    </i>
    <i r="4">
      <x v="64"/>
      <x v="72"/>
    </i>
    <i t="default" r="1">
      <x v="5"/>
    </i>
    <i r="1">
      <x v="10"/>
      <x v="16"/>
    </i>
    <i r="2">
      <x v="35"/>
      <x v="2"/>
      <x v="37"/>
      <x v="75"/>
    </i>
    <i r="2">
      <x v="51"/>
    </i>
    <i r="2">
      <x v="54"/>
      <x v="3"/>
      <x v="45"/>
      <x v="58"/>
    </i>
    <i r="2">
      <x v="63"/>
    </i>
    <i r="2">
      <x v="65"/>
      <x v="5"/>
      <x v="69"/>
      <x v="76"/>
    </i>
    <i t="default" r="1">
      <x v="10"/>
    </i>
    <i r="1">
      <x v="12"/>
      <x v="8"/>
      <x v="1"/>
      <x v="74"/>
      <x v="79"/>
    </i>
    <i r="2">
      <x v="14"/>
      <x/>
      <x v="64"/>
      <x v="76"/>
    </i>
    <i r="2">
      <x v="31"/>
      <x v="1"/>
      <x v="31"/>
      <x v="80"/>
    </i>
    <i r="2">
      <x v="72"/>
      <x v="1"/>
      <x v="65"/>
      <x v="55"/>
    </i>
    <i t="default" r="1">
      <x v="12"/>
    </i>
    <i r="1">
      <x v="14"/>
      <x v="14"/>
      <x/>
      <x v="64"/>
      <x v="76"/>
    </i>
    <i r="2">
      <x v="65"/>
      <x/>
      <x v="12"/>
      <x v="76"/>
    </i>
    <i r="3">
      <x v="2"/>
      <x v="3"/>
      <x v="76"/>
    </i>
    <i t="default" r="1">
      <x v="14"/>
    </i>
    <i r="1">
      <x v="19"/>
      <x v="3"/>
      <x/>
      <x v="22"/>
      <x v="47"/>
    </i>
    <i r="3">
      <x v="1"/>
      <x v="22"/>
      <x v="47"/>
    </i>
    <i r="2">
      <x v="16"/>
    </i>
    <i r="2">
      <x v="35"/>
      <x/>
      <x v="37"/>
      <x v="75"/>
    </i>
    <i r="2">
      <x v="46"/>
      <x/>
      <x v="41"/>
      <x v="65"/>
    </i>
    <i r="2">
      <x v="51"/>
    </i>
    <i r="2">
      <x v="79"/>
      <x v="1"/>
      <x v="3"/>
      <x v="72"/>
    </i>
    <i t="default" r="1">
      <x v="19"/>
    </i>
    <i r="1">
      <x v="20"/>
      <x v="14"/>
      <x v="1"/>
      <x v="36"/>
      <x v="72"/>
    </i>
    <i r="4">
      <x v="64"/>
      <x v="72"/>
    </i>
    <i r="2">
      <x v="16"/>
    </i>
    <i r="2">
      <x v="43"/>
    </i>
    <i r="2">
      <x v="51"/>
    </i>
    <i r="2">
      <x v="63"/>
    </i>
    <i r="2">
      <x v="65"/>
      <x v="3"/>
      <x v="50"/>
      <x v="72"/>
    </i>
    <i r="3">
      <x v="12"/>
      <x v="50"/>
      <x v="72"/>
    </i>
    <i r="4">
      <x v="69"/>
      <x v="78"/>
    </i>
    <i r="3">
      <x v="13"/>
      <x v="69"/>
      <x v="72"/>
    </i>
    <i r="2">
      <x v="70"/>
    </i>
    <i r="2">
      <x v="76"/>
    </i>
    <i t="default" r="1">
      <x v="20"/>
    </i>
    <i r="1">
      <x v="21"/>
      <x v="78"/>
      <x/>
      <x v="55"/>
      <x v="18"/>
    </i>
    <i t="default" r="1">
      <x v="21"/>
    </i>
    <i r="1">
      <x v="22"/>
      <x v="14"/>
      <x/>
      <x v="64"/>
      <x v="72"/>
    </i>
    <i t="default" r="1">
      <x v="22"/>
    </i>
    <i t="default">
      <x v="10"/>
    </i>
    <i>
      <x v="11"/>
      <x v="4"/>
      <x v="14"/>
      <x v="1"/>
      <x v="12"/>
      <x v="77"/>
    </i>
    <i r="2">
      <x v="88"/>
      <x v="4"/>
      <x v="11"/>
      <x v="86"/>
    </i>
    <i t="default" r="1">
      <x v="4"/>
    </i>
    <i r="1">
      <x v="7"/>
      <x v="1"/>
      <x/>
      <x v="80"/>
      <x v="25"/>
    </i>
    <i r="2">
      <x v="51"/>
    </i>
    <i r="2">
      <x v="63"/>
    </i>
    <i r="2">
      <x v="84"/>
      <x/>
      <x v="12"/>
      <x v="72"/>
    </i>
    <i r="2">
      <x v="85"/>
      <x/>
      <x v="48"/>
      <x v="76"/>
    </i>
    <i r="2">
      <x v="86"/>
      <x v="3"/>
      <x v="81"/>
      <x v="84"/>
    </i>
    <i t="default" r="1">
      <x v="7"/>
    </i>
    <i r="1">
      <x v="10"/>
      <x v="14"/>
      <x/>
      <x v="11"/>
      <x v="72"/>
    </i>
    <i r="2">
      <x v="51"/>
    </i>
    <i t="default" r="1">
      <x v="10"/>
    </i>
    <i r="1">
      <x v="12"/>
      <x v="4"/>
      <x/>
      <x v="48"/>
      <x v="84"/>
    </i>
    <i r="2">
      <x v="6"/>
      <x/>
      <x v="64"/>
      <x v="84"/>
    </i>
    <i r="2">
      <x v="8"/>
      <x/>
      <x v="74"/>
      <x v="79"/>
    </i>
    <i r="2">
      <x v="14"/>
      <x/>
      <x v="64"/>
      <x v="78"/>
    </i>
    <i r="2">
      <x v="31"/>
      <x v="1"/>
      <x v="77"/>
      <x v="80"/>
    </i>
    <i r="2">
      <x v="46"/>
      <x/>
      <x v="41"/>
      <x v="85"/>
    </i>
    <i r="2">
      <x v="63"/>
    </i>
    <i r="2">
      <x v="72"/>
      <x/>
      <x v="65"/>
      <x v="55"/>
    </i>
    <i r="2">
      <x v="80"/>
      <x/>
      <x v="60"/>
      <x v="22"/>
    </i>
    <i r="2">
      <x v="81"/>
      <x/>
      <x v="78"/>
      <x v="67"/>
    </i>
    <i t="default" r="1">
      <x v="12"/>
    </i>
    <i r="1">
      <x v="19"/>
      <x v="3"/>
      <x/>
      <x v="22"/>
      <x v="87"/>
    </i>
    <i r="2">
      <x v="16"/>
    </i>
    <i r="2">
      <x v="51"/>
    </i>
    <i r="2">
      <x v="79"/>
      <x/>
      <x v="64"/>
      <x v="86"/>
    </i>
    <i t="default" r="1">
      <x v="19"/>
    </i>
    <i r="1">
      <x v="20"/>
      <x v="14"/>
      <x/>
      <x v="12"/>
      <x v="76"/>
    </i>
    <i r="4">
      <x v="75"/>
      <x v="76"/>
    </i>
    <i r="3">
      <x v="1"/>
      <x v="12"/>
      <x v="76"/>
    </i>
    <i r="3">
      <x v="2"/>
      <x v="64"/>
      <x v="83"/>
    </i>
    <i r="4">
      <x v="75"/>
      <x v="76"/>
    </i>
    <i r="3">
      <x v="3"/>
      <x v="11"/>
      <x v="76"/>
    </i>
    <i r="2">
      <x v="16"/>
    </i>
    <i r="2">
      <x v="40"/>
      <x/>
      <x v="21"/>
      <x v="34"/>
    </i>
    <i r="2">
      <x v="60"/>
      <x v="5"/>
      <x v="54"/>
      <x v="76"/>
    </i>
    <i r="2">
      <x v="63"/>
    </i>
    <i r="2">
      <x v="65"/>
      <x v="8"/>
      <x v="12"/>
      <x v="84"/>
    </i>
    <i r="2">
      <x v="70"/>
    </i>
    <i r="2">
      <x v="76"/>
    </i>
    <i r="2">
      <x v="82"/>
      <x v="4"/>
      <x v="69"/>
      <x v="83"/>
    </i>
    <i r="2">
      <x v="83"/>
      <x/>
      <x v="36"/>
      <x v="76"/>
    </i>
    <i r="2">
      <x v="87"/>
      <x v="1"/>
      <x v="82"/>
      <x v="16"/>
    </i>
    <i r="3">
      <x v="7"/>
      <x v="82"/>
      <x v="16"/>
    </i>
    <i r="2">
      <x v="88"/>
      <x v="12"/>
      <x v="11"/>
      <x v="84"/>
    </i>
    <i r="2">
      <x v="89"/>
      <x v="7"/>
      <x v="79"/>
      <x v="32"/>
    </i>
    <i t="default" r="1">
      <x v="20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1">
    <format dxfId="15">
      <pivotArea dataOnly="0" outline="0" fieldPosition="0">
        <references count="1">
          <reference field="27" count="0" defaultSubtotal="1"/>
        </references>
      </pivotArea>
    </format>
    <format dxfId="14">
      <pivotArea field="24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11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DABCF-A15C-4851-8002-8784A24B466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O289" firstHeaderRow="1" firstDataRow="2" firstDataCol="2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>
      <items count="91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85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9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r="1">
      <x v="19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r="1">
      <x v="20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8"/>
    </i>
    <i r="1">
      <x v="20"/>
    </i>
    <i r="1">
      <x v="22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r="1">
      <x v="12"/>
    </i>
    <i r="1">
      <x v="13"/>
    </i>
    <i r="1">
      <x v="19"/>
    </i>
    <i r="1">
      <x v="2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r="1">
      <x v="17"/>
    </i>
    <i t="default">
      <x v="25"/>
    </i>
    <i>
      <x v="26"/>
      <x v="10"/>
    </i>
    <i r="1">
      <x v="14"/>
    </i>
    <i r="1">
      <x v="18"/>
    </i>
    <i r="1">
      <x v="2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0"/>
    </i>
    <i r="1">
      <x v="12"/>
    </i>
    <i r="1">
      <x v="19"/>
    </i>
    <i t="default">
      <x v="35"/>
    </i>
    <i>
      <x v="36"/>
      <x v="12"/>
    </i>
    <i t="default">
      <x v="36"/>
    </i>
    <i>
      <x v="37"/>
      <x v="4"/>
    </i>
    <i r="1"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r="1">
      <x v="20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r="1">
      <x v="20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r="1">
      <x v="19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7"/>
    </i>
    <i r="1">
      <x v="8"/>
    </i>
    <i r="1">
      <x v="10"/>
    </i>
    <i r="1">
      <x v="19"/>
    </i>
    <i r="1">
      <x v="20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r="1">
      <x v="7"/>
    </i>
    <i t="default">
      <x v="56"/>
    </i>
    <i>
      <x v="57"/>
      <x v="2"/>
    </i>
    <i r="1">
      <x v="7"/>
    </i>
    <i t="default">
      <x v="57"/>
    </i>
    <i>
      <x v="58"/>
      <x v="10"/>
    </i>
    <i t="default">
      <x v="58"/>
    </i>
    <i>
      <x v="59"/>
      <x/>
    </i>
    <i t="default">
      <x v="59"/>
    </i>
    <i>
      <x v="60"/>
      <x v="2"/>
    </i>
    <i r="1">
      <x v="7"/>
    </i>
    <i r="1">
      <x v="20"/>
    </i>
    <i t="default">
      <x v="60"/>
    </i>
    <i>
      <x v="61"/>
      <x v="2"/>
    </i>
    <i r="1">
      <x v="7"/>
    </i>
    <i t="default">
      <x v="61"/>
    </i>
    <i>
      <x v="62"/>
      <x v="17"/>
    </i>
    <i t="default">
      <x v="62"/>
    </i>
    <i>
      <x v="63"/>
      <x v="5"/>
    </i>
    <i r="1">
      <x v="7"/>
    </i>
    <i r="1">
      <x v="10"/>
    </i>
    <i r="1">
      <x v="12"/>
    </i>
    <i r="1">
      <x v="13"/>
    </i>
    <i r="1">
      <x v="18"/>
    </i>
    <i r="1">
      <x v="20"/>
    </i>
    <i t="default">
      <x v="63"/>
    </i>
    <i>
      <x v="64"/>
      <x v="7"/>
    </i>
    <i t="default">
      <x v="64"/>
    </i>
    <i>
      <x v="65"/>
      <x/>
    </i>
    <i r="1">
      <x v="4"/>
    </i>
    <i r="1">
      <x v="10"/>
    </i>
    <i r="1">
      <x v="14"/>
    </i>
    <i r="1">
      <x v="20"/>
    </i>
    <i t="default">
      <x v="65"/>
    </i>
    <i>
      <x v="66"/>
      <x v="5"/>
    </i>
    <i t="default">
      <x v="66"/>
    </i>
    <i>
      <x v="67"/>
      <x v="5"/>
    </i>
    <i t="default">
      <x v="67"/>
    </i>
    <i>
      <x v="68"/>
      <x v="20"/>
    </i>
    <i t="default">
      <x v="68"/>
    </i>
    <i>
      <x v="69"/>
      <x v="13"/>
    </i>
    <i r="1">
      <x v="20"/>
    </i>
    <i t="default">
      <x v="69"/>
    </i>
    <i>
      <x v="70"/>
      <x v="20"/>
    </i>
    <i t="default">
      <x v="70"/>
    </i>
    <i>
      <x v="71"/>
      <x v="19"/>
    </i>
    <i t="default">
      <x v="71"/>
    </i>
    <i>
      <x v="72"/>
      <x v="12"/>
    </i>
    <i r="1">
      <x v="19"/>
    </i>
    <i t="default">
      <x v="72"/>
    </i>
    <i>
      <x v="73"/>
      <x v="13"/>
    </i>
    <i t="default">
      <x v="73"/>
    </i>
    <i>
      <x v="74"/>
      <x v="20"/>
    </i>
    <i t="default">
      <x v="74"/>
    </i>
    <i>
      <x v="75"/>
      <x v="20"/>
    </i>
    <i t="default">
      <x v="75"/>
    </i>
    <i>
      <x v="76"/>
      <x v="20"/>
    </i>
    <i t="default">
      <x v="76"/>
    </i>
    <i>
      <x v="77"/>
      <x/>
    </i>
    <i t="default">
      <x v="77"/>
    </i>
    <i>
      <x v="78"/>
      <x v="21"/>
    </i>
    <i t="default">
      <x v="78"/>
    </i>
    <i>
      <x v="79"/>
      <x v="19"/>
    </i>
    <i t="default">
      <x v="79"/>
    </i>
    <i>
      <x v="80"/>
      <x v="12"/>
    </i>
    <i t="default">
      <x v="80"/>
    </i>
    <i>
      <x v="81"/>
      <x v="12"/>
    </i>
    <i t="default">
      <x v="81"/>
    </i>
    <i>
      <x v="82"/>
      <x v="20"/>
    </i>
    <i t="default">
      <x v="82"/>
    </i>
    <i>
      <x v="83"/>
      <x v="20"/>
    </i>
    <i t="default">
      <x v="83"/>
    </i>
    <i>
      <x v="84"/>
      <x v="7"/>
    </i>
    <i t="default">
      <x v="84"/>
    </i>
    <i>
      <x v="85"/>
      <x v="7"/>
    </i>
    <i t="default">
      <x v="85"/>
    </i>
    <i>
      <x v="86"/>
      <x v="7"/>
    </i>
    <i t="default">
      <x v="86"/>
    </i>
    <i>
      <x v="87"/>
      <x v="20"/>
    </i>
    <i t="default">
      <x v="87"/>
    </i>
    <i>
      <x v="88"/>
      <x v="4"/>
    </i>
    <i r="1">
      <x v="20"/>
    </i>
    <i t="default">
      <x v="88"/>
    </i>
    <i>
      <x v="89"/>
      <x v="20"/>
    </i>
    <i t="default">
      <x v="89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2">
    <format dxfId="1">
      <pivotArea dataOnly="0" outline="0" fieldPosition="0">
        <references count="1">
          <reference field="6" count="0" defaultSubtotal="1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162-A980-4D69-AD38-2EDC97F1ABF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I82" firstHeaderRow="1" firstDataRow="2" firstDataCol="1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8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3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3">
    <format dxfId="4">
      <pivotArea field="24" type="button" dataOnly="0" labelOnly="1" outline="0"/>
    </format>
    <format dxfId="3">
      <pivotArea dataOnly="0" labelOnly="1" grandCol="1" outline="0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420"/>
  <sheetViews>
    <sheetView zoomScaleNormal="100" workbookViewId="0">
      <pane xSplit="7" ySplit="4" topLeftCell="X506" activePane="bottomRight" state="frozen"/>
      <selection pane="topRight" activeCell="F1" sqref="F1"/>
      <selection pane="bottomLeft" activeCell="A5" sqref="A5"/>
      <selection pane="bottomRight" activeCell="AD529" sqref="AD529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6.453125" style="99" customWidth="1"/>
    <col min="9" max="9" width="6.453125" style="9" customWidth="1"/>
    <col min="10" max="10" width="3.81640625" style="9" customWidth="1"/>
    <col min="11" max="11" width="8.26953125" style="99" customWidth="1"/>
    <col min="12" max="12" width="6.36328125" style="99" customWidth="1"/>
    <col min="13" max="13" width="8.90625" style="100" bestFit="1" customWidth="1"/>
    <col min="14" max="14" width="6.179687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" style="102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0.36328125" style="9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23</v>
      </c>
      <c r="B1" s="103"/>
      <c r="C1" s="103"/>
      <c r="D1" s="103"/>
      <c r="E1" s="103"/>
      <c r="F1" s="103"/>
      <c r="G1" s="103"/>
      <c r="H1" s="152"/>
      <c r="I1" s="103"/>
      <c r="J1" s="138"/>
      <c r="K1" s="153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30"/>
      <c r="C3" s="130"/>
      <c r="D3" s="130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21</v>
      </c>
      <c r="B4" s="131" t="s">
        <v>382</v>
      </c>
      <c r="C4" s="131" t="s">
        <v>383</v>
      </c>
      <c r="D4" s="131" t="s">
        <v>67</v>
      </c>
      <c r="E4" s="132" t="s">
        <v>64</v>
      </c>
      <c r="F4" s="132" t="s">
        <v>65</v>
      </c>
      <c r="G4" s="105" t="s">
        <v>15</v>
      </c>
      <c r="H4" s="32" t="s">
        <v>0</v>
      </c>
      <c r="I4" s="33" t="s">
        <v>1</v>
      </c>
      <c r="J4" s="34" t="s">
        <v>49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27</v>
      </c>
      <c r="X4" s="46" t="s">
        <v>32</v>
      </c>
      <c r="Y4" s="47" t="s">
        <v>22</v>
      </c>
      <c r="Z4" s="126" t="s">
        <v>25</v>
      </c>
      <c r="AA4" s="48" t="s">
        <v>24</v>
      </c>
      <c r="AB4" s="70" t="s">
        <v>30</v>
      </c>
      <c r="AC4" s="140" t="s">
        <v>175</v>
      </c>
      <c r="AD4" s="30" t="s">
        <v>44</v>
      </c>
      <c r="AE4" s="30" t="s">
        <v>45</v>
      </c>
    </row>
    <row r="5" spans="1:31" ht="12" customHeight="1" x14ac:dyDescent="0.3">
      <c r="A5" s="49">
        <v>43822</v>
      </c>
      <c r="B5" s="159">
        <f>MONTH(A5)</f>
        <v>12</v>
      </c>
      <c r="C5" s="159">
        <f>YEAR(A5)</f>
        <v>2019</v>
      </c>
      <c r="D5" s="127" t="s">
        <v>70</v>
      </c>
      <c r="E5" s="133" t="s">
        <v>68</v>
      </c>
      <c r="F5" s="49" t="s">
        <v>66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9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9">
        <f>MONTH(A6)</f>
        <v>12</v>
      </c>
      <c r="C6" s="159">
        <f t="shared" ref="C6:C69" si="15">YEAR(A6)</f>
        <v>2019</v>
      </c>
      <c r="D6" s="127" t="s">
        <v>70</v>
      </c>
      <c r="E6" s="49" t="s">
        <v>68</v>
      </c>
      <c r="F6" s="49" t="s">
        <v>66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9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9">
        <f t="shared" ref="B7:B14" si="17">MONTH(A7)</f>
        <v>6</v>
      </c>
      <c r="C7" s="159">
        <f t="shared" si="15"/>
        <v>2020</v>
      </c>
      <c r="D7" s="127" t="s">
        <v>71</v>
      </c>
      <c r="E7" s="49" t="s">
        <v>68</v>
      </c>
      <c r="F7" s="49" t="s">
        <v>66</v>
      </c>
      <c r="G7" s="106" t="s">
        <v>72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9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9">
        <f t="shared" si="17"/>
        <v>6</v>
      </c>
      <c r="C8" s="159">
        <f t="shared" si="15"/>
        <v>2020</v>
      </c>
      <c r="D8" s="127" t="s">
        <v>73</v>
      </c>
      <c r="E8" s="49" t="s">
        <v>74</v>
      </c>
      <c r="F8" s="49" t="s">
        <v>75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9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9">
        <f t="shared" si="17"/>
        <v>6</v>
      </c>
      <c r="C9" s="159">
        <f t="shared" si="15"/>
        <v>2020</v>
      </c>
      <c r="D9" s="127" t="s">
        <v>73</v>
      </c>
      <c r="E9" s="49" t="s">
        <v>74</v>
      </c>
      <c r="F9" s="49" t="s">
        <v>75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9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9">
        <f t="shared" si="17"/>
        <v>6</v>
      </c>
      <c r="C10" s="159">
        <f t="shared" si="15"/>
        <v>2020</v>
      </c>
      <c r="D10" s="127" t="s">
        <v>76</v>
      </c>
      <c r="E10" s="49" t="s">
        <v>68</v>
      </c>
      <c r="F10" s="49" t="s">
        <v>66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9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9">
        <f t="shared" si="17"/>
        <v>6</v>
      </c>
      <c r="C11" s="159">
        <f t="shared" si="15"/>
        <v>2020</v>
      </c>
      <c r="D11" s="127" t="s">
        <v>76</v>
      </c>
      <c r="E11" s="49" t="s">
        <v>68</v>
      </c>
      <c r="F11" s="49" t="s">
        <v>66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9">
        <f t="shared" si="16"/>
        <v>720</v>
      </c>
      <c r="AD11" s="113">
        <f t="shared" si="14"/>
        <v>7770</v>
      </c>
      <c r="AE11" s="114" t="s">
        <v>37</v>
      </c>
    </row>
    <row r="12" spans="1:31" ht="11.5" customHeight="1" x14ac:dyDescent="0.3">
      <c r="A12" s="49">
        <v>43999</v>
      </c>
      <c r="B12" s="159">
        <f t="shared" si="17"/>
        <v>6</v>
      </c>
      <c r="C12" s="159">
        <f t="shared" si="15"/>
        <v>2020</v>
      </c>
      <c r="D12" s="127" t="s">
        <v>76</v>
      </c>
      <c r="E12" s="49" t="s">
        <v>68</v>
      </c>
      <c r="F12" s="49" t="s">
        <v>66</v>
      </c>
      <c r="G12" s="76" t="s">
        <v>26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9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9">
        <f t="shared" si="17"/>
        <v>6</v>
      </c>
      <c r="C13" s="159">
        <f t="shared" si="15"/>
        <v>2020</v>
      </c>
      <c r="D13" s="127" t="s">
        <v>77</v>
      </c>
      <c r="E13" s="49" t="s">
        <v>78</v>
      </c>
      <c r="F13" s="49" t="s">
        <v>63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9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9">
        <f t="shared" si="17"/>
        <v>6</v>
      </c>
      <c r="C14" s="159">
        <f t="shared" si="15"/>
        <v>2020</v>
      </c>
      <c r="D14" s="127" t="s">
        <v>77</v>
      </c>
      <c r="E14" s="49" t="s">
        <v>78</v>
      </c>
      <c r="F14" s="49" t="s">
        <v>63</v>
      </c>
      <c r="G14" s="76" t="s">
        <v>26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9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9">
        <f>MONTH(A15)</f>
        <v>7</v>
      </c>
      <c r="C15" s="159">
        <f t="shared" si="15"/>
        <v>2020</v>
      </c>
      <c r="D15" s="127" t="s">
        <v>79</v>
      </c>
      <c r="E15" s="49" t="s">
        <v>80</v>
      </c>
      <c r="F15" s="49" t="s">
        <v>81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9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9">
        <f>MONTH(A16)</f>
        <v>7</v>
      </c>
      <c r="C16" s="159">
        <f t="shared" si="15"/>
        <v>2020</v>
      </c>
      <c r="D16" s="127" t="s">
        <v>82</v>
      </c>
      <c r="E16" s="49" t="s">
        <v>78</v>
      </c>
      <c r="F16" s="49" t="s">
        <v>63</v>
      </c>
      <c r="G16" s="76" t="s">
        <v>28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9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9">
        <f t="shared" ref="B17:B80" si="31">MONTH(A17)</f>
        <v>7</v>
      </c>
      <c r="C17" s="159">
        <f t="shared" si="15"/>
        <v>2020</v>
      </c>
      <c r="D17" s="127" t="s">
        <v>83</v>
      </c>
      <c r="E17" s="49" t="s">
        <v>68</v>
      </c>
      <c r="F17" s="49" t="s">
        <v>66</v>
      </c>
      <c r="G17" s="76" t="s">
        <v>29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9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9">
        <f t="shared" si="31"/>
        <v>7</v>
      </c>
      <c r="C18" s="159">
        <f t="shared" si="15"/>
        <v>2020</v>
      </c>
      <c r="D18" s="127" t="s">
        <v>83</v>
      </c>
      <c r="E18" s="49" t="s">
        <v>68</v>
      </c>
      <c r="F18" s="49" t="s">
        <v>66</v>
      </c>
      <c r="G18" s="76" t="s">
        <v>26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9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9">
        <f t="shared" si="31"/>
        <v>7</v>
      </c>
      <c r="C19" s="159">
        <f t="shared" si="15"/>
        <v>2020</v>
      </c>
      <c r="D19" s="127" t="s">
        <v>83</v>
      </c>
      <c r="E19" s="49" t="s">
        <v>68</v>
      </c>
      <c r="F19" s="49" t="s">
        <v>66</v>
      </c>
      <c r="G19" s="74" t="s">
        <v>168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9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9">
        <f t="shared" si="31"/>
        <v>8</v>
      </c>
      <c r="C20" s="159">
        <f t="shared" si="15"/>
        <v>2020</v>
      </c>
      <c r="D20" s="127" t="s">
        <v>84</v>
      </c>
      <c r="E20" s="49" t="s">
        <v>80</v>
      </c>
      <c r="F20" s="49" t="s">
        <v>81</v>
      </c>
      <c r="G20" s="104" t="s">
        <v>29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9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9">
        <f t="shared" si="31"/>
        <v>8</v>
      </c>
      <c r="C21" s="159">
        <f t="shared" si="15"/>
        <v>2020</v>
      </c>
      <c r="D21" s="127" t="s">
        <v>85</v>
      </c>
      <c r="E21" s="49" t="s">
        <v>80</v>
      </c>
      <c r="F21" s="49" t="s">
        <v>81</v>
      </c>
      <c r="G21" s="104" t="s">
        <v>29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9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9">
        <f t="shared" si="31"/>
        <v>8</v>
      </c>
      <c r="C22" s="159">
        <f t="shared" si="15"/>
        <v>2020</v>
      </c>
      <c r="D22" s="127" t="s">
        <v>86</v>
      </c>
      <c r="E22" s="49" t="s">
        <v>80</v>
      </c>
      <c r="F22" s="49" t="s">
        <v>81</v>
      </c>
      <c r="G22" s="104" t="s">
        <v>43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9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9">
        <f t="shared" si="31"/>
        <v>8</v>
      </c>
      <c r="C23" s="159">
        <f t="shared" si="15"/>
        <v>2020</v>
      </c>
      <c r="D23" s="127" t="s">
        <v>87</v>
      </c>
      <c r="E23" s="49" t="s">
        <v>88</v>
      </c>
      <c r="F23" s="49" t="s">
        <v>61</v>
      </c>
      <c r="G23" s="104" t="s">
        <v>29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9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9">
        <f t="shared" si="31"/>
        <v>8</v>
      </c>
      <c r="C24" s="159">
        <f t="shared" si="15"/>
        <v>2020</v>
      </c>
      <c r="D24" s="127" t="s">
        <v>87</v>
      </c>
      <c r="E24" s="49" t="s">
        <v>88</v>
      </c>
      <c r="F24" s="49" t="s">
        <v>61</v>
      </c>
      <c r="G24" s="104" t="s">
        <v>31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9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9">
        <f t="shared" si="31"/>
        <v>8</v>
      </c>
      <c r="C25" s="159">
        <f t="shared" si="15"/>
        <v>2020</v>
      </c>
      <c r="D25" s="127" t="s">
        <v>89</v>
      </c>
      <c r="E25" s="49" t="s">
        <v>78</v>
      </c>
      <c r="F25" s="49" t="s">
        <v>63</v>
      </c>
      <c r="G25" s="74" t="s">
        <v>29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9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9">
        <f t="shared" si="31"/>
        <v>8</v>
      </c>
      <c r="C26" s="159">
        <f t="shared" si="15"/>
        <v>2020</v>
      </c>
      <c r="D26" s="127" t="s">
        <v>89</v>
      </c>
      <c r="E26" s="49" t="s">
        <v>78</v>
      </c>
      <c r="F26" s="49" t="s">
        <v>63</v>
      </c>
      <c r="G26" s="74" t="s">
        <v>31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9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9">
        <f t="shared" si="31"/>
        <v>8</v>
      </c>
      <c r="C27" s="159">
        <f t="shared" si="15"/>
        <v>2020</v>
      </c>
      <c r="D27" s="127" t="s">
        <v>90</v>
      </c>
      <c r="E27" s="49" t="s">
        <v>68</v>
      </c>
      <c r="F27" s="49" t="s">
        <v>66</v>
      </c>
      <c r="G27" s="104" t="s">
        <v>29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9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9">
        <f t="shared" si="31"/>
        <v>8</v>
      </c>
      <c r="C28" s="159">
        <f t="shared" si="15"/>
        <v>2020</v>
      </c>
      <c r="D28" s="127" t="s">
        <v>90</v>
      </c>
      <c r="E28" s="49" t="s">
        <v>68</v>
      </c>
      <c r="F28" s="49" t="s">
        <v>66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9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9">
        <f t="shared" si="31"/>
        <v>8</v>
      </c>
      <c r="C29" s="159">
        <f t="shared" si="15"/>
        <v>2020</v>
      </c>
      <c r="D29" s="127" t="s">
        <v>90</v>
      </c>
      <c r="E29" s="49" t="s">
        <v>68</v>
      </c>
      <c r="F29" s="49" t="s">
        <v>66</v>
      </c>
      <c r="G29" s="74" t="s">
        <v>168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9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9">
        <f t="shared" si="31"/>
        <v>8</v>
      </c>
      <c r="C30" s="159">
        <f t="shared" si="15"/>
        <v>2020</v>
      </c>
      <c r="D30" s="127" t="s">
        <v>91</v>
      </c>
      <c r="E30" s="49" t="s">
        <v>68</v>
      </c>
      <c r="F30" s="49" t="s">
        <v>66</v>
      </c>
      <c r="G30" s="106" t="s">
        <v>72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9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9">
        <f t="shared" si="31"/>
        <v>8</v>
      </c>
      <c r="C31" s="159">
        <f t="shared" si="15"/>
        <v>2020</v>
      </c>
      <c r="D31" s="127" t="s">
        <v>92</v>
      </c>
      <c r="E31" s="49" t="s">
        <v>78</v>
      </c>
      <c r="F31" s="49" t="s">
        <v>63</v>
      </c>
      <c r="G31" s="74" t="s">
        <v>39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9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9">
        <f t="shared" si="31"/>
        <v>8</v>
      </c>
      <c r="C32" s="159">
        <f t="shared" si="15"/>
        <v>2020</v>
      </c>
      <c r="D32" s="127" t="s">
        <v>93</v>
      </c>
      <c r="E32" s="49" t="s">
        <v>94</v>
      </c>
      <c r="F32" s="49" t="s">
        <v>95</v>
      </c>
      <c r="G32" s="74" t="s">
        <v>29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9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9">
        <f t="shared" si="31"/>
        <v>8</v>
      </c>
      <c r="C33" s="159">
        <f t="shared" si="15"/>
        <v>2020</v>
      </c>
      <c r="D33" s="127" t="s">
        <v>93</v>
      </c>
      <c r="E33" s="49" t="s">
        <v>94</v>
      </c>
      <c r="F33" s="49" t="s">
        <v>95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9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9">
        <f t="shared" si="31"/>
        <v>8</v>
      </c>
      <c r="C34" s="159">
        <f t="shared" si="15"/>
        <v>2020</v>
      </c>
      <c r="D34" s="127" t="s">
        <v>96</v>
      </c>
      <c r="E34" s="49" t="s">
        <v>97</v>
      </c>
      <c r="F34" s="49" t="s">
        <v>98</v>
      </c>
      <c r="G34" s="74" t="s">
        <v>39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9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9">
        <f t="shared" si="31"/>
        <v>8</v>
      </c>
      <c r="C35" s="159">
        <f t="shared" si="15"/>
        <v>2020</v>
      </c>
      <c r="D35" s="127" t="s">
        <v>96</v>
      </c>
      <c r="E35" s="49" t="s">
        <v>97</v>
      </c>
      <c r="F35" s="49" t="s">
        <v>98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9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9">
        <f t="shared" si="31"/>
        <v>8</v>
      </c>
      <c r="C36" s="159">
        <f t="shared" si="15"/>
        <v>2020</v>
      </c>
      <c r="D36" s="127" t="s">
        <v>96</v>
      </c>
      <c r="E36" s="49" t="s">
        <v>97</v>
      </c>
      <c r="F36" s="49" t="s">
        <v>98</v>
      </c>
      <c r="G36" s="74" t="s">
        <v>33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9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9">
        <f t="shared" si="31"/>
        <v>8</v>
      </c>
      <c r="C37" s="159">
        <f t="shared" si="15"/>
        <v>2020</v>
      </c>
      <c r="D37" s="127" t="s">
        <v>96</v>
      </c>
      <c r="E37" s="49" t="s">
        <v>97</v>
      </c>
      <c r="F37" s="49" t="s">
        <v>98</v>
      </c>
      <c r="G37" s="74" t="s">
        <v>31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9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9">
        <f t="shared" si="31"/>
        <v>8</v>
      </c>
      <c r="C38" s="159">
        <f t="shared" si="15"/>
        <v>2020</v>
      </c>
      <c r="D38" s="127" t="s">
        <v>99</v>
      </c>
      <c r="E38" s="49" t="s">
        <v>100</v>
      </c>
      <c r="F38" s="49" t="s">
        <v>101</v>
      </c>
      <c r="G38" s="74" t="s">
        <v>29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9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9">
        <f t="shared" si="31"/>
        <v>8</v>
      </c>
      <c r="C39" s="159">
        <f t="shared" si="15"/>
        <v>2020</v>
      </c>
      <c r="D39" s="127" t="s">
        <v>102</v>
      </c>
      <c r="E39" s="49" t="s">
        <v>78</v>
      </c>
      <c r="F39" s="49" t="s">
        <v>63</v>
      </c>
      <c r="G39" s="74" t="s">
        <v>29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9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9">
        <f t="shared" si="31"/>
        <v>8</v>
      </c>
      <c r="C40" s="159">
        <f t="shared" si="15"/>
        <v>2020</v>
      </c>
      <c r="D40" s="127" t="s">
        <v>102</v>
      </c>
      <c r="E40" s="49" t="s">
        <v>78</v>
      </c>
      <c r="F40" s="49" t="s">
        <v>63</v>
      </c>
      <c r="G40" s="74" t="s">
        <v>34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9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9">
        <f t="shared" si="31"/>
        <v>8</v>
      </c>
      <c r="C41" s="159">
        <f t="shared" si="15"/>
        <v>2020</v>
      </c>
      <c r="D41" s="127" t="s">
        <v>102</v>
      </c>
      <c r="E41" s="49" t="s">
        <v>78</v>
      </c>
      <c r="F41" s="49" t="s">
        <v>63</v>
      </c>
      <c r="G41" s="104" t="s">
        <v>31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9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9">
        <f t="shared" si="31"/>
        <v>8</v>
      </c>
      <c r="C42" s="159">
        <f t="shared" si="15"/>
        <v>2020</v>
      </c>
      <c r="D42" s="127" t="s">
        <v>103</v>
      </c>
      <c r="E42" s="49" t="s">
        <v>104</v>
      </c>
      <c r="F42" s="49" t="s">
        <v>105</v>
      </c>
      <c r="G42" s="76" t="s">
        <v>29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9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9">
        <f t="shared" si="31"/>
        <v>8</v>
      </c>
      <c r="C43" s="159">
        <f t="shared" si="15"/>
        <v>2020</v>
      </c>
      <c r="D43" s="127" t="s">
        <v>103</v>
      </c>
      <c r="E43" s="49" t="s">
        <v>104</v>
      </c>
      <c r="F43" s="49" t="s">
        <v>105</v>
      </c>
      <c r="G43" s="76" t="s">
        <v>38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9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9">
        <f t="shared" si="31"/>
        <v>8</v>
      </c>
      <c r="C44" s="159">
        <f t="shared" si="15"/>
        <v>2020</v>
      </c>
      <c r="D44" s="127" t="s">
        <v>106</v>
      </c>
      <c r="E44" s="49" t="s">
        <v>68</v>
      </c>
      <c r="F44" s="49" t="s">
        <v>66</v>
      </c>
      <c r="G44" s="76" t="s">
        <v>29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9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9">
        <f t="shared" si="31"/>
        <v>8</v>
      </c>
      <c r="C45" s="159">
        <f t="shared" si="15"/>
        <v>2020</v>
      </c>
      <c r="D45" s="127" t="s">
        <v>107</v>
      </c>
      <c r="E45" s="49" t="s">
        <v>108</v>
      </c>
      <c r="F45" s="49" t="s">
        <v>109</v>
      </c>
      <c r="G45" s="76" t="s">
        <v>29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9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9">
        <f t="shared" si="31"/>
        <v>8</v>
      </c>
      <c r="C46" s="159">
        <f t="shared" si="15"/>
        <v>2020</v>
      </c>
      <c r="D46" s="127" t="s">
        <v>107</v>
      </c>
      <c r="E46" s="49" t="s">
        <v>108</v>
      </c>
      <c r="F46" s="49" t="s">
        <v>109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9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9">
        <f t="shared" si="31"/>
        <v>8</v>
      </c>
      <c r="C47" s="159">
        <f t="shared" si="15"/>
        <v>2020</v>
      </c>
      <c r="D47" s="127" t="s">
        <v>107</v>
      </c>
      <c r="E47" s="49" t="s">
        <v>108</v>
      </c>
      <c r="F47" s="49" t="s">
        <v>109</v>
      </c>
      <c r="G47" s="74" t="s">
        <v>34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9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9">
        <f t="shared" si="31"/>
        <v>8</v>
      </c>
      <c r="C48" s="159">
        <f t="shared" si="15"/>
        <v>2020</v>
      </c>
      <c r="D48" s="127" t="s">
        <v>107</v>
      </c>
      <c r="E48" s="49" t="s">
        <v>108</v>
      </c>
      <c r="F48" s="49" t="s">
        <v>109</v>
      </c>
      <c r="G48" s="74" t="s">
        <v>31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9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9">
        <f t="shared" si="31"/>
        <v>8</v>
      </c>
      <c r="C49" s="159">
        <f t="shared" si="15"/>
        <v>2020</v>
      </c>
      <c r="D49" s="127" t="s">
        <v>107</v>
      </c>
      <c r="E49" s="49" t="s">
        <v>108</v>
      </c>
      <c r="F49" s="49" t="s">
        <v>109</v>
      </c>
      <c r="G49" s="107" t="s">
        <v>35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9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9">
        <f t="shared" si="31"/>
        <v>9</v>
      </c>
      <c r="C50" s="159">
        <f t="shared" si="15"/>
        <v>2020</v>
      </c>
      <c r="D50" s="127" t="s">
        <v>110</v>
      </c>
      <c r="E50" s="49" t="s">
        <v>100</v>
      </c>
      <c r="F50" s="49" t="s">
        <v>101</v>
      </c>
      <c r="G50" s="74" t="s">
        <v>36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9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9">
        <f t="shared" si="31"/>
        <v>9</v>
      </c>
      <c r="C51" s="159">
        <f t="shared" si="15"/>
        <v>2020</v>
      </c>
      <c r="D51" s="127" t="s">
        <v>110</v>
      </c>
      <c r="E51" s="49" t="s">
        <v>100</v>
      </c>
      <c r="F51" s="49" t="s">
        <v>101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9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9">
        <f t="shared" si="31"/>
        <v>9</v>
      </c>
      <c r="C52" s="159">
        <f t="shared" si="15"/>
        <v>2020</v>
      </c>
      <c r="D52" s="127" t="s">
        <v>110</v>
      </c>
      <c r="E52" s="49" t="s">
        <v>100</v>
      </c>
      <c r="F52" s="49" t="s">
        <v>101</v>
      </c>
      <c r="G52" s="74" t="s">
        <v>31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9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9">
        <f t="shared" si="31"/>
        <v>9</v>
      </c>
      <c r="C53" s="159">
        <f t="shared" si="15"/>
        <v>2020</v>
      </c>
      <c r="D53" s="127" t="s">
        <v>111</v>
      </c>
      <c r="E53" s="49" t="s">
        <v>68</v>
      </c>
      <c r="F53" s="49" t="s">
        <v>66</v>
      </c>
      <c r="G53" s="74" t="s">
        <v>28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9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9">
        <f t="shared" si="31"/>
        <v>9</v>
      </c>
      <c r="C54" s="159">
        <f t="shared" si="15"/>
        <v>2020</v>
      </c>
      <c r="D54" s="127" t="s">
        <v>112</v>
      </c>
      <c r="E54" s="49" t="s">
        <v>68</v>
      </c>
      <c r="F54" s="49" t="s">
        <v>66</v>
      </c>
      <c r="G54" s="74" t="s">
        <v>36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9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9">
        <f t="shared" si="31"/>
        <v>9</v>
      </c>
      <c r="C55" s="159">
        <f t="shared" si="15"/>
        <v>2020</v>
      </c>
      <c r="D55" s="127" t="s">
        <v>112</v>
      </c>
      <c r="E55" s="49" t="s">
        <v>68</v>
      </c>
      <c r="F55" s="49" t="s">
        <v>66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9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9">
        <f t="shared" si="31"/>
        <v>9</v>
      </c>
      <c r="C56" s="159">
        <f t="shared" si="15"/>
        <v>2020</v>
      </c>
      <c r="D56" s="127" t="s">
        <v>113</v>
      </c>
      <c r="E56" s="49" t="s">
        <v>80</v>
      </c>
      <c r="F56" s="49" t="s">
        <v>81</v>
      </c>
      <c r="G56" s="74" t="s">
        <v>29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9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9">
        <f t="shared" si="31"/>
        <v>9</v>
      </c>
      <c r="C57" s="159">
        <f t="shared" si="15"/>
        <v>2020</v>
      </c>
      <c r="D57" s="127" t="s">
        <v>113</v>
      </c>
      <c r="E57" s="49" t="s">
        <v>80</v>
      </c>
      <c r="F57" s="49" t="s">
        <v>81</v>
      </c>
      <c r="G57" s="74" t="s">
        <v>29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9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9">
        <f t="shared" si="31"/>
        <v>9</v>
      </c>
      <c r="C58" s="159">
        <f t="shared" si="15"/>
        <v>2020</v>
      </c>
      <c r="D58" s="127" t="s">
        <v>113</v>
      </c>
      <c r="E58" s="49" t="s">
        <v>80</v>
      </c>
      <c r="F58" s="49" t="s">
        <v>81</v>
      </c>
      <c r="G58" s="74" t="s">
        <v>38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9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9">
        <f t="shared" si="31"/>
        <v>9</v>
      </c>
      <c r="C59" s="159">
        <f t="shared" si="15"/>
        <v>2020</v>
      </c>
      <c r="D59" s="127" t="s">
        <v>113</v>
      </c>
      <c r="E59" s="49" t="s">
        <v>80</v>
      </c>
      <c r="F59" s="49" t="s">
        <v>81</v>
      </c>
      <c r="G59" s="74" t="s">
        <v>39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9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9">
        <f t="shared" si="31"/>
        <v>9</v>
      </c>
      <c r="C60" s="159">
        <f t="shared" si="15"/>
        <v>2020</v>
      </c>
      <c r="D60" s="127" t="s">
        <v>113</v>
      </c>
      <c r="E60" s="49" t="s">
        <v>80</v>
      </c>
      <c r="F60" s="49" t="s">
        <v>81</v>
      </c>
      <c r="G60" s="74" t="s">
        <v>40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9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9">
        <f t="shared" si="31"/>
        <v>9</v>
      </c>
      <c r="C61" s="159">
        <f t="shared" si="15"/>
        <v>2020</v>
      </c>
      <c r="D61" s="127" t="s">
        <v>113</v>
      </c>
      <c r="E61" s="49" t="s">
        <v>80</v>
      </c>
      <c r="F61" s="49" t="s">
        <v>81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9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9">
        <f t="shared" si="31"/>
        <v>9</v>
      </c>
      <c r="C62" s="159">
        <f t="shared" si="15"/>
        <v>2020</v>
      </c>
      <c r="D62" s="127" t="s">
        <v>113</v>
      </c>
      <c r="E62" s="49" t="s">
        <v>80</v>
      </c>
      <c r="F62" s="49" t="s">
        <v>81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9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9">
        <f t="shared" si="31"/>
        <v>9</v>
      </c>
      <c r="C63" s="159">
        <f t="shared" si="15"/>
        <v>2020</v>
      </c>
      <c r="D63" s="127" t="s">
        <v>113</v>
      </c>
      <c r="E63" s="49" t="s">
        <v>80</v>
      </c>
      <c r="F63" s="49" t="s">
        <v>81</v>
      </c>
      <c r="G63" s="103" t="s">
        <v>26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9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9">
        <f t="shared" si="31"/>
        <v>9</v>
      </c>
      <c r="C64" s="159">
        <f t="shared" si="15"/>
        <v>2020</v>
      </c>
      <c r="D64" s="127" t="s">
        <v>113</v>
      </c>
      <c r="E64" s="49" t="s">
        <v>80</v>
      </c>
      <c r="F64" s="49" t="s">
        <v>81</v>
      </c>
      <c r="G64" s="103" t="s">
        <v>41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9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9">
        <f t="shared" si="31"/>
        <v>9</v>
      </c>
      <c r="C65" s="159">
        <f t="shared" si="15"/>
        <v>2020</v>
      </c>
      <c r="D65" s="127" t="s">
        <v>114</v>
      </c>
      <c r="E65" s="49" t="s">
        <v>68</v>
      </c>
      <c r="F65" s="49" t="s">
        <v>66</v>
      </c>
      <c r="G65" s="74" t="s">
        <v>36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9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9">
        <f t="shared" si="31"/>
        <v>9</v>
      </c>
      <c r="C66" s="159">
        <f t="shared" si="15"/>
        <v>2020</v>
      </c>
      <c r="D66" s="127" t="s">
        <v>114</v>
      </c>
      <c r="E66" s="49" t="s">
        <v>68</v>
      </c>
      <c r="F66" s="49" t="s">
        <v>66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9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9">
        <f t="shared" si="31"/>
        <v>9</v>
      </c>
      <c r="C67" s="159">
        <f t="shared" si="15"/>
        <v>2020</v>
      </c>
      <c r="D67" s="127" t="s">
        <v>115</v>
      </c>
      <c r="E67" s="49" t="s">
        <v>80</v>
      </c>
      <c r="F67" s="49" t="s">
        <v>81</v>
      </c>
      <c r="G67" s="108" t="s">
        <v>29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9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9">
        <f t="shared" si="31"/>
        <v>9</v>
      </c>
      <c r="C68" s="159">
        <f t="shared" si="15"/>
        <v>2020</v>
      </c>
      <c r="D68" s="127" t="s">
        <v>115</v>
      </c>
      <c r="E68" s="49" t="s">
        <v>80</v>
      </c>
      <c r="F68" s="49" t="s">
        <v>81</v>
      </c>
      <c r="G68" s="108" t="s">
        <v>29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9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9">
        <f t="shared" si="31"/>
        <v>9</v>
      </c>
      <c r="C69" s="159">
        <f t="shared" si="15"/>
        <v>2020</v>
      </c>
      <c r="D69" s="127" t="s">
        <v>115</v>
      </c>
      <c r="E69" s="49" t="s">
        <v>80</v>
      </c>
      <c r="F69" s="49" t="s">
        <v>81</v>
      </c>
      <c r="G69" s="108" t="s">
        <v>38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9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9">
        <f t="shared" si="31"/>
        <v>9</v>
      </c>
      <c r="C70" s="159">
        <f t="shared" ref="C70:C133" si="97">YEAR(A70)</f>
        <v>2020</v>
      </c>
      <c r="D70" s="127" t="s">
        <v>115</v>
      </c>
      <c r="E70" s="49" t="s">
        <v>80</v>
      </c>
      <c r="F70" s="49" t="s">
        <v>81</v>
      </c>
      <c r="G70" s="108" t="s">
        <v>39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9">
        <f t="shared" ref="AC70:AC133" si="98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9">
        <f t="shared" si="31"/>
        <v>9</v>
      </c>
      <c r="C71" s="159">
        <f t="shared" si="97"/>
        <v>2020</v>
      </c>
      <c r="D71" s="127" t="s">
        <v>115</v>
      </c>
      <c r="E71" s="49" t="s">
        <v>80</v>
      </c>
      <c r="F71" s="49" t="s">
        <v>81</v>
      </c>
      <c r="G71" s="108" t="s">
        <v>40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9">
        <f t="shared" si="98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9">
        <f t="shared" si="31"/>
        <v>9</v>
      </c>
      <c r="C72" s="159">
        <f t="shared" si="97"/>
        <v>2020</v>
      </c>
      <c r="D72" s="127" t="s">
        <v>115</v>
      </c>
      <c r="E72" s="49" t="s">
        <v>80</v>
      </c>
      <c r="F72" s="49" t="s">
        <v>81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9">
        <f t="shared" si="98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9">
        <f t="shared" si="31"/>
        <v>9</v>
      </c>
      <c r="C73" s="159">
        <f t="shared" si="97"/>
        <v>2020</v>
      </c>
      <c r="D73" s="127" t="s">
        <v>116</v>
      </c>
      <c r="E73" s="49" t="s">
        <v>108</v>
      </c>
      <c r="F73" s="49" t="s">
        <v>109</v>
      </c>
      <c r="G73" s="108" t="s">
        <v>29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9">
        <f t="shared" si="98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9">
        <f t="shared" si="31"/>
        <v>9</v>
      </c>
      <c r="C74" s="159">
        <f t="shared" si="97"/>
        <v>2020</v>
      </c>
      <c r="D74" s="127" t="s">
        <v>116</v>
      </c>
      <c r="E74" s="49" t="s">
        <v>108</v>
      </c>
      <c r="F74" s="49" t="s">
        <v>109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9">
        <f t="shared" si="98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9">
        <f t="shared" si="31"/>
        <v>9</v>
      </c>
      <c r="C75" s="159">
        <f t="shared" si="97"/>
        <v>2020</v>
      </c>
      <c r="D75" s="127" t="s">
        <v>116</v>
      </c>
      <c r="E75" s="49" t="s">
        <v>108</v>
      </c>
      <c r="F75" s="49" t="s">
        <v>109</v>
      </c>
      <c r="G75" s="108" t="s">
        <v>34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9">
        <f t="shared" si="98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9">
        <f t="shared" si="31"/>
        <v>9</v>
      </c>
      <c r="C76" s="159">
        <f t="shared" si="97"/>
        <v>2020</v>
      </c>
      <c r="D76" s="127" t="s">
        <v>116</v>
      </c>
      <c r="E76" s="49" t="s">
        <v>108</v>
      </c>
      <c r="F76" s="49" t="s">
        <v>109</v>
      </c>
      <c r="G76" s="108" t="s">
        <v>26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9">
        <f t="shared" si="98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9">
        <f t="shared" si="31"/>
        <v>9</v>
      </c>
      <c r="C77" s="159">
        <f t="shared" si="97"/>
        <v>2020</v>
      </c>
      <c r="D77" s="127" t="s">
        <v>117</v>
      </c>
      <c r="E77" s="49" t="s">
        <v>68</v>
      </c>
      <c r="F77" s="49" t="s">
        <v>66</v>
      </c>
      <c r="G77" s="108" t="s">
        <v>168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9">
        <f t="shared" si="98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9">
        <f t="shared" si="31"/>
        <v>9</v>
      </c>
      <c r="C78" s="159">
        <f t="shared" si="97"/>
        <v>2020</v>
      </c>
      <c r="D78" s="127" t="s">
        <v>118</v>
      </c>
      <c r="E78" s="49" t="s">
        <v>68</v>
      </c>
      <c r="F78" s="49" t="s">
        <v>66</v>
      </c>
      <c r="G78" s="107" t="s">
        <v>29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9">
        <f t="shared" si="98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9">
        <f t="shared" si="31"/>
        <v>9</v>
      </c>
      <c r="C79" s="159">
        <f t="shared" si="97"/>
        <v>2020</v>
      </c>
      <c r="D79" s="127" t="s">
        <v>119</v>
      </c>
      <c r="E79" s="49" t="s">
        <v>88</v>
      </c>
      <c r="F79" s="49" t="s">
        <v>61</v>
      </c>
      <c r="G79" s="76" t="s">
        <v>36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9">
        <f t="shared" si="98"/>
        <v>1496</v>
      </c>
      <c r="AD79" s="113">
        <f t="shared" ref="AD79:AD108" si="99">X79+AA79</f>
        <v>93309.500000000015</v>
      </c>
      <c r="AE79" s="114"/>
    </row>
    <row r="80" spans="1:31" ht="11.5" customHeight="1" x14ac:dyDescent="0.3">
      <c r="A80" s="112">
        <v>44109</v>
      </c>
      <c r="B80" s="159">
        <f t="shared" si="31"/>
        <v>10</v>
      </c>
      <c r="C80" s="159">
        <f t="shared" si="97"/>
        <v>2020</v>
      </c>
      <c r="D80" s="127" t="s">
        <v>120</v>
      </c>
      <c r="E80" s="49" t="s">
        <v>78</v>
      </c>
      <c r="F80" s="112" t="s">
        <v>63</v>
      </c>
      <c r="G80" s="76" t="s">
        <v>36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9">
        <f t="shared" si="98"/>
        <v>4554</v>
      </c>
      <c r="AD80" s="113">
        <f t="shared" si="99"/>
        <v>97863.500000000015</v>
      </c>
      <c r="AE80" s="114"/>
    </row>
    <row r="81" spans="1:31" ht="11.5" customHeight="1" x14ac:dyDescent="0.3">
      <c r="A81" s="112">
        <v>44109</v>
      </c>
      <c r="B81" s="159">
        <f t="shared" ref="B81:B144" si="101">MONTH(A81)</f>
        <v>10</v>
      </c>
      <c r="C81" s="159">
        <f t="shared" si="97"/>
        <v>2020</v>
      </c>
      <c r="D81" s="128" t="s">
        <v>120</v>
      </c>
      <c r="E81" s="112" t="s">
        <v>78</v>
      </c>
      <c r="F81" s="112" t="s">
        <v>63</v>
      </c>
      <c r="G81" s="1" t="s">
        <v>42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9">
        <f t="shared" si="98"/>
        <v>400</v>
      </c>
      <c r="AD81" s="113">
        <f t="shared" si="99"/>
        <v>98263.500000000015</v>
      </c>
      <c r="AE81" s="114"/>
    </row>
    <row r="82" spans="1:31" ht="11.5" customHeight="1" x14ac:dyDescent="0.3">
      <c r="A82" s="112">
        <v>44109</v>
      </c>
      <c r="B82" s="159">
        <f t="shared" si="101"/>
        <v>10</v>
      </c>
      <c r="C82" s="159">
        <f t="shared" si="97"/>
        <v>2020</v>
      </c>
      <c r="D82" s="128" t="s">
        <v>120</v>
      </c>
      <c r="E82" s="112" t="s">
        <v>78</v>
      </c>
      <c r="F82" s="112" t="s">
        <v>63</v>
      </c>
      <c r="G82" s="76" t="s">
        <v>26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9">
        <f t="shared" si="98"/>
        <v>555</v>
      </c>
      <c r="AD82" s="113">
        <f t="shared" si="99"/>
        <v>98818.500000000015</v>
      </c>
      <c r="AE82" s="114"/>
    </row>
    <row r="83" spans="1:31" ht="11.5" customHeight="1" x14ac:dyDescent="0.3">
      <c r="A83" s="112">
        <v>44109</v>
      </c>
      <c r="B83" s="159">
        <f t="shared" si="101"/>
        <v>10</v>
      </c>
      <c r="C83" s="159">
        <f t="shared" si="97"/>
        <v>2020</v>
      </c>
      <c r="D83" s="128" t="s">
        <v>120</v>
      </c>
      <c r="E83" s="112" t="s">
        <v>78</v>
      </c>
      <c r="F83" s="112" t="s">
        <v>63</v>
      </c>
      <c r="G83" s="1" t="s">
        <v>43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9">
        <f t="shared" si="98"/>
        <v>204</v>
      </c>
      <c r="AD83" s="113">
        <f t="shared" si="99"/>
        <v>99022.500000000015</v>
      </c>
      <c r="AE83" s="114"/>
    </row>
    <row r="84" spans="1:31" ht="11.5" customHeight="1" x14ac:dyDescent="0.3">
      <c r="A84" s="112">
        <v>44112</v>
      </c>
      <c r="B84" s="159">
        <f t="shared" si="101"/>
        <v>10</v>
      </c>
      <c r="C84" s="159">
        <f t="shared" si="97"/>
        <v>2020</v>
      </c>
      <c r="D84" s="128" t="s">
        <v>121</v>
      </c>
      <c r="E84" s="112" t="s">
        <v>80</v>
      </c>
      <c r="F84" s="112" t="s">
        <v>81</v>
      </c>
      <c r="G84" s="1" t="s">
        <v>29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9">
        <f t="shared" si="98"/>
        <v>6270</v>
      </c>
      <c r="AD84" s="113">
        <f t="shared" si="99"/>
        <v>105292.50000000001</v>
      </c>
      <c r="AE84" s="114"/>
    </row>
    <row r="85" spans="1:31" ht="11.5" customHeight="1" x14ac:dyDescent="0.3">
      <c r="A85" s="112">
        <v>44112</v>
      </c>
      <c r="B85" s="159">
        <f t="shared" si="101"/>
        <v>10</v>
      </c>
      <c r="C85" s="159">
        <f t="shared" si="97"/>
        <v>2020</v>
      </c>
      <c r="D85" s="128" t="s">
        <v>121</v>
      </c>
      <c r="E85" s="112" t="s">
        <v>80</v>
      </c>
      <c r="F85" s="112" t="s">
        <v>81</v>
      </c>
      <c r="G85" s="1" t="s">
        <v>38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9">
        <f t="shared" si="98"/>
        <v>1254</v>
      </c>
      <c r="AD85" s="113">
        <f t="shared" si="99"/>
        <v>106546.50000000001</v>
      </c>
      <c r="AE85" s="114"/>
    </row>
    <row r="86" spans="1:31" ht="11.5" customHeight="1" x14ac:dyDescent="0.3">
      <c r="A86" s="112">
        <v>44112</v>
      </c>
      <c r="B86" s="159">
        <f t="shared" si="101"/>
        <v>10</v>
      </c>
      <c r="C86" s="159">
        <f t="shared" si="97"/>
        <v>2020</v>
      </c>
      <c r="D86" s="128" t="s">
        <v>121</v>
      </c>
      <c r="E86" s="112" t="s">
        <v>80</v>
      </c>
      <c r="F86" s="112" t="s">
        <v>81</v>
      </c>
      <c r="G86" s="1" t="s">
        <v>40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9">
        <f t="shared" si="98"/>
        <v>874.80000000000018</v>
      </c>
      <c r="AD86" s="113">
        <f t="shared" si="99"/>
        <v>107421.30000000002</v>
      </c>
      <c r="AE86" s="114"/>
    </row>
    <row r="87" spans="1:31" ht="11.5" customHeight="1" x14ac:dyDescent="0.3">
      <c r="A87" s="112">
        <v>44112</v>
      </c>
      <c r="B87" s="159">
        <f t="shared" si="101"/>
        <v>10</v>
      </c>
      <c r="C87" s="159">
        <f t="shared" si="97"/>
        <v>2020</v>
      </c>
      <c r="D87" s="128" t="s">
        <v>121</v>
      </c>
      <c r="E87" s="112" t="s">
        <v>80</v>
      </c>
      <c r="F87" s="112" t="s">
        <v>81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9">
        <f t="shared" si="98"/>
        <v>2039.9999999999998</v>
      </c>
      <c r="AD87" s="113">
        <f t="shared" si="99"/>
        <v>109461.30000000002</v>
      </c>
      <c r="AE87" s="114"/>
    </row>
    <row r="88" spans="1:31" ht="11.5" customHeight="1" x14ac:dyDescent="0.3">
      <c r="A88" s="112">
        <v>44112</v>
      </c>
      <c r="B88" s="159">
        <f t="shared" si="101"/>
        <v>10</v>
      </c>
      <c r="C88" s="159">
        <f t="shared" si="97"/>
        <v>2020</v>
      </c>
      <c r="D88" s="128" t="s">
        <v>121</v>
      </c>
      <c r="E88" s="112" t="s">
        <v>80</v>
      </c>
      <c r="F88" s="112" t="s">
        <v>81</v>
      </c>
      <c r="G88" s="1" t="s">
        <v>26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9">
        <f t="shared" si="98"/>
        <v>180</v>
      </c>
      <c r="AD88" s="113">
        <f t="shared" si="99"/>
        <v>109641.30000000002</v>
      </c>
      <c r="AE88" s="114"/>
    </row>
    <row r="89" spans="1:31" ht="11.5" customHeight="1" x14ac:dyDescent="0.3">
      <c r="A89" s="112">
        <v>44116</v>
      </c>
      <c r="B89" s="159">
        <f t="shared" si="101"/>
        <v>10</v>
      </c>
      <c r="C89" s="159">
        <f t="shared" si="97"/>
        <v>2020</v>
      </c>
      <c r="D89" s="128" t="s">
        <v>122</v>
      </c>
      <c r="E89" s="112" t="s">
        <v>80</v>
      </c>
      <c r="F89" s="112" t="s">
        <v>81</v>
      </c>
      <c r="G89" s="1" t="s">
        <v>29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9">
        <f t="shared" si="98"/>
        <v>7524</v>
      </c>
      <c r="AD89" s="113">
        <f t="shared" si="99"/>
        <v>117165.30000000002</v>
      </c>
      <c r="AE89" s="114"/>
    </row>
    <row r="90" spans="1:31" ht="11.5" customHeight="1" x14ac:dyDescent="0.3">
      <c r="A90" s="112">
        <v>44116</v>
      </c>
      <c r="B90" s="159">
        <f t="shared" si="101"/>
        <v>10</v>
      </c>
      <c r="C90" s="159">
        <f t="shared" si="97"/>
        <v>2020</v>
      </c>
      <c r="D90" s="128" t="s">
        <v>122</v>
      </c>
      <c r="E90" s="112" t="s">
        <v>80</v>
      </c>
      <c r="F90" s="112" t="s">
        <v>81</v>
      </c>
      <c r="G90" s="1" t="s">
        <v>38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9">
        <f t="shared" si="98"/>
        <v>1254</v>
      </c>
      <c r="AD90" s="113">
        <f t="shared" si="99"/>
        <v>118419.30000000002</v>
      </c>
      <c r="AE90" s="114"/>
    </row>
    <row r="91" spans="1:31" ht="11.5" customHeight="1" x14ac:dyDescent="0.3">
      <c r="A91" s="112">
        <v>44116</v>
      </c>
      <c r="B91" s="159">
        <f t="shared" si="101"/>
        <v>10</v>
      </c>
      <c r="C91" s="159">
        <f t="shared" si="97"/>
        <v>2020</v>
      </c>
      <c r="D91" s="128" t="s">
        <v>123</v>
      </c>
      <c r="E91" s="112" t="s">
        <v>68</v>
      </c>
      <c r="F91" s="112" t="s">
        <v>66</v>
      </c>
      <c r="G91" s="74" t="s">
        <v>36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9">
        <f t="shared" si="98"/>
        <v>1496</v>
      </c>
      <c r="AD91" s="113">
        <f t="shared" si="99"/>
        <v>119915.30000000002</v>
      </c>
      <c r="AE91" s="114"/>
    </row>
    <row r="92" spans="1:31" ht="11.5" customHeight="1" x14ac:dyDescent="0.3">
      <c r="A92" s="112">
        <v>44116</v>
      </c>
      <c r="B92" s="159">
        <f t="shared" si="101"/>
        <v>10</v>
      </c>
      <c r="C92" s="159">
        <f t="shared" si="97"/>
        <v>2020</v>
      </c>
      <c r="D92" s="128" t="s">
        <v>123</v>
      </c>
      <c r="E92" s="112" t="s">
        <v>68</v>
      </c>
      <c r="F92" s="112" t="s">
        <v>66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9">
        <f t="shared" si="98"/>
        <v>962</v>
      </c>
      <c r="AD92" s="113">
        <f t="shared" si="99"/>
        <v>120877.30000000002</v>
      </c>
      <c r="AE92" s="114"/>
    </row>
    <row r="93" spans="1:31" ht="11.5" customHeight="1" x14ac:dyDescent="0.3">
      <c r="A93" s="112">
        <v>44118</v>
      </c>
      <c r="B93" s="159">
        <f t="shared" si="101"/>
        <v>10</v>
      </c>
      <c r="C93" s="159">
        <f t="shared" si="97"/>
        <v>2020</v>
      </c>
      <c r="D93" s="128" t="s">
        <v>124</v>
      </c>
      <c r="E93" s="112" t="s">
        <v>97</v>
      </c>
      <c r="F93" s="112" t="s">
        <v>98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9">
        <f t="shared" si="98"/>
        <v>1470</v>
      </c>
      <c r="AD93" s="113">
        <f t="shared" si="99"/>
        <v>122347.30000000002</v>
      </c>
      <c r="AE93" s="114"/>
    </row>
    <row r="94" spans="1:31" ht="11.5" customHeight="1" x14ac:dyDescent="0.3">
      <c r="A94" s="112">
        <v>44118</v>
      </c>
      <c r="B94" s="159">
        <f t="shared" si="101"/>
        <v>10</v>
      </c>
      <c r="C94" s="159">
        <f t="shared" si="97"/>
        <v>2020</v>
      </c>
      <c r="D94" s="128" t="s">
        <v>124</v>
      </c>
      <c r="E94" s="112" t="s">
        <v>97</v>
      </c>
      <c r="F94" s="112" t="s">
        <v>98</v>
      </c>
      <c r="G94" s="103" t="s">
        <v>26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9">
        <f t="shared" si="98"/>
        <v>720</v>
      </c>
      <c r="AD94" s="113">
        <f t="shared" si="99"/>
        <v>123067.30000000002</v>
      </c>
      <c r="AE94" s="114"/>
    </row>
    <row r="95" spans="1:31" ht="11.5" customHeight="1" x14ac:dyDescent="0.3">
      <c r="A95" s="112">
        <v>44123</v>
      </c>
      <c r="B95" s="159">
        <f t="shared" si="101"/>
        <v>10</v>
      </c>
      <c r="C95" s="159">
        <f t="shared" si="97"/>
        <v>2020</v>
      </c>
      <c r="D95" s="128" t="s">
        <v>124</v>
      </c>
      <c r="E95" s="112" t="s">
        <v>97</v>
      </c>
      <c r="F95" s="112" t="s">
        <v>98</v>
      </c>
      <c r="G95" s="103" t="s">
        <v>33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9">
        <f t="shared" si="98"/>
        <v>460</v>
      </c>
      <c r="AD95" s="113">
        <f t="shared" si="99"/>
        <v>123527.30000000002</v>
      </c>
      <c r="AE95" s="114"/>
    </row>
    <row r="96" spans="1:31" ht="11.5" customHeight="1" x14ac:dyDescent="0.3">
      <c r="A96" s="112">
        <v>44121</v>
      </c>
      <c r="B96" s="159">
        <f t="shared" si="101"/>
        <v>10</v>
      </c>
      <c r="C96" s="159">
        <f t="shared" si="97"/>
        <v>2020</v>
      </c>
      <c r="D96" s="128" t="s">
        <v>125</v>
      </c>
      <c r="E96" s="112" t="s">
        <v>78</v>
      </c>
      <c r="F96" s="112" t="s">
        <v>63</v>
      </c>
      <c r="G96" s="103" t="s">
        <v>46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9">
        <f t="shared" si="98"/>
        <v>180</v>
      </c>
      <c r="AD96" s="113">
        <f t="shared" si="99"/>
        <v>123707.30000000002</v>
      </c>
      <c r="AE96" s="114"/>
    </row>
    <row r="97" spans="1:31" ht="11.5" customHeight="1" x14ac:dyDescent="0.3">
      <c r="A97" s="112">
        <v>44121</v>
      </c>
      <c r="B97" s="159">
        <f t="shared" si="101"/>
        <v>10</v>
      </c>
      <c r="C97" s="159">
        <f t="shared" si="97"/>
        <v>2020</v>
      </c>
      <c r="D97" s="128" t="s">
        <v>126</v>
      </c>
      <c r="E97" s="112" t="s">
        <v>78</v>
      </c>
      <c r="F97" s="112" t="s">
        <v>63</v>
      </c>
      <c r="G97" s="116" t="s">
        <v>43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9">
        <f t="shared" si="98"/>
        <v>204</v>
      </c>
      <c r="AD97" s="113">
        <f t="shared" si="99"/>
        <v>123911.30000000002</v>
      </c>
      <c r="AE97" s="114"/>
    </row>
    <row r="98" spans="1:31" ht="11.5" customHeight="1" x14ac:dyDescent="0.3">
      <c r="A98" s="112">
        <v>44123</v>
      </c>
      <c r="B98" s="159">
        <f t="shared" si="101"/>
        <v>10</v>
      </c>
      <c r="C98" s="159">
        <f t="shared" si="97"/>
        <v>2020</v>
      </c>
      <c r="D98" s="128" t="s">
        <v>127</v>
      </c>
      <c r="E98" s="112" t="s">
        <v>68</v>
      </c>
      <c r="F98" s="112" t="s">
        <v>66</v>
      </c>
      <c r="G98" s="117" t="s">
        <v>72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9">
        <f t="shared" si="98"/>
        <v>960</v>
      </c>
      <c r="AD98" s="113">
        <f t="shared" si="99"/>
        <v>124871.30000000002</v>
      </c>
      <c r="AE98" s="114"/>
    </row>
    <row r="99" spans="1:31" ht="11.5" customHeight="1" x14ac:dyDescent="0.3">
      <c r="A99" s="112">
        <v>44123</v>
      </c>
      <c r="B99" s="159">
        <f t="shared" si="101"/>
        <v>10</v>
      </c>
      <c r="C99" s="159">
        <f t="shared" si="97"/>
        <v>2020</v>
      </c>
      <c r="D99" s="128" t="s">
        <v>127</v>
      </c>
      <c r="E99" s="112" t="s">
        <v>68</v>
      </c>
      <c r="F99" s="112" t="s">
        <v>66</v>
      </c>
      <c r="G99" s="117" t="s">
        <v>47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9">
        <f t="shared" si="98"/>
        <v>625</v>
      </c>
      <c r="AD99" s="113">
        <f t="shared" si="99"/>
        <v>125496.30000000002</v>
      </c>
      <c r="AE99" s="114"/>
    </row>
    <row r="100" spans="1:31" ht="11.5" customHeight="1" x14ac:dyDescent="0.3">
      <c r="A100" s="112">
        <v>44123</v>
      </c>
      <c r="B100" s="159">
        <f t="shared" si="101"/>
        <v>10</v>
      </c>
      <c r="C100" s="159">
        <f t="shared" si="97"/>
        <v>2020</v>
      </c>
      <c r="D100" s="128" t="s">
        <v>127</v>
      </c>
      <c r="E100" s="112" t="s">
        <v>68</v>
      </c>
      <c r="F100" s="112" t="s">
        <v>66</v>
      </c>
      <c r="G100" s="117" t="s">
        <v>48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9">
        <f t="shared" si="98"/>
        <v>60</v>
      </c>
      <c r="AD100" s="113">
        <f t="shared" si="99"/>
        <v>125556.30000000002</v>
      </c>
      <c r="AE100" s="114"/>
    </row>
    <row r="101" spans="1:31" ht="11.5" customHeight="1" x14ac:dyDescent="0.3">
      <c r="A101" s="112">
        <v>44123</v>
      </c>
      <c r="B101" s="159">
        <f t="shared" si="101"/>
        <v>10</v>
      </c>
      <c r="C101" s="159">
        <f t="shared" si="97"/>
        <v>2020</v>
      </c>
      <c r="D101" s="128" t="s">
        <v>128</v>
      </c>
      <c r="E101" s="112" t="s">
        <v>88</v>
      </c>
      <c r="F101" s="112" t="s">
        <v>61</v>
      </c>
      <c r="G101" s="116" t="s">
        <v>26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9">
        <f t="shared" si="98"/>
        <v>90</v>
      </c>
      <c r="AD101" s="113">
        <f t="shared" si="99"/>
        <v>125646.30000000002</v>
      </c>
      <c r="AE101" s="114"/>
    </row>
    <row r="102" spans="1:31" ht="11.5" customHeight="1" x14ac:dyDescent="0.3">
      <c r="A102" s="112">
        <v>44125</v>
      </c>
      <c r="B102" s="159">
        <f t="shared" si="101"/>
        <v>10</v>
      </c>
      <c r="C102" s="159">
        <f t="shared" si="97"/>
        <v>2020</v>
      </c>
      <c r="D102" s="128" t="s">
        <v>129</v>
      </c>
      <c r="E102" s="112" t="s">
        <v>88</v>
      </c>
      <c r="F102" s="112" t="s">
        <v>61</v>
      </c>
      <c r="G102" s="103" t="s">
        <v>36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9">
        <f t="shared" si="98"/>
        <v>1496</v>
      </c>
      <c r="AD102" s="113">
        <f t="shared" si="99"/>
        <v>127142.30000000002</v>
      </c>
      <c r="AE102" s="114"/>
    </row>
    <row r="103" spans="1:31" s="125" customFormat="1" ht="11.5" customHeight="1" x14ac:dyDescent="0.3">
      <c r="A103" s="122">
        <v>44125</v>
      </c>
      <c r="B103" s="159">
        <f t="shared" si="101"/>
        <v>10</v>
      </c>
      <c r="C103" s="159">
        <f t="shared" si="97"/>
        <v>2020</v>
      </c>
      <c r="D103" s="128" t="s">
        <v>130</v>
      </c>
      <c r="E103" s="112" t="s">
        <v>108</v>
      </c>
      <c r="F103" s="122" t="s">
        <v>109</v>
      </c>
      <c r="G103" s="109" t="s">
        <v>29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9">
        <f t="shared" si="98"/>
        <v>6600</v>
      </c>
      <c r="AD103" s="123">
        <f t="shared" si="99"/>
        <v>133742.30000000002</v>
      </c>
      <c r="AE103" s="124"/>
    </row>
    <row r="104" spans="1:31" ht="11.5" customHeight="1" x14ac:dyDescent="0.3">
      <c r="A104" s="112">
        <v>44125</v>
      </c>
      <c r="B104" s="159">
        <f t="shared" si="101"/>
        <v>10</v>
      </c>
      <c r="C104" s="159">
        <f t="shared" si="97"/>
        <v>2020</v>
      </c>
      <c r="D104" s="128" t="s">
        <v>130</v>
      </c>
      <c r="E104" s="112" t="s">
        <v>108</v>
      </c>
      <c r="F104" s="112" t="s">
        <v>109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9">
        <f t="shared" si="98"/>
        <v>888</v>
      </c>
      <c r="AD104" s="113">
        <f t="shared" si="99"/>
        <v>134630.30000000002</v>
      </c>
      <c r="AE104" s="114"/>
    </row>
    <row r="105" spans="1:31" ht="11.5" customHeight="1" x14ac:dyDescent="0.3">
      <c r="A105" s="112">
        <v>44125</v>
      </c>
      <c r="B105" s="159">
        <f t="shared" si="101"/>
        <v>10</v>
      </c>
      <c r="C105" s="159">
        <f t="shared" si="97"/>
        <v>2020</v>
      </c>
      <c r="D105" s="128" t="s">
        <v>130</v>
      </c>
      <c r="E105" s="112" t="s">
        <v>108</v>
      </c>
      <c r="F105" s="112" t="s">
        <v>109</v>
      </c>
      <c r="G105" s="103" t="s">
        <v>34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9">
        <f t="shared" si="98"/>
        <v>275</v>
      </c>
      <c r="AD105" s="113">
        <f t="shared" si="99"/>
        <v>134905.30000000002</v>
      </c>
      <c r="AE105" s="114"/>
    </row>
    <row r="106" spans="1:31" ht="11.5" customHeight="1" x14ac:dyDescent="0.3">
      <c r="A106" s="112">
        <v>44125</v>
      </c>
      <c r="B106" s="159">
        <f t="shared" si="101"/>
        <v>10</v>
      </c>
      <c r="C106" s="159">
        <f t="shared" si="97"/>
        <v>2020</v>
      </c>
      <c r="D106" s="128" t="s">
        <v>130</v>
      </c>
      <c r="E106" s="112" t="s">
        <v>108</v>
      </c>
      <c r="F106" s="112" t="s">
        <v>109</v>
      </c>
      <c r="G106" s="103" t="s">
        <v>26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9">
        <f t="shared" si="98"/>
        <v>360</v>
      </c>
      <c r="AD106" s="113">
        <f t="shared" si="99"/>
        <v>135265.30000000002</v>
      </c>
      <c r="AE106" s="114"/>
    </row>
    <row r="107" spans="1:31" ht="11.5" customHeight="1" x14ac:dyDescent="0.3">
      <c r="A107" s="112">
        <v>44130</v>
      </c>
      <c r="B107" s="159">
        <f t="shared" si="101"/>
        <v>10</v>
      </c>
      <c r="C107" s="159">
        <f t="shared" si="97"/>
        <v>2020</v>
      </c>
      <c r="D107" s="128" t="s">
        <v>131</v>
      </c>
      <c r="E107" s="112" t="s">
        <v>78</v>
      </c>
      <c r="F107" s="112" t="s">
        <v>63</v>
      </c>
      <c r="G107" s="103" t="s">
        <v>36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9">
        <f t="shared" si="98"/>
        <v>4554</v>
      </c>
      <c r="AD107" s="113">
        <f t="shared" si="99"/>
        <v>139819.30000000002</v>
      </c>
      <c r="AE107" s="114"/>
    </row>
    <row r="108" spans="1:31" ht="11.5" customHeight="1" x14ac:dyDescent="0.3">
      <c r="A108" s="112">
        <v>44130</v>
      </c>
      <c r="B108" s="159">
        <f t="shared" si="101"/>
        <v>10</v>
      </c>
      <c r="C108" s="159">
        <f t="shared" si="97"/>
        <v>2020</v>
      </c>
      <c r="D108" s="128" t="s">
        <v>131</v>
      </c>
      <c r="E108" s="112" t="s">
        <v>78</v>
      </c>
      <c r="F108" s="112" t="s">
        <v>63</v>
      </c>
      <c r="G108" s="103" t="s">
        <v>26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9">
        <f t="shared" si="98"/>
        <v>555</v>
      </c>
      <c r="AD108" s="123">
        <f t="shared" si="99"/>
        <v>140374.30000000002</v>
      </c>
      <c r="AE108" s="114"/>
    </row>
    <row r="109" spans="1:31" ht="11.5" customHeight="1" x14ac:dyDescent="0.3">
      <c r="A109" s="112">
        <v>44135</v>
      </c>
      <c r="B109" s="159">
        <f t="shared" si="101"/>
        <v>10</v>
      </c>
      <c r="C109" s="159">
        <f t="shared" si="97"/>
        <v>2020</v>
      </c>
      <c r="D109" s="128" t="s">
        <v>132</v>
      </c>
      <c r="E109" s="112" t="s">
        <v>68</v>
      </c>
      <c r="F109" s="112" t="s">
        <v>66</v>
      </c>
      <c r="G109" s="74" t="s">
        <v>36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9">
        <f t="shared" si="98"/>
        <v>1496</v>
      </c>
      <c r="AD109" s="113">
        <f t="shared" ref="AD109:AD110" si="161">X109+AA109</f>
        <v>141870.30000000002</v>
      </c>
      <c r="AE109" s="114"/>
    </row>
    <row r="110" spans="1:31" ht="11.5" customHeight="1" x14ac:dyDescent="0.3">
      <c r="A110" s="112">
        <v>44135</v>
      </c>
      <c r="B110" s="159">
        <f t="shared" si="101"/>
        <v>10</v>
      </c>
      <c r="C110" s="159">
        <f t="shared" si="97"/>
        <v>2020</v>
      </c>
      <c r="D110" s="128" t="s">
        <v>132</v>
      </c>
      <c r="E110" s="112" t="s">
        <v>68</v>
      </c>
      <c r="F110" s="112" t="s">
        <v>66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9">
        <f t="shared" si="98"/>
        <v>962</v>
      </c>
      <c r="AD110" s="113">
        <f t="shared" si="161"/>
        <v>142832.30000000002</v>
      </c>
      <c r="AE110" s="114"/>
    </row>
    <row r="111" spans="1:31" ht="11.5" customHeight="1" x14ac:dyDescent="0.3">
      <c r="A111" s="112">
        <v>44135</v>
      </c>
      <c r="B111" s="159">
        <f t="shared" si="101"/>
        <v>10</v>
      </c>
      <c r="C111" s="159">
        <f t="shared" si="97"/>
        <v>2020</v>
      </c>
      <c r="D111" s="128" t="s">
        <v>133</v>
      </c>
      <c r="E111" s="112" t="s">
        <v>88</v>
      </c>
      <c r="F111" s="112" t="s">
        <v>61</v>
      </c>
      <c r="G111" s="74" t="s">
        <v>36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9">
        <f t="shared" si="98"/>
        <v>1496</v>
      </c>
      <c r="AD111" s="113">
        <f t="shared" ref="AD111" si="168">X111+AA111</f>
        <v>144328.30000000002</v>
      </c>
      <c r="AE111" s="114"/>
    </row>
    <row r="112" spans="1:31" ht="11.5" customHeight="1" x14ac:dyDescent="0.3">
      <c r="A112" s="112">
        <v>44144</v>
      </c>
      <c r="B112" s="159">
        <f t="shared" si="101"/>
        <v>11</v>
      </c>
      <c r="C112" s="159">
        <f t="shared" si="97"/>
        <v>2020</v>
      </c>
      <c r="D112" s="128" t="s">
        <v>134</v>
      </c>
      <c r="E112" s="112" t="s">
        <v>94</v>
      </c>
      <c r="F112" s="112" t="s">
        <v>95</v>
      </c>
      <c r="G112" s="74" t="s">
        <v>29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9">
        <f t="shared" si="98"/>
        <v>1584</v>
      </c>
      <c r="AD112" s="113">
        <f t="shared" ref="AD112:AD115" si="172">X112+AA112</f>
        <v>145912.30000000002</v>
      </c>
      <c r="AE112" s="114"/>
    </row>
    <row r="113" spans="1:31" ht="11.5" customHeight="1" x14ac:dyDescent="0.3">
      <c r="A113" s="112">
        <v>44144</v>
      </c>
      <c r="B113" s="159">
        <f t="shared" si="101"/>
        <v>11</v>
      </c>
      <c r="C113" s="159">
        <f t="shared" si="97"/>
        <v>2020</v>
      </c>
      <c r="D113" s="128" t="s">
        <v>134</v>
      </c>
      <c r="E113" s="112" t="s">
        <v>94</v>
      </c>
      <c r="F113" s="112" t="s">
        <v>95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9">
        <f t="shared" si="98"/>
        <v>210</v>
      </c>
      <c r="AD113" s="113">
        <f t="shared" si="172"/>
        <v>146122.30000000002</v>
      </c>
      <c r="AE113" s="114"/>
    </row>
    <row r="114" spans="1:31" ht="11.5" customHeight="1" x14ac:dyDescent="0.3">
      <c r="A114" s="112">
        <v>44144</v>
      </c>
      <c r="B114" s="159">
        <f t="shared" si="101"/>
        <v>11</v>
      </c>
      <c r="C114" s="159">
        <f t="shared" si="97"/>
        <v>2020</v>
      </c>
      <c r="D114" s="128" t="s">
        <v>134</v>
      </c>
      <c r="E114" s="112" t="s">
        <v>94</v>
      </c>
      <c r="F114" s="112" t="s">
        <v>95</v>
      </c>
      <c r="G114" s="74" t="s">
        <v>40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9">
        <f t="shared" si="98"/>
        <v>378</v>
      </c>
      <c r="AD114" s="113">
        <f t="shared" si="172"/>
        <v>146500.30000000002</v>
      </c>
      <c r="AE114" s="114"/>
    </row>
    <row r="115" spans="1:31" ht="11.5" customHeight="1" x14ac:dyDescent="0.3">
      <c r="A115" s="112">
        <v>44144</v>
      </c>
      <c r="B115" s="159">
        <f t="shared" si="101"/>
        <v>11</v>
      </c>
      <c r="C115" s="159">
        <f t="shared" si="97"/>
        <v>2020</v>
      </c>
      <c r="D115" s="128" t="s">
        <v>134</v>
      </c>
      <c r="E115" s="112" t="s">
        <v>94</v>
      </c>
      <c r="F115" s="112" t="s">
        <v>95</v>
      </c>
      <c r="G115" s="74" t="s">
        <v>55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9">
        <f t="shared" si="98"/>
        <v>130</v>
      </c>
      <c r="AD115" s="113">
        <f t="shared" si="172"/>
        <v>146630.30000000002</v>
      </c>
      <c r="AE115" s="114"/>
    </row>
    <row r="116" spans="1:31" ht="11.5" customHeight="1" x14ac:dyDescent="0.3">
      <c r="A116" s="112">
        <v>44145</v>
      </c>
      <c r="B116" s="159">
        <f t="shared" si="101"/>
        <v>11</v>
      </c>
      <c r="C116" s="159">
        <f t="shared" si="97"/>
        <v>2020</v>
      </c>
      <c r="D116" s="128" t="s">
        <v>135</v>
      </c>
      <c r="E116" s="112" t="s">
        <v>68</v>
      </c>
      <c r="F116" s="112" t="s">
        <v>66</v>
      </c>
      <c r="G116" s="74" t="s">
        <v>36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9">
        <f t="shared" si="98"/>
        <v>1584</v>
      </c>
      <c r="AD116" s="113">
        <f t="shared" ref="AD116:AD118" si="177">X116+AA116</f>
        <v>148214.30000000002</v>
      </c>
      <c r="AE116" s="114"/>
    </row>
    <row r="117" spans="1:31" ht="11.5" customHeight="1" x14ac:dyDescent="0.3">
      <c r="A117" s="112">
        <v>44145</v>
      </c>
      <c r="B117" s="159">
        <f t="shared" si="101"/>
        <v>11</v>
      </c>
      <c r="C117" s="159">
        <f t="shared" si="97"/>
        <v>2020</v>
      </c>
      <c r="D117" s="128" t="s">
        <v>135</v>
      </c>
      <c r="E117" s="112" t="s">
        <v>68</v>
      </c>
      <c r="F117" s="112" t="s">
        <v>66</v>
      </c>
      <c r="G117" s="103" t="s">
        <v>26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9">
        <f t="shared" si="98"/>
        <v>370</v>
      </c>
      <c r="AD117" s="113">
        <f t="shared" si="177"/>
        <v>148584.30000000002</v>
      </c>
      <c r="AE117" s="114"/>
    </row>
    <row r="118" spans="1:31" ht="11.5" customHeight="1" x14ac:dyDescent="0.3">
      <c r="A118" s="112">
        <v>44145</v>
      </c>
      <c r="B118" s="159">
        <f t="shared" si="101"/>
        <v>11</v>
      </c>
      <c r="C118" s="159">
        <f t="shared" si="97"/>
        <v>2020</v>
      </c>
      <c r="D118" s="128" t="s">
        <v>136</v>
      </c>
      <c r="E118" s="112" t="s">
        <v>88</v>
      </c>
      <c r="F118" s="112" t="s">
        <v>61</v>
      </c>
      <c r="G118" s="103" t="s">
        <v>36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9">
        <f t="shared" si="98"/>
        <v>1540</v>
      </c>
      <c r="AD118" s="113">
        <f t="shared" si="177"/>
        <v>150124.30000000002</v>
      </c>
      <c r="AE118" s="114"/>
    </row>
    <row r="119" spans="1:31" ht="11.5" customHeight="1" x14ac:dyDescent="0.3">
      <c r="A119" s="112">
        <v>44145</v>
      </c>
      <c r="B119" s="159">
        <f t="shared" si="101"/>
        <v>11</v>
      </c>
      <c r="C119" s="159">
        <f t="shared" si="97"/>
        <v>2020</v>
      </c>
      <c r="D119" s="128" t="s">
        <v>136</v>
      </c>
      <c r="E119" s="112" t="s">
        <v>88</v>
      </c>
      <c r="F119" s="112" t="s">
        <v>61</v>
      </c>
      <c r="G119" s="103" t="s">
        <v>26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9">
        <f t="shared" si="98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9">
        <f t="shared" si="101"/>
        <v>11</v>
      </c>
      <c r="C120" s="159">
        <f t="shared" si="97"/>
        <v>2020</v>
      </c>
      <c r="D120" s="128" t="s">
        <v>137</v>
      </c>
      <c r="E120" s="112" t="s">
        <v>104</v>
      </c>
      <c r="F120" s="112" t="s">
        <v>105</v>
      </c>
      <c r="G120" s="103" t="s">
        <v>39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9">
        <f t="shared" si="98"/>
        <v>923.40000000000009</v>
      </c>
      <c r="AD120" s="113">
        <f t="shared" ref="AD120:AD123" si="181">X120+AA120</f>
        <v>151137.70000000001</v>
      </c>
      <c r="AE120" s="114"/>
    </row>
    <row r="121" spans="1:31" ht="11.5" customHeight="1" x14ac:dyDescent="0.3">
      <c r="A121" s="112">
        <v>44146</v>
      </c>
      <c r="B121" s="159">
        <f t="shared" si="101"/>
        <v>11</v>
      </c>
      <c r="C121" s="159">
        <f t="shared" si="97"/>
        <v>2020</v>
      </c>
      <c r="D121" s="128" t="s">
        <v>137</v>
      </c>
      <c r="E121" s="112" t="s">
        <v>104</v>
      </c>
      <c r="F121" s="112" t="s">
        <v>105</v>
      </c>
      <c r="G121" s="103" t="s">
        <v>40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9">
        <f t="shared" si="98"/>
        <v>307.8</v>
      </c>
      <c r="AD121" s="113">
        <f t="shared" si="181"/>
        <v>151445.50000000003</v>
      </c>
      <c r="AE121" s="114"/>
    </row>
    <row r="122" spans="1:31" ht="11.5" customHeight="1" x14ac:dyDescent="0.3">
      <c r="A122" s="112">
        <v>44153</v>
      </c>
      <c r="B122" s="159">
        <f t="shared" si="101"/>
        <v>11</v>
      </c>
      <c r="C122" s="159">
        <f t="shared" si="97"/>
        <v>2020</v>
      </c>
      <c r="D122" s="128" t="s">
        <v>138</v>
      </c>
      <c r="E122" s="112" t="s">
        <v>68</v>
      </c>
      <c r="F122" s="112" t="s">
        <v>66</v>
      </c>
      <c r="G122" s="74" t="s">
        <v>36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9">
        <f t="shared" si="98"/>
        <v>1584</v>
      </c>
      <c r="AD122" s="113">
        <f t="shared" si="181"/>
        <v>153029.50000000003</v>
      </c>
      <c r="AE122" s="114"/>
    </row>
    <row r="123" spans="1:31" ht="11.5" customHeight="1" x14ac:dyDescent="0.3">
      <c r="A123" s="112">
        <v>44154</v>
      </c>
      <c r="B123" s="159">
        <f t="shared" si="101"/>
        <v>11</v>
      </c>
      <c r="C123" s="159">
        <f t="shared" si="97"/>
        <v>2020</v>
      </c>
      <c r="D123" s="128" t="s">
        <v>139</v>
      </c>
      <c r="E123" s="112" t="s">
        <v>68</v>
      </c>
      <c r="F123" s="112" t="s">
        <v>66</v>
      </c>
      <c r="G123" s="103" t="s">
        <v>168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9">
        <f t="shared" si="98"/>
        <v>520</v>
      </c>
      <c r="AD123" s="113">
        <f t="shared" si="181"/>
        <v>153549.50000000003</v>
      </c>
      <c r="AE123" s="114"/>
    </row>
    <row r="124" spans="1:31" ht="11.5" customHeight="1" x14ac:dyDescent="0.3">
      <c r="A124" s="112">
        <v>44155</v>
      </c>
      <c r="B124" s="159">
        <f t="shared" si="101"/>
        <v>11</v>
      </c>
      <c r="C124" s="159">
        <f t="shared" si="97"/>
        <v>2020</v>
      </c>
      <c r="D124" s="128" t="s">
        <v>140</v>
      </c>
      <c r="E124" s="112" t="s">
        <v>108</v>
      </c>
      <c r="F124" s="112" t="s">
        <v>109</v>
      </c>
      <c r="G124" s="103" t="s">
        <v>56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9">
        <f t="shared" si="98"/>
        <v>4050</v>
      </c>
      <c r="AD124" s="113">
        <f t="shared" ref="AD124:AD129" si="187">X124+AA124</f>
        <v>157599.50000000003</v>
      </c>
      <c r="AE124" s="114"/>
    </row>
    <row r="125" spans="1:31" ht="11.5" customHeight="1" x14ac:dyDescent="0.3">
      <c r="A125" s="112">
        <v>44155</v>
      </c>
      <c r="B125" s="159">
        <f t="shared" si="101"/>
        <v>11</v>
      </c>
      <c r="C125" s="159">
        <f t="shared" si="97"/>
        <v>2020</v>
      </c>
      <c r="D125" s="128" t="s">
        <v>140</v>
      </c>
      <c r="E125" s="112" t="s">
        <v>108</v>
      </c>
      <c r="F125" s="112" t="s">
        <v>109</v>
      </c>
      <c r="G125" s="103" t="s">
        <v>29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9">
        <f t="shared" si="98"/>
        <v>2640</v>
      </c>
      <c r="AD125" s="113">
        <f t="shared" si="187"/>
        <v>160239.50000000003</v>
      </c>
      <c r="AE125" s="114"/>
    </row>
    <row r="126" spans="1:31" ht="11.5" customHeight="1" x14ac:dyDescent="0.3">
      <c r="A126" s="112">
        <v>44155</v>
      </c>
      <c r="B126" s="159">
        <f t="shared" si="101"/>
        <v>11</v>
      </c>
      <c r="C126" s="159">
        <f t="shared" si="97"/>
        <v>2020</v>
      </c>
      <c r="D126" s="128" t="s">
        <v>140</v>
      </c>
      <c r="E126" s="112" t="s">
        <v>108</v>
      </c>
      <c r="F126" s="112" t="s">
        <v>109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9">
        <f t="shared" si="98"/>
        <v>1776</v>
      </c>
      <c r="AD126" s="113">
        <f t="shared" si="187"/>
        <v>162015.50000000003</v>
      </c>
      <c r="AE126" s="114"/>
    </row>
    <row r="127" spans="1:31" ht="11.5" customHeight="1" x14ac:dyDescent="0.3">
      <c r="A127" s="112">
        <v>44155</v>
      </c>
      <c r="B127" s="159">
        <f t="shared" si="101"/>
        <v>11</v>
      </c>
      <c r="C127" s="159">
        <f t="shared" si="97"/>
        <v>2020</v>
      </c>
      <c r="D127" s="128" t="s">
        <v>140</v>
      </c>
      <c r="E127" s="112" t="s">
        <v>108</v>
      </c>
      <c r="F127" s="112" t="s">
        <v>109</v>
      </c>
      <c r="G127" s="103" t="s">
        <v>34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9">
        <f t="shared" si="98"/>
        <v>275</v>
      </c>
      <c r="AD127" s="113">
        <f t="shared" si="187"/>
        <v>162290.50000000003</v>
      </c>
      <c r="AE127" s="114"/>
    </row>
    <row r="128" spans="1:31" ht="11.5" customHeight="1" x14ac:dyDescent="0.3">
      <c r="A128" s="112">
        <v>44155</v>
      </c>
      <c r="B128" s="159">
        <f t="shared" si="101"/>
        <v>11</v>
      </c>
      <c r="C128" s="159">
        <f t="shared" si="97"/>
        <v>2020</v>
      </c>
      <c r="D128" s="128" t="s">
        <v>140</v>
      </c>
      <c r="E128" s="112" t="s">
        <v>108</v>
      </c>
      <c r="F128" s="112" t="s">
        <v>109</v>
      </c>
      <c r="G128" s="103" t="s">
        <v>26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9">
        <f t="shared" si="98"/>
        <v>180</v>
      </c>
      <c r="AD128" s="113">
        <f t="shared" si="187"/>
        <v>162470.50000000003</v>
      </c>
      <c r="AE128" s="114"/>
    </row>
    <row r="129" spans="1:31" ht="11.5" customHeight="1" x14ac:dyDescent="0.3">
      <c r="A129" s="112">
        <v>44155</v>
      </c>
      <c r="B129" s="159">
        <f t="shared" si="101"/>
        <v>11</v>
      </c>
      <c r="C129" s="159">
        <f t="shared" si="97"/>
        <v>2020</v>
      </c>
      <c r="D129" s="128" t="s">
        <v>140</v>
      </c>
      <c r="E129" s="112" t="s">
        <v>108</v>
      </c>
      <c r="F129" s="112" t="s">
        <v>109</v>
      </c>
      <c r="G129" s="103" t="s">
        <v>57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9">
        <f t="shared" si="98"/>
        <v>375</v>
      </c>
      <c r="AD129" s="113">
        <f t="shared" si="187"/>
        <v>162845.50000000003</v>
      </c>
      <c r="AE129" s="114"/>
    </row>
    <row r="130" spans="1:31" ht="11.5" customHeight="1" x14ac:dyDescent="0.3">
      <c r="A130" s="112">
        <v>44156</v>
      </c>
      <c r="B130" s="159">
        <f t="shared" si="101"/>
        <v>11</v>
      </c>
      <c r="C130" s="159">
        <f t="shared" si="97"/>
        <v>2020</v>
      </c>
      <c r="D130" s="128" t="s">
        <v>141</v>
      </c>
      <c r="E130" s="112" t="s">
        <v>100</v>
      </c>
      <c r="F130" s="112" t="s">
        <v>101</v>
      </c>
      <c r="G130" s="103" t="s">
        <v>29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9">
        <f t="shared" si="98"/>
        <v>1584</v>
      </c>
      <c r="AD130" s="113">
        <f t="shared" ref="AD130:AD160" si="188">X130+AA130</f>
        <v>164429.50000000003</v>
      </c>
      <c r="AE130" s="114"/>
    </row>
    <row r="131" spans="1:31" ht="11.5" customHeight="1" x14ac:dyDescent="0.3">
      <c r="A131" s="112">
        <v>44156</v>
      </c>
      <c r="B131" s="159">
        <f t="shared" si="101"/>
        <v>11</v>
      </c>
      <c r="C131" s="159">
        <f t="shared" si="97"/>
        <v>2020</v>
      </c>
      <c r="D131" s="128" t="s">
        <v>141</v>
      </c>
      <c r="E131" s="112" t="s">
        <v>100</v>
      </c>
      <c r="F131" s="112" t="s">
        <v>101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9">
        <f t="shared" si="98"/>
        <v>420</v>
      </c>
      <c r="AD131" s="113">
        <f t="shared" si="188"/>
        <v>164849.50000000003</v>
      </c>
      <c r="AE131" s="114"/>
    </row>
    <row r="132" spans="1:31" ht="11.5" customHeight="1" x14ac:dyDescent="0.3">
      <c r="A132" s="112">
        <v>44156</v>
      </c>
      <c r="B132" s="159">
        <f t="shared" si="101"/>
        <v>11</v>
      </c>
      <c r="C132" s="159">
        <f t="shared" si="97"/>
        <v>2020</v>
      </c>
      <c r="D132" s="128" t="s">
        <v>141</v>
      </c>
      <c r="E132" s="112" t="s">
        <v>100</v>
      </c>
      <c r="F132" s="112" t="s">
        <v>101</v>
      </c>
      <c r="G132" s="103" t="s">
        <v>26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9">
        <f t="shared" si="98"/>
        <v>90</v>
      </c>
      <c r="AD132" s="113">
        <f t="shared" si="188"/>
        <v>164939.50000000003</v>
      </c>
      <c r="AE132" s="114"/>
    </row>
    <row r="133" spans="1:31" ht="11.5" customHeight="1" x14ac:dyDescent="0.3">
      <c r="A133" s="112">
        <v>44156</v>
      </c>
      <c r="B133" s="159">
        <f t="shared" si="101"/>
        <v>11</v>
      </c>
      <c r="C133" s="159">
        <f t="shared" si="97"/>
        <v>2020</v>
      </c>
      <c r="D133" s="128" t="s">
        <v>141</v>
      </c>
      <c r="E133" s="112" t="s">
        <v>100</v>
      </c>
      <c r="F133" s="112" t="s">
        <v>101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9">
        <f t="shared" si="98"/>
        <v>518</v>
      </c>
      <c r="AD133" s="113">
        <f t="shared" si="188"/>
        <v>165457.50000000003</v>
      </c>
      <c r="AE133" s="114"/>
    </row>
    <row r="134" spans="1:31" ht="11.5" customHeight="1" x14ac:dyDescent="0.3">
      <c r="A134" s="112">
        <v>44159</v>
      </c>
      <c r="B134" s="159">
        <f t="shared" si="101"/>
        <v>11</v>
      </c>
      <c r="C134" s="159">
        <f t="shared" ref="C134:C197" si="190">YEAR(A134)</f>
        <v>2020</v>
      </c>
      <c r="D134" s="128" t="s">
        <v>142</v>
      </c>
      <c r="E134" s="112" t="s">
        <v>88</v>
      </c>
      <c r="F134" s="112" t="s">
        <v>61</v>
      </c>
      <c r="G134" s="103" t="s">
        <v>36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9">
        <f t="shared" ref="AC134:AC160" si="191">W134+Z134</f>
        <v>1540</v>
      </c>
      <c r="AD134" s="113">
        <f t="shared" si="188"/>
        <v>166997.50000000003</v>
      </c>
      <c r="AE134" s="114"/>
    </row>
    <row r="135" spans="1:31" ht="11.5" customHeight="1" x14ac:dyDescent="0.3">
      <c r="A135" s="112">
        <v>44159</v>
      </c>
      <c r="B135" s="159">
        <f t="shared" si="101"/>
        <v>11</v>
      </c>
      <c r="C135" s="159">
        <f t="shared" si="190"/>
        <v>2020</v>
      </c>
      <c r="D135" s="128" t="s">
        <v>143</v>
      </c>
      <c r="E135" s="112" t="s">
        <v>69</v>
      </c>
      <c r="F135" s="112" t="s">
        <v>62</v>
      </c>
      <c r="G135" s="103" t="s">
        <v>58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9">
        <f t="shared" si="191"/>
        <v>982.8</v>
      </c>
      <c r="AD135" s="113">
        <f t="shared" si="188"/>
        <v>167980.30000000002</v>
      </c>
      <c r="AE135" s="114"/>
    </row>
    <row r="136" spans="1:31" ht="11.5" customHeight="1" x14ac:dyDescent="0.3">
      <c r="A136" s="112">
        <v>44159</v>
      </c>
      <c r="B136" s="159">
        <f t="shared" si="101"/>
        <v>11</v>
      </c>
      <c r="C136" s="159">
        <f t="shared" si="190"/>
        <v>2020</v>
      </c>
      <c r="D136" s="128" t="s">
        <v>143</v>
      </c>
      <c r="E136" s="112" t="s">
        <v>69</v>
      </c>
      <c r="F136" s="112" t="s">
        <v>62</v>
      </c>
      <c r="G136" s="103" t="s">
        <v>59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9">
        <f t="shared" si="191"/>
        <v>100</v>
      </c>
      <c r="AD136" s="113">
        <f t="shared" si="188"/>
        <v>168080.30000000002</v>
      </c>
      <c r="AE136" s="114"/>
    </row>
    <row r="137" spans="1:31" ht="11.5" customHeight="1" x14ac:dyDescent="0.3">
      <c r="A137" s="112">
        <v>44159</v>
      </c>
      <c r="B137" s="159">
        <f t="shared" si="101"/>
        <v>11</v>
      </c>
      <c r="C137" s="159">
        <f t="shared" si="190"/>
        <v>2020</v>
      </c>
      <c r="D137" s="128" t="s">
        <v>144</v>
      </c>
      <c r="E137" s="112" t="s">
        <v>78</v>
      </c>
      <c r="F137" s="112" t="s">
        <v>63</v>
      </c>
      <c r="G137" s="103" t="s">
        <v>36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9">
        <f t="shared" si="191"/>
        <v>1628</v>
      </c>
      <c r="AD137" s="113">
        <f t="shared" si="188"/>
        <v>169708.30000000002</v>
      </c>
      <c r="AE137" s="114"/>
    </row>
    <row r="138" spans="1:31" ht="11.5" customHeight="1" x14ac:dyDescent="0.3">
      <c r="A138" s="112">
        <v>44159</v>
      </c>
      <c r="B138" s="159">
        <f t="shared" si="101"/>
        <v>11</v>
      </c>
      <c r="C138" s="159">
        <f t="shared" si="190"/>
        <v>2020</v>
      </c>
      <c r="D138" s="128" t="s">
        <v>144</v>
      </c>
      <c r="E138" s="112" t="s">
        <v>78</v>
      </c>
      <c r="F138" s="112" t="s">
        <v>63</v>
      </c>
      <c r="G138" s="103" t="s">
        <v>42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9">
        <f t="shared" si="191"/>
        <v>150</v>
      </c>
      <c r="AD138" s="113">
        <f t="shared" si="188"/>
        <v>169858.30000000002</v>
      </c>
      <c r="AE138" s="114"/>
    </row>
    <row r="139" spans="1:31" ht="11.5" customHeight="1" x14ac:dyDescent="0.3">
      <c r="A139" s="112">
        <v>44159</v>
      </c>
      <c r="B139" s="159">
        <f t="shared" si="101"/>
        <v>11</v>
      </c>
      <c r="C139" s="159">
        <f t="shared" si="190"/>
        <v>2020</v>
      </c>
      <c r="D139" s="128" t="s">
        <v>144</v>
      </c>
      <c r="E139" s="112" t="s">
        <v>78</v>
      </c>
      <c r="F139" s="112" t="s">
        <v>63</v>
      </c>
      <c r="G139" s="103" t="s">
        <v>26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9">
        <f t="shared" si="191"/>
        <v>185</v>
      </c>
      <c r="AD139" s="113">
        <f t="shared" si="188"/>
        <v>170043.30000000002</v>
      </c>
      <c r="AE139" s="114"/>
    </row>
    <row r="140" spans="1:31" ht="11.5" customHeight="1" x14ac:dyDescent="0.3">
      <c r="A140" s="112">
        <v>44159</v>
      </c>
      <c r="B140" s="159">
        <f t="shared" si="101"/>
        <v>11</v>
      </c>
      <c r="C140" s="159">
        <f t="shared" si="190"/>
        <v>2020</v>
      </c>
      <c r="D140" s="128" t="s">
        <v>144</v>
      </c>
      <c r="E140" s="77" t="s">
        <v>78</v>
      </c>
      <c r="F140" s="77" t="s">
        <v>63</v>
      </c>
      <c r="G140" s="108" t="s">
        <v>223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9">
        <f t="shared" si="191"/>
        <v>45</v>
      </c>
      <c r="AD140" s="113">
        <f t="shared" si="188"/>
        <v>170088.30000000002</v>
      </c>
      <c r="AE140" s="114"/>
    </row>
    <row r="141" spans="1:31" ht="11.5" customHeight="1" x14ac:dyDescent="0.3">
      <c r="A141" s="112">
        <v>44162</v>
      </c>
      <c r="B141" s="159">
        <f t="shared" si="101"/>
        <v>11</v>
      </c>
      <c r="C141" s="159">
        <f t="shared" si="190"/>
        <v>2020</v>
      </c>
      <c r="D141" s="128" t="s">
        <v>171</v>
      </c>
      <c r="E141" s="77" t="s">
        <v>68</v>
      </c>
      <c r="F141" s="77" t="s">
        <v>66</v>
      </c>
      <c r="G141" s="108" t="s">
        <v>29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9">
        <f t="shared" si="191"/>
        <v>1584</v>
      </c>
      <c r="AD141" s="113">
        <f t="shared" si="188"/>
        <v>171672.30000000002</v>
      </c>
      <c r="AE141" s="114"/>
    </row>
    <row r="142" spans="1:31" ht="11.5" customHeight="1" x14ac:dyDescent="0.3">
      <c r="A142" s="112">
        <v>44162</v>
      </c>
      <c r="B142" s="159">
        <f t="shared" si="101"/>
        <v>11</v>
      </c>
      <c r="C142" s="159">
        <f t="shared" si="190"/>
        <v>2020</v>
      </c>
      <c r="D142" s="128" t="s">
        <v>171</v>
      </c>
      <c r="E142" s="77" t="s">
        <v>68</v>
      </c>
      <c r="F142" s="77" t="s">
        <v>66</v>
      </c>
      <c r="G142" s="108" t="s">
        <v>172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9">
        <f t="shared" si="191"/>
        <v>840</v>
      </c>
      <c r="AD142" s="113">
        <f t="shared" si="188"/>
        <v>172512.30000000002</v>
      </c>
      <c r="AE142" s="114"/>
    </row>
    <row r="143" spans="1:31" ht="11.5" customHeight="1" x14ac:dyDescent="0.3">
      <c r="A143" s="112">
        <v>44163</v>
      </c>
      <c r="B143" s="159">
        <f t="shared" si="101"/>
        <v>11</v>
      </c>
      <c r="C143" s="159">
        <f t="shared" si="190"/>
        <v>2020</v>
      </c>
      <c r="D143" s="128" t="s">
        <v>177</v>
      </c>
      <c r="E143" s="77" t="s">
        <v>104</v>
      </c>
      <c r="F143" s="77" t="s">
        <v>105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9">
        <f t="shared" si="191"/>
        <v>407.99999999999994</v>
      </c>
      <c r="AD143" s="113">
        <f t="shared" si="188"/>
        <v>172920.30000000002</v>
      </c>
      <c r="AE143" s="114"/>
    </row>
    <row r="144" spans="1:31" ht="11.5" customHeight="1" x14ac:dyDescent="0.3">
      <c r="A144" s="112">
        <v>44165</v>
      </c>
      <c r="B144" s="159">
        <f t="shared" si="101"/>
        <v>11</v>
      </c>
      <c r="C144" s="159">
        <f t="shared" si="190"/>
        <v>2020</v>
      </c>
      <c r="D144" s="128" t="s">
        <v>178</v>
      </c>
      <c r="E144" s="77" t="s">
        <v>100</v>
      </c>
      <c r="F144" s="77" t="s">
        <v>101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9">
        <f t="shared" si="191"/>
        <v>1050</v>
      </c>
      <c r="AD144" s="113">
        <f t="shared" si="188"/>
        <v>173970.30000000002</v>
      </c>
      <c r="AE144" s="114"/>
    </row>
    <row r="145" spans="1:31" ht="11.5" customHeight="1" x14ac:dyDescent="0.3">
      <c r="A145" s="112">
        <v>44165</v>
      </c>
      <c r="B145" s="159">
        <f t="shared" ref="B145:B208" si="204">MONTH(A145)</f>
        <v>11</v>
      </c>
      <c r="C145" s="159">
        <f t="shared" si="190"/>
        <v>2020</v>
      </c>
      <c r="D145" s="128" t="s">
        <v>179</v>
      </c>
      <c r="E145" s="77" t="s">
        <v>108</v>
      </c>
      <c r="F145" s="77" t="s">
        <v>109</v>
      </c>
      <c r="G145" s="108" t="s">
        <v>29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9">
        <f t="shared" si="191"/>
        <v>6600</v>
      </c>
      <c r="AD145" s="113">
        <f t="shared" si="188"/>
        <v>180570.30000000002</v>
      </c>
      <c r="AE145" s="114"/>
    </row>
    <row r="146" spans="1:31" ht="11.5" customHeight="1" x14ac:dyDescent="0.3">
      <c r="A146" s="112">
        <v>44165</v>
      </c>
      <c r="B146" s="159">
        <f t="shared" si="204"/>
        <v>11</v>
      </c>
      <c r="C146" s="159">
        <f t="shared" si="190"/>
        <v>2020</v>
      </c>
      <c r="D146" s="128" t="s">
        <v>179</v>
      </c>
      <c r="E146" s="77" t="s">
        <v>108</v>
      </c>
      <c r="F146" s="77" t="s">
        <v>109</v>
      </c>
      <c r="G146" s="108" t="s">
        <v>172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9">
        <f t="shared" si="191"/>
        <v>720</v>
      </c>
      <c r="AD146" s="113">
        <f t="shared" si="188"/>
        <v>181290.30000000002</v>
      </c>
      <c r="AE146" s="114"/>
    </row>
    <row r="147" spans="1:31" ht="11.5" customHeight="1" x14ac:dyDescent="0.3">
      <c r="A147" s="112">
        <v>44165</v>
      </c>
      <c r="B147" s="159">
        <f t="shared" si="204"/>
        <v>11</v>
      </c>
      <c r="C147" s="159">
        <f t="shared" si="190"/>
        <v>2020</v>
      </c>
      <c r="D147" s="128" t="s">
        <v>179</v>
      </c>
      <c r="E147" s="77" t="s">
        <v>108</v>
      </c>
      <c r="F147" s="77" t="s">
        <v>109</v>
      </c>
      <c r="G147" s="108" t="s">
        <v>34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9">
        <f t="shared" si="191"/>
        <v>275</v>
      </c>
      <c r="AD147" s="113">
        <f t="shared" si="188"/>
        <v>181565.30000000002</v>
      </c>
      <c r="AE147" s="114"/>
    </row>
    <row r="148" spans="1:31" ht="11.5" customHeight="1" x14ac:dyDescent="0.3">
      <c r="A148" s="112">
        <v>44165</v>
      </c>
      <c r="B148" s="159">
        <f t="shared" si="204"/>
        <v>11</v>
      </c>
      <c r="C148" s="159">
        <f t="shared" si="190"/>
        <v>2020</v>
      </c>
      <c r="D148" s="128" t="s">
        <v>179</v>
      </c>
      <c r="E148" s="77" t="s">
        <v>108</v>
      </c>
      <c r="F148" s="77" t="s">
        <v>109</v>
      </c>
      <c r="G148" s="108" t="s">
        <v>26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9">
        <f t="shared" si="191"/>
        <v>180</v>
      </c>
      <c r="AD148" s="113">
        <f t="shared" si="188"/>
        <v>181745.30000000002</v>
      </c>
      <c r="AE148" s="114"/>
    </row>
    <row r="149" spans="1:31" ht="11.5" customHeight="1" x14ac:dyDescent="0.3">
      <c r="A149" s="112">
        <v>44165</v>
      </c>
      <c r="B149" s="159">
        <f t="shared" si="204"/>
        <v>11</v>
      </c>
      <c r="C149" s="159">
        <f t="shared" si="190"/>
        <v>2020</v>
      </c>
      <c r="D149" s="128" t="s">
        <v>181</v>
      </c>
      <c r="E149" s="77" t="s">
        <v>108</v>
      </c>
      <c r="F149" s="77" t="s">
        <v>109</v>
      </c>
      <c r="G149" s="108" t="s">
        <v>34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9">
        <f t="shared" si="191"/>
        <v>275</v>
      </c>
      <c r="AD149" s="113">
        <f t="shared" si="188"/>
        <v>182020.30000000002</v>
      </c>
      <c r="AE149" s="114"/>
    </row>
    <row r="150" spans="1:31" ht="11.5" customHeight="1" x14ac:dyDescent="0.3">
      <c r="A150" s="112">
        <v>44170</v>
      </c>
      <c r="B150" s="159">
        <f t="shared" si="204"/>
        <v>12</v>
      </c>
      <c r="C150" s="159">
        <f t="shared" si="190"/>
        <v>2020</v>
      </c>
      <c r="D150" s="128" t="s">
        <v>182</v>
      </c>
      <c r="E150" s="77" t="s">
        <v>69</v>
      </c>
      <c r="F150" s="77" t="s">
        <v>184</v>
      </c>
      <c r="G150" s="108" t="s">
        <v>40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9">
        <f t="shared" si="191"/>
        <v>799.2</v>
      </c>
      <c r="AD150" s="113">
        <f t="shared" si="188"/>
        <v>182819.50000000003</v>
      </c>
      <c r="AE150" s="114"/>
    </row>
    <row r="151" spans="1:31" ht="11.5" customHeight="1" x14ac:dyDescent="0.3">
      <c r="A151" s="112">
        <v>44180</v>
      </c>
      <c r="B151" s="159">
        <f t="shared" si="204"/>
        <v>12</v>
      </c>
      <c r="C151" s="159">
        <f t="shared" si="190"/>
        <v>2020</v>
      </c>
      <c r="D151" s="128" t="s">
        <v>183</v>
      </c>
      <c r="E151" s="77" t="s">
        <v>68</v>
      </c>
      <c r="F151" s="77" t="s">
        <v>66</v>
      </c>
      <c r="G151" s="108" t="s">
        <v>36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9">
        <f t="shared" si="191"/>
        <v>1716</v>
      </c>
      <c r="AD151" s="113">
        <f t="shared" si="188"/>
        <v>184535.50000000003</v>
      </c>
      <c r="AE151" s="114"/>
    </row>
    <row r="152" spans="1:31" ht="11.5" customHeight="1" x14ac:dyDescent="0.3">
      <c r="A152" s="112">
        <v>44180</v>
      </c>
      <c r="B152" s="159">
        <f t="shared" si="204"/>
        <v>12</v>
      </c>
      <c r="C152" s="159">
        <f t="shared" si="190"/>
        <v>2020</v>
      </c>
      <c r="D152" s="128" t="s">
        <v>183</v>
      </c>
      <c r="E152" s="77" t="s">
        <v>68</v>
      </c>
      <c r="F152" s="77" t="s">
        <v>66</v>
      </c>
      <c r="G152" s="108" t="s">
        <v>72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9">
        <f t="shared" si="191"/>
        <v>512</v>
      </c>
      <c r="AD152" s="113">
        <f t="shared" si="188"/>
        <v>185047.50000000003</v>
      </c>
      <c r="AE152" s="114"/>
    </row>
    <row r="153" spans="1:31" ht="11.5" customHeight="1" x14ac:dyDescent="0.3">
      <c r="A153" s="112">
        <v>44191</v>
      </c>
      <c r="B153" s="159">
        <f t="shared" si="204"/>
        <v>12</v>
      </c>
      <c r="C153" s="159">
        <f t="shared" si="190"/>
        <v>2020</v>
      </c>
      <c r="D153" s="128" t="s">
        <v>185</v>
      </c>
      <c r="E153" s="77" t="s">
        <v>80</v>
      </c>
      <c r="F153" s="77" t="s">
        <v>81</v>
      </c>
      <c r="G153" s="108" t="s">
        <v>38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9">
        <f t="shared" si="191"/>
        <v>2860</v>
      </c>
      <c r="AD153" s="113">
        <f t="shared" si="188"/>
        <v>187907.50000000003</v>
      </c>
      <c r="AE153" s="114"/>
    </row>
    <row r="154" spans="1:31" ht="11.5" customHeight="1" x14ac:dyDescent="0.3">
      <c r="A154" s="112">
        <v>44195</v>
      </c>
      <c r="B154" s="159">
        <f t="shared" si="204"/>
        <v>12</v>
      </c>
      <c r="C154" s="159">
        <f t="shared" si="190"/>
        <v>2020</v>
      </c>
      <c r="D154" s="128" t="s">
        <v>186</v>
      </c>
      <c r="E154" s="77" t="s">
        <v>78</v>
      </c>
      <c r="F154" s="77" t="s">
        <v>63</v>
      </c>
      <c r="G154" s="108" t="s">
        <v>36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9">
        <f t="shared" si="191"/>
        <v>5148</v>
      </c>
      <c r="AD154" s="113">
        <f t="shared" si="188"/>
        <v>193055.50000000003</v>
      </c>
      <c r="AE154" s="114"/>
    </row>
    <row r="155" spans="1:31" ht="11.5" customHeight="1" x14ac:dyDescent="0.3">
      <c r="A155" s="112">
        <v>44195</v>
      </c>
      <c r="B155" s="159">
        <f t="shared" si="204"/>
        <v>12</v>
      </c>
      <c r="C155" s="159">
        <f t="shared" si="190"/>
        <v>2020</v>
      </c>
      <c r="D155" s="128" t="s">
        <v>186</v>
      </c>
      <c r="E155" s="77" t="s">
        <v>78</v>
      </c>
      <c r="F155" s="77" t="s">
        <v>63</v>
      </c>
      <c r="G155" s="108" t="s">
        <v>39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9">
        <f t="shared" si="191"/>
        <v>405</v>
      </c>
      <c r="AD155" s="113">
        <f t="shared" si="188"/>
        <v>193460.5</v>
      </c>
      <c r="AE155" s="114"/>
    </row>
    <row r="156" spans="1:31" ht="11.5" customHeight="1" x14ac:dyDescent="0.3">
      <c r="A156" s="112">
        <v>44195</v>
      </c>
      <c r="B156" s="159">
        <f t="shared" si="204"/>
        <v>12</v>
      </c>
      <c r="C156" s="159">
        <f t="shared" si="190"/>
        <v>2020</v>
      </c>
      <c r="D156" s="128" t="s">
        <v>186</v>
      </c>
      <c r="E156" s="77" t="s">
        <v>78</v>
      </c>
      <c r="F156" s="77" t="s">
        <v>63</v>
      </c>
      <c r="G156" s="108" t="s">
        <v>26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9">
        <f t="shared" si="191"/>
        <v>555</v>
      </c>
      <c r="AD156" s="113">
        <f t="shared" si="188"/>
        <v>194015.5</v>
      </c>
      <c r="AE156" s="114"/>
    </row>
    <row r="157" spans="1:31" ht="11.5" customHeight="1" x14ac:dyDescent="0.3">
      <c r="A157" s="112">
        <v>44196</v>
      </c>
      <c r="B157" s="159">
        <f t="shared" si="204"/>
        <v>12</v>
      </c>
      <c r="C157" s="159">
        <f t="shared" si="190"/>
        <v>2020</v>
      </c>
      <c r="D157" s="128" t="s">
        <v>187</v>
      </c>
      <c r="E157" s="77" t="s">
        <v>108</v>
      </c>
      <c r="F157" s="77" t="s">
        <v>109</v>
      </c>
      <c r="G157" s="108" t="s">
        <v>29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9">
        <f t="shared" si="191"/>
        <v>7700</v>
      </c>
      <c r="AD157" s="113">
        <f t="shared" si="188"/>
        <v>201715.5</v>
      </c>
      <c r="AE157" s="114"/>
    </row>
    <row r="158" spans="1:31" ht="11.5" customHeight="1" x14ac:dyDescent="0.3">
      <c r="A158" s="112">
        <v>44196</v>
      </c>
      <c r="B158" s="159">
        <f t="shared" si="204"/>
        <v>12</v>
      </c>
      <c r="C158" s="159">
        <f t="shared" si="190"/>
        <v>2020</v>
      </c>
      <c r="D158" s="128" t="s">
        <v>187</v>
      </c>
      <c r="E158" s="77" t="s">
        <v>108</v>
      </c>
      <c r="F158" s="77" t="s">
        <v>109</v>
      </c>
      <c r="G158" s="108" t="s">
        <v>188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9">
        <f t="shared" si="191"/>
        <v>1680</v>
      </c>
      <c r="AD158" s="113">
        <f t="shared" si="188"/>
        <v>203395.5</v>
      </c>
      <c r="AE158" s="114"/>
    </row>
    <row r="159" spans="1:31" ht="11.5" customHeight="1" x14ac:dyDescent="0.3">
      <c r="A159" s="112">
        <v>44196</v>
      </c>
      <c r="B159" s="159">
        <f t="shared" si="204"/>
        <v>12</v>
      </c>
      <c r="C159" s="159">
        <f t="shared" si="190"/>
        <v>2020</v>
      </c>
      <c r="D159" s="128" t="s">
        <v>187</v>
      </c>
      <c r="E159" s="77" t="s">
        <v>108</v>
      </c>
      <c r="F159" s="77" t="s">
        <v>109</v>
      </c>
      <c r="G159" s="108" t="s">
        <v>34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9">
        <f t="shared" si="191"/>
        <v>550</v>
      </c>
      <c r="AD159" s="113">
        <f t="shared" si="188"/>
        <v>203945.5</v>
      </c>
      <c r="AE159" s="114"/>
    </row>
    <row r="160" spans="1:31" ht="11.5" customHeight="1" x14ac:dyDescent="0.3">
      <c r="A160" s="112">
        <v>44196</v>
      </c>
      <c r="B160" s="159">
        <f t="shared" si="204"/>
        <v>12</v>
      </c>
      <c r="C160" s="159">
        <f t="shared" si="190"/>
        <v>2020</v>
      </c>
      <c r="D160" s="128" t="s">
        <v>187</v>
      </c>
      <c r="E160" s="77" t="s">
        <v>108</v>
      </c>
      <c r="F160" s="77" t="s">
        <v>109</v>
      </c>
      <c r="G160" s="108" t="s">
        <v>26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9">
        <f t="shared" si="191"/>
        <v>190</v>
      </c>
      <c r="AD160" s="113">
        <f t="shared" si="188"/>
        <v>204135.5</v>
      </c>
      <c r="AE160" s="114"/>
    </row>
    <row r="161" spans="1:31" ht="11.5" customHeight="1" x14ac:dyDescent="0.3">
      <c r="A161" s="112">
        <v>44200</v>
      </c>
      <c r="B161" s="159">
        <f t="shared" si="204"/>
        <v>1</v>
      </c>
      <c r="C161" s="159">
        <f t="shared" si="190"/>
        <v>2021</v>
      </c>
      <c r="D161" s="128" t="s">
        <v>190</v>
      </c>
      <c r="E161" s="77" t="s">
        <v>194</v>
      </c>
      <c r="F161" s="77" t="s">
        <v>195</v>
      </c>
      <c r="G161" s="108" t="s">
        <v>196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9">
        <f t="shared" ref="AC161:AC176" si="211">W161+Z161</f>
        <v>1540</v>
      </c>
      <c r="AD161" s="113">
        <f t="shared" ref="AD161:AD176" si="212">X161+AA161</f>
        <v>205675.5</v>
      </c>
      <c r="AE161" s="114"/>
    </row>
    <row r="162" spans="1:31" ht="11.5" customHeight="1" x14ac:dyDescent="0.3">
      <c r="A162" s="112">
        <v>44200</v>
      </c>
      <c r="B162" s="159">
        <f t="shared" si="204"/>
        <v>1</v>
      </c>
      <c r="C162" s="159">
        <f t="shared" si="190"/>
        <v>2021</v>
      </c>
      <c r="D162" s="128" t="s">
        <v>190</v>
      </c>
      <c r="E162" s="77" t="s">
        <v>194</v>
      </c>
      <c r="F162" s="77" t="s">
        <v>195</v>
      </c>
      <c r="G162" s="108" t="s">
        <v>197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9">
        <f t="shared" si="211"/>
        <v>810</v>
      </c>
      <c r="AD162" s="113">
        <f t="shared" si="212"/>
        <v>206485.50000000003</v>
      </c>
      <c r="AE162" s="114"/>
    </row>
    <row r="163" spans="1:31" ht="11.5" customHeight="1" x14ac:dyDescent="0.3">
      <c r="A163" s="112">
        <v>44200</v>
      </c>
      <c r="B163" s="159">
        <f t="shared" si="204"/>
        <v>1</v>
      </c>
      <c r="C163" s="159">
        <f t="shared" si="190"/>
        <v>2021</v>
      </c>
      <c r="D163" s="128" t="s">
        <v>190</v>
      </c>
      <c r="E163" s="77" t="s">
        <v>194</v>
      </c>
      <c r="F163" s="77" t="s">
        <v>195</v>
      </c>
      <c r="G163" s="108" t="s">
        <v>40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9">
        <f t="shared" si="211"/>
        <v>405</v>
      </c>
      <c r="AD163" s="113">
        <f t="shared" si="212"/>
        <v>206890.5</v>
      </c>
      <c r="AE163" s="114"/>
    </row>
    <row r="164" spans="1:31" ht="11.5" customHeight="1" x14ac:dyDescent="0.3">
      <c r="A164" s="112">
        <v>44200</v>
      </c>
      <c r="B164" s="159">
        <f t="shared" si="204"/>
        <v>1</v>
      </c>
      <c r="C164" s="159">
        <f t="shared" si="190"/>
        <v>2021</v>
      </c>
      <c r="D164" s="128" t="s">
        <v>190</v>
      </c>
      <c r="E164" s="77" t="s">
        <v>194</v>
      </c>
      <c r="F164" s="77" t="s">
        <v>195</v>
      </c>
      <c r="G164" s="108" t="s">
        <v>198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9">
        <f t="shared" si="211"/>
        <v>5920</v>
      </c>
      <c r="AD164" s="113">
        <f t="shared" si="212"/>
        <v>212810.5</v>
      </c>
      <c r="AE164" s="114"/>
    </row>
    <row r="165" spans="1:31" ht="11.5" customHeight="1" x14ac:dyDescent="0.3">
      <c r="A165" s="112">
        <v>44200</v>
      </c>
      <c r="B165" s="159">
        <f t="shared" si="204"/>
        <v>1</v>
      </c>
      <c r="C165" s="159">
        <f t="shared" si="190"/>
        <v>2021</v>
      </c>
      <c r="D165" s="128" t="s">
        <v>190</v>
      </c>
      <c r="E165" s="77" t="s">
        <v>194</v>
      </c>
      <c r="F165" s="77" t="s">
        <v>195</v>
      </c>
      <c r="G165" s="108" t="s">
        <v>199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9">
        <f t="shared" si="211"/>
        <v>135</v>
      </c>
      <c r="AD165" s="113">
        <f t="shared" si="212"/>
        <v>212945.5</v>
      </c>
      <c r="AE165" s="114"/>
    </row>
    <row r="166" spans="1:31" ht="11.5" customHeight="1" x14ac:dyDescent="0.3">
      <c r="A166" s="112">
        <v>44200</v>
      </c>
      <c r="B166" s="159">
        <f t="shared" si="204"/>
        <v>1</v>
      </c>
      <c r="C166" s="159">
        <f t="shared" si="190"/>
        <v>2021</v>
      </c>
      <c r="D166" s="128" t="s">
        <v>190</v>
      </c>
      <c r="E166" s="77" t="s">
        <v>194</v>
      </c>
      <c r="F166" s="77" t="s">
        <v>195</v>
      </c>
      <c r="G166" s="108" t="s">
        <v>200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9">
        <f t="shared" si="211"/>
        <v>130</v>
      </c>
      <c r="AD166" s="113">
        <f t="shared" si="212"/>
        <v>213075.5</v>
      </c>
      <c r="AE166" s="114"/>
    </row>
    <row r="167" spans="1:31" ht="11.5" customHeight="1" x14ac:dyDescent="0.3">
      <c r="A167" s="112">
        <v>44200</v>
      </c>
      <c r="B167" s="159">
        <f t="shared" si="204"/>
        <v>1</v>
      </c>
      <c r="C167" s="159">
        <f t="shared" si="190"/>
        <v>2021</v>
      </c>
      <c r="D167" s="128" t="s">
        <v>190</v>
      </c>
      <c r="E167" s="77" t="s">
        <v>194</v>
      </c>
      <c r="F167" s="77" t="s">
        <v>195</v>
      </c>
      <c r="G167" s="108" t="s">
        <v>201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9">
        <f t="shared" si="211"/>
        <v>380</v>
      </c>
      <c r="AD167" s="113">
        <f t="shared" si="212"/>
        <v>213455.5</v>
      </c>
      <c r="AE167" s="114"/>
    </row>
    <row r="168" spans="1:31" ht="11.5" customHeight="1" x14ac:dyDescent="0.3">
      <c r="A168" s="112">
        <v>44200</v>
      </c>
      <c r="B168" s="159">
        <f t="shared" si="204"/>
        <v>1</v>
      </c>
      <c r="C168" s="159">
        <f t="shared" si="190"/>
        <v>2021</v>
      </c>
      <c r="D168" s="128" t="s">
        <v>190</v>
      </c>
      <c r="E168" s="77" t="s">
        <v>194</v>
      </c>
      <c r="F168" s="77" t="s">
        <v>195</v>
      </c>
      <c r="G168" s="108" t="s">
        <v>202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9">
        <f t="shared" si="211"/>
        <v>180</v>
      </c>
      <c r="AD168" s="113">
        <f t="shared" si="212"/>
        <v>213635.5</v>
      </c>
      <c r="AE168" s="114"/>
    </row>
    <row r="169" spans="1:31" ht="11.5" customHeight="1" x14ac:dyDescent="0.3">
      <c r="A169" s="112">
        <v>44200</v>
      </c>
      <c r="B169" s="159">
        <f t="shared" si="204"/>
        <v>1</v>
      </c>
      <c r="C169" s="159">
        <f t="shared" si="190"/>
        <v>2021</v>
      </c>
      <c r="D169" s="128" t="s">
        <v>190</v>
      </c>
      <c r="E169" s="77" t="s">
        <v>194</v>
      </c>
      <c r="F169" s="77" t="s">
        <v>195</v>
      </c>
      <c r="G169" s="108" t="s">
        <v>203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9">
        <f t="shared" si="211"/>
        <v>144</v>
      </c>
      <c r="AD169" s="113">
        <f t="shared" si="212"/>
        <v>213779.5</v>
      </c>
      <c r="AE169" s="114"/>
    </row>
    <row r="170" spans="1:31" ht="11.5" customHeight="1" x14ac:dyDescent="0.3">
      <c r="A170" s="112">
        <v>44200</v>
      </c>
      <c r="B170" s="159">
        <f t="shared" si="204"/>
        <v>1</v>
      </c>
      <c r="C170" s="159">
        <f t="shared" si="190"/>
        <v>2021</v>
      </c>
      <c r="D170" s="128" t="s">
        <v>190</v>
      </c>
      <c r="E170" s="77" t="s">
        <v>194</v>
      </c>
      <c r="F170" s="77" t="s">
        <v>195</v>
      </c>
      <c r="G170" s="108" t="s">
        <v>204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9">
        <f t="shared" si="211"/>
        <v>360</v>
      </c>
      <c r="AD170" s="113">
        <f t="shared" si="212"/>
        <v>214139.5</v>
      </c>
      <c r="AE170" s="114"/>
    </row>
    <row r="171" spans="1:31" ht="11.5" customHeight="1" x14ac:dyDescent="0.3">
      <c r="A171" s="112">
        <v>44200</v>
      </c>
      <c r="B171" s="159">
        <f t="shared" si="204"/>
        <v>1</v>
      </c>
      <c r="C171" s="159">
        <f t="shared" si="190"/>
        <v>2021</v>
      </c>
      <c r="D171" s="128" t="s">
        <v>190</v>
      </c>
      <c r="E171" s="77" t="s">
        <v>194</v>
      </c>
      <c r="F171" s="77" t="s">
        <v>195</v>
      </c>
      <c r="G171" s="108" t="s">
        <v>31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9">
        <f t="shared" si="211"/>
        <v>95</v>
      </c>
      <c r="AD171" s="113">
        <f t="shared" si="212"/>
        <v>214234.5</v>
      </c>
      <c r="AE171" s="114"/>
    </row>
    <row r="172" spans="1:31" ht="11.5" customHeight="1" x14ac:dyDescent="0.3">
      <c r="A172" s="112">
        <v>44200</v>
      </c>
      <c r="B172" s="159">
        <f t="shared" si="204"/>
        <v>1</v>
      </c>
      <c r="C172" s="159">
        <f t="shared" si="190"/>
        <v>2021</v>
      </c>
      <c r="D172" s="128" t="s">
        <v>190</v>
      </c>
      <c r="E172" s="77" t="s">
        <v>194</v>
      </c>
      <c r="F172" s="77" t="s">
        <v>195</v>
      </c>
      <c r="G172" s="108" t="s">
        <v>205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9">
        <f t="shared" si="211"/>
        <v>300</v>
      </c>
      <c r="AD172" s="113">
        <f t="shared" si="212"/>
        <v>214534.5</v>
      </c>
      <c r="AE172" s="114"/>
    </row>
    <row r="173" spans="1:31" ht="11.5" customHeight="1" x14ac:dyDescent="0.3">
      <c r="A173" s="112">
        <v>44207</v>
      </c>
      <c r="B173" s="159">
        <f t="shared" si="204"/>
        <v>1</v>
      </c>
      <c r="C173" s="159">
        <f t="shared" si="190"/>
        <v>2021</v>
      </c>
      <c r="D173" s="128" t="s">
        <v>191</v>
      </c>
      <c r="E173" s="77" t="s">
        <v>108</v>
      </c>
      <c r="F173" s="77" t="s">
        <v>109</v>
      </c>
      <c r="G173" s="108" t="s">
        <v>206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41">
        <v>0</v>
      </c>
      <c r="AA173" s="72">
        <f t="shared" si="210"/>
        <v>40530.549999999996</v>
      </c>
      <c r="AB173" s="70">
        <f t="shared" si="189"/>
        <v>1</v>
      </c>
      <c r="AC173" s="142">
        <f t="shared" si="211"/>
        <v>0</v>
      </c>
      <c r="AD173" s="113">
        <f t="shared" si="212"/>
        <v>214534.5</v>
      </c>
      <c r="AE173" s="143" t="s">
        <v>208</v>
      </c>
    </row>
    <row r="174" spans="1:31" ht="11.5" customHeight="1" x14ac:dyDescent="0.3">
      <c r="A174" s="112">
        <v>44204</v>
      </c>
      <c r="B174" s="159">
        <f t="shared" si="204"/>
        <v>1</v>
      </c>
      <c r="C174" s="159">
        <f t="shared" si="190"/>
        <v>2021</v>
      </c>
      <c r="D174" s="128" t="s">
        <v>192</v>
      </c>
      <c r="E174" s="77" t="s">
        <v>194</v>
      </c>
      <c r="F174" s="77" t="s">
        <v>195</v>
      </c>
      <c r="G174" s="108" t="s">
        <v>207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9">
        <f t="shared" si="211"/>
        <v>49</v>
      </c>
      <c r="AD174" s="113">
        <f t="shared" si="212"/>
        <v>214583.5</v>
      </c>
      <c r="AE174" s="114"/>
    </row>
    <row r="175" spans="1:31" ht="11.5" customHeight="1" x14ac:dyDescent="0.3">
      <c r="A175" s="112">
        <v>44205</v>
      </c>
      <c r="B175" s="159">
        <f t="shared" si="204"/>
        <v>1</v>
      </c>
      <c r="C175" s="159">
        <f t="shared" si="190"/>
        <v>2021</v>
      </c>
      <c r="D175" s="128" t="s">
        <v>193</v>
      </c>
      <c r="E175" s="77" t="s">
        <v>78</v>
      </c>
      <c r="F175" s="77" t="s">
        <v>63</v>
      </c>
      <c r="G175" s="108" t="s">
        <v>42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9">
        <f t="shared" si="211"/>
        <v>250</v>
      </c>
      <c r="AD175" s="113">
        <f t="shared" si="212"/>
        <v>214833.5</v>
      </c>
      <c r="AE175" s="114"/>
    </row>
    <row r="176" spans="1:31" ht="11.5" customHeight="1" x14ac:dyDescent="0.3">
      <c r="A176" s="112">
        <v>44205</v>
      </c>
      <c r="B176" s="159">
        <f t="shared" si="204"/>
        <v>1</v>
      </c>
      <c r="C176" s="159">
        <f t="shared" si="190"/>
        <v>2021</v>
      </c>
      <c r="D176" s="128" t="s">
        <v>193</v>
      </c>
      <c r="E176" s="77" t="s">
        <v>78</v>
      </c>
      <c r="F176" s="77" t="s">
        <v>63</v>
      </c>
      <c r="G176" s="108" t="s">
        <v>223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9">
        <f t="shared" si="211"/>
        <v>90</v>
      </c>
      <c r="AD176" s="113">
        <f t="shared" si="212"/>
        <v>214923.5</v>
      </c>
      <c r="AE176" s="114"/>
    </row>
    <row r="177" spans="1:31" ht="11.5" customHeight="1" x14ac:dyDescent="0.3">
      <c r="A177" s="112">
        <v>44214</v>
      </c>
      <c r="B177" s="159">
        <f t="shared" si="204"/>
        <v>1</v>
      </c>
      <c r="C177" s="159">
        <f t="shared" si="190"/>
        <v>2021</v>
      </c>
      <c r="D177" s="128" t="s">
        <v>221</v>
      </c>
      <c r="E177" s="77" t="s">
        <v>194</v>
      </c>
      <c r="F177" s="77" t="s">
        <v>195</v>
      </c>
      <c r="G177" s="108" t="s">
        <v>222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9">
        <f t="shared" ref="AC177:AC201" si="220">W177+Z177</f>
        <v>472</v>
      </c>
      <c r="AD177" s="113">
        <f t="shared" ref="AD177:AD208" si="221">X177+AA177</f>
        <v>215395.5</v>
      </c>
      <c r="AE177" s="114"/>
    </row>
    <row r="178" spans="1:31" ht="11.5" customHeight="1" x14ac:dyDescent="0.3">
      <c r="A178" s="112">
        <v>44214</v>
      </c>
      <c r="B178" s="159">
        <f t="shared" si="204"/>
        <v>1</v>
      </c>
      <c r="C178" s="159">
        <f t="shared" si="190"/>
        <v>2021</v>
      </c>
      <c r="D178" s="128" t="s">
        <v>221</v>
      </c>
      <c r="E178" s="77" t="s">
        <v>194</v>
      </c>
      <c r="F178" s="77" t="s">
        <v>195</v>
      </c>
      <c r="G178" s="108" t="s">
        <v>197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9">
        <f t="shared" si="220"/>
        <v>405</v>
      </c>
      <c r="AD178" s="113">
        <f t="shared" si="221"/>
        <v>215800.5</v>
      </c>
      <c r="AE178" s="114"/>
    </row>
    <row r="179" spans="1:31" ht="11.5" customHeight="1" x14ac:dyDescent="0.3">
      <c r="A179" s="112">
        <v>44214</v>
      </c>
      <c r="B179" s="159">
        <f t="shared" si="204"/>
        <v>1</v>
      </c>
      <c r="C179" s="159">
        <f t="shared" si="190"/>
        <v>2021</v>
      </c>
      <c r="D179" s="128" t="s">
        <v>221</v>
      </c>
      <c r="E179" s="77" t="s">
        <v>194</v>
      </c>
      <c r="F179" s="77" t="s">
        <v>195</v>
      </c>
      <c r="G179" s="108" t="s">
        <v>40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9">
        <f t="shared" si="220"/>
        <v>405</v>
      </c>
      <c r="AD179" s="113">
        <f t="shared" si="221"/>
        <v>216205.49999999997</v>
      </c>
      <c r="AE179" s="114"/>
    </row>
    <row r="180" spans="1:31" ht="11.5" customHeight="1" x14ac:dyDescent="0.3">
      <c r="A180" s="112">
        <v>44214</v>
      </c>
      <c r="B180" s="159">
        <f t="shared" si="204"/>
        <v>1</v>
      </c>
      <c r="C180" s="159">
        <f t="shared" si="190"/>
        <v>2021</v>
      </c>
      <c r="D180" s="128" t="s">
        <v>221</v>
      </c>
      <c r="E180" s="77" t="s">
        <v>194</v>
      </c>
      <c r="F180" s="77" t="s">
        <v>195</v>
      </c>
      <c r="G180" s="108" t="s">
        <v>200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9">
        <f t="shared" si="220"/>
        <v>130</v>
      </c>
      <c r="AD180" s="113">
        <f t="shared" si="221"/>
        <v>216335.49999999997</v>
      </c>
      <c r="AE180" s="114"/>
    </row>
    <row r="181" spans="1:31" ht="11.5" customHeight="1" x14ac:dyDescent="0.3">
      <c r="A181" s="112">
        <v>44214</v>
      </c>
      <c r="B181" s="159">
        <f t="shared" si="204"/>
        <v>1</v>
      </c>
      <c r="C181" s="159">
        <f t="shared" si="190"/>
        <v>2021</v>
      </c>
      <c r="D181" s="128" t="s">
        <v>221</v>
      </c>
      <c r="E181" s="77" t="s">
        <v>194</v>
      </c>
      <c r="F181" s="77" t="s">
        <v>195</v>
      </c>
      <c r="G181" s="108" t="s">
        <v>223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9">
        <f t="shared" si="220"/>
        <v>90</v>
      </c>
      <c r="AD181" s="113">
        <f t="shared" si="221"/>
        <v>216425.49999999997</v>
      </c>
      <c r="AE181" s="114"/>
    </row>
    <row r="182" spans="1:31" ht="11.5" customHeight="1" x14ac:dyDescent="0.3">
      <c r="A182" s="112">
        <v>44214</v>
      </c>
      <c r="B182" s="159">
        <f t="shared" si="204"/>
        <v>1</v>
      </c>
      <c r="C182" s="159">
        <f t="shared" si="190"/>
        <v>2021</v>
      </c>
      <c r="D182" s="128" t="s">
        <v>221</v>
      </c>
      <c r="E182" s="77" t="s">
        <v>194</v>
      </c>
      <c r="F182" s="77" t="s">
        <v>195</v>
      </c>
      <c r="G182" s="108" t="s">
        <v>31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9">
        <f t="shared" si="220"/>
        <v>190</v>
      </c>
      <c r="AD182" s="113">
        <f t="shared" si="221"/>
        <v>216615.49999999997</v>
      </c>
      <c r="AE182" s="114"/>
    </row>
    <row r="183" spans="1:31" ht="11.5" customHeight="1" x14ac:dyDescent="0.3">
      <c r="A183" s="112">
        <v>44214</v>
      </c>
      <c r="B183" s="159">
        <f t="shared" si="204"/>
        <v>1</v>
      </c>
      <c r="C183" s="159">
        <f t="shared" si="190"/>
        <v>2021</v>
      </c>
      <c r="D183" s="128" t="s">
        <v>221</v>
      </c>
      <c r="E183" s="77" t="s">
        <v>194</v>
      </c>
      <c r="F183" s="77" t="s">
        <v>195</v>
      </c>
      <c r="G183" s="108" t="s">
        <v>29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9">
        <f t="shared" si="220"/>
        <v>1716</v>
      </c>
      <c r="AD183" s="113">
        <f t="shared" si="221"/>
        <v>218331.49999999997</v>
      </c>
      <c r="AE183" s="114"/>
    </row>
    <row r="184" spans="1:31" ht="11.5" customHeight="1" x14ac:dyDescent="0.3">
      <c r="A184" s="112">
        <v>44223</v>
      </c>
      <c r="B184" s="159">
        <f t="shared" si="204"/>
        <v>1</v>
      </c>
      <c r="C184" s="159">
        <f t="shared" si="190"/>
        <v>2021</v>
      </c>
      <c r="D184" s="128" t="s">
        <v>225</v>
      </c>
      <c r="E184" s="77" t="s">
        <v>78</v>
      </c>
      <c r="F184" s="77" t="s">
        <v>63</v>
      </c>
      <c r="G184" s="108" t="s">
        <v>36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9">
        <f t="shared" si="220"/>
        <v>5082</v>
      </c>
      <c r="AD184" s="113">
        <f t="shared" si="221"/>
        <v>223413.49999999997</v>
      </c>
      <c r="AE184" s="114"/>
    </row>
    <row r="185" spans="1:31" ht="11.5" customHeight="1" x14ac:dyDescent="0.3">
      <c r="A185" s="112">
        <v>44223</v>
      </c>
      <c r="B185" s="159">
        <f t="shared" si="204"/>
        <v>1</v>
      </c>
      <c r="C185" s="159">
        <f t="shared" si="190"/>
        <v>2021</v>
      </c>
      <c r="D185" s="128" t="s">
        <v>225</v>
      </c>
      <c r="E185" s="77" t="s">
        <v>78</v>
      </c>
      <c r="F185" s="77" t="s">
        <v>63</v>
      </c>
      <c r="G185" s="108" t="s">
        <v>42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9">
        <f t="shared" si="220"/>
        <v>250</v>
      </c>
      <c r="AD185" s="113">
        <f t="shared" si="221"/>
        <v>223663.49999999997</v>
      </c>
      <c r="AE185" s="114"/>
    </row>
    <row r="186" spans="1:31" ht="11.5" customHeight="1" x14ac:dyDescent="0.3">
      <c r="A186" s="112">
        <v>44223</v>
      </c>
      <c r="B186" s="159">
        <f t="shared" si="204"/>
        <v>1</v>
      </c>
      <c r="C186" s="159">
        <f t="shared" si="190"/>
        <v>2021</v>
      </c>
      <c r="D186" s="128" t="s">
        <v>225</v>
      </c>
      <c r="E186" s="77" t="s">
        <v>78</v>
      </c>
      <c r="F186" s="77" t="s">
        <v>63</v>
      </c>
      <c r="G186" s="108" t="s">
        <v>26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9">
        <f t="shared" si="220"/>
        <v>555</v>
      </c>
      <c r="AD186" s="113">
        <f t="shared" si="221"/>
        <v>224218.49999999997</v>
      </c>
      <c r="AE186" s="114"/>
    </row>
    <row r="187" spans="1:31" ht="11.5" customHeight="1" x14ac:dyDescent="0.3">
      <c r="A187" s="112">
        <v>44225</v>
      </c>
      <c r="B187" s="159">
        <f t="shared" si="204"/>
        <v>1</v>
      </c>
      <c r="C187" s="159">
        <f t="shared" si="190"/>
        <v>2021</v>
      </c>
      <c r="D187" s="128" t="s">
        <v>226</v>
      </c>
      <c r="E187" s="77" t="s">
        <v>68</v>
      </c>
      <c r="F187" s="77" t="s">
        <v>66</v>
      </c>
      <c r="G187" s="108" t="s">
        <v>36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9">
        <f t="shared" si="220"/>
        <v>1694</v>
      </c>
      <c r="AD187" s="113">
        <f t="shared" si="221"/>
        <v>225912.49999999997</v>
      </c>
      <c r="AE187" s="114"/>
    </row>
    <row r="188" spans="1:31" ht="11.5" customHeight="1" x14ac:dyDescent="0.3">
      <c r="A188" s="112">
        <v>44225</v>
      </c>
      <c r="B188" s="159">
        <f t="shared" si="204"/>
        <v>1</v>
      </c>
      <c r="C188" s="159">
        <f t="shared" si="190"/>
        <v>2021</v>
      </c>
      <c r="D188" s="128" t="s">
        <v>226</v>
      </c>
      <c r="E188" s="77" t="s">
        <v>68</v>
      </c>
      <c r="F188" s="77" t="s">
        <v>66</v>
      </c>
      <c r="G188" s="108" t="s">
        <v>172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9">
        <f t="shared" si="220"/>
        <v>900</v>
      </c>
      <c r="AD188" s="113">
        <f t="shared" si="221"/>
        <v>226812.49999999997</v>
      </c>
      <c r="AE188" s="114"/>
    </row>
    <row r="189" spans="1:31" ht="11.5" customHeight="1" x14ac:dyDescent="0.3">
      <c r="A189" s="112">
        <v>44225</v>
      </c>
      <c r="B189" s="159">
        <f t="shared" si="204"/>
        <v>1</v>
      </c>
      <c r="C189" s="159">
        <f t="shared" si="190"/>
        <v>2021</v>
      </c>
      <c r="D189" s="128" t="s">
        <v>226</v>
      </c>
      <c r="E189" s="77" t="s">
        <v>68</v>
      </c>
      <c r="F189" s="77" t="s">
        <v>66</v>
      </c>
      <c r="G189" s="103" t="s">
        <v>168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9">
        <f t="shared" si="220"/>
        <v>272</v>
      </c>
      <c r="AD189" s="113">
        <f t="shared" si="221"/>
        <v>227084.49999999997</v>
      </c>
      <c r="AE189" s="114"/>
    </row>
    <row r="190" spans="1:31" ht="11.5" customHeight="1" x14ac:dyDescent="0.3">
      <c r="A190" s="112">
        <v>44225</v>
      </c>
      <c r="B190" s="159">
        <f t="shared" si="204"/>
        <v>1</v>
      </c>
      <c r="C190" s="159">
        <f t="shared" si="190"/>
        <v>2021</v>
      </c>
      <c r="D190" s="128" t="s">
        <v>227</v>
      </c>
      <c r="E190" s="77" t="s">
        <v>108</v>
      </c>
      <c r="F190" s="77" t="s">
        <v>109</v>
      </c>
      <c r="G190" s="108" t="s">
        <v>36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9">
        <f t="shared" si="220"/>
        <v>7700</v>
      </c>
      <c r="AD190" s="113">
        <f t="shared" si="221"/>
        <v>234784.49999999997</v>
      </c>
      <c r="AE190" s="114"/>
    </row>
    <row r="191" spans="1:31" ht="11.5" customHeight="1" x14ac:dyDescent="0.3">
      <c r="A191" s="112">
        <v>44225</v>
      </c>
      <c r="B191" s="159">
        <f t="shared" si="204"/>
        <v>1</v>
      </c>
      <c r="C191" s="159">
        <f t="shared" si="190"/>
        <v>2021</v>
      </c>
      <c r="D191" s="128" t="s">
        <v>227</v>
      </c>
      <c r="E191" s="77" t="s">
        <v>108</v>
      </c>
      <c r="F191" s="77" t="s">
        <v>109</v>
      </c>
      <c r="G191" s="108" t="s">
        <v>188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9">
        <f t="shared" si="220"/>
        <v>1680</v>
      </c>
      <c r="AD191" s="113">
        <f t="shared" si="221"/>
        <v>236464.49999999997</v>
      </c>
      <c r="AE191" s="114"/>
    </row>
    <row r="192" spans="1:31" ht="11.5" customHeight="1" x14ac:dyDescent="0.3">
      <c r="A192" s="112">
        <v>44225</v>
      </c>
      <c r="B192" s="159">
        <f t="shared" si="204"/>
        <v>1</v>
      </c>
      <c r="C192" s="159">
        <f t="shared" si="190"/>
        <v>2021</v>
      </c>
      <c r="D192" s="128" t="s">
        <v>227</v>
      </c>
      <c r="E192" s="77" t="s">
        <v>108</v>
      </c>
      <c r="F192" s="77" t="s">
        <v>109</v>
      </c>
      <c r="G192" s="108" t="s">
        <v>34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9">
        <f t="shared" si="220"/>
        <v>550</v>
      </c>
      <c r="AD192" s="113">
        <f t="shared" si="221"/>
        <v>237014.49999999997</v>
      </c>
      <c r="AE192" s="114"/>
    </row>
    <row r="193" spans="1:31" ht="11.5" customHeight="1" x14ac:dyDescent="0.3">
      <c r="A193" s="112">
        <v>44225</v>
      </c>
      <c r="B193" s="159">
        <f t="shared" si="204"/>
        <v>1</v>
      </c>
      <c r="C193" s="159">
        <f t="shared" si="190"/>
        <v>2021</v>
      </c>
      <c r="D193" s="128" t="s">
        <v>227</v>
      </c>
      <c r="E193" s="77" t="s">
        <v>108</v>
      </c>
      <c r="F193" s="77" t="s">
        <v>109</v>
      </c>
      <c r="G193" s="108" t="s">
        <v>26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9">
        <f t="shared" si="220"/>
        <v>380</v>
      </c>
      <c r="AD193" s="113">
        <f t="shared" si="221"/>
        <v>237394.49999999997</v>
      </c>
      <c r="AE193" s="114"/>
    </row>
    <row r="194" spans="1:31" ht="11.5" customHeight="1" x14ac:dyDescent="0.3">
      <c r="A194" s="112">
        <v>44230</v>
      </c>
      <c r="B194" s="159">
        <f t="shared" si="204"/>
        <v>2</v>
      </c>
      <c r="C194" s="159">
        <f t="shared" si="190"/>
        <v>2021</v>
      </c>
      <c r="D194" s="128" t="s">
        <v>228</v>
      </c>
      <c r="E194" s="77" t="s">
        <v>229</v>
      </c>
      <c r="F194" s="77" t="s">
        <v>243</v>
      </c>
      <c r="G194" s="108" t="s">
        <v>36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9">
        <f t="shared" si="220"/>
        <v>3344</v>
      </c>
      <c r="AD194" s="113">
        <f t="shared" si="221"/>
        <v>240738.49999999997</v>
      </c>
      <c r="AE194" s="114"/>
    </row>
    <row r="195" spans="1:31" ht="11.5" customHeight="1" x14ac:dyDescent="0.3">
      <c r="A195" s="112">
        <v>44230</v>
      </c>
      <c r="B195" s="159">
        <f t="shared" si="204"/>
        <v>2</v>
      </c>
      <c r="C195" s="159">
        <f t="shared" si="190"/>
        <v>2021</v>
      </c>
      <c r="D195" s="128" t="s">
        <v>228</v>
      </c>
      <c r="E195" s="77" t="s">
        <v>229</v>
      </c>
      <c r="F195" s="77" t="s">
        <v>243</v>
      </c>
      <c r="G195" s="108" t="s">
        <v>172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9">
        <f t="shared" ref="AC195" si="228">W195+Z195</f>
        <v>1125</v>
      </c>
      <c r="AD195" s="113">
        <f t="shared" si="221"/>
        <v>241863.49999999997</v>
      </c>
      <c r="AE195" s="114"/>
    </row>
    <row r="196" spans="1:31" ht="11.5" customHeight="1" x14ac:dyDescent="0.3">
      <c r="A196" s="112">
        <v>44230</v>
      </c>
      <c r="B196" s="159">
        <f t="shared" si="204"/>
        <v>2</v>
      </c>
      <c r="C196" s="159">
        <f t="shared" si="190"/>
        <v>2021</v>
      </c>
      <c r="D196" s="128" t="s">
        <v>228</v>
      </c>
      <c r="E196" s="77" t="s">
        <v>229</v>
      </c>
      <c r="F196" s="77" t="s">
        <v>243</v>
      </c>
      <c r="G196" s="108" t="s">
        <v>230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9">
        <f t="shared" si="220"/>
        <v>280</v>
      </c>
      <c r="AD196" s="113">
        <f t="shared" si="221"/>
        <v>242143.49999999997</v>
      </c>
      <c r="AE196" s="114"/>
    </row>
    <row r="197" spans="1:31" ht="11.5" customHeight="1" x14ac:dyDescent="0.3">
      <c r="A197" s="112">
        <v>44230</v>
      </c>
      <c r="B197" s="159">
        <f t="shared" si="204"/>
        <v>2</v>
      </c>
      <c r="C197" s="159">
        <f t="shared" si="190"/>
        <v>2021</v>
      </c>
      <c r="D197" s="128" t="s">
        <v>228</v>
      </c>
      <c r="E197" s="77" t="s">
        <v>229</v>
      </c>
      <c r="F197" s="77" t="s">
        <v>243</v>
      </c>
      <c r="G197" s="108" t="s">
        <v>26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9">
        <f t="shared" si="220"/>
        <v>195</v>
      </c>
      <c r="AD197" s="113">
        <f t="shared" si="221"/>
        <v>242338.49999999997</v>
      </c>
      <c r="AE197" s="114"/>
    </row>
    <row r="198" spans="1:31" ht="11.5" customHeight="1" x14ac:dyDescent="0.3">
      <c r="A198" s="112">
        <v>44230</v>
      </c>
      <c r="B198" s="159">
        <f t="shared" si="204"/>
        <v>2</v>
      </c>
      <c r="C198" s="159">
        <f t="shared" ref="C198:C261" si="230">YEAR(A198)</f>
        <v>2021</v>
      </c>
      <c r="D198" s="128" t="s">
        <v>228</v>
      </c>
      <c r="E198" s="77" t="s">
        <v>229</v>
      </c>
      <c r="F198" s="77" t="s">
        <v>243</v>
      </c>
      <c r="G198" s="108" t="s">
        <v>60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9">
        <f t="shared" si="220"/>
        <v>180</v>
      </c>
      <c r="AD198" s="113">
        <f t="shared" si="221"/>
        <v>242518.49999999997</v>
      </c>
      <c r="AE198" s="114"/>
    </row>
    <row r="199" spans="1:31" ht="11.5" customHeight="1" x14ac:dyDescent="0.3">
      <c r="A199" s="112">
        <v>44230</v>
      </c>
      <c r="B199" s="159">
        <f t="shared" si="204"/>
        <v>2</v>
      </c>
      <c r="C199" s="159">
        <f t="shared" si="230"/>
        <v>2021</v>
      </c>
      <c r="D199" s="128" t="s">
        <v>228</v>
      </c>
      <c r="E199" s="77" t="s">
        <v>229</v>
      </c>
      <c r="F199" s="77" t="s">
        <v>243</v>
      </c>
      <c r="G199" s="74" t="s">
        <v>18</v>
      </c>
      <c r="H199" s="75">
        <v>8.4</v>
      </c>
      <c r="I199" s="147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9">
        <v>232</v>
      </c>
      <c r="AD199" s="113">
        <f t="shared" si="221"/>
        <v>242750.49999999997</v>
      </c>
      <c r="AE199" s="114"/>
    </row>
    <row r="200" spans="1:31" ht="11.5" customHeight="1" x14ac:dyDescent="0.3">
      <c r="A200" s="112">
        <v>44229</v>
      </c>
      <c r="B200" s="159">
        <f t="shared" si="204"/>
        <v>2</v>
      </c>
      <c r="C200" s="159">
        <f t="shared" si="230"/>
        <v>2021</v>
      </c>
      <c r="D200" s="128" t="s">
        <v>232</v>
      </c>
      <c r="E200" s="77" t="s">
        <v>88</v>
      </c>
      <c r="F200" s="77" t="s">
        <v>61</v>
      </c>
      <c r="G200" s="108" t="s">
        <v>36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9">
        <f t="shared" ref="AC200" si="231">W200+Z200</f>
        <v>1650</v>
      </c>
      <c r="AD200" s="113">
        <f t="shared" si="221"/>
        <v>244400.49999999997</v>
      </c>
      <c r="AE200" s="114"/>
    </row>
    <row r="201" spans="1:31" ht="11.5" customHeight="1" x14ac:dyDescent="0.3">
      <c r="A201" s="112">
        <v>44229</v>
      </c>
      <c r="B201" s="159">
        <f t="shared" si="204"/>
        <v>2</v>
      </c>
      <c r="C201" s="159">
        <f t="shared" si="230"/>
        <v>2021</v>
      </c>
      <c r="D201" s="128" t="s">
        <v>232</v>
      </c>
      <c r="E201" s="77" t="s">
        <v>88</v>
      </c>
      <c r="F201" s="77" t="s">
        <v>61</v>
      </c>
      <c r="G201" s="108" t="s">
        <v>26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9">
        <f t="shared" si="220"/>
        <v>100</v>
      </c>
      <c r="AD201" s="113">
        <f t="shared" si="221"/>
        <v>244500.49999999997</v>
      </c>
      <c r="AE201" s="114"/>
    </row>
    <row r="202" spans="1:31" ht="11.5" customHeight="1" x14ac:dyDescent="0.3">
      <c r="A202" s="112">
        <v>44233</v>
      </c>
      <c r="B202" s="159">
        <f t="shared" si="204"/>
        <v>2</v>
      </c>
      <c r="C202" s="159">
        <f t="shared" si="230"/>
        <v>2021</v>
      </c>
      <c r="D202" s="128" t="s">
        <v>242</v>
      </c>
      <c r="E202" s="77" t="s">
        <v>229</v>
      </c>
      <c r="F202" s="77" t="s">
        <v>243</v>
      </c>
      <c r="G202" s="108" t="s">
        <v>231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9">
        <f t="shared" ref="AC202:AC208" si="237">W202+Z202</f>
        <v>130</v>
      </c>
      <c r="AD202" s="113">
        <f t="shared" si="221"/>
        <v>244630.49999999997</v>
      </c>
      <c r="AE202" s="114"/>
    </row>
    <row r="203" spans="1:31" ht="11.5" customHeight="1" x14ac:dyDescent="0.3">
      <c r="A203" s="112">
        <v>44236</v>
      </c>
      <c r="B203" s="159">
        <f t="shared" si="204"/>
        <v>2</v>
      </c>
      <c r="C203" s="159">
        <f t="shared" si="230"/>
        <v>2021</v>
      </c>
      <c r="D203" s="128" t="s">
        <v>245</v>
      </c>
      <c r="E203" s="77" t="s">
        <v>194</v>
      </c>
      <c r="F203" s="77" t="s">
        <v>195</v>
      </c>
      <c r="G203" s="108" t="s">
        <v>201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9">
        <f t="shared" si="237"/>
        <v>380</v>
      </c>
      <c r="AD203" s="113">
        <f t="shared" si="221"/>
        <v>245010.49999999997</v>
      </c>
      <c r="AE203" s="114"/>
    </row>
    <row r="204" spans="1:31" ht="11.5" customHeight="1" x14ac:dyDescent="0.3">
      <c r="A204" s="112">
        <v>44236</v>
      </c>
      <c r="B204" s="159">
        <f t="shared" si="204"/>
        <v>2</v>
      </c>
      <c r="C204" s="159">
        <f t="shared" si="230"/>
        <v>2021</v>
      </c>
      <c r="D204" s="128" t="s">
        <v>245</v>
      </c>
      <c r="E204" s="77" t="s">
        <v>194</v>
      </c>
      <c r="F204" s="77" t="s">
        <v>195</v>
      </c>
      <c r="G204" s="108" t="s">
        <v>222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9">
        <f t="shared" si="237"/>
        <v>472</v>
      </c>
      <c r="AD204" s="113">
        <f t="shared" si="221"/>
        <v>245482.49999999997</v>
      </c>
      <c r="AE204" s="114"/>
    </row>
    <row r="205" spans="1:31" ht="11.5" customHeight="1" x14ac:dyDescent="0.3">
      <c r="A205" s="112">
        <v>44236</v>
      </c>
      <c r="B205" s="159">
        <f t="shared" si="204"/>
        <v>2</v>
      </c>
      <c r="C205" s="159">
        <f t="shared" si="230"/>
        <v>2021</v>
      </c>
      <c r="D205" s="128" t="s">
        <v>245</v>
      </c>
      <c r="E205" s="77" t="s">
        <v>194</v>
      </c>
      <c r="F205" s="77" t="s">
        <v>195</v>
      </c>
      <c r="G205" s="108" t="s">
        <v>36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9">
        <f t="shared" si="237"/>
        <v>1716</v>
      </c>
      <c r="AD205" s="113">
        <f t="shared" si="221"/>
        <v>247198.49999999997</v>
      </c>
      <c r="AE205" s="114"/>
    </row>
    <row r="206" spans="1:31" ht="11.5" customHeight="1" x14ac:dyDescent="0.3">
      <c r="A206" s="112">
        <v>44236</v>
      </c>
      <c r="B206" s="159">
        <f t="shared" si="204"/>
        <v>2</v>
      </c>
      <c r="C206" s="159">
        <f t="shared" si="230"/>
        <v>2021</v>
      </c>
      <c r="D206" s="128" t="s">
        <v>245</v>
      </c>
      <c r="E206" s="77" t="s">
        <v>194</v>
      </c>
      <c r="F206" s="77" t="s">
        <v>195</v>
      </c>
      <c r="G206" s="108" t="s">
        <v>197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9">
        <f t="shared" si="237"/>
        <v>405</v>
      </c>
      <c r="AD206" s="113">
        <f t="shared" si="221"/>
        <v>247603.49999999997</v>
      </c>
      <c r="AE206" s="114"/>
    </row>
    <row r="207" spans="1:31" ht="11.5" customHeight="1" x14ac:dyDescent="0.3">
      <c r="A207" s="112">
        <v>44236</v>
      </c>
      <c r="B207" s="159">
        <f t="shared" si="204"/>
        <v>2</v>
      </c>
      <c r="C207" s="159">
        <f t="shared" si="230"/>
        <v>2021</v>
      </c>
      <c r="D207" s="128" t="s">
        <v>245</v>
      </c>
      <c r="E207" s="77" t="s">
        <v>194</v>
      </c>
      <c r="F207" s="77" t="s">
        <v>195</v>
      </c>
      <c r="G207" s="108" t="s">
        <v>31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9">
        <f t="shared" si="237"/>
        <v>95</v>
      </c>
      <c r="AD207" s="113">
        <f t="shared" si="221"/>
        <v>247698.49999999997</v>
      </c>
      <c r="AE207" s="114"/>
    </row>
    <row r="208" spans="1:31" ht="11.5" customHeight="1" x14ac:dyDescent="0.3">
      <c r="A208" s="112">
        <v>44236</v>
      </c>
      <c r="B208" s="159">
        <f t="shared" si="204"/>
        <v>2</v>
      </c>
      <c r="C208" s="159">
        <f t="shared" si="230"/>
        <v>2021</v>
      </c>
      <c r="D208" s="128" t="s">
        <v>245</v>
      </c>
      <c r="E208" s="77" t="s">
        <v>194</v>
      </c>
      <c r="F208" s="77" t="s">
        <v>195</v>
      </c>
      <c r="G208" s="108" t="s">
        <v>200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9">
        <f t="shared" si="237"/>
        <v>130</v>
      </c>
      <c r="AD208" s="113">
        <f t="shared" si="221"/>
        <v>247828.49999999997</v>
      </c>
      <c r="AE208" s="114"/>
    </row>
    <row r="209" spans="1:31" ht="11.5" customHeight="1" x14ac:dyDescent="0.3">
      <c r="A209" s="112">
        <v>44244</v>
      </c>
      <c r="B209" s="159">
        <f t="shared" ref="B209:B272" si="238">MONTH(A209)</f>
        <v>2</v>
      </c>
      <c r="C209" s="159">
        <f t="shared" si="230"/>
        <v>2021</v>
      </c>
      <c r="D209" s="128" t="s">
        <v>246</v>
      </c>
      <c r="E209" s="77" t="s">
        <v>88</v>
      </c>
      <c r="F209" s="77" t="s">
        <v>61</v>
      </c>
      <c r="G209" s="108" t="s">
        <v>172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9">
        <f t="shared" ref="AC209:AC231" si="242">W209+Z209</f>
        <v>225</v>
      </c>
      <c r="AD209" s="113">
        <f t="shared" ref="AD209:AD231" si="243">X209+AA209</f>
        <v>248053.49999999997</v>
      </c>
      <c r="AE209" s="114"/>
    </row>
    <row r="210" spans="1:31" ht="11.5" customHeight="1" x14ac:dyDescent="0.3">
      <c r="A210" s="112">
        <v>44246</v>
      </c>
      <c r="B210" s="159">
        <f t="shared" si="238"/>
        <v>2</v>
      </c>
      <c r="C210" s="159">
        <f t="shared" si="230"/>
        <v>2021</v>
      </c>
      <c r="D210" s="128" t="s">
        <v>247</v>
      </c>
      <c r="E210" s="77" t="s">
        <v>68</v>
      </c>
      <c r="F210" s="77" t="s">
        <v>66</v>
      </c>
      <c r="G210" s="108" t="s">
        <v>36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9">
        <f t="shared" si="242"/>
        <v>1694</v>
      </c>
      <c r="AD210" s="113">
        <f t="shared" si="243"/>
        <v>249747.49999999997</v>
      </c>
      <c r="AE210" s="114"/>
    </row>
    <row r="211" spans="1:31" ht="11.5" customHeight="1" x14ac:dyDescent="0.3">
      <c r="A211" s="112">
        <v>44251</v>
      </c>
      <c r="B211" s="159">
        <f t="shared" si="238"/>
        <v>2</v>
      </c>
      <c r="C211" s="159">
        <f t="shared" si="230"/>
        <v>2021</v>
      </c>
      <c r="D211" s="128" t="s">
        <v>248</v>
      </c>
      <c r="E211" s="77" t="s">
        <v>80</v>
      </c>
      <c r="F211" s="77" t="s">
        <v>81</v>
      </c>
      <c r="G211" s="108" t="s">
        <v>251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9">
        <f t="shared" si="242"/>
        <v>7370</v>
      </c>
      <c r="AD211" s="113">
        <f t="shared" si="243"/>
        <v>257117.49999999997</v>
      </c>
      <c r="AE211" s="114"/>
    </row>
    <row r="212" spans="1:31" ht="11.5" customHeight="1" x14ac:dyDescent="0.3">
      <c r="A212" s="112">
        <v>44251</v>
      </c>
      <c r="B212" s="159">
        <f t="shared" si="238"/>
        <v>2</v>
      </c>
      <c r="C212" s="159">
        <f t="shared" si="230"/>
        <v>2021</v>
      </c>
      <c r="D212" s="128" t="s">
        <v>248</v>
      </c>
      <c r="E212" s="77" t="s">
        <v>80</v>
      </c>
      <c r="F212" s="77" t="s">
        <v>81</v>
      </c>
      <c r="G212" s="108" t="s">
        <v>197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9">
        <f t="shared" si="242"/>
        <v>1069.2</v>
      </c>
      <c r="AD212" s="113">
        <f t="shared" si="243"/>
        <v>258186.69999999995</v>
      </c>
      <c r="AE212" s="114"/>
    </row>
    <row r="213" spans="1:31" ht="11.5" customHeight="1" x14ac:dyDescent="0.3">
      <c r="A213" s="112">
        <v>44251</v>
      </c>
      <c r="B213" s="159">
        <f t="shared" si="238"/>
        <v>2</v>
      </c>
      <c r="C213" s="159">
        <f t="shared" si="230"/>
        <v>2021</v>
      </c>
      <c r="D213" s="128" t="s">
        <v>248</v>
      </c>
      <c r="E213" s="77" t="s">
        <v>80</v>
      </c>
      <c r="F213" s="77" t="s">
        <v>81</v>
      </c>
      <c r="G213" s="108" t="s">
        <v>31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9">
        <f t="shared" si="242"/>
        <v>360</v>
      </c>
      <c r="AD213" s="113">
        <f t="shared" si="243"/>
        <v>258546.69999999995</v>
      </c>
      <c r="AE213" s="114"/>
    </row>
    <row r="214" spans="1:31" ht="11.5" customHeight="1" x14ac:dyDescent="0.3">
      <c r="A214" s="112">
        <v>44251</v>
      </c>
      <c r="B214" s="159">
        <f t="shared" si="238"/>
        <v>2</v>
      </c>
      <c r="C214" s="159">
        <f t="shared" si="230"/>
        <v>2021</v>
      </c>
      <c r="D214" s="128" t="s">
        <v>248</v>
      </c>
      <c r="E214" s="77" t="s">
        <v>80</v>
      </c>
      <c r="F214" s="77" t="s">
        <v>81</v>
      </c>
      <c r="G214" s="108" t="s">
        <v>252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9">
        <f t="shared" si="242"/>
        <v>312</v>
      </c>
      <c r="AD214" s="113">
        <f t="shared" si="243"/>
        <v>258858.69999999995</v>
      </c>
      <c r="AE214" s="114"/>
    </row>
    <row r="215" spans="1:31" ht="11.5" customHeight="1" x14ac:dyDescent="0.3">
      <c r="A215" s="112">
        <v>44250</v>
      </c>
      <c r="B215" s="159">
        <f t="shared" si="238"/>
        <v>2</v>
      </c>
      <c r="C215" s="159">
        <f t="shared" si="230"/>
        <v>2021</v>
      </c>
      <c r="D215" s="128" t="s">
        <v>249</v>
      </c>
      <c r="E215" s="77" t="s">
        <v>100</v>
      </c>
      <c r="F215" s="77" t="s">
        <v>250</v>
      </c>
      <c r="G215" s="108" t="s">
        <v>222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9">
        <f t="shared" si="242"/>
        <v>920</v>
      </c>
      <c r="AD215" s="113">
        <f t="shared" si="243"/>
        <v>259778.69999999995</v>
      </c>
      <c r="AE215" s="114"/>
    </row>
    <row r="216" spans="1:31" ht="11.5" customHeight="1" x14ac:dyDescent="0.3">
      <c r="A216" s="112">
        <v>44250</v>
      </c>
      <c r="B216" s="159">
        <f t="shared" si="238"/>
        <v>2</v>
      </c>
      <c r="C216" s="159">
        <f t="shared" si="230"/>
        <v>2021</v>
      </c>
      <c r="D216" s="128" t="s">
        <v>249</v>
      </c>
      <c r="E216" s="77" t="s">
        <v>100</v>
      </c>
      <c r="F216" s="77" t="s">
        <v>250</v>
      </c>
      <c r="G216" s="108" t="s">
        <v>31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9">
        <f t="shared" si="242"/>
        <v>100</v>
      </c>
      <c r="AD216" s="113">
        <f t="shared" si="243"/>
        <v>259878.69999999995</v>
      </c>
      <c r="AE216" s="114"/>
    </row>
    <row r="217" spans="1:31" ht="11.5" customHeight="1" x14ac:dyDescent="0.3">
      <c r="A217" s="112">
        <v>44250</v>
      </c>
      <c r="B217" s="159">
        <f t="shared" si="238"/>
        <v>2</v>
      </c>
      <c r="C217" s="159">
        <f t="shared" si="230"/>
        <v>2021</v>
      </c>
      <c r="D217" s="129" t="s">
        <v>249</v>
      </c>
      <c r="E217" s="77" t="s">
        <v>100</v>
      </c>
      <c r="F217" s="77" t="s">
        <v>250</v>
      </c>
      <c r="G217" s="108" t="s">
        <v>48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9">
        <f t="shared" si="242"/>
        <v>180</v>
      </c>
      <c r="AD217" s="113">
        <f t="shared" si="243"/>
        <v>260058.69999999995</v>
      </c>
      <c r="AE217" s="114"/>
    </row>
    <row r="218" spans="1:31" ht="11.5" customHeight="1" x14ac:dyDescent="0.3">
      <c r="A218" s="112">
        <v>44253</v>
      </c>
      <c r="B218" s="159">
        <f t="shared" si="238"/>
        <v>2</v>
      </c>
      <c r="C218" s="159">
        <f t="shared" si="230"/>
        <v>2021</v>
      </c>
      <c r="D218" s="129" t="s">
        <v>258</v>
      </c>
      <c r="E218" s="77" t="s">
        <v>259</v>
      </c>
      <c r="F218" s="77" t="s">
        <v>260</v>
      </c>
      <c r="G218" s="108" t="s">
        <v>251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9">
        <f t="shared" si="242"/>
        <v>1694</v>
      </c>
      <c r="AD218" s="113">
        <f t="shared" si="243"/>
        <v>261752.69999999995</v>
      </c>
      <c r="AE218" s="114"/>
    </row>
    <row r="219" spans="1:31" ht="11.5" customHeight="1" x14ac:dyDescent="0.3">
      <c r="A219" s="112">
        <v>44253</v>
      </c>
      <c r="B219" s="159">
        <f t="shared" si="238"/>
        <v>2</v>
      </c>
      <c r="C219" s="159">
        <f t="shared" si="230"/>
        <v>2021</v>
      </c>
      <c r="D219" s="129" t="s">
        <v>258</v>
      </c>
      <c r="E219" s="77" t="s">
        <v>259</v>
      </c>
      <c r="F219" s="77" t="s">
        <v>260</v>
      </c>
      <c r="G219" s="108" t="s">
        <v>172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9">
        <f t="shared" si="242"/>
        <v>228</v>
      </c>
      <c r="AD219" s="113">
        <f t="shared" si="243"/>
        <v>261980.69999999995</v>
      </c>
      <c r="AE219" s="114"/>
    </row>
    <row r="220" spans="1:31" ht="11.5" customHeight="1" x14ac:dyDescent="0.3">
      <c r="A220" s="112">
        <v>44253</v>
      </c>
      <c r="B220" s="159">
        <f t="shared" si="238"/>
        <v>2</v>
      </c>
      <c r="C220" s="159">
        <f t="shared" si="230"/>
        <v>2021</v>
      </c>
      <c r="D220" s="129" t="s">
        <v>258</v>
      </c>
      <c r="E220" s="77" t="s">
        <v>259</v>
      </c>
      <c r="F220" s="77" t="s">
        <v>260</v>
      </c>
      <c r="G220" s="108" t="s">
        <v>26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9">
        <f t="shared" si="242"/>
        <v>100</v>
      </c>
      <c r="AD220" s="113">
        <f t="shared" si="243"/>
        <v>262080.69999999995</v>
      </c>
      <c r="AE220" s="114"/>
    </row>
    <row r="221" spans="1:31" ht="11.5" customHeight="1" x14ac:dyDescent="0.3">
      <c r="A221" s="112">
        <v>44263</v>
      </c>
      <c r="B221" s="159">
        <f t="shared" si="238"/>
        <v>3</v>
      </c>
      <c r="C221" s="159">
        <f t="shared" si="230"/>
        <v>2021</v>
      </c>
      <c r="D221" s="129" t="s">
        <v>262</v>
      </c>
      <c r="E221" s="77" t="s">
        <v>80</v>
      </c>
      <c r="F221" s="77" t="s">
        <v>81</v>
      </c>
      <c r="G221" s="108" t="s">
        <v>251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9">
        <f t="shared" si="242"/>
        <v>8976</v>
      </c>
      <c r="AD221" s="113">
        <f t="shared" si="243"/>
        <v>271056.69999999995</v>
      </c>
      <c r="AE221" s="114"/>
    </row>
    <row r="222" spans="1:31" ht="11.5" customHeight="1" x14ac:dyDescent="0.3">
      <c r="A222" s="112">
        <v>44263</v>
      </c>
      <c r="B222" s="159">
        <f t="shared" si="238"/>
        <v>3</v>
      </c>
      <c r="C222" s="159">
        <f t="shared" si="230"/>
        <v>2021</v>
      </c>
      <c r="D222" s="129" t="s">
        <v>262</v>
      </c>
      <c r="E222" s="77" t="s">
        <v>80</v>
      </c>
      <c r="F222" s="77" t="s">
        <v>81</v>
      </c>
      <c r="G222" s="108" t="s">
        <v>38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9">
        <f t="shared" si="242"/>
        <v>1496</v>
      </c>
      <c r="AD222" s="113">
        <f t="shared" si="243"/>
        <v>272552.69999999995</v>
      </c>
      <c r="AE222" s="114"/>
    </row>
    <row r="223" spans="1:31" ht="11.5" customHeight="1" x14ac:dyDescent="0.3">
      <c r="A223" s="112">
        <v>44263</v>
      </c>
      <c r="B223" s="159">
        <f t="shared" si="238"/>
        <v>3</v>
      </c>
      <c r="C223" s="159">
        <f t="shared" si="230"/>
        <v>2021</v>
      </c>
      <c r="D223" s="129" t="s">
        <v>262</v>
      </c>
      <c r="E223" s="77" t="s">
        <v>80</v>
      </c>
      <c r="F223" s="77" t="s">
        <v>81</v>
      </c>
      <c r="G223" s="108" t="s">
        <v>39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9">
        <f t="shared" si="242"/>
        <v>2532.6000000000004</v>
      </c>
      <c r="AD223" s="113">
        <f t="shared" si="243"/>
        <v>275085.3</v>
      </c>
      <c r="AE223" s="114"/>
    </row>
    <row r="224" spans="1:31" ht="11.5" customHeight="1" x14ac:dyDescent="0.3">
      <c r="A224" s="112">
        <v>44263</v>
      </c>
      <c r="B224" s="159">
        <f t="shared" si="238"/>
        <v>3</v>
      </c>
      <c r="C224" s="159">
        <f t="shared" si="230"/>
        <v>2021</v>
      </c>
      <c r="D224" s="129" t="s">
        <v>262</v>
      </c>
      <c r="E224" s="77" t="s">
        <v>80</v>
      </c>
      <c r="F224" s="77" t="s">
        <v>81</v>
      </c>
      <c r="G224" s="108" t="s">
        <v>40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9">
        <f t="shared" si="242"/>
        <v>1809</v>
      </c>
      <c r="AD224" s="113">
        <f t="shared" si="243"/>
        <v>276894.3</v>
      </c>
      <c r="AE224" s="114"/>
    </row>
    <row r="225" spans="1:31" ht="11.5" customHeight="1" x14ac:dyDescent="0.3">
      <c r="A225" s="112">
        <v>44265</v>
      </c>
      <c r="B225" s="159">
        <f t="shared" si="238"/>
        <v>3</v>
      </c>
      <c r="C225" s="159">
        <f t="shared" si="230"/>
        <v>2021</v>
      </c>
      <c r="D225" s="98" t="s">
        <v>293</v>
      </c>
      <c r="E225" s="77" t="s">
        <v>263</v>
      </c>
      <c r="F225" s="77" t="s">
        <v>264</v>
      </c>
      <c r="G225" s="108" t="s">
        <v>251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9">
        <f t="shared" si="242"/>
        <v>3058</v>
      </c>
      <c r="AD225" s="113">
        <f t="shared" si="243"/>
        <v>279952.3</v>
      </c>
      <c r="AE225" s="114"/>
    </row>
    <row r="226" spans="1:31" ht="11.5" customHeight="1" x14ac:dyDescent="0.3">
      <c r="A226" s="112">
        <v>44265</v>
      </c>
      <c r="B226" s="159">
        <f t="shared" si="238"/>
        <v>3</v>
      </c>
      <c r="C226" s="159">
        <f t="shared" si="230"/>
        <v>2021</v>
      </c>
      <c r="D226" s="98" t="s">
        <v>293</v>
      </c>
      <c r="E226" s="77" t="s">
        <v>263</v>
      </c>
      <c r="F226" s="77" t="s">
        <v>264</v>
      </c>
      <c r="G226" s="108" t="s">
        <v>36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9">
        <f t="shared" si="242"/>
        <v>3058</v>
      </c>
      <c r="AD226" s="113">
        <f t="shared" si="243"/>
        <v>283010.3</v>
      </c>
      <c r="AE226" s="114"/>
    </row>
    <row r="227" spans="1:31" ht="11.5" customHeight="1" x14ac:dyDescent="0.3">
      <c r="A227" s="112">
        <v>44265</v>
      </c>
      <c r="B227" s="159">
        <f t="shared" si="238"/>
        <v>3</v>
      </c>
      <c r="C227" s="159">
        <f t="shared" si="230"/>
        <v>2021</v>
      </c>
      <c r="D227" s="98" t="s">
        <v>293</v>
      </c>
      <c r="E227" s="77" t="s">
        <v>263</v>
      </c>
      <c r="F227" s="77" t="s">
        <v>264</v>
      </c>
      <c r="G227" s="108" t="s">
        <v>265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9">
        <f t="shared" si="242"/>
        <v>4691.25</v>
      </c>
      <c r="AD227" s="113">
        <f t="shared" si="243"/>
        <v>287701.55</v>
      </c>
      <c r="AE227" s="114"/>
    </row>
    <row r="228" spans="1:31" ht="11.5" customHeight="1" x14ac:dyDescent="0.3">
      <c r="A228" s="112">
        <v>44266</v>
      </c>
      <c r="B228" s="159">
        <f t="shared" si="238"/>
        <v>3</v>
      </c>
      <c r="C228" s="159">
        <f t="shared" si="230"/>
        <v>2021</v>
      </c>
      <c r="D228" s="98" t="s">
        <v>294</v>
      </c>
      <c r="E228" s="77" t="s">
        <v>104</v>
      </c>
      <c r="F228" s="77" t="s">
        <v>105</v>
      </c>
      <c r="G228" s="108" t="s">
        <v>251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9">
        <f t="shared" si="242"/>
        <v>3212</v>
      </c>
      <c r="AD228" s="113">
        <f t="shared" si="243"/>
        <v>290913.55</v>
      </c>
      <c r="AE228" s="114"/>
    </row>
    <row r="229" spans="1:31" ht="11.5" customHeight="1" x14ac:dyDescent="0.3">
      <c r="A229" s="112">
        <v>44266</v>
      </c>
      <c r="B229" s="159">
        <f t="shared" si="238"/>
        <v>3</v>
      </c>
      <c r="C229" s="159">
        <f t="shared" si="230"/>
        <v>2021</v>
      </c>
      <c r="D229" s="98" t="s">
        <v>294</v>
      </c>
      <c r="E229" s="77" t="s">
        <v>104</v>
      </c>
      <c r="F229" s="77" t="s">
        <v>105</v>
      </c>
      <c r="G229" s="108" t="s">
        <v>38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9">
        <f t="shared" si="242"/>
        <v>1606</v>
      </c>
      <c r="AD229" s="113">
        <f t="shared" si="243"/>
        <v>292519.55</v>
      </c>
      <c r="AE229" s="114"/>
    </row>
    <row r="230" spans="1:31" ht="11.5" customHeight="1" x14ac:dyDescent="0.3">
      <c r="A230" s="112">
        <v>44266</v>
      </c>
      <c r="B230" s="159">
        <f t="shared" si="238"/>
        <v>3</v>
      </c>
      <c r="C230" s="159">
        <f t="shared" si="230"/>
        <v>2021</v>
      </c>
      <c r="D230" s="98" t="s">
        <v>294</v>
      </c>
      <c r="E230" s="77" t="s">
        <v>104</v>
      </c>
      <c r="F230" s="77" t="s">
        <v>105</v>
      </c>
      <c r="G230" s="108" t="s">
        <v>39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9">
        <f t="shared" si="242"/>
        <v>820.8</v>
      </c>
      <c r="AD230" s="113">
        <f t="shared" si="243"/>
        <v>293340.34999999998</v>
      </c>
      <c r="AE230" s="114"/>
    </row>
    <row r="231" spans="1:31" ht="11.5" customHeight="1" x14ac:dyDescent="0.3">
      <c r="A231" s="112">
        <v>44266</v>
      </c>
      <c r="B231" s="159">
        <f t="shared" si="238"/>
        <v>3</v>
      </c>
      <c r="C231" s="159">
        <f t="shared" si="230"/>
        <v>2021</v>
      </c>
      <c r="D231" s="98" t="s">
        <v>294</v>
      </c>
      <c r="E231" s="77" t="s">
        <v>104</v>
      </c>
      <c r="F231" s="77" t="s">
        <v>105</v>
      </c>
      <c r="G231" s="108" t="s">
        <v>40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9">
        <f t="shared" si="242"/>
        <v>820.8</v>
      </c>
      <c r="AD231" s="113">
        <f t="shared" si="243"/>
        <v>294161.14999999997</v>
      </c>
      <c r="AE231" s="114"/>
    </row>
    <row r="232" spans="1:31" ht="11.5" customHeight="1" x14ac:dyDescent="0.3">
      <c r="A232" s="151">
        <v>44286</v>
      </c>
      <c r="B232" s="159">
        <f t="shared" si="238"/>
        <v>3</v>
      </c>
      <c r="C232" s="159">
        <f t="shared" si="230"/>
        <v>2021</v>
      </c>
      <c r="D232" s="98" t="s">
        <v>295</v>
      </c>
      <c r="E232" s="77" t="s">
        <v>194</v>
      </c>
      <c r="F232" s="77" t="s">
        <v>195</v>
      </c>
      <c r="G232" s="108" t="s">
        <v>39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9">
        <f t="shared" ref="AC232:AC253" si="246">W232+Z232</f>
        <v>0</v>
      </c>
      <c r="AD232" s="113">
        <f t="shared" ref="AD232:AD253" si="247">X232+AA232</f>
        <v>294161.14999999997</v>
      </c>
      <c r="AE232" s="114"/>
    </row>
    <row r="233" spans="1:31" ht="11.5" customHeight="1" x14ac:dyDescent="0.3">
      <c r="A233" s="112">
        <v>44286</v>
      </c>
      <c r="B233" s="159">
        <f t="shared" si="238"/>
        <v>3</v>
      </c>
      <c r="C233" s="159">
        <f t="shared" si="230"/>
        <v>2021</v>
      </c>
      <c r="D233" s="98" t="s">
        <v>295</v>
      </c>
      <c r="E233" s="77" t="s">
        <v>194</v>
      </c>
      <c r="F233" s="77" t="s">
        <v>195</v>
      </c>
      <c r="G233" s="108" t="s">
        <v>40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9">
        <f t="shared" si="246"/>
        <v>0</v>
      </c>
      <c r="AD233" s="113">
        <f t="shared" si="247"/>
        <v>294161.14999999997</v>
      </c>
      <c r="AE233" s="114"/>
    </row>
    <row r="234" spans="1:31" ht="11.5" customHeight="1" x14ac:dyDescent="0.3">
      <c r="A234" s="112">
        <v>44286</v>
      </c>
      <c r="B234" s="159">
        <f t="shared" si="238"/>
        <v>3</v>
      </c>
      <c r="C234" s="159">
        <f t="shared" si="230"/>
        <v>2021</v>
      </c>
      <c r="D234" s="98" t="s">
        <v>295</v>
      </c>
      <c r="E234" s="77" t="s">
        <v>194</v>
      </c>
      <c r="F234" s="77" t="s">
        <v>195</v>
      </c>
      <c r="G234" s="108" t="s">
        <v>31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9">
        <f t="shared" si="246"/>
        <v>0</v>
      </c>
      <c r="AD234" s="113">
        <f t="shared" si="247"/>
        <v>294161.14999999997</v>
      </c>
      <c r="AE234" s="114"/>
    </row>
    <row r="235" spans="1:31" ht="11.5" customHeight="1" x14ac:dyDescent="0.3">
      <c r="A235" s="112">
        <v>44286</v>
      </c>
      <c r="B235" s="159">
        <f t="shared" si="238"/>
        <v>3</v>
      </c>
      <c r="C235" s="159">
        <f t="shared" si="230"/>
        <v>2021</v>
      </c>
      <c r="D235" s="98" t="s">
        <v>295</v>
      </c>
      <c r="E235" s="77" t="s">
        <v>194</v>
      </c>
      <c r="F235" s="77" t="s">
        <v>195</v>
      </c>
      <c r="G235" s="108" t="s">
        <v>269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9">
        <f t="shared" si="246"/>
        <v>0</v>
      </c>
      <c r="AD235" s="113">
        <f t="shared" si="247"/>
        <v>294161.14999999997</v>
      </c>
      <c r="AE235" s="114"/>
    </row>
    <row r="236" spans="1:31" ht="11.5" customHeight="1" x14ac:dyDescent="0.3">
      <c r="A236" s="112">
        <v>44286</v>
      </c>
      <c r="B236" s="159">
        <f t="shared" si="238"/>
        <v>3</v>
      </c>
      <c r="C236" s="159">
        <f t="shared" si="230"/>
        <v>2021</v>
      </c>
      <c r="D236" s="98" t="s">
        <v>295</v>
      </c>
      <c r="E236" s="77" t="s">
        <v>194</v>
      </c>
      <c r="F236" s="77" t="s">
        <v>195</v>
      </c>
      <c r="G236" s="108" t="s">
        <v>222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9">
        <f t="shared" si="246"/>
        <v>0</v>
      </c>
      <c r="AD236" s="113">
        <f t="shared" si="247"/>
        <v>294161.14999999997</v>
      </c>
      <c r="AE236" s="114"/>
    </row>
    <row r="237" spans="1:31" ht="11.5" customHeight="1" x14ac:dyDescent="0.3">
      <c r="A237" s="112">
        <v>44286</v>
      </c>
      <c r="B237" s="159">
        <f t="shared" si="238"/>
        <v>3</v>
      </c>
      <c r="C237" s="159">
        <f t="shared" si="230"/>
        <v>2021</v>
      </c>
      <c r="D237" s="98" t="s">
        <v>295</v>
      </c>
      <c r="E237" s="77" t="s">
        <v>194</v>
      </c>
      <c r="F237" s="77" t="s">
        <v>195</v>
      </c>
      <c r="G237" s="108" t="s">
        <v>60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9">
        <f t="shared" si="246"/>
        <v>0</v>
      </c>
      <c r="AD237" s="113">
        <f t="shared" si="247"/>
        <v>294161.14999999997</v>
      </c>
      <c r="AE237" s="114"/>
    </row>
    <row r="238" spans="1:31" ht="11.5" customHeight="1" x14ac:dyDescent="0.3">
      <c r="A238" s="112">
        <v>44286</v>
      </c>
      <c r="B238" s="159">
        <f t="shared" si="238"/>
        <v>3</v>
      </c>
      <c r="C238" s="159">
        <f t="shared" si="230"/>
        <v>2021</v>
      </c>
      <c r="D238" s="98" t="s">
        <v>295</v>
      </c>
      <c r="E238" s="77" t="s">
        <v>194</v>
      </c>
      <c r="F238" s="77" t="s">
        <v>195</v>
      </c>
      <c r="G238" s="108" t="s">
        <v>270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9">
        <f t="shared" si="246"/>
        <v>0</v>
      </c>
      <c r="AD238" s="113">
        <f t="shared" si="247"/>
        <v>294161.14999999997</v>
      </c>
      <c r="AE238" s="114"/>
    </row>
    <row r="239" spans="1:31" ht="11.5" customHeight="1" x14ac:dyDescent="0.3">
      <c r="A239" s="112">
        <v>44286</v>
      </c>
      <c r="B239" s="159">
        <f t="shared" si="238"/>
        <v>3</v>
      </c>
      <c r="C239" s="159">
        <f t="shared" si="230"/>
        <v>2021</v>
      </c>
      <c r="D239" s="98" t="s">
        <v>295</v>
      </c>
      <c r="E239" s="77" t="s">
        <v>194</v>
      </c>
      <c r="F239" s="77" t="s">
        <v>195</v>
      </c>
      <c r="G239" s="108" t="s">
        <v>271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9">
        <f t="shared" si="246"/>
        <v>0</v>
      </c>
      <c r="AD239" s="113">
        <f t="shared" si="247"/>
        <v>294161.14999999997</v>
      </c>
      <c r="AE239" s="114"/>
    </row>
    <row r="240" spans="1:31" ht="11.5" customHeight="1" x14ac:dyDescent="0.3">
      <c r="A240" s="112">
        <v>44286</v>
      </c>
      <c r="B240" s="159">
        <f t="shared" si="238"/>
        <v>3</v>
      </c>
      <c r="C240" s="159">
        <f t="shared" si="230"/>
        <v>2021</v>
      </c>
      <c r="D240" s="98" t="s">
        <v>295</v>
      </c>
      <c r="E240" s="77" t="s">
        <v>194</v>
      </c>
      <c r="F240" s="77" t="s">
        <v>195</v>
      </c>
      <c r="G240" s="108" t="s">
        <v>272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9">
        <f t="shared" si="246"/>
        <v>0</v>
      </c>
      <c r="AD240" s="113">
        <f t="shared" si="247"/>
        <v>294161.14999999997</v>
      </c>
      <c r="AE240" s="114"/>
    </row>
    <row r="241" spans="1:31" ht="11.5" customHeight="1" x14ac:dyDescent="0.3">
      <c r="A241" s="112">
        <v>44286</v>
      </c>
      <c r="B241" s="159">
        <f t="shared" si="238"/>
        <v>3</v>
      </c>
      <c r="C241" s="159">
        <f t="shared" si="230"/>
        <v>2021</v>
      </c>
      <c r="D241" s="98" t="s">
        <v>295</v>
      </c>
      <c r="E241" s="77" t="s">
        <v>194</v>
      </c>
      <c r="F241" s="77" t="s">
        <v>195</v>
      </c>
      <c r="G241" s="108" t="s">
        <v>273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9">
        <f t="shared" si="246"/>
        <v>0</v>
      </c>
      <c r="AD241" s="113">
        <f t="shared" si="247"/>
        <v>294161.14999999997</v>
      </c>
      <c r="AE241" s="114"/>
    </row>
    <row r="242" spans="1:31" ht="10.5" customHeight="1" x14ac:dyDescent="0.3">
      <c r="A242" s="112">
        <v>44286</v>
      </c>
      <c r="B242" s="159">
        <f t="shared" si="238"/>
        <v>3</v>
      </c>
      <c r="C242" s="159">
        <f t="shared" si="230"/>
        <v>2021</v>
      </c>
      <c r="D242" s="98" t="s">
        <v>295</v>
      </c>
      <c r="E242" s="77" t="s">
        <v>194</v>
      </c>
      <c r="F242" s="77" t="s">
        <v>195</v>
      </c>
      <c r="G242" s="108" t="s">
        <v>200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9">
        <f t="shared" si="246"/>
        <v>0</v>
      </c>
      <c r="AD242" s="113">
        <f t="shared" si="247"/>
        <v>294161.14999999997</v>
      </c>
      <c r="AE242" s="114"/>
    </row>
    <row r="243" spans="1:31" ht="10.5" customHeight="1" x14ac:dyDescent="0.3">
      <c r="A243" s="112">
        <v>44278</v>
      </c>
      <c r="B243" s="159">
        <f t="shared" si="238"/>
        <v>3</v>
      </c>
      <c r="C243" s="159">
        <f t="shared" si="230"/>
        <v>2021</v>
      </c>
      <c r="D243" s="98" t="s">
        <v>296</v>
      </c>
      <c r="E243" s="77" t="s">
        <v>80</v>
      </c>
      <c r="F243" s="77" t="s">
        <v>81</v>
      </c>
      <c r="G243" s="108" t="s">
        <v>251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48">K243*Y243</f>
        <v>7040</v>
      </c>
      <c r="X243" s="69">
        <f t="shared" si="244"/>
        <v>248258.8</v>
      </c>
      <c r="Y243" s="70">
        <v>5</v>
      </c>
      <c r="Z243" s="71">
        <f t="shared" ref="Z243:Z285" si="249">O243*Y243</f>
        <v>1100</v>
      </c>
      <c r="AA243" s="72">
        <f t="shared" si="245"/>
        <v>54042.349999999984</v>
      </c>
      <c r="AB243" s="70">
        <f t="shared" si="229"/>
        <v>3</v>
      </c>
      <c r="AC243" s="139">
        <f t="shared" si="246"/>
        <v>8140</v>
      </c>
      <c r="AD243" s="113">
        <f t="shared" si="247"/>
        <v>302301.14999999997</v>
      </c>
      <c r="AE243" s="114"/>
    </row>
    <row r="244" spans="1:31" ht="10.5" customHeight="1" x14ac:dyDescent="0.3">
      <c r="A244" s="112">
        <v>44278</v>
      </c>
      <c r="B244" s="159">
        <f t="shared" si="238"/>
        <v>3</v>
      </c>
      <c r="C244" s="159">
        <f t="shared" si="230"/>
        <v>2021</v>
      </c>
      <c r="D244" s="98" t="s">
        <v>296</v>
      </c>
      <c r="E244" s="77" t="s">
        <v>80</v>
      </c>
      <c r="F244" s="77" t="s">
        <v>81</v>
      </c>
      <c r="G244" s="108" t="s">
        <v>39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48"/>
        <v>1015.2</v>
      </c>
      <c r="X244" s="69">
        <f t="shared" si="244"/>
        <v>249274</v>
      </c>
      <c r="Y244" s="70">
        <v>4</v>
      </c>
      <c r="Z244" s="71">
        <f t="shared" si="249"/>
        <v>626.39999999999986</v>
      </c>
      <c r="AA244" s="72">
        <f t="shared" si="245"/>
        <v>54668.749999999985</v>
      </c>
      <c r="AB244" s="70">
        <f t="shared" si="229"/>
        <v>3</v>
      </c>
      <c r="AC244" s="139">
        <f t="shared" si="246"/>
        <v>1641.6</v>
      </c>
      <c r="AD244" s="113">
        <f t="shared" si="247"/>
        <v>303942.75</v>
      </c>
      <c r="AE244" s="114"/>
    </row>
    <row r="245" spans="1:31" ht="10.5" customHeight="1" x14ac:dyDescent="0.3">
      <c r="A245" s="112">
        <v>44278</v>
      </c>
      <c r="B245" s="159">
        <f t="shared" si="238"/>
        <v>3</v>
      </c>
      <c r="C245" s="159">
        <f t="shared" si="230"/>
        <v>2021</v>
      </c>
      <c r="D245" s="98" t="s">
        <v>296</v>
      </c>
      <c r="E245" s="77" t="s">
        <v>80</v>
      </c>
      <c r="F245" s="77" t="s">
        <v>81</v>
      </c>
      <c r="G245" s="108" t="s">
        <v>40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48"/>
        <v>1015.2</v>
      </c>
      <c r="X245" s="69">
        <f t="shared" si="244"/>
        <v>250289.2</v>
      </c>
      <c r="Y245" s="70">
        <v>4</v>
      </c>
      <c r="Z245" s="71">
        <f t="shared" si="249"/>
        <v>626.39999999999986</v>
      </c>
      <c r="AA245" s="72">
        <f t="shared" si="245"/>
        <v>55295.149999999987</v>
      </c>
      <c r="AB245" s="70">
        <f t="shared" si="229"/>
        <v>3</v>
      </c>
      <c r="AC245" s="139">
        <f t="shared" si="246"/>
        <v>1641.6</v>
      </c>
      <c r="AD245" s="113">
        <f t="shared" si="247"/>
        <v>305584.34999999998</v>
      </c>
      <c r="AE245" s="114"/>
    </row>
    <row r="246" spans="1:31" ht="10.5" customHeight="1" x14ac:dyDescent="0.3">
      <c r="A246" s="112">
        <v>44278</v>
      </c>
      <c r="B246" s="159">
        <f t="shared" si="238"/>
        <v>3</v>
      </c>
      <c r="C246" s="159">
        <f t="shared" si="230"/>
        <v>2021</v>
      </c>
      <c r="D246" s="98" t="s">
        <v>296</v>
      </c>
      <c r="E246" s="77" t="s">
        <v>80</v>
      </c>
      <c r="F246" s="77" t="s">
        <v>81</v>
      </c>
      <c r="G246" s="108" t="s">
        <v>26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48"/>
        <v>320</v>
      </c>
      <c r="X246" s="69">
        <f t="shared" si="244"/>
        <v>250609.2</v>
      </c>
      <c r="Y246" s="70">
        <v>4</v>
      </c>
      <c r="Z246" s="71">
        <f t="shared" si="249"/>
        <v>60</v>
      </c>
      <c r="AA246" s="72">
        <f t="shared" si="245"/>
        <v>55355.149999999987</v>
      </c>
      <c r="AB246" s="70">
        <f t="shared" si="229"/>
        <v>3</v>
      </c>
      <c r="AC246" s="139">
        <f t="shared" si="246"/>
        <v>380</v>
      </c>
      <c r="AD246" s="113">
        <f t="shared" si="247"/>
        <v>305964.34999999998</v>
      </c>
      <c r="AE246" s="114"/>
    </row>
    <row r="247" spans="1:31" ht="10.5" customHeight="1" x14ac:dyDescent="0.3">
      <c r="A247" s="112">
        <v>44279</v>
      </c>
      <c r="B247" s="159">
        <f t="shared" si="238"/>
        <v>3</v>
      </c>
      <c r="C247" s="159">
        <f t="shared" si="230"/>
        <v>2021</v>
      </c>
      <c r="D247" s="98" t="s">
        <v>297</v>
      </c>
      <c r="E247" s="77" t="s">
        <v>104</v>
      </c>
      <c r="F247" s="77" t="s">
        <v>105</v>
      </c>
      <c r="G247" s="108" t="s">
        <v>60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48"/>
        <v>56</v>
      </c>
      <c r="X247" s="69">
        <f t="shared" si="244"/>
        <v>250665.2</v>
      </c>
      <c r="Y247" s="70">
        <v>2</v>
      </c>
      <c r="Z247" s="71">
        <f t="shared" si="249"/>
        <v>34</v>
      </c>
      <c r="AA247" s="72">
        <f t="shared" si="245"/>
        <v>55389.149999999987</v>
      </c>
      <c r="AB247" s="70">
        <f t="shared" si="229"/>
        <v>3</v>
      </c>
      <c r="AC247" s="139">
        <f t="shared" si="246"/>
        <v>90</v>
      </c>
      <c r="AD247" s="113">
        <f t="shared" si="247"/>
        <v>306054.34999999998</v>
      </c>
      <c r="AE247" s="114"/>
    </row>
    <row r="248" spans="1:31" ht="11.5" customHeight="1" x14ac:dyDescent="0.3">
      <c r="A248" s="112">
        <v>44279</v>
      </c>
      <c r="B248" s="159">
        <f t="shared" si="238"/>
        <v>3</v>
      </c>
      <c r="C248" s="159">
        <f t="shared" si="230"/>
        <v>2021</v>
      </c>
      <c r="D248" s="98" t="s">
        <v>298</v>
      </c>
      <c r="E248" s="77" t="s">
        <v>108</v>
      </c>
      <c r="F248" s="77" t="s">
        <v>109</v>
      </c>
      <c r="G248" s="108" t="s">
        <v>274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48"/>
        <v>7040</v>
      </c>
      <c r="X248" s="69">
        <f t="shared" si="244"/>
        <v>257705.2</v>
      </c>
      <c r="Y248" s="70">
        <v>5</v>
      </c>
      <c r="Z248" s="71">
        <f t="shared" si="249"/>
        <v>1209.9999999999995</v>
      </c>
      <c r="AA248" s="72">
        <f t="shared" si="245"/>
        <v>56599.149999999987</v>
      </c>
      <c r="AB248" s="70">
        <f t="shared" si="229"/>
        <v>3</v>
      </c>
      <c r="AC248" s="139">
        <f t="shared" si="246"/>
        <v>8250</v>
      </c>
      <c r="AD248" s="113">
        <f t="shared" si="247"/>
        <v>314304.34999999998</v>
      </c>
      <c r="AE248" s="114"/>
    </row>
    <row r="249" spans="1:31" ht="11.5" customHeight="1" x14ac:dyDescent="0.3">
      <c r="A249" s="112">
        <v>44279</v>
      </c>
      <c r="B249" s="159">
        <f t="shared" si="238"/>
        <v>3</v>
      </c>
      <c r="C249" s="159">
        <f t="shared" si="230"/>
        <v>2021</v>
      </c>
      <c r="D249" s="98" t="s">
        <v>298</v>
      </c>
      <c r="E249" s="77" t="s">
        <v>108</v>
      </c>
      <c r="F249" s="77" t="s">
        <v>109</v>
      </c>
      <c r="G249" s="108" t="s">
        <v>188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48"/>
        <v>705</v>
      </c>
      <c r="X249" s="69">
        <f t="shared" si="244"/>
        <v>258410.2</v>
      </c>
      <c r="Y249" s="70">
        <v>5</v>
      </c>
      <c r="Z249" s="71">
        <f t="shared" si="249"/>
        <v>464.99999999999994</v>
      </c>
      <c r="AA249" s="72">
        <f t="shared" si="245"/>
        <v>57064.149999999987</v>
      </c>
      <c r="AB249" s="70">
        <f t="shared" si="229"/>
        <v>3</v>
      </c>
      <c r="AC249" s="139">
        <f t="shared" si="246"/>
        <v>1170</v>
      </c>
      <c r="AD249" s="113">
        <f t="shared" si="247"/>
        <v>315474.34999999998</v>
      </c>
      <c r="AE249" s="114"/>
    </row>
    <row r="250" spans="1:31" ht="11.5" customHeight="1" x14ac:dyDescent="0.3">
      <c r="A250" s="112">
        <v>44279</v>
      </c>
      <c r="B250" s="159">
        <f t="shared" si="238"/>
        <v>3</v>
      </c>
      <c r="C250" s="159">
        <f t="shared" si="230"/>
        <v>2021</v>
      </c>
      <c r="D250" s="98" t="s">
        <v>298</v>
      </c>
      <c r="E250" s="77" t="s">
        <v>108</v>
      </c>
      <c r="F250" s="77" t="s">
        <v>109</v>
      </c>
      <c r="G250" s="108" t="s">
        <v>34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48"/>
        <v>150</v>
      </c>
      <c r="X250" s="69">
        <f t="shared" si="244"/>
        <v>258560.2</v>
      </c>
      <c r="Y250" s="70">
        <v>5</v>
      </c>
      <c r="Z250" s="71">
        <f t="shared" si="249"/>
        <v>125.00000000000003</v>
      </c>
      <c r="AA250" s="72">
        <f t="shared" si="245"/>
        <v>57189.149999999987</v>
      </c>
      <c r="AB250" s="70">
        <f t="shared" si="229"/>
        <v>3</v>
      </c>
      <c r="AC250" s="139">
        <f t="shared" si="246"/>
        <v>275</v>
      </c>
      <c r="AD250" s="113">
        <f t="shared" si="247"/>
        <v>315749.34999999998</v>
      </c>
      <c r="AE250" s="114"/>
    </row>
    <row r="251" spans="1:31" ht="11.5" customHeight="1" x14ac:dyDescent="0.3">
      <c r="A251" s="112">
        <v>44279</v>
      </c>
      <c r="B251" s="159">
        <f t="shared" si="238"/>
        <v>3</v>
      </c>
      <c r="C251" s="159">
        <f t="shared" si="230"/>
        <v>2021</v>
      </c>
      <c r="D251" s="98" t="s">
        <v>298</v>
      </c>
      <c r="E251" s="77" t="s">
        <v>108</v>
      </c>
      <c r="F251" s="77" t="s">
        <v>109</v>
      </c>
      <c r="G251" s="108" t="s">
        <v>26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48"/>
        <v>320</v>
      </c>
      <c r="X251" s="69">
        <f t="shared" si="244"/>
        <v>258880.2</v>
      </c>
      <c r="Y251" s="70">
        <v>4</v>
      </c>
      <c r="Z251" s="71">
        <f t="shared" si="249"/>
        <v>60</v>
      </c>
      <c r="AA251" s="72">
        <f t="shared" si="245"/>
        <v>57249.149999999987</v>
      </c>
      <c r="AB251" s="70">
        <f t="shared" si="229"/>
        <v>3</v>
      </c>
      <c r="AC251" s="139">
        <f t="shared" si="246"/>
        <v>380</v>
      </c>
      <c r="AD251" s="113">
        <f t="shared" si="247"/>
        <v>316129.34999999998</v>
      </c>
      <c r="AE251" s="114"/>
    </row>
    <row r="252" spans="1:31" ht="11.5" customHeight="1" x14ac:dyDescent="0.3">
      <c r="A252" s="112">
        <v>44280</v>
      </c>
      <c r="B252" s="159">
        <f t="shared" si="238"/>
        <v>3</v>
      </c>
      <c r="C252" s="159">
        <f t="shared" si="230"/>
        <v>2021</v>
      </c>
      <c r="D252" s="98" t="s">
        <v>299</v>
      </c>
      <c r="E252" s="77" t="s">
        <v>229</v>
      </c>
      <c r="F252" s="77" t="s">
        <v>243</v>
      </c>
      <c r="G252" s="3" t="s">
        <v>222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48"/>
        <v>210</v>
      </c>
      <c r="X252" s="69">
        <f t="shared" si="244"/>
        <v>259090.2</v>
      </c>
      <c r="Y252" s="70">
        <v>1</v>
      </c>
      <c r="Z252" s="71">
        <f t="shared" si="249"/>
        <v>30</v>
      </c>
      <c r="AA252" s="72">
        <f t="shared" si="245"/>
        <v>57279.149999999987</v>
      </c>
      <c r="AB252" s="70">
        <f t="shared" si="229"/>
        <v>3</v>
      </c>
      <c r="AC252" s="139">
        <f t="shared" si="246"/>
        <v>240</v>
      </c>
      <c r="AD252" s="113">
        <f t="shared" si="247"/>
        <v>316369.34999999998</v>
      </c>
      <c r="AE252" s="114"/>
    </row>
    <row r="253" spans="1:31" ht="11.5" customHeight="1" x14ac:dyDescent="0.3">
      <c r="A253" s="112">
        <v>44285</v>
      </c>
      <c r="B253" s="159">
        <f t="shared" si="238"/>
        <v>3</v>
      </c>
      <c r="C253" s="159">
        <f t="shared" si="230"/>
        <v>2021</v>
      </c>
      <c r="D253" s="98" t="s">
        <v>300</v>
      </c>
      <c r="E253" s="77" t="s">
        <v>80</v>
      </c>
      <c r="F253" s="77" t="s">
        <v>81</v>
      </c>
      <c r="G253" s="3" t="s">
        <v>281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48"/>
        <v>3240</v>
      </c>
      <c r="X253" s="69">
        <f t="shared" si="244"/>
        <v>262330.2</v>
      </c>
      <c r="Y253" s="70">
        <v>2</v>
      </c>
      <c r="Z253" s="71">
        <f t="shared" si="249"/>
        <v>269.99999999999983</v>
      </c>
      <c r="AA253" s="72">
        <f t="shared" si="245"/>
        <v>57549.149999999987</v>
      </c>
      <c r="AB253" s="70">
        <f t="shared" si="229"/>
        <v>3</v>
      </c>
      <c r="AC253" s="139">
        <f t="shared" si="246"/>
        <v>3510</v>
      </c>
      <c r="AD253" s="113">
        <f t="shared" si="247"/>
        <v>319879.34999999998</v>
      </c>
      <c r="AE253" s="114"/>
    </row>
    <row r="254" spans="1:31" ht="11.5" customHeight="1" x14ac:dyDescent="0.3">
      <c r="A254" s="112">
        <v>44287</v>
      </c>
      <c r="B254" s="159">
        <f t="shared" si="238"/>
        <v>4</v>
      </c>
      <c r="C254" s="159">
        <f t="shared" si="230"/>
        <v>2021</v>
      </c>
      <c r="D254" s="98" t="s">
        <v>301</v>
      </c>
      <c r="E254" s="77" t="s">
        <v>78</v>
      </c>
      <c r="F254" s="77" t="s">
        <v>63</v>
      </c>
      <c r="G254" s="3" t="s">
        <v>36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48"/>
        <v>4224</v>
      </c>
      <c r="X254" s="69">
        <f t="shared" si="244"/>
        <v>266554.2</v>
      </c>
      <c r="Y254" s="70">
        <v>3</v>
      </c>
      <c r="Z254" s="71">
        <f t="shared" si="249"/>
        <v>1187.9999999999993</v>
      </c>
      <c r="AA254" s="72">
        <f t="shared" si="245"/>
        <v>58737.149999999987</v>
      </c>
      <c r="AB254" s="70">
        <f t="shared" si="229"/>
        <v>4</v>
      </c>
      <c r="AC254" s="139">
        <f t="shared" ref="AC254:AC277" si="250">W254+Z254</f>
        <v>5411.9999999999991</v>
      </c>
      <c r="AD254" s="113">
        <f t="shared" ref="AD254:AD277" si="251">X254+AA254</f>
        <v>325291.34999999998</v>
      </c>
      <c r="AE254" s="114"/>
    </row>
    <row r="255" spans="1:31" ht="11.5" customHeight="1" x14ac:dyDescent="0.3">
      <c r="A255" s="112">
        <v>44287</v>
      </c>
      <c r="B255" s="159">
        <f t="shared" si="238"/>
        <v>4</v>
      </c>
      <c r="C255" s="159">
        <f t="shared" si="230"/>
        <v>2021</v>
      </c>
      <c r="D255" s="98" t="s">
        <v>301</v>
      </c>
      <c r="E255" s="77" t="s">
        <v>78</v>
      </c>
      <c r="F255" s="77" t="s">
        <v>63</v>
      </c>
      <c r="G255" s="3" t="s">
        <v>40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48"/>
        <v>394.2</v>
      </c>
      <c r="X255" s="69">
        <f t="shared" si="244"/>
        <v>266948.40000000002</v>
      </c>
      <c r="Y255" s="70">
        <v>1</v>
      </c>
      <c r="Z255" s="71">
        <f t="shared" si="249"/>
        <v>64.800000000000011</v>
      </c>
      <c r="AA255" s="72">
        <f t="shared" si="245"/>
        <v>58801.94999999999</v>
      </c>
      <c r="AB255" s="70">
        <f t="shared" si="229"/>
        <v>4</v>
      </c>
      <c r="AC255" s="139">
        <f t="shared" si="250"/>
        <v>459</v>
      </c>
      <c r="AD255" s="113">
        <f t="shared" si="251"/>
        <v>325750.35000000003</v>
      </c>
      <c r="AE255" s="114"/>
    </row>
    <row r="256" spans="1:31" ht="11.5" customHeight="1" x14ac:dyDescent="0.3">
      <c r="A256" s="112">
        <v>44287</v>
      </c>
      <c r="B256" s="159">
        <f t="shared" si="238"/>
        <v>4</v>
      </c>
      <c r="C256" s="159">
        <f t="shared" si="230"/>
        <v>2021</v>
      </c>
      <c r="D256" s="98" t="s">
        <v>301</v>
      </c>
      <c r="E256" s="77" t="s">
        <v>78</v>
      </c>
      <c r="F256" s="77" t="s">
        <v>63</v>
      </c>
      <c r="G256" s="3" t="s">
        <v>42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2">(L256-H256)/H256</f>
        <v>0.66666666666666674</v>
      </c>
      <c r="N256" s="56">
        <f t="shared" ref="N256:N289" si="253">L256-H256</f>
        <v>0.8</v>
      </c>
      <c r="O256" s="57">
        <f t="shared" ref="O256:O289" si="254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5">K256*Y256</f>
        <v>150</v>
      </c>
      <c r="X256" s="69">
        <f t="shared" si="244"/>
        <v>267098.40000000002</v>
      </c>
      <c r="Y256" s="70">
        <v>5</v>
      </c>
      <c r="Z256" s="71">
        <f t="shared" si="249"/>
        <v>100</v>
      </c>
      <c r="AA256" s="72">
        <f t="shared" si="245"/>
        <v>58901.94999999999</v>
      </c>
      <c r="AB256" s="70">
        <f t="shared" si="229"/>
        <v>4</v>
      </c>
      <c r="AC256" s="139">
        <f t="shared" si="250"/>
        <v>250</v>
      </c>
      <c r="AD256" s="113">
        <f t="shared" si="251"/>
        <v>326000.35000000003</v>
      </c>
      <c r="AE256" s="114"/>
    </row>
    <row r="257" spans="1:31" ht="11.5" customHeight="1" x14ac:dyDescent="0.3">
      <c r="A257" s="112">
        <v>44287</v>
      </c>
      <c r="B257" s="159">
        <f t="shared" si="238"/>
        <v>4</v>
      </c>
      <c r="C257" s="159">
        <f t="shared" si="230"/>
        <v>2021</v>
      </c>
      <c r="D257" s="98" t="s">
        <v>301</v>
      </c>
      <c r="E257" s="77" t="s">
        <v>78</v>
      </c>
      <c r="F257" s="77" t="s">
        <v>63</v>
      </c>
      <c r="G257" s="3" t="s">
        <v>26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2"/>
        <v>0.25</v>
      </c>
      <c r="N257" s="56">
        <f t="shared" si="253"/>
        <v>4</v>
      </c>
      <c r="O257" s="57">
        <f t="shared" si="254"/>
        <v>20</v>
      </c>
      <c r="P257" s="58"/>
      <c r="Q257" s="57"/>
      <c r="R257" s="59"/>
      <c r="S257" s="60"/>
      <c r="T257" s="56"/>
      <c r="U257" s="61"/>
      <c r="V257" s="62"/>
      <c r="W257" s="68">
        <f t="shared" si="255"/>
        <v>400</v>
      </c>
      <c r="X257" s="69">
        <f t="shared" si="244"/>
        <v>267498.40000000002</v>
      </c>
      <c r="Y257" s="70">
        <v>5</v>
      </c>
      <c r="Z257" s="71">
        <f t="shared" si="249"/>
        <v>100</v>
      </c>
      <c r="AA257" s="72">
        <f t="shared" si="245"/>
        <v>59001.94999999999</v>
      </c>
      <c r="AB257" s="70">
        <f t="shared" si="229"/>
        <v>4</v>
      </c>
      <c r="AC257" s="139">
        <f t="shared" si="250"/>
        <v>500</v>
      </c>
      <c r="AD257" s="113">
        <f t="shared" si="251"/>
        <v>326500.35000000003</v>
      </c>
      <c r="AE257" s="114"/>
    </row>
    <row r="258" spans="1:31" ht="11.5" customHeight="1" x14ac:dyDescent="0.3">
      <c r="A258" s="112">
        <v>44287</v>
      </c>
      <c r="B258" s="159">
        <f t="shared" si="238"/>
        <v>4</v>
      </c>
      <c r="C258" s="159">
        <f t="shared" si="230"/>
        <v>2021</v>
      </c>
      <c r="D258" s="98" t="s">
        <v>302</v>
      </c>
      <c r="E258" s="77" t="s">
        <v>78</v>
      </c>
      <c r="F258" s="77" t="s">
        <v>63</v>
      </c>
      <c r="G258" s="3" t="s">
        <v>60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2"/>
        <v>0.6071428571428571</v>
      </c>
      <c r="N258" s="56">
        <f t="shared" si="253"/>
        <v>17</v>
      </c>
      <c r="O258" s="57">
        <f t="shared" si="254"/>
        <v>17</v>
      </c>
      <c r="P258" s="58"/>
      <c r="Q258" s="57"/>
      <c r="R258" s="59"/>
      <c r="S258" s="60"/>
      <c r="T258" s="56"/>
      <c r="U258" s="61"/>
      <c r="V258" s="62"/>
      <c r="W258" s="68">
        <f t="shared" si="255"/>
        <v>56</v>
      </c>
      <c r="X258" s="69">
        <f t="shared" si="244"/>
        <v>267554.40000000002</v>
      </c>
      <c r="Y258" s="70">
        <v>2</v>
      </c>
      <c r="Z258" s="71">
        <f t="shared" si="249"/>
        <v>34</v>
      </c>
      <c r="AA258" s="72">
        <f t="shared" si="245"/>
        <v>59035.94999999999</v>
      </c>
      <c r="AB258" s="70">
        <f t="shared" si="229"/>
        <v>4</v>
      </c>
      <c r="AC258" s="139">
        <f t="shared" si="250"/>
        <v>90</v>
      </c>
      <c r="AD258" s="113">
        <f t="shared" si="251"/>
        <v>326590.35000000003</v>
      </c>
      <c r="AE258" s="114"/>
    </row>
    <row r="259" spans="1:31" ht="11.5" customHeight="1" x14ac:dyDescent="0.3">
      <c r="A259" s="112">
        <v>44294</v>
      </c>
      <c r="B259" s="159">
        <f t="shared" si="238"/>
        <v>4</v>
      </c>
      <c r="C259" s="159">
        <f t="shared" si="230"/>
        <v>2021</v>
      </c>
      <c r="D259" s="98" t="s">
        <v>303</v>
      </c>
      <c r="E259" s="77" t="s">
        <v>259</v>
      </c>
      <c r="F259" s="77" t="s">
        <v>260</v>
      </c>
      <c r="G259" s="3" t="s">
        <v>251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2"/>
        <v>0.13333333333333333</v>
      </c>
      <c r="N259" s="56">
        <f t="shared" si="253"/>
        <v>1</v>
      </c>
      <c r="O259" s="57">
        <f t="shared" si="254"/>
        <v>220</v>
      </c>
      <c r="P259" s="58"/>
      <c r="Q259" s="57"/>
      <c r="R259" s="59"/>
      <c r="S259" s="60"/>
      <c r="T259" s="56"/>
      <c r="U259" s="61"/>
      <c r="V259" s="62"/>
      <c r="W259" s="68">
        <f t="shared" si="255"/>
        <v>1650</v>
      </c>
      <c r="X259" s="69">
        <f t="shared" si="244"/>
        <v>269204.40000000002</v>
      </c>
      <c r="Y259" s="70">
        <v>1</v>
      </c>
      <c r="Z259" s="71">
        <f t="shared" si="249"/>
        <v>220</v>
      </c>
      <c r="AA259" s="72">
        <f t="shared" si="245"/>
        <v>59255.94999999999</v>
      </c>
      <c r="AB259" s="70">
        <f t="shared" si="229"/>
        <v>4</v>
      </c>
      <c r="AC259" s="139">
        <f t="shared" si="250"/>
        <v>1870</v>
      </c>
      <c r="AD259" s="113">
        <f t="shared" si="251"/>
        <v>328460.35000000003</v>
      </c>
      <c r="AE259" s="114"/>
    </row>
    <row r="260" spans="1:31" ht="11.5" customHeight="1" x14ac:dyDescent="0.3">
      <c r="A260" s="112">
        <v>44294</v>
      </c>
      <c r="B260" s="159">
        <f t="shared" si="238"/>
        <v>4</v>
      </c>
      <c r="C260" s="159">
        <f t="shared" si="230"/>
        <v>2021</v>
      </c>
      <c r="D260" s="98" t="s">
        <v>303</v>
      </c>
      <c r="E260" s="77" t="s">
        <v>259</v>
      </c>
      <c r="F260" s="77" t="s">
        <v>260</v>
      </c>
      <c r="G260" s="3" t="s">
        <v>172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2"/>
        <v>0.37096774193548382</v>
      </c>
      <c r="N260" s="56">
        <f t="shared" si="253"/>
        <v>2.2999999999999998</v>
      </c>
      <c r="O260" s="57">
        <f t="shared" si="254"/>
        <v>69</v>
      </c>
      <c r="P260" s="58"/>
      <c r="Q260" s="57"/>
      <c r="R260" s="59"/>
      <c r="S260" s="60"/>
      <c r="T260" s="56"/>
      <c r="U260" s="61"/>
      <c r="V260" s="62"/>
      <c r="W260" s="68">
        <f t="shared" si="255"/>
        <v>186</v>
      </c>
      <c r="X260" s="69">
        <f t="shared" si="244"/>
        <v>269390.40000000002</v>
      </c>
      <c r="Y260" s="70">
        <v>1</v>
      </c>
      <c r="Z260" s="71">
        <f t="shared" si="249"/>
        <v>69</v>
      </c>
      <c r="AA260" s="72">
        <f t="shared" si="245"/>
        <v>59324.94999999999</v>
      </c>
      <c r="AB260" s="70">
        <f t="shared" si="229"/>
        <v>4</v>
      </c>
      <c r="AC260" s="139">
        <f t="shared" si="250"/>
        <v>255</v>
      </c>
      <c r="AD260" s="113">
        <f t="shared" si="251"/>
        <v>328715.35000000003</v>
      </c>
      <c r="AE260" s="114"/>
    </row>
    <row r="261" spans="1:31" ht="11.5" customHeight="1" x14ac:dyDescent="0.3">
      <c r="A261" s="112">
        <v>44294</v>
      </c>
      <c r="B261" s="159">
        <f t="shared" si="238"/>
        <v>4</v>
      </c>
      <c r="C261" s="159">
        <f t="shared" si="230"/>
        <v>2021</v>
      </c>
      <c r="D261" s="98" t="s">
        <v>303</v>
      </c>
      <c r="E261" s="77" t="s">
        <v>259</v>
      </c>
      <c r="F261" s="77" t="s">
        <v>260</v>
      </c>
      <c r="G261" s="3" t="s">
        <v>26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2"/>
        <v>0.25</v>
      </c>
      <c r="N261" s="56">
        <f t="shared" si="253"/>
        <v>4</v>
      </c>
      <c r="O261" s="57">
        <f t="shared" si="254"/>
        <v>20</v>
      </c>
      <c r="P261" s="58"/>
      <c r="Q261" s="57"/>
      <c r="R261" s="59"/>
      <c r="S261" s="60"/>
      <c r="T261" s="56"/>
      <c r="U261" s="61"/>
      <c r="V261" s="62"/>
      <c r="W261" s="68">
        <f t="shared" si="255"/>
        <v>80</v>
      </c>
      <c r="X261" s="69">
        <f t="shared" si="244"/>
        <v>269470.40000000002</v>
      </c>
      <c r="Y261" s="70">
        <v>1</v>
      </c>
      <c r="Z261" s="71">
        <f t="shared" si="249"/>
        <v>20</v>
      </c>
      <c r="AA261" s="72">
        <f t="shared" si="245"/>
        <v>59344.94999999999</v>
      </c>
      <c r="AB261" s="70">
        <f t="shared" ref="AB261:AB324" si="256">MONTH(A261)</f>
        <v>4</v>
      </c>
      <c r="AC261" s="139">
        <f t="shared" si="250"/>
        <v>100</v>
      </c>
      <c r="AD261" s="113">
        <f t="shared" si="251"/>
        <v>328815.35000000003</v>
      </c>
      <c r="AE261" s="114"/>
    </row>
    <row r="262" spans="1:31" ht="11.5" customHeight="1" x14ac:dyDescent="0.3">
      <c r="A262" s="112">
        <v>44294</v>
      </c>
      <c r="B262" s="159">
        <f t="shared" si="238"/>
        <v>4</v>
      </c>
      <c r="C262" s="159">
        <f t="shared" ref="C262:C325" si="257">YEAR(A262)</f>
        <v>2021</v>
      </c>
      <c r="D262" s="98" t="s">
        <v>304</v>
      </c>
      <c r="E262" s="77" t="s">
        <v>108</v>
      </c>
      <c r="F262" s="77" t="s">
        <v>109</v>
      </c>
      <c r="G262" s="3" t="s">
        <v>283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2"/>
        <v>5.3333333333333378E-2</v>
      </c>
      <c r="N262" s="56">
        <f t="shared" si="253"/>
        <v>0.40000000000000036</v>
      </c>
      <c r="O262" s="57">
        <f t="shared" si="254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5"/>
        <v>8250</v>
      </c>
      <c r="X262" s="69">
        <f t="shared" si="244"/>
        <v>277720.40000000002</v>
      </c>
      <c r="Y262" s="70">
        <v>5</v>
      </c>
      <c r="Z262" s="71">
        <f t="shared" si="249"/>
        <v>440.00000000000045</v>
      </c>
      <c r="AA262" s="72">
        <f t="shared" si="245"/>
        <v>59784.94999999999</v>
      </c>
      <c r="AB262" s="70">
        <f t="shared" si="256"/>
        <v>4</v>
      </c>
      <c r="AC262" s="139">
        <f t="shared" si="250"/>
        <v>8690</v>
      </c>
      <c r="AD262" s="113">
        <f t="shared" si="251"/>
        <v>337505.35000000003</v>
      </c>
      <c r="AE262" s="114"/>
    </row>
    <row r="263" spans="1:31" ht="11.5" customHeight="1" x14ac:dyDescent="0.3">
      <c r="A263" s="112">
        <v>44294</v>
      </c>
      <c r="B263" s="159">
        <f t="shared" si="238"/>
        <v>4</v>
      </c>
      <c r="C263" s="159">
        <f t="shared" si="257"/>
        <v>2021</v>
      </c>
      <c r="D263" s="98" t="s">
        <v>304</v>
      </c>
      <c r="E263" s="77" t="s">
        <v>108</v>
      </c>
      <c r="F263" s="77" t="s">
        <v>109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2"/>
        <v>0.65957446808510634</v>
      </c>
      <c r="N263" s="56">
        <f t="shared" si="253"/>
        <v>3.0999999999999996</v>
      </c>
      <c r="O263" s="57">
        <f t="shared" si="254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5"/>
        <v>1043.4000000000001</v>
      </c>
      <c r="X263" s="69">
        <f t="shared" si="244"/>
        <v>278763.80000000005</v>
      </c>
      <c r="Y263" s="70">
        <v>6</v>
      </c>
      <c r="Z263" s="71">
        <f t="shared" si="249"/>
        <v>688.19999999999993</v>
      </c>
      <c r="AA263" s="72">
        <f t="shared" si="245"/>
        <v>60473.149999999987</v>
      </c>
      <c r="AB263" s="70">
        <f t="shared" si="256"/>
        <v>4</v>
      </c>
      <c r="AC263" s="139">
        <f t="shared" si="250"/>
        <v>1731.6</v>
      </c>
      <c r="AD263" s="113">
        <f t="shared" si="251"/>
        <v>339236.95</v>
      </c>
      <c r="AE263" s="114"/>
    </row>
    <row r="264" spans="1:31" ht="11.5" customHeight="1" x14ac:dyDescent="0.3">
      <c r="A264" s="112">
        <v>44294</v>
      </c>
      <c r="B264" s="159">
        <f t="shared" si="238"/>
        <v>4</v>
      </c>
      <c r="C264" s="159">
        <f t="shared" si="257"/>
        <v>2021</v>
      </c>
      <c r="D264" s="98" t="s">
        <v>304</v>
      </c>
      <c r="E264" s="77" t="s">
        <v>108</v>
      </c>
      <c r="F264" s="77" t="s">
        <v>109</v>
      </c>
      <c r="G264" s="3" t="s">
        <v>34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2"/>
        <v>0.83333333333333359</v>
      </c>
      <c r="N264" s="56">
        <f t="shared" si="253"/>
        <v>1.0000000000000002</v>
      </c>
      <c r="O264" s="57">
        <f t="shared" si="254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5"/>
        <v>300</v>
      </c>
      <c r="X264" s="69">
        <f t="shared" si="244"/>
        <v>279063.80000000005</v>
      </c>
      <c r="Y264" s="70">
        <v>10</v>
      </c>
      <c r="Z264" s="71">
        <f t="shared" si="249"/>
        <v>250.00000000000006</v>
      </c>
      <c r="AA264" s="72">
        <f t="shared" si="245"/>
        <v>60723.149999999987</v>
      </c>
      <c r="AB264" s="70">
        <f t="shared" si="256"/>
        <v>4</v>
      </c>
      <c r="AC264" s="139">
        <f t="shared" si="250"/>
        <v>550</v>
      </c>
      <c r="AD264" s="113">
        <f t="shared" si="251"/>
        <v>339786.95</v>
      </c>
      <c r="AE264" s="114"/>
    </row>
    <row r="265" spans="1:31" ht="11.5" customHeight="1" x14ac:dyDescent="0.3">
      <c r="A265" s="112">
        <v>44294</v>
      </c>
      <c r="B265" s="159">
        <f t="shared" si="238"/>
        <v>4</v>
      </c>
      <c r="C265" s="159">
        <f t="shared" si="257"/>
        <v>2021</v>
      </c>
      <c r="D265" s="98" t="s">
        <v>304</v>
      </c>
      <c r="E265" s="77" t="s">
        <v>108</v>
      </c>
      <c r="F265" s="77" t="s">
        <v>109</v>
      </c>
      <c r="G265" s="3" t="s">
        <v>26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2"/>
        <v>0.1875</v>
      </c>
      <c r="N265" s="56">
        <f t="shared" si="253"/>
        <v>3</v>
      </c>
      <c r="O265" s="57">
        <f t="shared" si="254"/>
        <v>15</v>
      </c>
      <c r="P265" s="58"/>
      <c r="Q265" s="57"/>
      <c r="R265" s="59"/>
      <c r="S265" s="60"/>
      <c r="T265" s="56"/>
      <c r="U265" s="61"/>
      <c r="V265" s="62"/>
      <c r="W265" s="68">
        <f t="shared" si="255"/>
        <v>160</v>
      </c>
      <c r="X265" s="69">
        <f t="shared" si="244"/>
        <v>279223.80000000005</v>
      </c>
      <c r="Y265" s="70">
        <v>2</v>
      </c>
      <c r="Z265" s="71">
        <f t="shared" si="249"/>
        <v>30</v>
      </c>
      <c r="AA265" s="72">
        <f t="shared" si="245"/>
        <v>60753.149999999987</v>
      </c>
      <c r="AB265" s="70">
        <f t="shared" si="256"/>
        <v>4</v>
      </c>
      <c r="AC265" s="139">
        <f t="shared" si="250"/>
        <v>190</v>
      </c>
      <c r="AD265" s="113">
        <f t="shared" si="251"/>
        <v>339976.95</v>
      </c>
      <c r="AE265" s="114"/>
    </row>
    <row r="266" spans="1:31" ht="11.5" customHeight="1" x14ac:dyDescent="0.3">
      <c r="A266" s="112">
        <v>44294</v>
      </c>
      <c r="B266" s="159">
        <f t="shared" si="238"/>
        <v>4</v>
      </c>
      <c r="C266" s="159">
        <f t="shared" si="257"/>
        <v>2021</v>
      </c>
      <c r="D266" s="98" t="s">
        <v>304</v>
      </c>
      <c r="E266" s="77" t="s">
        <v>108</v>
      </c>
      <c r="F266" s="77" t="s">
        <v>109</v>
      </c>
      <c r="G266" s="3" t="s">
        <v>284</v>
      </c>
      <c r="H266" s="75">
        <v>29</v>
      </c>
      <c r="I266" s="51">
        <v>10</v>
      </c>
      <c r="J266" s="67"/>
      <c r="K266" s="53">
        <f t="shared" ref="K266:K347" si="258">I266*H266</f>
        <v>290</v>
      </c>
      <c r="L266" s="54">
        <v>36</v>
      </c>
      <c r="M266" s="55">
        <f t="shared" si="252"/>
        <v>0.2413793103448276</v>
      </c>
      <c r="N266" s="56">
        <f t="shared" si="253"/>
        <v>7</v>
      </c>
      <c r="O266" s="57">
        <f t="shared" si="254"/>
        <v>70</v>
      </c>
      <c r="P266" s="58"/>
      <c r="Q266" s="57"/>
      <c r="R266" s="59"/>
      <c r="S266" s="60"/>
      <c r="T266" s="56"/>
      <c r="U266" s="61"/>
      <c r="V266" s="62"/>
      <c r="W266" s="68">
        <f t="shared" si="255"/>
        <v>580</v>
      </c>
      <c r="X266" s="69">
        <f t="shared" si="244"/>
        <v>279803.80000000005</v>
      </c>
      <c r="Y266" s="70">
        <v>2</v>
      </c>
      <c r="Z266" s="71">
        <f t="shared" si="249"/>
        <v>140</v>
      </c>
      <c r="AA266" s="72">
        <f t="shared" si="245"/>
        <v>60893.149999999987</v>
      </c>
      <c r="AB266" s="70">
        <f t="shared" si="256"/>
        <v>4</v>
      </c>
      <c r="AC266" s="139">
        <f t="shared" si="250"/>
        <v>720</v>
      </c>
      <c r="AD266" s="113">
        <f t="shared" si="251"/>
        <v>340696.95</v>
      </c>
      <c r="AE266" s="114"/>
    </row>
    <row r="267" spans="1:31" ht="11.5" customHeight="1" x14ac:dyDescent="0.3">
      <c r="A267" s="112">
        <v>44294</v>
      </c>
      <c r="B267" s="159">
        <f t="shared" si="238"/>
        <v>4</v>
      </c>
      <c r="C267" s="159">
        <f t="shared" si="257"/>
        <v>2021</v>
      </c>
      <c r="D267" s="98" t="s">
        <v>304</v>
      </c>
      <c r="E267" s="77" t="s">
        <v>108</v>
      </c>
      <c r="F267" s="77" t="s">
        <v>109</v>
      </c>
      <c r="G267" s="3" t="s">
        <v>285</v>
      </c>
      <c r="H267" s="75">
        <v>42</v>
      </c>
      <c r="I267" s="51">
        <v>1</v>
      </c>
      <c r="J267" s="67"/>
      <c r="K267" s="53">
        <f t="shared" si="258"/>
        <v>42</v>
      </c>
      <c r="L267" s="54">
        <v>55</v>
      </c>
      <c r="M267" s="55">
        <f t="shared" si="252"/>
        <v>0.30952380952380953</v>
      </c>
      <c r="N267" s="56">
        <f t="shared" si="253"/>
        <v>13</v>
      </c>
      <c r="O267" s="57">
        <f t="shared" si="254"/>
        <v>13</v>
      </c>
      <c r="P267" s="58"/>
      <c r="Q267" s="57"/>
      <c r="R267" s="59"/>
      <c r="S267" s="60"/>
      <c r="T267" s="56"/>
      <c r="U267" s="61"/>
      <c r="V267" s="62"/>
      <c r="W267" s="68">
        <f t="shared" si="255"/>
        <v>168</v>
      </c>
      <c r="X267" s="69">
        <f t="shared" si="244"/>
        <v>279971.80000000005</v>
      </c>
      <c r="Y267" s="70">
        <v>4</v>
      </c>
      <c r="Z267" s="71">
        <f t="shared" si="249"/>
        <v>52</v>
      </c>
      <c r="AA267" s="72">
        <f t="shared" si="245"/>
        <v>60945.149999999987</v>
      </c>
      <c r="AB267" s="70">
        <f t="shared" si="256"/>
        <v>4</v>
      </c>
      <c r="AC267" s="139">
        <f t="shared" si="250"/>
        <v>220</v>
      </c>
      <c r="AD267" s="113">
        <f t="shared" si="251"/>
        <v>340916.95</v>
      </c>
      <c r="AE267" s="114"/>
    </row>
    <row r="268" spans="1:31" ht="11.5" customHeight="1" x14ac:dyDescent="0.3">
      <c r="A268" s="112">
        <v>44295</v>
      </c>
      <c r="B268" s="159">
        <f t="shared" si="238"/>
        <v>4</v>
      </c>
      <c r="C268" s="159">
        <f t="shared" si="257"/>
        <v>2021</v>
      </c>
      <c r="D268" s="98" t="s">
        <v>305</v>
      </c>
      <c r="E268" s="77" t="s">
        <v>68</v>
      </c>
      <c r="F268" s="77" t="s">
        <v>66</v>
      </c>
      <c r="G268" s="3" t="s">
        <v>286</v>
      </c>
      <c r="H268" s="75">
        <v>11.5</v>
      </c>
      <c r="I268" s="51">
        <v>20</v>
      </c>
      <c r="J268" s="67"/>
      <c r="K268" s="53">
        <f t="shared" si="258"/>
        <v>230</v>
      </c>
      <c r="L268" s="54">
        <v>13</v>
      </c>
      <c r="M268" s="55">
        <f t="shared" si="252"/>
        <v>0.13043478260869565</v>
      </c>
      <c r="N268" s="56">
        <f t="shared" si="253"/>
        <v>1.5</v>
      </c>
      <c r="O268" s="57">
        <f t="shared" si="254"/>
        <v>30</v>
      </c>
      <c r="P268" s="58"/>
      <c r="Q268" s="57"/>
      <c r="R268" s="59"/>
      <c r="S268" s="60"/>
      <c r="T268" s="56"/>
      <c r="U268" s="61"/>
      <c r="V268" s="62"/>
      <c r="W268" s="68">
        <f t="shared" si="255"/>
        <v>460</v>
      </c>
      <c r="X268" s="69">
        <f t="shared" si="244"/>
        <v>280431.80000000005</v>
      </c>
      <c r="Y268" s="70">
        <v>2</v>
      </c>
      <c r="Z268" s="71">
        <f t="shared" si="249"/>
        <v>60</v>
      </c>
      <c r="AA268" s="72">
        <f t="shared" si="245"/>
        <v>61005.149999999987</v>
      </c>
      <c r="AB268" s="70">
        <f t="shared" si="256"/>
        <v>4</v>
      </c>
      <c r="AC268" s="139">
        <f t="shared" si="250"/>
        <v>520</v>
      </c>
      <c r="AD268" s="113">
        <f t="shared" si="251"/>
        <v>341436.95</v>
      </c>
      <c r="AE268" s="114"/>
    </row>
    <row r="269" spans="1:31" ht="11.5" customHeight="1" x14ac:dyDescent="0.3">
      <c r="A269" s="112">
        <v>44313</v>
      </c>
      <c r="B269" s="159">
        <f t="shared" si="238"/>
        <v>4</v>
      </c>
      <c r="C269" s="159">
        <f t="shared" si="257"/>
        <v>2021</v>
      </c>
      <c r="D269" s="98" t="s">
        <v>306</v>
      </c>
      <c r="E269" s="77" t="s">
        <v>104</v>
      </c>
      <c r="F269" s="77" t="s">
        <v>105</v>
      </c>
      <c r="G269" s="3" t="s">
        <v>251</v>
      </c>
      <c r="H269" s="75">
        <v>7.5</v>
      </c>
      <c r="I269" s="51">
        <v>220</v>
      </c>
      <c r="J269" s="67"/>
      <c r="K269" s="53">
        <f t="shared" si="258"/>
        <v>1650</v>
      </c>
      <c r="L269" s="54">
        <v>7.9</v>
      </c>
      <c r="M269" s="55">
        <f t="shared" si="252"/>
        <v>5.3333333333333378E-2</v>
      </c>
      <c r="N269" s="56">
        <f t="shared" si="253"/>
        <v>0.40000000000000036</v>
      </c>
      <c r="O269" s="57">
        <f t="shared" si="254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5"/>
        <v>3300</v>
      </c>
      <c r="X269" s="69">
        <f t="shared" si="244"/>
        <v>283731.80000000005</v>
      </c>
      <c r="Y269" s="70">
        <v>2</v>
      </c>
      <c r="Z269" s="71">
        <f t="shared" si="249"/>
        <v>176.00000000000017</v>
      </c>
      <c r="AA269" s="72">
        <f t="shared" si="245"/>
        <v>61181.149999999987</v>
      </c>
      <c r="AB269" s="70">
        <f t="shared" si="256"/>
        <v>4</v>
      </c>
      <c r="AC269" s="139">
        <f t="shared" si="250"/>
        <v>3476</v>
      </c>
      <c r="AD269" s="113">
        <f t="shared" si="251"/>
        <v>344912.95</v>
      </c>
      <c r="AE269" s="114"/>
    </row>
    <row r="270" spans="1:31" ht="11.5" customHeight="1" x14ac:dyDescent="0.3">
      <c r="A270" s="112">
        <v>44313</v>
      </c>
      <c r="B270" s="159">
        <f t="shared" si="238"/>
        <v>4</v>
      </c>
      <c r="C270" s="159">
        <f t="shared" si="257"/>
        <v>2021</v>
      </c>
      <c r="D270" s="98" t="s">
        <v>306</v>
      </c>
      <c r="E270" s="77" t="s">
        <v>104</v>
      </c>
      <c r="F270" s="77" t="s">
        <v>105</v>
      </c>
      <c r="G270" s="3" t="s">
        <v>291</v>
      </c>
      <c r="H270" s="75">
        <v>7.6</v>
      </c>
      <c r="I270" s="51">
        <v>220</v>
      </c>
      <c r="J270" s="67"/>
      <c r="K270" s="53">
        <f t="shared" si="258"/>
        <v>1672</v>
      </c>
      <c r="L270" s="54">
        <v>7.9</v>
      </c>
      <c r="M270" s="55">
        <f t="shared" si="252"/>
        <v>3.9473684210526411E-2</v>
      </c>
      <c r="N270" s="56">
        <f t="shared" si="253"/>
        <v>0.30000000000000071</v>
      </c>
      <c r="O270" s="57">
        <f t="shared" si="254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5"/>
        <v>1672</v>
      </c>
      <c r="X270" s="69">
        <f t="shared" si="244"/>
        <v>285403.80000000005</v>
      </c>
      <c r="Y270" s="70">
        <v>1</v>
      </c>
      <c r="Z270" s="71">
        <f t="shared" si="249"/>
        <v>66.000000000000156</v>
      </c>
      <c r="AA270" s="72">
        <f t="shared" si="245"/>
        <v>61247.149999999987</v>
      </c>
      <c r="AB270" s="70">
        <f t="shared" si="256"/>
        <v>4</v>
      </c>
      <c r="AC270" s="139">
        <f t="shared" si="250"/>
        <v>1738.0000000000002</v>
      </c>
      <c r="AD270" s="113">
        <f t="shared" si="251"/>
        <v>346650.95</v>
      </c>
      <c r="AE270" s="114"/>
    </row>
    <row r="271" spans="1:31" ht="11.5" customHeight="1" x14ac:dyDescent="0.3">
      <c r="A271" s="112">
        <v>44313</v>
      </c>
      <c r="B271" s="159">
        <f t="shared" si="238"/>
        <v>4</v>
      </c>
      <c r="C271" s="159">
        <f t="shared" si="257"/>
        <v>2021</v>
      </c>
      <c r="D271" s="98" t="s">
        <v>306</v>
      </c>
      <c r="E271" s="77" t="s">
        <v>104</v>
      </c>
      <c r="F271" s="77" t="s">
        <v>105</v>
      </c>
      <c r="G271" s="3" t="s">
        <v>292</v>
      </c>
      <c r="H271" s="75">
        <v>7.5</v>
      </c>
      <c r="I271" s="51">
        <v>54</v>
      </c>
      <c r="J271" s="67"/>
      <c r="K271" s="53">
        <f t="shared" si="258"/>
        <v>405</v>
      </c>
      <c r="L271" s="54">
        <v>8.4</v>
      </c>
      <c r="M271" s="55">
        <f t="shared" si="252"/>
        <v>0.12000000000000005</v>
      </c>
      <c r="N271" s="56">
        <f t="shared" si="253"/>
        <v>0.90000000000000036</v>
      </c>
      <c r="O271" s="57">
        <f t="shared" si="254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5"/>
        <v>2025</v>
      </c>
      <c r="X271" s="69">
        <f t="shared" si="244"/>
        <v>287428.80000000005</v>
      </c>
      <c r="Y271" s="70">
        <v>5</v>
      </c>
      <c r="Z271" s="71">
        <f t="shared" si="249"/>
        <v>243.00000000000011</v>
      </c>
      <c r="AA271" s="72">
        <f t="shared" si="245"/>
        <v>61490.149999999987</v>
      </c>
      <c r="AB271" s="70">
        <f t="shared" si="256"/>
        <v>4</v>
      </c>
      <c r="AC271" s="139">
        <f t="shared" si="250"/>
        <v>2268</v>
      </c>
      <c r="AD271" s="113">
        <f t="shared" si="251"/>
        <v>348918.95</v>
      </c>
      <c r="AE271" s="114"/>
    </row>
    <row r="272" spans="1:31" ht="11.5" customHeight="1" x14ac:dyDescent="0.3">
      <c r="A272" s="112">
        <v>44315</v>
      </c>
      <c r="B272" s="159">
        <f t="shared" si="238"/>
        <v>4</v>
      </c>
      <c r="C272" s="159">
        <f t="shared" si="257"/>
        <v>2021</v>
      </c>
      <c r="D272" s="98" t="s">
        <v>309</v>
      </c>
      <c r="E272" s="77" t="s">
        <v>108</v>
      </c>
      <c r="F272" s="77" t="s">
        <v>109</v>
      </c>
      <c r="G272" s="3" t="s">
        <v>283</v>
      </c>
      <c r="H272" s="75">
        <v>7.5</v>
      </c>
      <c r="I272" s="51">
        <v>220</v>
      </c>
      <c r="J272" s="67"/>
      <c r="K272" s="53">
        <f t="shared" si="258"/>
        <v>1650</v>
      </c>
      <c r="L272" s="54">
        <v>7.9</v>
      </c>
      <c r="M272" s="55">
        <f t="shared" si="252"/>
        <v>5.3333333333333378E-2</v>
      </c>
      <c r="N272" s="56">
        <f t="shared" si="253"/>
        <v>0.40000000000000036</v>
      </c>
      <c r="O272" s="57">
        <f t="shared" si="254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5"/>
        <v>8250</v>
      </c>
      <c r="X272" s="69">
        <f t="shared" si="244"/>
        <v>295678.80000000005</v>
      </c>
      <c r="Y272" s="70">
        <v>5</v>
      </c>
      <c r="Z272" s="71">
        <f t="shared" si="249"/>
        <v>440.00000000000045</v>
      </c>
      <c r="AA272" s="72">
        <f t="shared" si="245"/>
        <v>61930.149999999987</v>
      </c>
      <c r="AB272" s="70">
        <f t="shared" si="256"/>
        <v>4</v>
      </c>
      <c r="AC272" s="139">
        <f t="shared" si="250"/>
        <v>8690</v>
      </c>
      <c r="AD272" s="113">
        <f t="shared" si="251"/>
        <v>357608.95</v>
      </c>
      <c r="AE272" s="114"/>
    </row>
    <row r="273" spans="1:31" ht="11.5" customHeight="1" x14ac:dyDescent="0.3">
      <c r="A273" s="112">
        <v>44315</v>
      </c>
      <c r="B273" s="159">
        <f t="shared" ref="B273:B336" si="259">MONTH(A273)</f>
        <v>4</v>
      </c>
      <c r="C273" s="159">
        <f t="shared" si="257"/>
        <v>2021</v>
      </c>
      <c r="D273" s="98" t="s">
        <v>309</v>
      </c>
      <c r="E273" s="77" t="s">
        <v>108</v>
      </c>
      <c r="F273" s="77" t="s">
        <v>109</v>
      </c>
      <c r="G273" s="3" t="s">
        <v>188</v>
      </c>
      <c r="H273" s="75">
        <v>6.2</v>
      </c>
      <c r="I273" s="51">
        <v>30</v>
      </c>
      <c r="J273" s="67"/>
      <c r="K273" s="53">
        <f t="shared" si="258"/>
        <v>186</v>
      </c>
      <c r="L273" s="54">
        <v>8.1999999999999993</v>
      </c>
      <c r="M273" s="55">
        <f t="shared" si="252"/>
        <v>0.32258064516129015</v>
      </c>
      <c r="N273" s="56">
        <f t="shared" si="253"/>
        <v>1.9999999999999991</v>
      </c>
      <c r="O273" s="57">
        <f t="shared" si="254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5"/>
        <v>930</v>
      </c>
      <c r="X273" s="69">
        <f t="shared" si="244"/>
        <v>296608.80000000005</v>
      </c>
      <c r="Y273" s="70">
        <v>5</v>
      </c>
      <c r="Z273" s="71">
        <f t="shared" si="249"/>
        <v>299.99999999999989</v>
      </c>
      <c r="AA273" s="72">
        <f t="shared" si="245"/>
        <v>62230.149999999987</v>
      </c>
      <c r="AB273" s="70">
        <f t="shared" si="256"/>
        <v>4</v>
      </c>
      <c r="AC273" s="139">
        <f t="shared" si="250"/>
        <v>1230</v>
      </c>
      <c r="AD273" s="113">
        <f t="shared" si="251"/>
        <v>358838.95</v>
      </c>
      <c r="AE273" s="114"/>
    </row>
    <row r="274" spans="1:31" ht="11.5" customHeight="1" x14ac:dyDescent="0.3">
      <c r="A274" s="112">
        <v>44315</v>
      </c>
      <c r="B274" s="159">
        <f t="shared" si="259"/>
        <v>4</v>
      </c>
      <c r="C274" s="159">
        <f t="shared" si="257"/>
        <v>2021</v>
      </c>
      <c r="D274" s="98" t="s">
        <v>309</v>
      </c>
      <c r="E274" s="77" t="s">
        <v>108</v>
      </c>
      <c r="F274" s="77" t="s">
        <v>109</v>
      </c>
      <c r="G274" s="3" t="s">
        <v>34</v>
      </c>
      <c r="H274" s="75">
        <v>1.2</v>
      </c>
      <c r="I274" s="51">
        <v>25</v>
      </c>
      <c r="J274" s="67"/>
      <c r="K274" s="53">
        <f t="shared" si="258"/>
        <v>30</v>
      </c>
      <c r="L274" s="54">
        <v>2.2000000000000002</v>
      </c>
      <c r="M274" s="55">
        <f t="shared" si="252"/>
        <v>0.83333333333333359</v>
      </c>
      <c r="N274" s="56">
        <f t="shared" si="253"/>
        <v>1.0000000000000002</v>
      </c>
      <c r="O274" s="57">
        <f t="shared" si="254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5"/>
        <v>300</v>
      </c>
      <c r="X274" s="69">
        <f t="shared" si="244"/>
        <v>296908.80000000005</v>
      </c>
      <c r="Y274" s="70">
        <v>10</v>
      </c>
      <c r="Z274" s="71">
        <f t="shared" si="249"/>
        <v>250.00000000000006</v>
      </c>
      <c r="AA274" s="72">
        <f t="shared" si="245"/>
        <v>62480.149999999987</v>
      </c>
      <c r="AB274" s="70">
        <f t="shared" si="256"/>
        <v>4</v>
      </c>
      <c r="AC274" s="139">
        <f t="shared" si="250"/>
        <v>550</v>
      </c>
      <c r="AD274" s="113">
        <f t="shared" si="251"/>
        <v>359388.95</v>
      </c>
      <c r="AE274" s="114"/>
    </row>
    <row r="275" spans="1:31" ht="11.5" customHeight="1" x14ac:dyDescent="0.3">
      <c r="A275" s="112">
        <v>44315</v>
      </c>
      <c r="B275" s="159">
        <f t="shared" si="259"/>
        <v>4</v>
      </c>
      <c r="C275" s="159">
        <f t="shared" si="257"/>
        <v>2021</v>
      </c>
      <c r="D275" s="98" t="s">
        <v>309</v>
      </c>
      <c r="E275" s="77" t="s">
        <v>108</v>
      </c>
      <c r="F275" s="77" t="s">
        <v>109</v>
      </c>
      <c r="G275" s="3" t="s">
        <v>26</v>
      </c>
      <c r="H275" s="75">
        <v>16</v>
      </c>
      <c r="I275" s="51">
        <v>5</v>
      </c>
      <c r="J275" s="67"/>
      <c r="K275" s="53">
        <f t="shared" si="258"/>
        <v>80</v>
      </c>
      <c r="L275" s="54">
        <v>19</v>
      </c>
      <c r="M275" s="55">
        <f t="shared" si="252"/>
        <v>0.1875</v>
      </c>
      <c r="N275" s="56">
        <f t="shared" si="253"/>
        <v>3</v>
      </c>
      <c r="O275" s="57">
        <f t="shared" si="254"/>
        <v>15</v>
      </c>
      <c r="P275" s="58"/>
      <c r="Q275" s="57"/>
      <c r="R275" s="59"/>
      <c r="S275" s="60"/>
      <c r="T275" s="56"/>
      <c r="U275" s="61"/>
      <c r="V275" s="62"/>
      <c r="W275" s="68">
        <f t="shared" si="255"/>
        <v>320</v>
      </c>
      <c r="X275" s="69">
        <f t="shared" si="244"/>
        <v>297228.80000000005</v>
      </c>
      <c r="Y275" s="70">
        <v>4</v>
      </c>
      <c r="Z275" s="71">
        <f t="shared" si="249"/>
        <v>60</v>
      </c>
      <c r="AA275" s="72">
        <f t="shared" si="245"/>
        <v>62540.149999999987</v>
      </c>
      <c r="AB275" s="70">
        <f t="shared" si="256"/>
        <v>4</v>
      </c>
      <c r="AC275" s="139">
        <f t="shared" si="250"/>
        <v>380</v>
      </c>
      <c r="AD275" s="113">
        <f t="shared" si="251"/>
        <v>359768.95</v>
      </c>
      <c r="AE275" s="114"/>
    </row>
    <row r="276" spans="1:31" ht="11.5" customHeight="1" x14ac:dyDescent="0.3">
      <c r="A276" s="112">
        <v>44315</v>
      </c>
      <c r="B276" s="159">
        <f t="shared" si="259"/>
        <v>4</v>
      </c>
      <c r="C276" s="159">
        <f t="shared" si="257"/>
        <v>2021</v>
      </c>
      <c r="D276" s="129" t="s">
        <v>309</v>
      </c>
      <c r="E276" s="77" t="s">
        <v>108</v>
      </c>
      <c r="F276" s="77" t="s">
        <v>109</v>
      </c>
      <c r="G276" s="3" t="s">
        <v>284</v>
      </c>
      <c r="H276" s="75">
        <v>29</v>
      </c>
      <c r="I276" s="51">
        <v>10</v>
      </c>
      <c r="J276" s="67"/>
      <c r="K276" s="53">
        <f t="shared" si="258"/>
        <v>290</v>
      </c>
      <c r="L276" s="54">
        <v>36</v>
      </c>
      <c r="M276" s="55">
        <f t="shared" si="252"/>
        <v>0.2413793103448276</v>
      </c>
      <c r="N276" s="56">
        <f t="shared" si="253"/>
        <v>7</v>
      </c>
      <c r="O276" s="57">
        <f t="shared" si="254"/>
        <v>70</v>
      </c>
      <c r="P276" s="58"/>
      <c r="Q276" s="57"/>
      <c r="R276" s="59"/>
      <c r="S276" s="60"/>
      <c r="T276" s="56"/>
      <c r="U276" s="61"/>
      <c r="V276" s="62"/>
      <c r="W276" s="68">
        <f t="shared" si="255"/>
        <v>290</v>
      </c>
      <c r="X276" s="69">
        <f t="shared" si="244"/>
        <v>297518.80000000005</v>
      </c>
      <c r="Y276" s="70">
        <v>1</v>
      </c>
      <c r="Z276" s="71">
        <f t="shared" si="249"/>
        <v>70</v>
      </c>
      <c r="AA276" s="72">
        <f t="shared" si="245"/>
        <v>62610.149999999987</v>
      </c>
      <c r="AB276" s="70">
        <f t="shared" si="256"/>
        <v>4</v>
      </c>
      <c r="AC276" s="139">
        <f t="shared" si="250"/>
        <v>360</v>
      </c>
      <c r="AD276" s="113">
        <f t="shared" si="251"/>
        <v>360128.95</v>
      </c>
      <c r="AE276" s="114"/>
    </row>
    <row r="277" spans="1:31" ht="11.5" customHeight="1" x14ac:dyDescent="0.3">
      <c r="A277" s="112">
        <v>44315</v>
      </c>
      <c r="B277" s="159">
        <f t="shared" si="259"/>
        <v>4</v>
      </c>
      <c r="C277" s="159">
        <f t="shared" si="257"/>
        <v>2021</v>
      </c>
      <c r="D277" s="129" t="s">
        <v>309</v>
      </c>
      <c r="E277" s="77" t="s">
        <v>108</v>
      </c>
      <c r="F277" s="77" t="s">
        <v>109</v>
      </c>
      <c r="G277" s="3" t="s">
        <v>310</v>
      </c>
      <c r="H277" s="75">
        <v>21.333300000000001</v>
      </c>
      <c r="I277" s="51">
        <v>15</v>
      </c>
      <c r="J277" s="67"/>
      <c r="K277" s="53">
        <f t="shared" si="258"/>
        <v>319.99950000000001</v>
      </c>
      <c r="L277" s="54">
        <v>25</v>
      </c>
      <c r="M277" s="55">
        <f t="shared" si="252"/>
        <v>0.17187683105754845</v>
      </c>
      <c r="N277" s="56">
        <f t="shared" si="253"/>
        <v>3.6666999999999987</v>
      </c>
      <c r="O277" s="57">
        <f t="shared" si="254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5"/>
        <v>319.99950000000001</v>
      </c>
      <c r="X277" s="69">
        <f t="shared" si="244"/>
        <v>297838.79950000002</v>
      </c>
      <c r="Y277" s="70">
        <v>1</v>
      </c>
      <c r="Z277" s="71">
        <f t="shared" si="249"/>
        <v>55.000499999999981</v>
      </c>
      <c r="AA277" s="72">
        <f t="shared" si="245"/>
        <v>62665.150499999989</v>
      </c>
      <c r="AB277" s="70">
        <f t="shared" si="256"/>
        <v>4</v>
      </c>
      <c r="AC277" s="139">
        <f t="shared" si="250"/>
        <v>375</v>
      </c>
      <c r="AD277" s="113">
        <f t="shared" si="251"/>
        <v>360503.95</v>
      </c>
      <c r="AE277" s="114"/>
    </row>
    <row r="278" spans="1:31" ht="11.5" customHeight="1" x14ac:dyDescent="0.3">
      <c r="A278" s="112">
        <v>44319</v>
      </c>
      <c r="B278" s="159">
        <f t="shared" si="259"/>
        <v>5</v>
      </c>
      <c r="C278" s="159">
        <f t="shared" si="257"/>
        <v>2021</v>
      </c>
      <c r="D278" s="98" t="s">
        <v>312</v>
      </c>
      <c r="E278" s="77" t="s">
        <v>80</v>
      </c>
      <c r="F278" s="77" t="s">
        <v>81</v>
      </c>
      <c r="G278" s="3" t="s">
        <v>251</v>
      </c>
      <c r="H278" s="154">
        <v>7.5</v>
      </c>
      <c r="I278" s="78">
        <v>220</v>
      </c>
      <c r="J278" s="67"/>
      <c r="K278" s="53">
        <f t="shared" si="258"/>
        <v>1650</v>
      </c>
      <c r="L278" s="54">
        <v>7.9</v>
      </c>
      <c r="M278" s="55">
        <f t="shared" si="252"/>
        <v>5.3333333333333378E-2</v>
      </c>
      <c r="N278" s="56">
        <f t="shared" si="253"/>
        <v>0.40000000000000036</v>
      </c>
      <c r="O278" s="57">
        <f t="shared" si="254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5"/>
        <v>8250</v>
      </c>
      <c r="X278" s="69">
        <f t="shared" si="244"/>
        <v>306088.79950000002</v>
      </c>
      <c r="Y278" s="70">
        <v>5</v>
      </c>
      <c r="Z278" s="71">
        <f t="shared" si="249"/>
        <v>440.00000000000045</v>
      </c>
      <c r="AA278" s="72">
        <f t="shared" si="245"/>
        <v>63105.150499999989</v>
      </c>
      <c r="AB278" s="70">
        <f t="shared" si="256"/>
        <v>5</v>
      </c>
      <c r="AC278" s="139">
        <f t="shared" ref="AC278:AC285" si="260">W278+Z278</f>
        <v>8690</v>
      </c>
      <c r="AD278" s="113">
        <f t="shared" ref="AD278:AD311" si="261">X278+AA278</f>
        <v>369193.95</v>
      </c>
      <c r="AE278" s="114"/>
    </row>
    <row r="279" spans="1:31" ht="11.5" customHeight="1" x14ac:dyDescent="0.3">
      <c r="A279" s="112">
        <v>44319</v>
      </c>
      <c r="B279" s="159">
        <f t="shared" si="259"/>
        <v>5</v>
      </c>
      <c r="C279" s="159">
        <f t="shared" si="257"/>
        <v>2021</v>
      </c>
      <c r="D279" s="98" t="s">
        <v>312</v>
      </c>
      <c r="E279" s="77" t="s">
        <v>80</v>
      </c>
      <c r="F279" s="77" t="s">
        <v>81</v>
      </c>
      <c r="G279" s="3" t="s">
        <v>291</v>
      </c>
      <c r="H279" s="154">
        <v>7.6</v>
      </c>
      <c r="I279" s="78">
        <v>220</v>
      </c>
      <c r="J279" s="67"/>
      <c r="K279" s="53">
        <f t="shared" si="258"/>
        <v>1672</v>
      </c>
      <c r="L279" s="54">
        <v>7.8</v>
      </c>
      <c r="M279" s="55">
        <f t="shared" si="252"/>
        <v>2.6315789473684237E-2</v>
      </c>
      <c r="N279" s="56">
        <f t="shared" si="253"/>
        <v>0.20000000000000018</v>
      </c>
      <c r="O279" s="57">
        <f t="shared" si="254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5"/>
        <v>1672</v>
      </c>
      <c r="X279" s="69">
        <f t="shared" si="244"/>
        <v>307760.79950000002</v>
      </c>
      <c r="Y279" s="70">
        <v>1</v>
      </c>
      <c r="Z279" s="71">
        <f t="shared" si="249"/>
        <v>44.000000000000043</v>
      </c>
      <c r="AA279" s="72">
        <f t="shared" si="245"/>
        <v>63149.150499999989</v>
      </c>
      <c r="AB279" s="70">
        <f t="shared" si="256"/>
        <v>5</v>
      </c>
      <c r="AC279" s="139">
        <f t="shared" si="260"/>
        <v>1716</v>
      </c>
      <c r="AD279" s="113">
        <f t="shared" si="261"/>
        <v>370909.95</v>
      </c>
      <c r="AE279" s="114"/>
    </row>
    <row r="280" spans="1:31" ht="11.5" customHeight="1" x14ac:dyDescent="0.3">
      <c r="A280" s="112">
        <v>44319</v>
      </c>
      <c r="B280" s="159">
        <f t="shared" si="259"/>
        <v>5</v>
      </c>
      <c r="C280" s="159">
        <f t="shared" si="257"/>
        <v>2021</v>
      </c>
      <c r="D280" s="98" t="s">
        <v>312</v>
      </c>
      <c r="E280" s="77" t="s">
        <v>80</v>
      </c>
      <c r="F280" s="77" t="s">
        <v>81</v>
      </c>
      <c r="G280" s="9" t="s">
        <v>292</v>
      </c>
      <c r="H280" s="154">
        <v>7.5</v>
      </c>
      <c r="I280" s="78">
        <v>54</v>
      </c>
      <c r="J280" s="67"/>
      <c r="K280" s="53">
        <f t="shared" si="258"/>
        <v>405</v>
      </c>
      <c r="L280" s="54">
        <v>8.4</v>
      </c>
      <c r="M280" s="55">
        <f t="shared" si="252"/>
        <v>0.12000000000000005</v>
      </c>
      <c r="N280" s="56">
        <f t="shared" si="253"/>
        <v>0.90000000000000036</v>
      </c>
      <c r="O280" s="57">
        <f t="shared" si="254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5"/>
        <v>1620</v>
      </c>
      <c r="X280" s="69">
        <f t="shared" si="244"/>
        <v>309380.79950000002</v>
      </c>
      <c r="Y280" s="70">
        <v>4</v>
      </c>
      <c r="Z280" s="71">
        <f t="shared" si="249"/>
        <v>194.40000000000009</v>
      </c>
      <c r="AA280" s="72">
        <f t="shared" si="245"/>
        <v>63343.55049999999</v>
      </c>
      <c r="AB280" s="70">
        <f t="shared" si="256"/>
        <v>5</v>
      </c>
      <c r="AC280" s="139">
        <f t="shared" si="260"/>
        <v>1814.4</v>
      </c>
      <c r="AD280" s="113">
        <f t="shared" si="261"/>
        <v>372724.35000000003</v>
      </c>
      <c r="AE280" s="114"/>
    </row>
    <row r="281" spans="1:31" ht="11.5" customHeight="1" x14ac:dyDescent="0.3">
      <c r="A281" s="112">
        <v>44319</v>
      </c>
      <c r="B281" s="159">
        <f t="shared" si="259"/>
        <v>5</v>
      </c>
      <c r="C281" s="159">
        <f t="shared" si="257"/>
        <v>2021</v>
      </c>
      <c r="D281" s="98" t="s">
        <v>312</v>
      </c>
      <c r="E281" s="77" t="s">
        <v>80</v>
      </c>
      <c r="F281" s="77" t="s">
        <v>81</v>
      </c>
      <c r="G281" s="9" t="s">
        <v>40</v>
      </c>
      <c r="H281" s="154">
        <v>7.3</v>
      </c>
      <c r="I281" s="78">
        <v>54</v>
      </c>
      <c r="J281" s="67"/>
      <c r="K281" s="53">
        <f t="shared" si="258"/>
        <v>394.2</v>
      </c>
      <c r="L281" s="54">
        <v>8.4</v>
      </c>
      <c r="M281" s="55">
        <f t="shared" si="252"/>
        <v>0.15068493150684939</v>
      </c>
      <c r="N281" s="56">
        <f t="shared" si="253"/>
        <v>1.1000000000000005</v>
      </c>
      <c r="O281" s="57">
        <f t="shared" si="254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5"/>
        <v>1576.8</v>
      </c>
      <c r="X281" s="69">
        <f t="shared" si="244"/>
        <v>310957.59950000001</v>
      </c>
      <c r="Y281" s="70">
        <v>4</v>
      </c>
      <c r="Z281" s="71">
        <f t="shared" si="249"/>
        <v>237.60000000000011</v>
      </c>
      <c r="AA281" s="72">
        <f t="shared" si="245"/>
        <v>63581.150499999989</v>
      </c>
      <c r="AB281" s="70">
        <f t="shared" si="256"/>
        <v>5</v>
      </c>
      <c r="AC281" s="139">
        <f t="shared" si="260"/>
        <v>1814.4</v>
      </c>
      <c r="AD281" s="113">
        <f t="shared" si="261"/>
        <v>374538.75</v>
      </c>
      <c r="AE281" s="114"/>
    </row>
    <row r="282" spans="1:31" ht="11.5" customHeight="1" x14ac:dyDescent="0.3">
      <c r="A282" s="112">
        <v>44322</v>
      </c>
      <c r="B282" s="159">
        <f t="shared" si="259"/>
        <v>5</v>
      </c>
      <c r="C282" s="159">
        <f t="shared" si="257"/>
        <v>2021</v>
      </c>
      <c r="D282" s="98" t="s">
        <v>313</v>
      </c>
      <c r="E282" s="77" t="s">
        <v>88</v>
      </c>
      <c r="F282" s="77" t="s">
        <v>61</v>
      </c>
      <c r="G282" s="9" t="s">
        <v>36</v>
      </c>
      <c r="H282" s="154">
        <v>6.4</v>
      </c>
      <c r="I282" s="78">
        <v>220</v>
      </c>
      <c r="J282" s="67"/>
      <c r="K282" s="53">
        <f t="shared" si="258"/>
        <v>1408</v>
      </c>
      <c r="L282" s="54">
        <v>8.3000000000000007</v>
      </c>
      <c r="M282" s="55">
        <f t="shared" si="252"/>
        <v>0.29687500000000006</v>
      </c>
      <c r="N282" s="56">
        <f t="shared" si="253"/>
        <v>1.9000000000000004</v>
      </c>
      <c r="O282" s="57">
        <f t="shared" si="254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5"/>
        <v>1408</v>
      </c>
      <c r="X282" s="69">
        <f t="shared" si="244"/>
        <v>312365.59950000001</v>
      </c>
      <c r="Y282" s="70">
        <v>1</v>
      </c>
      <c r="Z282" s="71">
        <f t="shared" si="249"/>
        <v>418.00000000000006</v>
      </c>
      <c r="AA282" s="72">
        <f t="shared" si="245"/>
        <v>63999.150499999989</v>
      </c>
      <c r="AB282" s="70">
        <f t="shared" si="256"/>
        <v>5</v>
      </c>
      <c r="AC282" s="139">
        <f t="shared" si="260"/>
        <v>1826</v>
      </c>
      <c r="AD282" s="113">
        <f t="shared" si="261"/>
        <v>376364.75</v>
      </c>
      <c r="AE282" s="114"/>
    </row>
    <row r="283" spans="1:31" ht="11.5" customHeight="1" x14ac:dyDescent="0.3">
      <c r="A283" s="112">
        <v>44322</v>
      </c>
      <c r="B283" s="159">
        <f t="shared" si="259"/>
        <v>5</v>
      </c>
      <c r="C283" s="159">
        <f t="shared" si="257"/>
        <v>2021</v>
      </c>
      <c r="D283" s="98" t="s">
        <v>313</v>
      </c>
      <c r="E283" s="77" t="s">
        <v>88</v>
      </c>
      <c r="F283" s="77" t="s">
        <v>61</v>
      </c>
      <c r="G283" s="9" t="s">
        <v>315</v>
      </c>
      <c r="H283" s="154">
        <v>42</v>
      </c>
      <c r="I283" s="78">
        <v>1</v>
      </c>
      <c r="J283" s="67"/>
      <c r="K283" s="53">
        <f t="shared" si="258"/>
        <v>42</v>
      </c>
      <c r="L283" s="54">
        <v>50</v>
      </c>
      <c r="M283" s="55">
        <f t="shared" si="252"/>
        <v>0.19047619047619047</v>
      </c>
      <c r="N283" s="56">
        <f t="shared" si="253"/>
        <v>8</v>
      </c>
      <c r="O283" s="57">
        <f t="shared" si="254"/>
        <v>8</v>
      </c>
      <c r="P283" s="58"/>
      <c r="Q283" s="57"/>
      <c r="R283" s="59"/>
      <c r="S283" s="60"/>
      <c r="T283" s="56"/>
      <c r="U283" s="61"/>
      <c r="V283" s="62"/>
      <c r="W283" s="68">
        <f t="shared" si="255"/>
        <v>42</v>
      </c>
      <c r="X283" s="69">
        <f t="shared" si="244"/>
        <v>312407.59950000001</v>
      </c>
      <c r="Y283" s="70">
        <v>1</v>
      </c>
      <c r="Z283" s="71">
        <f t="shared" si="249"/>
        <v>8</v>
      </c>
      <c r="AA283" s="72">
        <f t="shared" si="245"/>
        <v>64007.150499999989</v>
      </c>
      <c r="AB283" s="70">
        <f t="shared" si="256"/>
        <v>5</v>
      </c>
      <c r="AC283" s="139">
        <f t="shared" si="260"/>
        <v>50</v>
      </c>
      <c r="AD283" s="113">
        <f t="shared" si="261"/>
        <v>376414.75</v>
      </c>
      <c r="AE283" s="114"/>
    </row>
    <row r="284" spans="1:31" ht="11.5" customHeight="1" x14ac:dyDescent="0.3">
      <c r="A284" s="112">
        <v>44323</v>
      </c>
      <c r="B284" s="159">
        <f t="shared" si="259"/>
        <v>5</v>
      </c>
      <c r="C284" s="159">
        <f t="shared" si="257"/>
        <v>2021</v>
      </c>
      <c r="D284" s="98" t="s">
        <v>314</v>
      </c>
      <c r="E284" s="77" t="s">
        <v>68</v>
      </c>
      <c r="F284" s="77" t="s">
        <v>66</v>
      </c>
      <c r="G284" s="9" t="s">
        <v>36</v>
      </c>
      <c r="H284" s="154">
        <v>6.4</v>
      </c>
      <c r="I284" s="78">
        <v>220</v>
      </c>
      <c r="J284" s="67"/>
      <c r="K284" s="53">
        <f t="shared" si="258"/>
        <v>1408</v>
      </c>
      <c r="L284" s="54">
        <v>8.3000000000000007</v>
      </c>
      <c r="M284" s="55">
        <f t="shared" si="252"/>
        <v>0.29687500000000006</v>
      </c>
      <c r="N284" s="56">
        <f t="shared" si="253"/>
        <v>1.9000000000000004</v>
      </c>
      <c r="O284" s="57">
        <f t="shared" si="254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5"/>
        <v>1408</v>
      </c>
      <c r="X284" s="69">
        <f t="shared" si="244"/>
        <v>313815.59950000001</v>
      </c>
      <c r="Y284" s="70">
        <v>1</v>
      </c>
      <c r="Z284" s="71">
        <f t="shared" si="249"/>
        <v>418.00000000000006</v>
      </c>
      <c r="AA284" s="72">
        <f t="shared" si="245"/>
        <v>64425.150499999989</v>
      </c>
      <c r="AB284" s="70">
        <f t="shared" si="256"/>
        <v>5</v>
      </c>
      <c r="AC284" s="139">
        <f t="shared" si="260"/>
        <v>1826</v>
      </c>
      <c r="AD284" s="113">
        <f t="shared" si="261"/>
        <v>378240.75</v>
      </c>
      <c r="AE284" s="114"/>
    </row>
    <row r="285" spans="1:31" ht="11.5" customHeight="1" x14ac:dyDescent="0.3">
      <c r="A285" s="112">
        <v>44323</v>
      </c>
      <c r="B285" s="159">
        <f t="shared" si="259"/>
        <v>5</v>
      </c>
      <c r="C285" s="159">
        <f t="shared" si="257"/>
        <v>2021</v>
      </c>
      <c r="D285" s="98" t="s">
        <v>314</v>
      </c>
      <c r="E285" s="77" t="s">
        <v>68</v>
      </c>
      <c r="F285" s="77" t="s">
        <v>66</v>
      </c>
      <c r="G285" s="9" t="s">
        <v>172</v>
      </c>
      <c r="H285" s="154">
        <v>6.4</v>
      </c>
      <c r="I285" s="78">
        <v>30</v>
      </c>
      <c r="J285" s="67"/>
      <c r="K285" s="53">
        <f t="shared" si="258"/>
        <v>192</v>
      </c>
      <c r="L285" s="54">
        <v>8.5</v>
      </c>
      <c r="M285" s="55">
        <f t="shared" si="252"/>
        <v>0.32812499999999994</v>
      </c>
      <c r="N285" s="56">
        <f t="shared" si="253"/>
        <v>2.0999999999999996</v>
      </c>
      <c r="O285" s="57">
        <f t="shared" si="254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5"/>
        <v>768</v>
      </c>
      <c r="X285" s="69">
        <f t="shared" si="244"/>
        <v>314583.59950000001</v>
      </c>
      <c r="Y285" s="70">
        <v>4</v>
      </c>
      <c r="Z285" s="71">
        <f t="shared" si="249"/>
        <v>251.99999999999994</v>
      </c>
      <c r="AA285" s="72">
        <f t="shared" si="245"/>
        <v>64677.150499999989</v>
      </c>
      <c r="AB285" s="70">
        <f t="shared" si="256"/>
        <v>5</v>
      </c>
      <c r="AC285" s="139">
        <f t="shared" si="260"/>
        <v>1020</v>
      </c>
      <c r="AD285" s="113">
        <f t="shared" si="261"/>
        <v>379260.75</v>
      </c>
      <c r="AE285" s="114"/>
    </row>
    <row r="286" spans="1:31" ht="11.5" customHeight="1" x14ac:dyDescent="0.3">
      <c r="A286" s="112">
        <v>44335</v>
      </c>
      <c r="B286" s="159">
        <f t="shared" si="259"/>
        <v>5</v>
      </c>
      <c r="C286" s="159">
        <f t="shared" si="257"/>
        <v>2021</v>
      </c>
      <c r="D286" s="98" t="s">
        <v>318</v>
      </c>
      <c r="E286" s="77" t="s">
        <v>88</v>
      </c>
      <c r="F286" s="77" t="s">
        <v>61</v>
      </c>
      <c r="G286" s="9" t="s">
        <v>36</v>
      </c>
      <c r="H286" s="154">
        <v>7.6</v>
      </c>
      <c r="I286" s="78">
        <v>220</v>
      </c>
      <c r="J286" s="67"/>
      <c r="K286" s="53">
        <f t="shared" si="258"/>
        <v>1672</v>
      </c>
      <c r="L286" s="54">
        <v>8.3000000000000007</v>
      </c>
      <c r="M286" s="55">
        <f t="shared" si="252"/>
        <v>9.2105263157894884E-2</v>
      </c>
      <c r="N286" s="56">
        <f t="shared" si="253"/>
        <v>0.70000000000000107</v>
      </c>
      <c r="O286" s="57">
        <f t="shared" si="254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5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6"/>
        <v>5</v>
      </c>
      <c r="AC286" s="139">
        <f t="shared" ref="AC286:AC303" si="264">W286+Z286</f>
        <v>1826.0000000000002</v>
      </c>
      <c r="AD286" s="113">
        <f t="shared" si="261"/>
        <v>381086.75</v>
      </c>
      <c r="AE286" s="114"/>
    </row>
    <row r="287" spans="1:31" ht="11.5" customHeight="1" x14ac:dyDescent="0.3">
      <c r="A287" s="112">
        <v>44337</v>
      </c>
      <c r="B287" s="159">
        <f t="shared" si="259"/>
        <v>5</v>
      </c>
      <c r="C287" s="159">
        <f t="shared" si="257"/>
        <v>2021</v>
      </c>
      <c r="D287" s="98" t="s">
        <v>319</v>
      </c>
      <c r="E287" s="77" t="s">
        <v>78</v>
      </c>
      <c r="F287" s="77" t="s">
        <v>63</v>
      </c>
      <c r="G287" s="9" t="s">
        <v>36</v>
      </c>
      <c r="H287" s="154">
        <v>7.6</v>
      </c>
      <c r="I287" s="78">
        <v>220</v>
      </c>
      <c r="J287" s="67"/>
      <c r="K287" s="53">
        <f t="shared" si="258"/>
        <v>1672</v>
      </c>
      <c r="L287" s="54">
        <v>8.5</v>
      </c>
      <c r="M287" s="55">
        <f t="shared" si="252"/>
        <v>0.118421052631579</v>
      </c>
      <c r="N287" s="56">
        <f t="shared" si="253"/>
        <v>0.90000000000000036</v>
      </c>
      <c r="O287" s="57">
        <f t="shared" si="254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5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6"/>
        <v>5</v>
      </c>
      <c r="AC287" s="139">
        <f t="shared" si="264"/>
        <v>5610</v>
      </c>
      <c r="AD287" s="113">
        <f t="shared" si="261"/>
        <v>386696.75</v>
      </c>
      <c r="AE287" s="114"/>
    </row>
    <row r="288" spans="1:31" ht="11.5" customHeight="1" x14ac:dyDescent="0.3">
      <c r="A288" s="112">
        <v>44337</v>
      </c>
      <c r="B288" s="159">
        <f t="shared" si="259"/>
        <v>5</v>
      </c>
      <c r="C288" s="159">
        <f t="shared" si="257"/>
        <v>2021</v>
      </c>
      <c r="D288" s="98" t="s">
        <v>319</v>
      </c>
      <c r="E288" s="77" t="s">
        <v>78</v>
      </c>
      <c r="F288" s="77" t="s">
        <v>63</v>
      </c>
      <c r="G288" s="9" t="s">
        <v>42</v>
      </c>
      <c r="H288" s="154">
        <v>1.2</v>
      </c>
      <c r="I288" s="78">
        <v>25</v>
      </c>
      <c r="J288" s="67"/>
      <c r="K288" s="53">
        <f t="shared" si="258"/>
        <v>30</v>
      </c>
      <c r="L288" s="54">
        <v>2</v>
      </c>
      <c r="M288" s="55">
        <f t="shared" si="252"/>
        <v>0.66666666666666674</v>
      </c>
      <c r="N288" s="56">
        <f t="shared" si="253"/>
        <v>0.8</v>
      </c>
      <c r="O288" s="57">
        <f t="shared" si="254"/>
        <v>20</v>
      </c>
      <c r="P288" s="58"/>
      <c r="Q288" s="57"/>
      <c r="R288" s="59"/>
      <c r="S288" s="60"/>
      <c r="T288" s="56"/>
      <c r="U288" s="61"/>
      <c r="V288" s="62"/>
      <c r="W288" s="68">
        <f t="shared" si="255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6"/>
        <v>5</v>
      </c>
      <c r="AC288" s="139">
        <f t="shared" si="264"/>
        <v>250</v>
      </c>
      <c r="AD288" s="113">
        <f t="shared" si="261"/>
        <v>386946.75</v>
      </c>
      <c r="AE288" s="114"/>
    </row>
    <row r="289" spans="1:31" ht="11.5" customHeight="1" x14ac:dyDescent="0.3">
      <c r="A289" s="112">
        <v>44337</v>
      </c>
      <c r="B289" s="159">
        <f t="shared" si="259"/>
        <v>5</v>
      </c>
      <c r="C289" s="159">
        <f t="shared" si="257"/>
        <v>2021</v>
      </c>
      <c r="D289" s="98" t="s">
        <v>319</v>
      </c>
      <c r="E289" s="77" t="s">
        <v>78</v>
      </c>
      <c r="F289" s="77" t="s">
        <v>63</v>
      </c>
      <c r="G289" s="9" t="s">
        <v>26</v>
      </c>
      <c r="H289" s="154">
        <v>16</v>
      </c>
      <c r="I289" s="78">
        <v>5</v>
      </c>
      <c r="J289" s="67"/>
      <c r="K289" s="53">
        <f t="shared" si="258"/>
        <v>80</v>
      </c>
      <c r="L289" s="54">
        <v>20</v>
      </c>
      <c r="M289" s="55">
        <f t="shared" si="252"/>
        <v>0.25</v>
      </c>
      <c r="N289" s="56">
        <f t="shared" si="253"/>
        <v>4</v>
      </c>
      <c r="O289" s="57">
        <f t="shared" si="254"/>
        <v>20</v>
      </c>
      <c r="P289" s="58"/>
      <c r="Q289" s="57"/>
      <c r="R289" s="59"/>
      <c r="S289" s="60"/>
      <c r="T289" s="56"/>
      <c r="U289" s="61"/>
      <c r="V289" s="62"/>
      <c r="W289" s="68">
        <f t="shared" si="255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6"/>
        <v>5</v>
      </c>
      <c r="AC289" s="139">
        <f t="shared" si="264"/>
        <v>500</v>
      </c>
      <c r="AD289" s="113">
        <f t="shared" si="261"/>
        <v>387446.75</v>
      </c>
      <c r="AE289" s="114"/>
    </row>
    <row r="290" spans="1:31" ht="11.5" customHeight="1" x14ac:dyDescent="0.3">
      <c r="A290" s="112">
        <v>44337</v>
      </c>
      <c r="B290" s="159">
        <f t="shared" si="259"/>
        <v>5</v>
      </c>
      <c r="C290" s="159">
        <f t="shared" si="257"/>
        <v>2021</v>
      </c>
      <c r="D290" s="98" t="s">
        <v>319</v>
      </c>
      <c r="E290" s="77" t="s">
        <v>78</v>
      </c>
      <c r="F290" s="77" t="s">
        <v>63</v>
      </c>
      <c r="G290" s="9" t="s">
        <v>60</v>
      </c>
      <c r="H290" s="154">
        <v>28</v>
      </c>
      <c r="I290" s="78">
        <v>1</v>
      </c>
      <c r="J290" s="67"/>
      <c r="K290" s="53">
        <f t="shared" si="258"/>
        <v>28</v>
      </c>
      <c r="L290" s="54">
        <v>45</v>
      </c>
      <c r="M290" s="55">
        <f t="shared" si="252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6"/>
        <v>5</v>
      </c>
      <c r="AC290" s="139">
        <f t="shared" si="264"/>
        <v>90</v>
      </c>
      <c r="AD290" s="113">
        <f t="shared" si="261"/>
        <v>387536.75</v>
      </c>
      <c r="AE290" s="114"/>
    </row>
    <row r="291" spans="1:31" ht="11.5" customHeight="1" x14ac:dyDescent="0.3">
      <c r="A291" s="112">
        <v>44341</v>
      </c>
      <c r="B291" s="159">
        <f t="shared" si="259"/>
        <v>5</v>
      </c>
      <c r="C291" s="159">
        <f t="shared" si="257"/>
        <v>2021</v>
      </c>
      <c r="D291" s="98" t="s">
        <v>295</v>
      </c>
      <c r="E291" s="77" t="s">
        <v>194</v>
      </c>
      <c r="F291" s="77" t="s">
        <v>195</v>
      </c>
      <c r="G291" s="9" t="s">
        <v>39</v>
      </c>
      <c r="H291" s="154">
        <v>4.7</v>
      </c>
      <c r="I291" s="78">
        <v>54</v>
      </c>
      <c r="J291" s="67"/>
      <c r="K291" s="53">
        <f t="shared" si="258"/>
        <v>253.8</v>
      </c>
      <c r="L291" s="54">
        <v>8.5</v>
      </c>
      <c r="M291" s="55">
        <f t="shared" si="252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6"/>
        <v>5</v>
      </c>
      <c r="AC291" s="139">
        <f t="shared" si="264"/>
        <v>459</v>
      </c>
      <c r="AD291" s="113">
        <f t="shared" si="261"/>
        <v>387995.75</v>
      </c>
      <c r="AE291" s="114"/>
    </row>
    <row r="292" spans="1:31" ht="11.5" customHeight="1" x14ac:dyDescent="0.3">
      <c r="A292" s="112">
        <v>44341</v>
      </c>
      <c r="B292" s="159">
        <f t="shared" si="259"/>
        <v>5</v>
      </c>
      <c r="C292" s="159">
        <f t="shared" si="257"/>
        <v>2021</v>
      </c>
      <c r="D292" s="98" t="s">
        <v>295</v>
      </c>
      <c r="E292" s="77" t="s">
        <v>194</v>
      </c>
      <c r="F292" s="77" t="s">
        <v>195</v>
      </c>
      <c r="G292" s="9" t="s">
        <v>40</v>
      </c>
      <c r="H292" s="154">
        <v>4.7</v>
      </c>
      <c r="I292" s="78">
        <v>54</v>
      </c>
      <c r="J292" s="67"/>
      <c r="K292" s="53">
        <f t="shared" si="258"/>
        <v>253.8</v>
      </c>
      <c r="L292" s="54">
        <v>8.5</v>
      </c>
      <c r="M292" s="55">
        <f t="shared" si="252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6"/>
        <v>5</v>
      </c>
      <c r="AC292" s="139">
        <f t="shared" si="264"/>
        <v>459</v>
      </c>
      <c r="AD292" s="113">
        <f t="shared" si="261"/>
        <v>388454.75</v>
      </c>
      <c r="AE292" s="114"/>
    </row>
    <row r="293" spans="1:31" ht="11.5" customHeight="1" x14ac:dyDescent="0.3">
      <c r="A293" s="112">
        <v>44341</v>
      </c>
      <c r="B293" s="159">
        <f t="shared" si="259"/>
        <v>5</v>
      </c>
      <c r="C293" s="159">
        <f t="shared" si="257"/>
        <v>2021</v>
      </c>
      <c r="D293" s="98" t="s">
        <v>295</v>
      </c>
      <c r="E293" s="77" t="s">
        <v>194</v>
      </c>
      <c r="F293" s="77" t="s">
        <v>195</v>
      </c>
      <c r="G293" s="9" t="s">
        <v>31</v>
      </c>
      <c r="H293" s="154">
        <v>16</v>
      </c>
      <c r="I293" s="78">
        <v>5</v>
      </c>
      <c r="J293" s="67"/>
      <c r="K293" s="53">
        <f t="shared" si="258"/>
        <v>80</v>
      </c>
      <c r="L293" s="54">
        <v>20</v>
      </c>
      <c r="M293" s="55">
        <f t="shared" si="252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6"/>
        <v>5</v>
      </c>
      <c r="AC293" s="139">
        <f t="shared" si="264"/>
        <v>100</v>
      </c>
      <c r="AD293" s="113">
        <f t="shared" si="261"/>
        <v>388554.75</v>
      </c>
      <c r="AE293" s="114"/>
    </row>
    <row r="294" spans="1:31" ht="11.5" customHeight="1" x14ac:dyDescent="0.3">
      <c r="A294" s="112">
        <v>44341</v>
      </c>
      <c r="B294" s="159">
        <f t="shared" si="259"/>
        <v>5</v>
      </c>
      <c r="C294" s="159">
        <f t="shared" si="257"/>
        <v>2021</v>
      </c>
      <c r="D294" s="98" t="s">
        <v>295</v>
      </c>
      <c r="E294" s="77" t="s">
        <v>194</v>
      </c>
      <c r="F294" s="77" t="s">
        <v>195</v>
      </c>
      <c r="G294" s="9" t="s">
        <v>269</v>
      </c>
      <c r="H294" s="154">
        <v>305</v>
      </c>
      <c r="I294" s="78">
        <v>1</v>
      </c>
      <c r="J294" s="67"/>
      <c r="K294" s="53">
        <f t="shared" si="258"/>
        <v>305</v>
      </c>
      <c r="L294" s="54">
        <v>380</v>
      </c>
      <c r="M294" s="55">
        <f t="shared" si="252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6"/>
        <v>5</v>
      </c>
      <c r="AC294" s="139">
        <f t="shared" si="264"/>
        <v>380</v>
      </c>
      <c r="AD294" s="113">
        <f t="shared" si="261"/>
        <v>388934.75</v>
      </c>
      <c r="AE294" s="114"/>
    </row>
    <row r="295" spans="1:31" ht="11.5" customHeight="1" x14ac:dyDescent="0.3">
      <c r="A295" s="112">
        <v>44341</v>
      </c>
      <c r="B295" s="159">
        <f t="shared" si="259"/>
        <v>5</v>
      </c>
      <c r="C295" s="159">
        <f t="shared" si="257"/>
        <v>2021</v>
      </c>
      <c r="D295" s="98" t="s">
        <v>295</v>
      </c>
      <c r="E295" s="77" t="s">
        <v>194</v>
      </c>
      <c r="F295" s="77" t="s">
        <v>195</v>
      </c>
      <c r="G295" s="9" t="s">
        <v>222</v>
      </c>
      <c r="H295" s="154">
        <v>10.5</v>
      </c>
      <c r="I295" s="78">
        <v>20</v>
      </c>
      <c r="J295" s="67"/>
      <c r="K295" s="53">
        <f t="shared" si="258"/>
        <v>210</v>
      </c>
      <c r="L295" s="54">
        <v>12.3</v>
      </c>
      <c r="M295" s="55">
        <f t="shared" si="252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6"/>
        <v>5</v>
      </c>
      <c r="AC295" s="139">
        <f t="shared" si="264"/>
        <v>246</v>
      </c>
      <c r="AD295" s="113">
        <f t="shared" si="261"/>
        <v>389180.75</v>
      </c>
      <c r="AE295" s="114"/>
    </row>
    <row r="296" spans="1:31" ht="11.5" customHeight="1" x14ac:dyDescent="0.3">
      <c r="A296" s="112">
        <v>44341</v>
      </c>
      <c r="B296" s="159">
        <f t="shared" si="259"/>
        <v>5</v>
      </c>
      <c r="C296" s="159">
        <f t="shared" si="257"/>
        <v>2021</v>
      </c>
      <c r="D296" s="98" t="s">
        <v>295</v>
      </c>
      <c r="E296" s="77" t="s">
        <v>194</v>
      </c>
      <c r="F296" s="77" t="s">
        <v>195</v>
      </c>
      <c r="G296" s="9" t="s">
        <v>60</v>
      </c>
      <c r="H296" s="154">
        <v>28</v>
      </c>
      <c r="I296" s="78">
        <v>1</v>
      </c>
      <c r="J296" s="67"/>
      <c r="K296" s="53">
        <f t="shared" si="258"/>
        <v>28</v>
      </c>
      <c r="L296" s="54">
        <v>45</v>
      </c>
      <c r="M296" s="55">
        <f t="shared" si="252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6"/>
        <v>5</v>
      </c>
      <c r="AC296" s="139">
        <f t="shared" si="264"/>
        <v>90</v>
      </c>
      <c r="AD296" s="113">
        <f t="shared" si="261"/>
        <v>389270.75</v>
      </c>
      <c r="AE296" s="114"/>
    </row>
    <row r="297" spans="1:31" ht="11.5" customHeight="1" x14ac:dyDescent="0.3">
      <c r="A297" s="112">
        <v>44341</v>
      </c>
      <c r="B297" s="159">
        <f t="shared" si="259"/>
        <v>5</v>
      </c>
      <c r="C297" s="159">
        <f t="shared" si="257"/>
        <v>2021</v>
      </c>
      <c r="D297" s="98" t="s">
        <v>295</v>
      </c>
      <c r="E297" s="77" t="s">
        <v>194</v>
      </c>
      <c r="F297" s="77" t="s">
        <v>195</v>
      </c>
      <c r="G297" s="9" t="s">
        <v>270</v>
      </c>
      <c r="H297" s="154">
        <v>50</v>
      </c>
      <c r="I297" s="78">
        <v>1</v>
      </c>
      <c r="J297" s="67"/>
      <c r="K297" s="53">
        <f t="shared" si="258"/>
        <v>50</v>
      </c>
      <c r="L297" s="54">
        <v>68</v>
      </c>
      <c r="M297" s="55">
        <f t="shared" si="252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6"/>
        <v>5</v>
      </c>
      <c r="AC297" s="139">
        <f t="shared" si="264"/>
        <v>68</v>
      </c>
      <c r="AD297" s="113">
        <f t="shared" si="261"/>
        <v>389338.75</v>
      </c>
      <c r="AE297" s="114"/>
    </row>
    <row r="298" spans="1:31" ht="11.5" customHeight="1" x14ac:dyDescent="0.3">
      <c r="A298" s="112">
        <v>44341</v>
      </c>
      <c r="B298" s="159">
        <f t="shared" si="259"/>
        <v>5</v>
      </c>
      <c r="C298" s="159">
        <f t="shared" si="257"/>
        <v>2021</v>
      </c>
      <c r="D298" s="98" t="s">
        <v>295</v>
      </c>
      <c r="E298" s="77" t="s">
        <v>194</v>
      </c>
      <c r="F298" s="77" t="s">
        <v>195</v>
      </c>
      <c r="G298" s="9" t="s">
        <v>271</v>
      </c>
      <c r="H298" s="154">
        <v>50</v>
      </c>
      <c r="I298" s="78">
        <v>1</v>
      </c>
      <c r="J298" s="67"/>
      <c r="K298" s="53">
        <f t="shared" si="258"/>
        <v>50</v>
      </c>
      <c r="L298" s="54">
        <v>65</v>
      </c>
      <c r="M298" s="55">
        <f t="shared" si="252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6"/>
        <v>5</v>
      </c>
      <c r="AC298" s="139">
        <f t="shared" si="264"/>
        <v>130</v>
      </c>
      <c r="AD298" s="113">
        <f t="shared" si="261"/>
        <v>389468.75</v>
      </c>
      <c r="AE298" s="114"/>
    </row>
    <row r="299" spans="1:31" ht="11.5" customHeight="1" x14ac:dyDescent="0.3">
      <c r="A299" s="112">
        <v>44341</v>
      </c>
      <c r="B299" s="159">
        <f t="shared" si="259"/>
        <v>5</v>
      </c>
      <c r="C299" s="159">
        <f t="shared" si="257"/>
        <v>2021</v>
      </c>
      <c r="D299" s="98" t="s">
        <v>295</v>
      </c>
      <c r="E299" s="77" t="s">
        <v>194</v>
      </c>
      <c r="F299" s="77" t="s">
        <v>195</v>
      </c>
      <c r="G299" s="9" t="s">
        <v>272</v>
      </c>
      <c r="H299" s="154">
        <v>28.8</v>
      </c>
      <c r="I299" s="78">
        <v>1</v>
      </c>
      <c r="J299" s="67"/>
      <c r="K299" s="53">
        <f t="shared" si="258"/>
        <v>28.8</v>
      </c>
      <c r="L299" s="54">
        <v>42</v>
      </c>
      <c r="M299" s="55">
        <f t="shared" si="252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6"/>
        <v>5</v>
      </c>
      <c r="AC299" s="139">
        <f t="shared" si="264"/>
        <v>42</v>
      </c>
      <c r="AD299" s="113">
        <f t="shared" si="261"/>
        <v>389510.74999999994</v>
      </c>
      <c r="AE299" s="114"/>
    </row>
    <row r="300" spans="1:31" ht="11.5" customHeight="1" x14ac:dyDescent="0.3">
      <c r="A300" s="112">
        <v>44341</v>
      </c>
      <c r="B300" s="159">
        <f t="shared" si="259"/>
        <v>5</v>
      </c>
      <c r="C300" s="159">
        <f t="shared" si="257"/>
        <v>2021</v>
      </c>
      <c r="D300" s="98" t="s">
        <v>295</v>
      </c>
      <c r="E300" s="77" t="s">
        <v>194</v>
      </c>
      <c r="F300" s="77" t="s">
        <v>195</v>
      </c>
      <c r="G300" s="9" t="s">
        <v>273</v>
      </c>
      <c r="H300" s="154">
        <v>54</v>
      </c>
      <c r="I300" s="78">
        <v>1</v>
      </c>
      <c r="J300" s="67"/>
      <c r="K300" s="53">
        <f t="shared" si="258"/>
        <v>54</v>
      </c>
      <c r="L300" s="54">
        <v>60</v>
      </c>
      <c r="M300" s="55">
        <f t="shared" si="252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6"/>
        <v>5</v>
      </c>
      <c r="AC300" s="139">
        <f t="shared" si="264"/>
        <v>60</v>
      </c>
      <c r="AD300" s="113">
        <f t="shared" si="261"/>
        <v>389570.74999999994</v>
      </c>
      <c r="AE300" s="114"/>
    </row>
    <row r="301" spans="1:31" ht="11.5" customHeight="1" x14ac:dyDescent="0.3">
      <c r="A301" s="112">
        <v>44341</v>
      </c>
      <c r="B301" s="159">
        <f t="shared" si="259"/>
        <v>5</v>
      </c>
      <c r="C301" s="159">
        <f t="shared" si="257"/>
        <v>2021</v>
      </c>
      <c r="D301" s="98" t="s">
        <v>295</v>
      </c>
      <c r="E301" s="77" t="s">
        <v>194</v>
      </c>
      <c r="F301" s="77" t="s">
        <v>195</v>
      </c>
      <c r="G301" s="9" t="s">
        <v>36</v>
      </c>
      <c r="H301" s="154">
        <v>7.6</v>
      </c>
      <c r="I301" s="78">
        <v>220</v>
      </c>
      <c r="J301" s="67"/>
      <c r="K301" s="53">
        <f t="shared" si="258"/>
        <v>1672</v>
      </c>
      <c r="L301" s="54">
        <v>8.5</v>
      </c>
      <c r="M301" s="55">
        <f t="shared" si="252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6"/>
        <v>5</v>
      </c>
      <c r="AC301" s="139">
        <f t="shared" si="264"/>
        <v>1870</v>
      </c>
      <c r="AD301" s="113">
        <f t="shared" si="261"/>
        <v>391440.74999999994</v>
      </c>
      <c r="AE301" s="114"/>
    </row>
    <row r="302" spans="1:31" ht="11.5" customHeight="1" x14ac:dyDescent="0.3">
      <c r="A302" s="112">
        <v>44341</v>
      </c>
      <c r="B302" s="159">
        <f t="shared" si="259"/>
        <v>5</v>
      </c>
      <c r="C302" s="159">
        <f t="shared" si="257"/>
        <v>2021</v>
      </c>
      <c r="D302" s="98" t="s">
        <v>295</v>
      </c>
      <c r="E302" s="77" t="s">
        <v>194</v>
      </c>
      <c r="F302" s="77" t="s">
        <v>195</v>
      </c>
      <c r="G302" s="9" t="s">
        <v>34</v>
      </c>
      <c r="H302" s="154">
        <v>1.2</v>
      </c>
      <c r="I302" s="78">
        <v>25</v>
      </c>
      <c r="J302" s="67"/>
      <c r="K302" s="53">
        <f t="shared" si="258"/>
        <v>30</v>
      </c>
      <c r="L302" s="54">
        <v>2.2000000000000002</v>
      </c>
      <c r="M302" s="55">
        <f t="shared" si="252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6"/>
        <v>5</v>
      </c>
      <c r="AC302" s="139">
        <f t="shared" si="264"/>
        <v>55.000000000000007</v>
      </c>
      <c r="AD302" s="113">
        <f t="shared" si="261"/>
        <v>391495.74999999994</v>
      </c>
      <c r="AE302" s="114"/>
    </row>
    <row r="303" spans="1:31" ht="11.5" customHeight="1" x14ac:dyDescent="0.3">
      <c r="A303" s="112">
        <v>44341</v>
      </c>
      <c r="B303" s="159">
        <f t="shared" si="259"/>
        <v>5</v>
      </c>
      <c r="C303" s="159">
        <f t="shared" si="257"/>
        <v>2021</v>
      </c>
      <c r="D303" s="98" t="s">
        <v>320</v>
      </c>
      <c r="E303" s="77" t="s">
        <v>88</v>
      </c>
      <c r="F303" s="77" t="s">
        <v>61</v>
      </c>
      <c r="G303" s="9" t="s">
        <v>31</v>
      </c>
      <c r="H303" s="154">
        <v>16</v>
      </c>
      <c r="I303" s="78">
        <v>5</v>
      </c>
      <c r="J303" s="67"/>
      <c r="K303" s="53">
        <f t="shared" si="258"/>
        <v>80</v>
      </c>
      <c r="L303" s="54">
        <v>20</v>
      </c>
      <c r="M303" s="55">
        <f t="shared" si="252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6"/>
        <v>5</v>
      </c>
      <c r="AC303" s="139">
        <f t="shared" si="264"/>
        <v>100</v>
      </c>
      <c r="AD303" s="113">
        <f t="shared" si="261"/>
        <v>391595.74999999994</v>
      </c>
      <c r="AE303" s="114"/>
    </row>
    <row r="304" spans="1:31" ht="11.5" customHeight="1" x14ac:dyDescent="0.3">
      <c r="A304" s="112">
        <v>44348</v>
      </c>
      <c r="B304" s="159">
        <f t="shared" si="259"/>
        <v>6</v>
      </c>
      <c r="C304" s="159">
        <f t="shared" si="257"/>
        <v>2021</v>
      </c>
      <c r="D304" s="98" t="s">
        <v>321</v>
      </c>
      <c r="E304" s="77" t="s">
        <v>108</v>
      </c>
      <c r="F304" s="77" t="s">
        <v>109</v>
      </c>
      <c r="G304" s="9" t="s">
        <v>283</v>
      </c>
      <c r="H304" s="154">
        <v>7.5</v>
      </c>
      <c r="I304" s="78">
        <v>220</v>
      </c>
      <c r="J304" s="67"/>
      <c r="K304" s="53">
        <f t="shared" si="258"/>
        <v>1650</v>
      </c>
      <c r="L304" s="54">
        <v>7.9</v>
      </c>
      <c r="M304" s="55">
        <f t="shared" si="252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6"/>
        <v>6</v>
      </c>
      <c r="AC304" s="139">
        <f t="shared" ref="AC304:AC311" si="274">W304+Z304</f>
        <v>5214</v>
      </c>
      <c r="AD304" s="113">
        <f t="shared" si="261"/>
        <v>396809.74999999994</v>
      </c>
      <c r="AE304" s="114"/>
    </row>
    <row r="305" spans="1:31" ht="11.5" customHeight="1" x14ac:dyDescent="0.3">
      <c r="A305" s="112">
        <v>44348</v>
      </c>
      <c r="B305" s="159">
        <f t="shared" si="259"/>
        <v>6</v>
      </c>
      <c r="C305" s="159">
        <f t="shared" si="257"/>
        <v>2021</v>
      </c>
      <c r="D305" s="98" t="s">
        <v>321</v>
      </c>
      <c r="E305" s="77" t="s">
        <v>108</v>
      </c>
      <c r="F305" s="77" t="s">
        <v>109</v>
      </c>
      <c r="G305" s="9" t="s">
        <v>283</v>
      </c>
      <c r="H305" s="154">
        <v>7.4</v>
      </c>
      <c r="I305" s="78">
        <v>220</v>
      </c>
      <c r="J305" s="67"/>
      <c r="K305" s="53">
        <f t="shared" si="258"/>
        <v>1628</v>
      </c>
      <c r="L305" s="54">
        <v>7.9</v>
      </c>
      <c r="M305" s="55">
        <f t="shared" si="252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6"/>
        <v>6</v>
      </c>
      <c r="AC305" s="139">
        <f t="shared" si="274"/>
        <v>1738</v>
      </c>
      <c r="AD305" s="113">
        <f t="shared" si="261"/>
        <v>398547.74999999994</v>
      </c>
      <c r="AE305" s="114"/>
    </row>
    <row r="306" spans="1:31" ht="11.5" customHeight="1" x14ac:dyDescent="0.3">
      <c r="A306" s="112">
        <v>44348</v>
      </c>
      <c r="B306" s="159">
        <f t="shared" si="259"/>
        <v>6</v>
      </c>
      <c r="C306" s="159">
        <f t="shared" si="257"/>
        <v>2021</v>
      </c>
      <c r="D306" s="98" t="s">
        <v>322</v>
      </c>
      <c r="E306" s="77" t="s">
        <v>69</v>
      </c>
      <c r="F306" s="77" t="s">
        <v>105</v>
      </c>
      <c r="G306" s="9" t="s">
        <v>323</v>
      </c>
      <c r="H306" s="154">
        <v>7.7</v>
      </c>
      <c r="I306" s="78">
        <v>60</v>
      </c>
      <c r="J306" s="67"/>
      <c r="K306" s="53">
        <f t="shared" si="258"/>
        <v>462</v>
      </c>
      <c r="L306" s="54">
        <v>8.5</v>
      </c>
      <c r="M306" s="55">
        <f t="shared" si="252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6"/>
        <v>6</v>
      </c>
      <c r="AC306" s="139">
        <f t="shared" si="274"/>
        <v>1530</v>
      </c>
      <c r="AD306" s="113">
        <f t="shared" si="261"/>
        <v>400077.74999999994</v>
      </c>
      <c r="AE306" s="114"/>
    </row>
    <row r="307" spans="1:31" ht="11.5" customHeight="1" x14ac:dyDescent="0.3">
      <c r="A307" s="112">
        <v>44348</v>
      </c>
      <c r="B307" s="159">
        <f t="shared" si="259"/>
        <v>6</v>
      </c>
      <c r="C307" s="159">
        <f t="shared" si="257"/>
        <v>2021</v>
      </c>
      <c r="D307" s="98" t="s">
        <v>322</v>
      </c>
      <c r="E307" s="77" t="s">
        <v>69</v>
      </c>
      <c r="F307" s="77" t="s">
        <v>105</v>
      </c>
      <c r="G307" s="9" t="s">
        <v>324</v>
      </c>
      <c r="H307" s="154">
        <v>4.7</v>
      </c>
      <c r="I307" s="78">
        <v>54</v>
      </c>
      <c r="J307" s="67"/>
      <c r="K307" s="53">
        <f t="shared" si="258"/>
        <v>253.8</v>
      </c>
      <c r="L307" s="54">
        <v>8.5</v>
      </c>
      <c r="M307" s="55">
        <f t="shared" si="252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6"/>
        <v>6</v>
      </c>
      <c r="AC307" s="139">
        <f t="shared" si="274"/>
        <v>459</v>
      </c>
      <c r="AD307" s="113">
        <f t="shared" si="261"/>
        <v>400536.74999999994</v>
      </c>
      <c r="AE307" s="114"/>
    </row>
    <row r="308" spans="1:31" ht="11.5" customHeight="1" x14ac:dyDescent="0.3">
      <c r="A308" s="112">
        <v>44348</v>
      </c>
      <c r="B308" s="159">
        <f t="shared" si="259"/>
        <v>6</v>
      </c>
      <c r="C308" s="159">
        <f t="shared" si="257"/>
        <v>2021</v>
      </c>
      <c r="D308" s="98" t="s">
        <v>322</v>
      </c>
      <c r="E308" s="77" t="s">
        <v>69</v>
      </c>
      <c r="F308" s="77" t="s">
        <v>105</v>
      </c>
      <c r="G308" s="9" t="s">
        <v>324</v>
      </c>
      <c r="H308" s="154">
        <v>7.3</v>
      </c>
      <c r="I308" s="78">
        <v>54</v>
      </c>
      <c r="J308" s="67"/>
      <c r="K308" s="53">
        <f t="shared" si="258"/>
        <v>394.2</v>
      </c>
      <c r="L308" s="54">
        <v>8.5</v>
      </c>
      <c r="M308" s="55">
        <f t="shared" si="252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6"/>
        <v>6</v>
      </c>
      <c r="AC308" s="139">
        <f t="shared" si="274"/>
        <v>1836</v>
      </c>
      <c r="AD308" s="113">
        <f t="shared" si="261"/>
        <v>402372.74999999994</v>
      </c>
      <c r="AE308" s="114"/>
    </row>
    <row r="309" spans="1:31" ht="11.5" customHeight="1" x14ac:dyDescent="0.3">
      <c r="A309" s="112">
        <v>44348</v>
      </c>
      <c r="B309" s="159">
        <f t="shared" si="259"/>
        <v>6</v>
      </c>
      <c r="C309" s="159">
        <f t="shared" si="257"/>
        <v>2021</v>
      </c>
      <c r="D309" s="98" t="s">
        <v>325</v>
      </c>
      <c r="E309" s="77" t="s">
        <v>69</v>
      </c>
      <c r="F309" s="77" t="s">
        <v>105</v>
      </c>
      <c r="G309" s="9" t="s">
        <v>18</v>
      </c>
      <c r="H309" s="154">
        <v>10.5</v>
      </c>
      <c r="I309" s="78">
        <v>20</v>
      </c>
      <c r="J309" s="67"/>
      <c r="K309" s="53">
        <f t="shared" si="258"/>
        <v>210</v>
      </c>
      <c r="L309" s="54">
        <v>11.5</v>
      </c>
      <c r="M309" s="55">
        <f t="shared" si="252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6"/>
        <v>6</v>
      </c>
      <c r="AC309" s="139">
        <f t="shared" si="274"/>
        <v>690</v>
      </c>
      <c r="AD309" s="113">
        <f t="shared" si="261"/>
        <v>403062.74999999994</v>
      </c>
      <c r="AE309" s="114"/>
    </row>
    <row r="310" spans="1:31" ht="11.5" customHeight="1" x14ac:dyDescent="0.3">
      <c r="A310" s="112">
        <v>44348</v>
      </c>
      <c r="B310" s="159">
        <f t="shared" si="259"/>
        <v>6</v>
      </c>
      <c r="C310" s="159">
        <f t="shared" si="257"/>
        <v>2021</v>
      </c>
      <c r="D310" s="98" t="s">
        <v>326</v>
      </c>
      <c r="E310" s="77" t="s">
        <v>108</v>
      </c>
      <c r="F310" s="77" t="s">
        <v>109</v>
      </c>
      <c r="G310" s="9" t="s">
        <v>34</v>
      </c>
      <c r="H310" s="154">
        <v>1.2</v>
      </c>
      <c r="I310" s="78">
        <v>25</v>
      </c>
      <c r="J310" s="67"/>
      <c r="K310" s="53">
        <f t="shared" si="258"/>
        <v>30</v>
      </c>
      <c r="L310" s="54">
        <v>2.2000000000000002</v>
      </c>
      <c r="M310" s="55">
        <f t="shared" si="252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6"/>
        <v>6</v>
      </c>
      <c r="AC310" s="139">
        <f t="shared" si="274"/>
        <v>550</v>
      </c>
      <c r="AD310" s="113">
        <f t="shared" si="261"/>
        <v>403612.74999999994</v>
      </c>
      <c r="AE310" s="114"/>
    </row>
    <row r="311" spans="1:31" ht="11.5" customHeight="1" x14ac:dyDescent="0.3">
      <c r="A311" s="112">
        <v>44348</v>
      </c>
      <c r="B311" s="159">
        <f t="shared" si="259"/>
        <v>6</v>
      </c>
      <c r="C311" s="159">
        <f t="shared" si="257"/>
        <v>2021</v>
      </c>
      <c r="D311" s="98" t="s">
        <v>326</v>
      </c>
      <c r="E311" s="77" t="s">
        <v>108</v>
      </c>
      <c r="F311" s="77" t="s">
        <v>109</v>
      </c>
      <c r="G311" s="9" t="s">
        <v>26</v>
      </c>
      <c r="H311" s="154">
        <v>16</v>
      </c>
      <c r="I311" s="78">
        <v>5</v>
      </c>
      <c r="J311" s="67"/>
      <c r="K311" s="53">
        <f t="shared" si="258"/>
        <v>80</v>
      </c>
      <c r="L311" s="54">
        <v>19</v>
      </c>
      <c r="M311" s="55">
        <f t="shared" si="252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6"/>
        <v>6</v>
      </c>
      <c r="AC311" s="139">
        <f t="shared" si="274"/>
        <v>380</v>
      </c>
      <c r="AD311" s="113">
        <f t="shared" si="261"/>
        <v>403992.74999999994</v>
      </c>
      <c r="AE311" s="114"/>
    </row>
    <row r="312" spans="1:31" ht="11.5" customHeight="1" x14ac:dyDescent="0.3">
      <c r="A312" s="112">
        <v>44440</v>
      </c>
      <c r="B312" s="159">
        <f t="shared" si="259"/>
        <v>9</v>
      </c>
      <c r="C312" s="159">
        <f t="shared" si="257"/>
        <v>2021</v>
      </c>
      <c r="D312" s="98" t="s">
        <v>329</v>
      </c>
      <c r="E312" s="77" t="s">
        <v>330</v>
      </c>
      <c r="F312" s="157" t="s">
        <v>331</v>
      </c>
      <c r="G312" s="9" t="s">
        <v>332</v>
      </c>
      <c r="H312" s="158">
        <v>0</v>
      </c>
      <c r="I312" s="78">
        <v>25</v>
      </c>
      <c r="J312" s="67"/>
      <c r="K312" s="53">
        <f t="shared" si="258"/>
        <v>0</v>
      </c>
      <c r="L312" s="54">
        <v>12</v>
      </c>
      <c r="M312" s="55" t="e">
        <f t="shared" si="252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5">O312*Y312</f>
        <v>600</v>
      </c>
      <c r="AA312" s="72">
        <f t="shared" ref="AA312:AA326" si="276">AA311+Z312</f>
        <v>68497.150499999974</v>
      </c>
      <c r="AB312" s="70">
        <f t="shared" si="256"/>
        <v>9</v>
      </c>
      <c r="AC312" s="139">
        <f t="shared" ref="AC312:AC319" si="277">W312+Z312</f>
        <v>600</v>
      </c>
      <c r="AD312" s="113">
        <f t="shared" ref="AD312:AD319" si="278">X312+AA312</f>
        <v>404592.74999999994</v>
      </c>
      <c r="AE312" s="114"/>
    </row>
    <row r="313" spans="1:31" ht="11.5" customHeight="1" x14ac:dyDescent="0.3">
      <c r="A313" s="112">
        <v>44440</v>
      </c>
      <c r="B313" s="159">
        <f t="shared" si="259"/>
        <v>9</v>
      </c>
      <c r="C313" s="159">
        <f t="shared" si="257"/>
        <v>2021</v>
      </c>
      <c r="D313" s="98" t="s">
        <v>329</v>
      </c>
      <c r="E313" s="77" t="s">
        <v>330</v>
      </c>
      <c r="F313" s="157" t="s">
        <v>331</v>
      </c>
      <c r="G313" s="9" t="s">
        <v>172</v>
      </c>
      <c r="H313" s="154">
        <v>6.2</v>
      </c>
      <c r="I313" s="78">
        <v>30</v>
      </c>
      <c r="J313" s="67"/>
      <c r="K313" s="53">
        <f t="shared" si="258"/>
        <v>186</v>
      </c>
      <c r="L313" s="54">
        <v>8.5</v>
      </c>
      <c r="M313" s="55">
        <f t="shared" si="252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5"/>
        <v>69</v>
      </c>
      <c r="AA313" s="72">
        <f t="shared" si="276"/>
        <v>68566.150499999974</v>
      </c>
      <c r="AB313" s="70">
        <f t="shared" si="256"/>
        <v>9</v>
      </c>
      <c r="AC313" s="139">
        <f t="shared" si="277"/>
        <v>255</v>
      </c>
      <c r="AD313" s="113">
        <f t="shared" si="278"/>
        <v>404847.74999999994</v>
      </c>
      <c r="AE313" s="114"/>
    </row>
    <row r="314" spans="1:31" ht="11.5" customHeight="1" x14ac:dyDescent="0.3">
      <c r="A314" s="112">
        <v>44440</v>
      </c>
      <c r="B314" s="159">
        <f t="shared" si="259"/>
        <v>9</v>
      </c>
      <c r="C314" s="159">
        <f t="shared" si="257"/>
        <v>2021</v>
      </c>
      <c r="D314" s="98" t="s">
        <v>333</v>
      </c>
      <c r="E314" s="77" t="s">
        <v>88</v>
      </c>
      <c r="F314" s="77" t="s">
        <v>61</v>
      </c>
      <c r="G314" s="9" t="s">
        <v>36</v>
      </c>
      <c r="H314" s="154">
        <v>7.6</v>
      </c>
      <c r="I314" s="78">
        <v>220</v>
      </c>
      <c r="J314" s="67"/>
      <c r="K314" s="53">
        <f t="shared" si="258"/>
        <v>1672</v>
      </c>
      <c r="L314" s="54">
        <v>8.3000000000000007</v>
      </c>
      <c r="M314" s="55">
        <f t="shared" si="252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5"/>
        <v>154.00000000000023</v>
      </c>
      <c r="AA314" s="72">
        <f t="shared" si="276"/>
        <v>68720.150499999974</v>
      </c>
      <c r="AB314" s="70">
        <f t="shared" si="256"/>
        <v>9</v>
      </c>
      <c r="AC314" s="139">
        <f t="shared" si="277"/>
        <v>1826.0000000000002</v>
      </c>
      <c r="AD314" s="113">
        <f t="shared" si="278"/>
        <v>406673.74999999994</v>
      </c>
      <c r="AE314" s="114"/>
    </row>
    <row r="315" spans="1:31" ht="11.5" customHeight="1" x14ac:dyDescent="0.3">
      <c r="A315" s="112">
        <v>44440</v>
      </c>
      <c r="B315" s="159">
        <f t="shared" si="259"/>
        <v>9</v>
      </c>
      <c r="C315" s="159">
        <f t="shared" si="257"/>
        <v>2021</v>
      </c>
      <c r="D315" s="98" t="s">
        <v>334</v>
      </c>
      <c r="E315" s="77" t="s">
        <v>88</v>
      </c>
      <c r="F315" s="77" t="s">
        <v>61</v>
      </c>
      <c r="G315" s="9" t="s">
        <v>36</v>
      </c>
      <c r="H315" s="154">
        <v>7.85</v>
      </c>
      <c r="I315" s="78">
        <v>220</v>
      </c>
      <c r="J315" s="67"/>
      <c r="K315" s="53">
        <f t="shared" si="258"/>
        <v>1727</v>
      </c>
      <c r="L315" s="54">
        <v>8.3000000000000007</v>
      </c>
      <c r="M315" s="55">
        <f t="shared" si="252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5"/>
        <v>99.000000000000227</v>
      </c>
      <c r="AA315" s="72">
        <f t="shared" si="276"/>
        <v>68819.150499999974</v>
      </c>
      <c r="AB315" s="70">
        <f t="shared" si="256"/>
        <v>9</v>
      </c>
      <c r="AC315" s="139">
        <f t="shared" si="277"/>
        <v>1826.0000000000002</v>
      </c>
      <c r="AD315" s="113">
        <f t="shared" si="278"/>
        <v>408499.74999999994</v>
      </c>
      <c r="AE315" s="114"/>
    </row>
    <row r="316" spans="1:31" ht="11.5" customHeight="1" x14ac:dyDescent="0.3">
      <c r="A316" s="112">
        <v>44440</v>
      </c>
      <c r="B316" s="159">
        <f t="shared" si="259"/>
        <v>9</v>
      </c>
      <c r="C316" s="159">
        <f t="shared" si="257"/>
        <v>2021</v>
      </c>
      <c r="D316" s="98" t="s">
        <v>334</v>
      </c>
      <c r="E316" s="77" t="s">
        <v>88</v>
      </c>
      <c r="F316" s="77" t="s">
        <v>61</v>
      </c>
      <c r="G316" s="9" t="s">
        <v>26</v>
      </c>
      <c r="H316" s="154">
        <v>16</v>
      </c>
      <c r="I316" s="78">
        <v>5</v>
      </c>
      <c r="J316" s="67"/>
      <c r="K316" s="53">
        <f t="shared" si="258"/>
        <v>80</v>
      </c>
      <c r="L316" s="54">
        <v>20</v>
      </c>
      <c r="M316" s="55">
        <f t="shared" si="252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5"/>
        <v>20</v>
      </c>
      <c r="AA316" s="72">
        <f t="shared" si="276"/>
        <v>68839.150499999974</v>
      </c>
      <c r="AB316" s="70">
        <f t="shared" si="256"/>
        <v>9</v>
      </c>
      <c r="AC316" s="139">
        <f t="shared" si="277"/>
        <v>100</v>
      </c>
      <c r="AD316" s="113">
        <f t="shared" si="278"/>
        <v>408599.74999999994</v>
      </c>
      <c r="AE316" s="114"/>
    </row>
    <row r="317" spans="1:31" ht="11.5" customHeight="1" x14ac:dyDescent="0.3">
      <c r="A317" s="112">
        <v>44440</v>
      </c>
      <c r="B317" s="159">
        <f t="shared" si="259"/>
        <v>9</v>
      </c>
      <c r="C317" s="159">
        <f t="shared" si="257"/>
        <v>2021</v>
      </c>
      <c r="D317" s="98" t="s">
        <v>335</v>
      </c>
      <c r="E317" s="77" t="s">
        <v>80</v>
      </c>
      <c r="F317" s="77" t="s">
        <v>81</v>
      </c>
      <c r="G317" s="9" t="s">
        <v>323</v>
      </c>
      <c r="H317" s="154">
        <v>7.7</v>
      </c>
      <c r="I317" s="78">
        <v>60</v>
      </c>
      <c r="J317" s="67"/>
      <c r="K317" s="53">
        <f t="shared" si="258"/>
        <v>462</v>
      </c>
      <c r="L317" s="54">
        <v>8.4</v>
      </c>
      <c r="M317" s="55">
        <f t="shared" si="252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5"/>
        <v>168.00000000000006</v>
      </c>
      <c r="AA317" s="72">
        <f t="shared" si="276"/>
        <v>69007.150499999974</v>
      </c>
      <c r="AB317" s="70">
        <f t="shared" si="256"/>
        <v>9</v>
      </c>
      <c r="AC317" s="139">
        <f t="shared" si="277"/>
        <v>2016</v>
      </c>
      <c r="AD317" s="113">
        <f t="shared" si="278"/>
        <v>410615.74999999994</v>
      </c>
      <c r="AE317" s="114"/>
    </row>
    <row r="318" spans="1:31" ht="11.5" customHeight="1" x14ac:dyDescent="0.3">
      <c r="A318" s="112">
        <v>44440</v>
      </c>
      <c r="B318" s="159">
        <f t="shared" si="259"/>
        <v>9</v>
      </c>
      <c r="C318" s="159">
        <f t="shared" si="257"/>
        <v>2021</v>
      </c>
      <c r="D318" s="98" t="s">
        <v>335</v>
      </c>
      <c r="E318" s="77" t="s">
        <v>80</v>
      </c>
      <c r="F318" s="77" t="s">
        <v>81</v>
      </c>
      <c r="G318" s="9" t="s">
        <v>324</v>
      </c>
      <c r="H318" s="154">
        <v>7.3</v>
      </c>
      <c r="I318" s="78">
        <v>54</v>
      </c>
      <c r="J318" s="67"/>
      <c r="K318" s="53">
        <f t="shared" si="258"/>
        <v>394.2</v>
      </c>
      <c r="L318" s="54">
        <v>8.4</v>
      </c>
      <c r="M318" s="55">
        <f t="shared" si="252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5"/>
        <v>237.60000000000011</v>
      </c>
      <c r="AA318" s="72">
        <f t="shared" si="276"/>
        <v>69244.75049999998</v>
      </c>
      <c r="AB318" s="70">
        <f t="shared" si="256"/>
        <v>9</v>
      </c>
      <c r="AC318" s="139">
        <f t="shared" si="277"/>
        <v>1814.4</v>
      </c>
      <c r="AD318" s="113">
        <f t="shared" si="278"/>
        <v>412430.14999999991</v>
      </c>
      <c r="AE318" s="114"/>
    </row>
    <row r="319" spans="1:31" ht="11.5" customHeight="1" x14ac:dyDescent="0.3">
      <c r="A319" s="112">
        <v>44440</v>
      </c>
      <c r="B319" s="159">
        <f t="shared" si="259"/>
        <v>9</v>
      </c>
      <c r="C319" s="159">
        <f t="shared" si="257"/>
        <v>2021</v>
      </c>
      <c r="D319" s="98" t="s">
        <v>336</v>
      </c>
      <c r="E319" s="77" t="s">
        <v>74</v>
      </c>
      <c r="F319" s="77" t="s">
        <v>75</v>
      </c>
      <c r="G319" s="9" t="s">
        <v>283</v>
      </c>
      <c r="H319" s="154">
        <v>7.4</v>
      </c>
      <c r="I319" s="78">
        <v>220</v>
      </c>
      <c r="J319" s="67"/>
      <c r="K319" s="53">
        <f t="shared" si="258"/>
        <v>1628</v>
      </c>
      <c r="L319" s="54">
        <v>7.8</v>
      </c>
      <c r="M319" s="55">
        <f t="shared" si="252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5"/>
        <v>87.999999999999886</v>
      </c>
      <c r="AA319" s="72">
        <f t="shared" si="276"/>
        <v>69332.75049999998</v>
      </c>
      <c r="AB319" s="70">
        <f t="shared" si="256"/>
        <v>9</v>
      </c>
      <c r="AC319" s="139">
        <f t="shared" si="277"/>
        <v>1716</v>
      </c>
      <c r="AD319" s="113">
        <f t="shared" si="278"/>
        <v>414146.14999999991</v>
      </c>
      <c r="AE319" s="114"/>
    </row>
    <row r="320" spans="1:31" ht="11.5" customHeight="1" x14ac:dyDescent="0.3">
      <c r="A320" s="112">
        <v>44440</v>
      </c>
      <c r="B320" s="159">
        <f t="shared" si="259"/>
        <v>9</v>
      </c>
      <c r="C320" s="159">
        <f t="shared" si="257"/>
        <v>2021</v>
      </c>
      <c r="D320" s="98" t="s">
        <v>336</v>
      </c>
      <c r="E320" s="77" t="s">
        <v>74</v>
      </c>
      <c r="F320" s="77" t="s">
        <v>75</v>
      </c>
      <c r="G320" s="9" t="s">
        <v>283</v>
      </c>
      <c r="H320" s="154">
        <v>7.5</v>
      </c>
      <c r="I320" s="78">
        <v>220</v>
      </c>
      <c r="J320" s="67"/>
      <c r="K320" s="53">
        <f t="shared" si="258"/>
        <v>1650</v>
      </c>
      <c r="L320" s="54">
        <v>7.8</v>
      </c>
      <c r="M320" s="55">
        <f t="shared" si="252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79">X319+W320</f>
        <v>346463.39949999994</v>
      </c>
      <c r="Y320" s="70">
        <v>1</v>
      </c>
      <c r="Z320" s="71">
        <f t="shared" si="275"/>
        <v>65.999999999999957</v>
      </c>
      <c r="AA320" s="72">
        <f t="shared" si="276"/>
        <v>69398.75049999998</v>
      </c>
      <c r="AB320" s="70">
        <f t="shared" si="256"/>
        <v>9</v>
      </c>
      <c r="AC320" s="139">
        <f t="shared" ref="AC320:AC330" si="280">W320+Z320</f>
        <v>1716</v>
      </c>
      <c r="AD320" s="113">
        <f t="shared" ref="AD320:AD326" si="281">X320+AA320</f>
        <v>415862.14999999991</v>
      </c>
      <c r="AE320" s="114"/>
    </row>
    <row r="321" spans="1:31" ht="11.5" customHeight="1" x14ac:dyDescent="0.3">
      <c r="A321" s="112">
        <v>44453</v>
      </c>
      <c r="B321" s="159">
        <f t="shared" si="259"/>
        <v>9</v>
      </c>
      <c r="C321" s="159">
        <f t="shared" si="257"/>
        <v>2021</v>
      </c>
      <c r="D321" s="98" t="s">
        <v>337</v>
      </c>
      <c r="E321" s="77" t="s">
        <v>78</v>
      </c>
      <c r="F321" s="77" t="s">
        <v>63</v>
      </c>
      <c r="G321" s="9" t="s">
        <v>36</v>
      </c>
      <c r="H321" s="154">
        <v>7.85</v>
      </c>
      <c r="I321" s="78">
        <v>220</v>
      </c>
      <c r="J321" s="67"/>
      <c r="K321" s="53">
        <f t="shared" si="258"/>
        <v>1727</v>
      </c>
      <c r="L321" s="54">
        <v>8.5</v>
      </c>
      <c r="M321" s="55">
        <f t="shared" si="252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79"/>
        <v>351644.39949999994</v>
      </c>
      <c r="Y321" s="70">
        <v>3</v>
      </c>
      <c r="Z321" s="71">
        <f t="shared" si="275"/>
        <v>429.00000000000023</v>
      </c>
      <c r="AA321" s="72">
        <f t="shared" si="276"/>
        <v>69827.75049999998</v>
      </c>
      <c r="AB321" s="70">
        <f t="shared" si="256"/>
        <v>9</v>
      </c>
      <c r="AC321" s="139">
        <f t="shared" si="280"/>
        <v>5610</v>
      </c>
      <c r="AD321" s="113">
        <f t="shared" si="281"/>
        <v>421472.14999999991</v>
      </c>
      <c r="AE321" s="114"/>
    </row>
    <row r="322" spans="1:31" ht="11.5" customHeight="1" x14ac:dyDescent="0.3">
      <c r="A322" s="112">
        <v>44453</v>
      </c>
      <c r="B322" s="159">
        <f t="shared" si="259"/>
        <v>9</v>
      </c>
      <c r="C322" s="159">
        <f t="shared" si="257"/>
        <v>2021</v>
      </c>
      <c r="D322" s="98" t="s">
        <v>337</v>
      </c>
      <c r="E322" s="77" t="s">
        <v>78</v>
      </c>
      <c r="F322" s="77" t="s">
        <v>63</v>
      </c>
      <c r="G322" s="9" t="s">
        <v>42</v>
      </c>
      <c r="H322" s="154">
        <v>1.2</v>
      </c>
      <c r="I322" s="78">
        <v>25</v>
      </c>
      <c r="J322" s="67"/>
      <c r="K322" s="53">
        <f t="shared" si="258"/>
        <v>30</v>
      </c>
      <c r="L322" s="54">
        <v>2</v>
      </c>
      <c r="M322" s="55">
        <f t="shared" si="252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79"/>
        <v>351764.39949999994</v>
      </c>
      <c r="Y322" s="70">
        <v>4</v>
      </c>
      <c r="Z322" s="71">
        <f t="shared" si="275"/>
        <v>80</v>
      </c>
      <c r="AA322" s="72">
        <f t="shared" si="276"/>
        <v>69907.75049999998</v>
      </c>
      <c r="AB322" s="70">
        <f t="shared" si="256"/>
        <v>9</v>
      </c>
      <c r="AC322" s="139">
        <f t="shared" si="280"/>
        <v>200</v>
      </c>
      <c r="AD322" s="113">
        <f t="shared" si="281"/>
        <v>421672.14999999991</v>
      </c>
      <c r="AE322" s="114"/>
    </row>
    <row r="323" spans="1:31" ht="11.5" customHeight="1" x14ac:dyDescent="0.3">
      <c r="A323" s="112">
        <v>44453</v>
      </c>
      <c r="B323" s="159">
        <f t="shared" si="259"/>
        <v>9</v>
      </c>
      <c r="C323" s="159">
        <f t="shared" si="257"/>
        <v>2021</v>
      </c>
      <c r="D323" s="98" t="s">
        <v>337</v>
      </c>
      <c r="E323" s="77" t="s">
        <v>78</v>
      </c>
      <c r="F323" s="77" t="s">
        <v>63</v>
      </c>
      <c r="G323" s="9" t="s">
        <v>26</v>
      </c>
      <c r="H323" s="154">
        <v>16</v>
      </c>
      <c r="I323" s="78">
        <v>5</v>
      </c>
      <c r="J323" s="67"/>
      <c r="K323" s="53">
        <f t="shared" si="258"/>
        <v>80</v>
      </c>
      <c r="L323" s="54">
        <v>20</v>
      </c>
      <c r="M323" s="55">
        <f t="shared" si="252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79"/>
        <v>352244.39949999994</v>
      </c>
      <c r="Y323" s="70">
        <v>6</v>
      </c>
      <c r="Z323" s="71">
        <f t="shared" si="275"/>
        <v>120</v>
      </c>
      <c r="AA323" s="72">
        <f t="shared" si="276"/>
        <v>70027.75049999998</v>
      </c>
      <c r="AB323" s="70">
        <f t="shared" si="256"/>
        <v>9</v>
      </c>
      <c r="AC323" s="139">
        <f t="shared" si="280"/>
        <v>600</v>
      </c>
      <c r="AD323" s="113">
        <f t="shared" si="281"/>
        <v>422272.14999999991</v>
      </c>
      <c r="AE323" s="114"/>
    </row>
    <row r="324" spans="1:31" ht="11.5" customHeight="1" x14ac:dyDescent="0.3">
      <c r="A324" s="112">
        <v>44453</v>
      </c>
      <c r="B324" s="159">
        <f t="shared" si="259"/>
        <v>9</v>
      </c>
      <c r="C324" s="159">
        <f t="shared" si="257"/>
        <v>2021</v>
      </c>
      <c r="D324" s="98" t="s">
        <v>337</v>
      </c>
      <c r="E324" s="77" t="s">
        <v>78</v>
      </c>
      <c r="F324" s="77" t="s">
        <v>63</v>
      </c>
      <c r="G324" s="9" t="s">
        <v>60</v>
      </c>
      <c r="H324" s="154">
        <v>28</v>
      </c>
      <c r="I324" s="78">
        <v>1</v>
      </c>
      <c r="J324" s="67"/>
      <c r="K324" s="53">
        <f t="shared" si="258"/>
        <v>28</v>
      </c>
      <c r="L324" s="54">
        <v>45</v>
      </c>
      <c r="M324" s="55">
        <f t="shared" si="252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79"/>
        <v>352272.39949999994</v>
      </c>
      <c r="Y324" s="70">
        <v>1</v>
      </c>
      <c r="Z324" s="71">
        <f t="shared" si="275"/>
        <v>17</v>
      </c>
      <c r="AA324" s="72">
        <f t="shared" si="276"/>
        <v>70044.75049999998</v>
      </c>
      <c r="AB324" s="70">
        <f t="shared" si="256"/>
        <v>9</v>
      </c>
      <c r="AC324" s="139">
        <f t="shared" si="280"/>
        <v>45</v>
      </c>
      <c r="AD324" s="113">
        <f t="shared" si="281"/>
        <v>422317.14999999991</v>
      </c>
      <c r="AE324" s="114"/>
    </row>
    <row r="325" spans="1:31" ht="11.5" customHeight="1" x14ac:dyDescent="0.3">
      <c r="A325" s="112">
        <v>44453</v>
      </c>
      <c r="B325" s="159">
        <f t="shared" si="259"/>
        <v>9</v>
      </c>
      <c r="C325" s="159">
        <f t="shared" si="257"/>
        <v>2021</v>
      </c>
      <c r="D325" s="98" t="s">
        <v>337</v>
      </c>
      <c r="E325" s="77" t="s">
        <v>78</v>
      </c>
      <c r="F325" s="77" t="s">
        <v>63</v>
      </c>
      <c r="G325" s="9" t="s">
        <v>40</v>
      </c>
      <c r="H325" s="154">
        <v>7.3</v>
      </c>
      <c r="I325" s="78">
        <v>54</v>
      </c>
      <c r="J325" s="67"/>
      <c r="K325" s="53">
        <f t="shared" si="258"/>
        <v>394.2</v>
      </c>
      <c r="L325" s="54">
        <v>8.5</v>
      </c>
      <c r="M325" s="55">
        <f t="shared" si="252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79"/>
        <v>352666.59949999995</v>
      </c>
      <c r="Y325" s="70">
        <v>1</v>
      </c>
      <c r="Z325" s="71">
        <f t="shared" si="275"/>
        <v>64.800000000000011</v>
      </c>
      <c r="AA325" s="72">
        <f t="shared" si="276"/>
        <v>70109.550499999983</v>
      </c>
      <c r="AB325" s="70">
        <f t="shared" ref="AB325:AB388" si="282">MONTH(A325)</f>
        <v>9</v>
      </c>
      <c r="AC325" s="139">
        <f t="shared" si="280"/>
        <v>459</v>
      </c>
      <c r="AD325" s="113">
        <f t="shared" si="281"/>
        <v>422776.14999999991</v>
      </c>
      <c r="AE325" s="114"/>
    </row>
    <row r="326" spans="1:31" ht="11.5" customHeight="1" x14ac:dyDescent="0.3">
      <c r="A326" s="112">
        <v>44453</v>
      </c>
      <c r="B326" s="159">
        <f t="shared" si="259"/>
        <v>9</v>
      </c>
      <c r="C326" s="159">
        <f t="shared" ref="C326:C384" si="283">YEAR(A326)</f>
        <v>2021</v>
      </c>
      <c r="D326" s="98" t="s">
        <v>338</v>
      </c>
      <c r="E326" s="77" t="s">
        <v>108</v>
      </c>
      <c r="F326" s="77" t="s">
        <v>109</v>
      </c>
      <c r="G326" s="9" t="s">
        <v>283</v>
      </c>
      <c r="H326" s="154">
        <v>7.5</v>
      </c>
      <c r="I326" s="78">
        <v>220</v>
      </c>
      <c r="J326" s="67"/>
      <c r="K326" s="53">
        <f t="shared" si="258"/>
        <v>1650</v>
      </c>
      <c r="L326" s="54">
        <v>7.9</v>
      </c>
      <c r="M326" s="55">
        <f t="shared" si="252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79"/>
        <v>362566.59949999995</v>
      </c>
      <c r="Y326" s="70">
        <v>6</v>
      </c>
      <c r="Z326" s="71">
        <f t="shared" si="275"/>
        <v>528.00000000000045</v>
      </c>
      <c r="AA326" s="72">
        <f t="shared" si="276"/>
        <v>70637.550499999983</v>
      </c>
      <c r="AB326" s="70">
        <f t="shared" si="282"/>
        <v>9</v>
      </c>
      <c r="AC326" s="139">
        <f t="shared" si="280"/>
        <v>10428</v>
      </c>
      <c r="AD326" s="113">
        <f t="shared" si="281"/>
        <v>433204.14999999991</v>
      </c>
      <c r="AE326" s="114"/>
    </row>
    <row r="327" spans="1:31" ht="11.5" customHeight="1" x14ac:dyDescent="0.3">
      <c r="A327" s="112">
        <v>44453</v>
      </c>
      <c r="B327" s="159">
        <f t="shared" si="259"/>
        <v>9</v>
      </c>
      <c r="C327" s="159">
        <f t="shared" si="283"/>
        <v>2021</v>
      </c>
      <c r="D327" s="98" t="s">
        <v>338</v>
      </c>
      <c r="E327" s="77" t="s">
        <v>108</v>
      </c>
      <c r="F327" s="77" t="s">
        <v>109</v>
      </c>
      <c r="G327" s="9" t="s">
        <v>188</v>
      </c>
      <c r="H327" s="154">
        <v>6.2</v>
      </c>
      <c r="I327" s="78">
        <v>30</v>
      </c>
      <c r="J327" s="67"/>
      <c r="K327" s="53">
        <f t="shared" si="258"/>
        <v>186</v>
      </c>
      <c r="L327" s="54">
        <v>8.5</v>
      </c>
      <c r="M327" s="55">
        <f t="shared" si="252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79"/>
        <v>363496.59949999995</v>
      </c>
      <c r="Y327" s="70">
        <v>5</v>
      </c>
      <c r="Z327" s="71">
        <f t="shared" ref="Z327:Z347" si="284">O327*Y327</f>
        <v>345</v>
      </c>
      <c r="AA327" s="72">
        <f t="shared" ref="AA327:AA390" si="285">AA326+Z327</f>
        <v>70982.550499999983</v>
      </c>
      <c r="AB327" s="70">
        <f t="shared" si="282"/>
        <v>9</v>
      </c>
      <c r="AC327" s="139">
        <f t="shared" si="280"/>
        <v>1275</v>
      </c>
      <c r="AD327" s="113">
        <f t="shared" ref="AD327:AD390" si="286">X327+AA327</f>
        <v>434479.14999999991</v>
      </c>
      <c r="AE327" s="114"/>
    </row>
    <row r="328" spans="1:31" ht="11.5" customHeight="1" x14ac:dyDescent="0.3">
      <c r="A328" s="112">
        <v>44453</v>
      </c>
      <c r="B328" s="159">
        <f t="shared" si="259"/>
        <v>9</v>
      </c>
      <c r="C328" s="159">
        <f t="shared" si="283"/>
        <v>2021</v>
      </c>
      <c r="D328" s="98" t="s">
        <v>338</v>
      </c>
      <c r="E328" s="77" t="s">
        <v>108</v>
      </c>
      <c r="F328" s="77" t="s">
        <v>109</v>
      </c>
      <c r="G328" s="9" t="s">
        <v>188</v>
      </c>
      <c r="H328" s="154">
        <v>6.4</v>
      </c>
      <c r="I328" s="78">
        <v>30</v>
      </c>
      <c r="J328" s="67"/>
      <c r="K328" s="53">
        <f t="shared" si="258"/>
        <v>192</v>
      </c>
      <c r="L328" s="54">
        <v>8.5</v>
      </c>
      <c r="M328" s="55">
        <f t="shared" si="252"/>
        <v>0.32812499999999994</v>
      </c>
      <c r="N328" s="56">
        <f t="shared" ref="N328:N332" si="287">L328-H328</f>
        <v>2.0999999999999996</v>
      </c>
      <c r="O328" s="57">
        <f t="shared" ref="O328:O332" si="288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79"/>
        <v>364456.59949999995</v>
      </c>
      <c r="Y328" s="70">
        <v>5</v>
      </c>
      <c r="Z328" s="71">
        <f t="shared" si="284"/>
        <v>314.99999999999994</v>
      </c>
      <c r="AA328" s="72">
        <f t="shared" si="285"/>
        <v>71297.550499999983</v>
      </c>
      <c r="AB328" s="70">
        <f t="shared" si="282"/>
        <v>9</v>
      </c>
      <c r="AC328" s="139">
        <f t="shared" si="280"/>
        <v>1275</v>
      </c>
      <c r="AD328" s="113">
        <f t="shared" si="286"/>
        <v>435754.14999999991</v>
      </c>
      <c r="AE328" s="114"/>
    </row>
    <row r="329" spans="1:31" ht="11.5" customHeight="1" x14ac:dyDescent="0.3">
      <c r="A329" s="112">
        <v>44453</v>
      </c>
      <c r="B329" s="159">
        <f t="shared" si="259"/>
        <v>9</v>
      </c>
      <c r="C329" s="159">
        <f t="shared" si="283"/>
        <v>2021</v>
      </c>
      <c r="D329" s="98" t="s">
        <v>338</v>
      </c>
      <c r="E329" s="77" t="s">
        <v>108</v>
      </c>
      <c r="F329" s="77" t="s">
        <v>109</v>
      </c>
      <c r="G329" s="9" t="s">
        <v>34</v>
      </c>
      <c r="H329" s="154">
        <v>1.2</v>
      </c>
      <c r="I329" s="78">
        <v>25</v>
      </c>
      <c r="J329" s="67"/>
      <c r="K329" s="53">
        <f t="shared" si="258"/>
        <v>30</v>
      </c>
      <c r="L329" s="54">
        <v>2.2000000000000002</v>
      </c>
      <c r="M329" s="55">
        <f t="shared" si="252"/>
        <v>0.83333333333333359</v>
      </c>
      <c r="N329" s="56">
        <f t="shared" si="287"/>
        <v>1.0000000000000002</v>
      </c>
      <c r="O329" s="57">
        <f t="shared" si="288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79"/>
        <v>364756.59949999995</v>
      </c>
      <c r="Y329" s="70">
        <v>10</v>
      </c>
      <c r="Z329" s="71">
        <f t="shared" si="284"/>
        <v>250.00000000000006</v>
      </c>
      <c r="AA329" s="72">
        <f t="shared" si="285"/>
        <v>71547.550499999983</v>
      </c>
      <c r="AB329" s="70">
        <f t="shared" si="282"/>
        <v>9</v>
      </c>
      <c r="AC329" s="139">
        <f t="shared" si="280"/>
        <v>550</v>
      </c>
      <c r="AD329" s="113">
        <f t="shared" si="286"/>
        <v>436304.14999999991</v>
      </c>
      <c r="AE329" s="114"/>
    </row>
    <row r="330" spans="1:31" ht="11.5" customHeight="1" x14ac:dyDescent="0.3">
      <c r="A330" s="112">
        <v>44453</v>
      </c>
      <c r="B330" s="159">
        <f t="shared" si="259"/>
        <v>9</v>
      </c>
      <c r="C330" s="159">
        <f t="shared" si="283"/>
        <v>2021</v>
      </c>
      <c r="D330" s="98" t="s">
        <v>338</v>
      </c>
      <c r="E330" s="77" t="s">
        <v>108</v>
      </c>
      <c r="F330" s="77" t="s">
        <v>109</v>
      </c>
      <c r="G330" s="9" t="s">
        <v>351</v>
      </c>
      <c r="H330" s="154">
        <v>12</v>
      </c>
      <c r="I330" s="78">
        <v>5</v>
      </c>
      <c r="J330" s="67"/>
      <c r="K330" s="53">
        <f t="shared" si="258"/>
        <v>60</v>
      </c>
      <c r="L330" s="54">
        <v>16</v>
      </c>
      <c r="M330" s="55">
        <f t="shared" si="252"/>
        <v>0.33333333333333331</v>
      </c>
      <c r="N330" s="56">
        <f t="shared" si="287"/>
        <v>4</v>
      </c>
      <c r="O330" s="57">
        <f t="shared" si="288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79"/>
        <v>364996.59949999995</v>
      </c>
      <c r="Y330" s="70">
        <v>4</v>
      </c>
      <c r="Z330" s="71">
        <f t="shared" si="284"/>
        <v>80</v>
      </c>
      <c r="AA330" s="72">
        <f t="shared" si="285"/>
        <v>71627.550499999983</v>
      </c>
      <c r="AB330" s="70">
        <f t="shared" si="282"/>
        <v>9</v>
      </c>
      <c r="AC330" s="139">
        <f t="shared" si="280"/>
        <v>320</v>
      </c>
      <c r="AD330" s="113">
        <f t="shared" si="286"/>
        <v>436624.14999999991</v>
      </c>
      <c r="AE330" s="114"/>
    </row>
    <row r="331" spans="1:31" ht="11.5" customHeight="1" x14ac:dyDescent="0.3">
      <c r="A331" s="112">
        <v>44453</v>
      </c>
      <c r="B331" s="159">
        <f t="shared" si="259"/>
        <v>9</v>
      </c>
      <c r="C331" s="159">
        <f t="shared" si="283"/>
        <v>2021</v>
      </c>
      <c r="D331" s="98" t="s">
        <v>338</v>
      </c>
      <c r="E331" s="77" t="s">
        <v>108</v>
      </c>
      <c r="F331" s="77" t="s">
        <v>109</v>
      </c>
      <c r="G331" s="9" t="s">
        <v>284</v>
      </c>
      <c r="H331" s="154">
        <v>29</v>
      </c>
      <c r="I331" s="78">
        <v>10</v>
      </c>
      <c r="J331" s="67"/>
      <c r="K331" s="53">
        <f t="shared" si="258"/>
        <v>290</v>
      </c>
      <c r="L331" s="54">
        <v>36</v>
      </c>
      <c r="M331" s="55">
        <f t="shared" si="252"/>
        <v>0.2413793103448276</v>
      </c>
      <c r="N331" s="56">
        <f t="shared" si="287"/>
        <v>7</v>
      </c>
      <c r="O331" s="57">
        <f t="shared" si="288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79"/>
        <v>365286.59949999995</v>
      </c>
      <c r="Y331" s="70">
        <v>1</v>
      </c>
      <c r="Z331" s="71">
        <f t="shared" si="284"/>
        <v>70</v>
      </c>
      <c r="AA331" s="72">
        <f t="shared" si="285"/>
        <v>71697.550499999983</v>
      </c>
      <c r="AB331" s="70">
        <f t="shared" si="282"/>
        <v>9</v>
      </c>
      <c r="AC331" s="139">
        <f t="shared" ref="AC331:AC390" si="289">W331+Z331</f>
        <v>360</v>
      </c>
      <c r="AD331" s="113">
        <f t="shared" si="286"/>
        <v>436984.14999999991</v>
      </c>
      <c r="AE331" s="114"/>
    </row>
    <row r="332" spans="1:31" ht="11.5" customHeight="1" x14ac:dyDescent="0.3">
      <c r="A332" s="112">
        <v>44460</v>
      </c>
      <c r="B332" s="159">
        <f t="shared" si="259"/>
        <v>9</v>
      </c>
      <c r="C332" s="159">
        <f t="shared" si="283"/>
        <v>2021</v>
      </c>
      <c r="D332" s="98" t="s">
        <v>339</v>
      </c>
      <c r="E332" s="77" t="s">
        <v>340</v>
      </c>
      <c r="F332" s="77" t="s">
        <v>341</v>
      </c>
      <c r="G332" s="9" t="s">
        <v>36</v>
      </c>
      <c r="H332" s="154">
        <v>7.85</v>
      </c>
      <c r="I332" s="78">
        <v>220</v>
      </c>
      <c r="J332" s="67"/>
      <c r="K332" s="53">
        <f t="shared" si="258"/>
        <v>1727</v>
      </c>
      <c r="L332" s="54">
        <v>7.9</v>
      </c>
      <c r="M332" s="55">
        <f t="shared" si="252"/>
        <v>6.3694267515924472E-3</v>
      </c>
      <c r="N332" s="56">
        <f t="shared" si="287"/>
        <v>5.0000000000000711E-2</v>
      </c>
      <c r="O332" s="57">
        <f t="shared" si="288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79"/>
        <v>372194.59949999995</v>
      </c>
      <c r="Y332" s="70">
        <v>4</v>
      </c>
      <c r="Z332" s="71">
        <f t="shared" si="284"/>
        <v>44.000000000000625</v>
      </c>
      <c r="AA332" s="72">
        <f t="shared" si="285"/>
        <v>71741.550499999983</v>
      </c>
      <c r="AB332" s="70">
        <f t="shared" si="282"/>
        <v>9</v>
      </c>
      <c r="AC332" s="139">
        <f t="shared" si="289"/>
        <v>6952.0000000000009</v>
      </c>
      <c r="AD332" s="113">
        <f t="shared" si="286"/>
        <v>443936.14999999991</v>
      </c>
      <c r="AE332" s="114"/>
    </row>
    <row r="333" spans="1:31" ht="11.5" customHeight="1" x14ac:dyDescent="0.3">
      <c r="A333" s="112">
        <v>44460</v>
      </c>
      <c r="B333" s="159">
        <f t="shared" si="259"/>
        <v>9</v>
      </c>
      <c r="C333" s="159">
        <f t="shared" si="283"/>
        <v>2021</v>
      </c>
      <c r="D333" s="98" t="s">
        <v>339</v>
      </c>
      <c r="E333" s="77" t="s">
        <v>340</v>
      </c>
      <c r="F333" s="77" t="s">
        <v>341</v>
      </c>
      <c r="G333" s="9" t="s">
        <v>188</v>
      </c>
      <c r="H333" s="154">
        <v>6.4</v>
      </c>
      <c r="I333" s="78">
        <v>30</v>
      </c>
      <c r="J333" s="67"/>
      <c r="K333" s="53">
        <f t="shared" si="258"/>
        <v>192</v>
      </c>
      <c r="L333" s="54">
        <v>8</v>
      </c>
      <c r="M333" s="55">
        <f t="shared" si="252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79"/>
        <v>374114.59949999995</v>
      </c>
      <c r="Y333" s="70">
        <v>10</v>
      </c>
      <c r="Z333" s="71">
        <f t="shared" si="284"/>
        <v>479.99999999999989</v>
      </c>
      <c r="AA333" s="72">
        <f t="shared" si="285"/>
        <v>72221.550499999983</v>
      </c>
      <c r="AB333" s="70">
        <f t="shared" si="282"/>
        <v>9</v>
      </c>
      <c r="AC333" s="139">
        <f t="shared" si="289"/>
        <v>2400</v>
      </c>
      <c r="AD333" s="113">
        <f t="shared" si="286"/>
        <v>446336.14999999991</v>
      </c>
      <c r="AE333" s="114"/>
    </row>
    <row r="334" spans="1:31" ht="11.5" customHeight="1" x14ac:dyDescent="0.3">
      <c r="A334" s="112">
        <v>44460</v>
      </c>
      <c r="B334" s="159">
        <f t="shared" si="259"/>
        <v>9</v>
      </c>
      <c r="C334" s="159">
        <f t="shared" si="283"/>
        <v>2021</v>
      </c>
      <c r="D334" s="98" t="s">
        <v>339</v>
      </c>
      <c r="E334" s="77" t="s">
        <v>340</v>
      </c>
      <c r="F334" s="77" t="s">
        <v>341</v>
      </c>
      <c r="G334" s="9" t="s">
        <v>351</v>
      </c>
      <c r="H334" s="154">
        <v>12</v>
      </c>
      <c r="I334" s="78">
        <v>5</v>
      </c>
      <c r="J334" s="67"/>
      <c r="K334" s="53">
        <f t="shared" si="258"/>
        <v>60</v>
      </c>
      <c r="L334" s="54">
        <v>16</v>
      </c>
      <c r="M334" s="55">
        <f t="shared" si="252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79"/>
        <v>374294.59949999995</v>
      </c>
      <c r="Y334" s="70">
        <v>3</v>
      </c>
      <c r="Z334" s="71">
        <f t="shared" si="284"/>
        <v>60</v>
      </c>
      <c r="AA334" s="72">
        <f t="shared" si="285"/>
        <v>72281.550499999983</v>
      </c>
      <c r="AB334" s="70">
        <f t="shared" si="282"/>
        <v>9</v>
      </c>
      <c r="AC334" s="139">
        <f t="shared" si="289"/>
        <v>240</v>
      </c>
      <c r="AD334" s="113">
        <f t="shared" si="286"/>
        <v>446576.14999999991</v>
      </c>
      <c r="AE334" s="114"/>
    </row>
    <row r="335" spans="1:31" ht="11.5" customHeight="1" x14ac:dyDescent="0.3">
      <c r="A335" s="112">
        <v>44464</v>
      </c>
      <c r="B335" s="159">
        <f t="shared" si="259"/>
        <v>9</v>
      </c>
      <c r="C335" s="159">
        <f t="shared" si="283"/>
        <v>2021</v>
      </c>
      <c r="D335" s="98" t="s">
        <v>342</v>
      </c>
      <c r="E335" s="77" t="s">
        <v>68</v>
      </c>
      <c r="F335" s="77" t="s">
        <v>66</v>
      </c>
      <c r="G335" s="9" t="s">
        <v>36</v>
      </c>
      <c r="H335" s="154">
        <v>7.85</v>
      </c>
      <c r="I335" s="78">
        <v>220</v>
      </c>
      <c r="J335" s="67"/>
      <c r="K335" s="53">
        <f t="shared" si="258"/>
        <v>1727</v>
      </c>
      <c r="L335" s="54">
        <v>8.5</v>
      </c>
      <c r="M335" s="55">
        <f t="shared" si="252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79"/>
        <v>376021.59949999995</v>
      </c>
      <c r="Y335" s="70">
        <v>1</v>
      </c>
      <c r="Z335" s="71">
        <f t="shared" si="284"/>
        <v>143.00000000000009</v>
      </c>
      <c r="AA335" s="72">
        <f t="shared" si="285"/>
        <v>72424.550499999983</v>
      </c>
      <c r="AB335" s="70">
        <f t="shared" si="282"/>
        <v>9</v>
      </c>
      <c r="AC335" s="139">
        <f t="shared" si="289"/>
        <v>1870</v>
      </c>
      <c r="AD335" s="113">
        <f t="shared" si="286"/>
        <v>448446.14999999991</v>
      </c>
      <c r="AE335" s="114"/>
    </row>
    <row r="336" spans="1:31" ht="11.5" customHeight="1" x14ac:dyDescent="0.3">
      <c r="A336" s="112">
        <v>44466</v>
      </c>
      <c r="B336" s="159">
        <f t="shared" si="259"/>
        <v>9</v>
      </c>
      <c r="C336" s="159">
        <f t="shared" si="283"/>
        <v>2021</v>
      </c>
      <c r="D336" s="98" t="s">
        <v>343</v>
      </c>
      <c r="E336" s="77" t="s">
        <v>80</v>
      </c>
      <c r="F336" s="77" t="s">
        <v>81</v>
      </c>
      <c r="G336" s="9" t="s">
        <v>283</v>
      </c>
      <c r="H336" s="154">
        <v>7.5</v>
      </c>
      <c r="I336" s="78">
        <v>220</v>
      </c>
      <c r="J336" s="67"/>
      <c r="K336" s="53">
        <f t="shared" si="258"/>
        <v>1650</v>
      </c>
      <c r="L336" s="54">
        <v>7.9</v>
      </c>
      <c r="M336" s="55">
        <f t="shared" si="252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79"/>
        <v>384271.59949999995</v>
      </c>
      <c r="Y336" s="70">
        <v>5</v>
      </c>
      <c r="Z336" s="71">
        <f t="shared" si="284"/>
        <v>440.00000000000045</v>
      </c>
      <c r="AA336" s="72">
        <f t="shared" si="285"/>
        <v>72864.550499999983</v>
      </c>
      <c r="AB336" s="70">
        <f t="shared" si="282"/>
        <v>9</v>
      </c>
      <c r="AC336" s="139">
        <f t="shared" si="289"/>
        <v>8690</v>
      </c>
      <c r="AD336" s="113">
        <f t="shared" si="286"/>
        <v>457136.14999999991</v>
      </c>
      <c r="AE336" s="114"/>
    </row>
    <row r="337" spans="1:31" ht="11.5" customHeight="1" x14ac:dyDescent="0.3">
      <c r="A337" s="112">
        <v>44466</v>
      </c>
      <c r="B337" s="159">
        <f t="shared" ref="B337:B384" si="290">MONTH(A337)</f>
        <v>9</v>
      </c>
      <c r="C337" s="159">
        <f t="shared" si="283"/>
        <v>2021</v>
      </c>
      <c r="D337" s="98" t="s">
        <v>343</v>
      </c>
      <c r="E337" s="77" t="s">
        <v>80</v>
      </c>
      <c r="F337" s="77" t="s">
        <v>81</v>
      </c>
      <c r="G337" s="9" t="s">
        <v>344</v>
      </c>
      <c r="H337" s="154">
        <v>7.5</v>
      </c>
      <c r="I337" s="78">
        <v>220</v>
      </c>
      <c r="J337" s="67"/>
      <c r="K337" s="53">
        <f t="shared" si="258"/>
        <v>1650</v>
      </c>
      <c r="L337" s="54">
        <v>7.9</v>
      </c>
      <c r="M337" s="55">
        <f t="shared" si="252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79"/>
        <v>385921.59949999995</v>
      </c>
      <c r="Y337" s="70">
        <v>1</v>
      </c>
      <c r="Z337" s="71">
        <f t="shared" si="284"/>
        <v>88.000000000000085</v>
      </c>
      <c r="AA337" s="72">
        <f t="shared" si="285"/>
        <v>72952.550499999983</v>
      </c>
      <c r="AB337" s="70">
        <f t="shared" si="282"/>
        <v>9</v>
      </c>
      <c r="AC337" s="139">
        <f t="shared" si="289"/>
        <v>1738</v>
      </c>
      <c r="AD337" s="113">
        <f t="shared" si="286"/>
        <v>458874.14999999991</v>
      </c>
      <c r="AE337" s="114"/>
    </row>
    <row r="338" spans="1:31" ht="11.5" customHeight="1" x14ac:dyDescent="0.3">
      <c r="A338" s="112">
        <v>44466</v>
      </c>
      <c r="B338" s="159">
        <f t="shared" si="290"/>
        <v>9</v>
      </c>
      <c r="C338" s="159">
        <f t="shared" si="283"/>
        <v>2021</v>
      </c>
      <c r="D338" s="98" t="s">
        <v>343</v>
      </c>
      <c r="E338" s="77" t="s">
        <v>80</v>
      </c>
      <c r="F338" s="77" t="s">
        <v>81</v>
      </c>
      <c r="G338" s="9" t="s">
        <v>323</v>
      </c>
      <c r="H338" s="154">
        <v>7.7</v>
      </c>
      <c r="I338" s="78">
        <v>60</v>
      </c>
      <c r="J338" s="67"/>
      <c r="K338" s="53">
        <f t="shared" si="258"/>
        <v>462</v>
      </c>
      <c r="L338" s="54">
        <v>8.4</v>
      </c>
      <c r="M338" s="55">
        <f t="shared" si="252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79"/>
        <v>387769.59949999995</v>
      </c>
      <c r="Y338" s="70">
        <v>4</v>
      </c>
      <c r="Z338" s="71">
        <f t="shared" si="284"/>
        <v>168.00000000000006</v>
      </c>
      <c r="AA338" s="72">
        <f t="shared" si="285"/>
        <v>73120.550499999983</v>
      </c>
      <c r="AB338" s="70">
        <f t="shared" si="282"/>
        <v>9</v>
      </c>
      <c r="AC338" s="139">
        <f t="shared" si="289"/>
        <v>2016</v>
      </c>
      <c r="AD338" s="113">
        <f t="shared" si="286"/>
        <v>460890.14999999991</v>
      </c>
      <c r="AE338" s="114"/>
    </row>
    <row r="339" spans="1:31" ht="11.5" customHeight="1" x14ac:dyDescent="0.3">
      <c r="A339" s="112">
        <v>44466</v>
      </c>
      <c r="B339" s="159">
        <f t="shared" si="290"/>
        <v>9</v>
      </c>
      <c r="C339" s="159">
        <f t="shared" si="283"/>
        <v>2021</v>
      </c>
      <c r="D339" s="98" t="s">
        <v>343</v>
      </c>
      <c r="E339" s="77" t="s">
        <v>80</v>
      </c>
      <c r="F339" s="77" t="s">
        <v>81</v>
      </c>
      <c r="G339" s="9" t="s">
        <v>31</v>
      </c>
      <c r="H339" s="154">
        <v>12</v>
      </c>
      <c r="I339" s="78">
        <v>5</v>
      </c>
      <c r="J339" s="67"/>
      <c r="K339" s="53">
        <f t="shared" si="258"/>
        <v>60</v>
      </c>
      <c r="L339" s="54">
        <v>16</v>
      </c>
      <c r="M339" s="55">
        <f t="shared" si="252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79"/>
        <v>387829.59949999995</v>
      </c>
      <c r="Y339" s="70">
        <v>1</v>
      </c>
      <c r="Z339" s="71">
        <f t="shared" si="284"/>
        <v>20</v>
      </c>
      <c r="AA339" s="72">
        <f t="shared" si="285"/>
        <v>73140.550499999983</v>
      </c>
      <c r="AB339" s="70">
        <f t="shared" si="282"/>
        <v>9</v>
      </c>
      <c r="AC339" s="139">
        <f t="shared" si="289"/>
        <v>80</v>
      </c>
      <c r="AD339" s="113">
        <f t="shared" si="286"/>
        <v>460970.14999999991</v>
      </c>
      <c r="AE339" s="114"/>
    </row>
    <row r="340" spans="1:31" ht="11.5" customHeight="1" x14ac:dyDescent="0.3">
      <c r="A340" s="112">
        <v>44467</v>
      </c>
      <c r="B340" s="159">
        <f t="shared" si="290"/>
        <v>9</v>
      </c>
      <c r="C340" s="159">
        <f t="shared" si="283"/>
        <v>2021</v>
      </c>
      <c r="D340" s="98" t="s">
        <v>345</v>
      </c>
      <c r="E340" s="77" t="s">
        <v>88</v>
      </c>
      <c r="F340" s="77" t="s">
        <v>61</v>
      </c>
      <c r="G340" s="9" t="s">
        <v>36</v>
      </c>
      <c r="H340" s="154">
        <v>7.85</v>
      </c>
      <c r="I340" s="78">
        <v>220</v>
      </c>
      <c r="J340" s="67"/>
      <c r="K340" s="53">
        <f t="shared" si="258"/>
        <v>1727</v>
      </c>
      <c r="L340" s="54">
        <v>8.3000000000000007</v>
      </c>
      <c r="M340" s="55">
        <f t="shared" si="252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79"/>
        <v>389556.59949999995</v>
      </c>
      <c r="Y340" s="70">
        <v>1</v>
      </c>
      <c r="Z340" s="71">
        <f t="shared" si="284"/>
        <v>99.000000000000227</v>
      </c>
      <c r="AA340" s="72">
        <f t="shared" si="285"/>
        <v>73239.550499999983</v>
      </c>
      <c r="AB340" s="70">
        <f t="shared" si="282"/>
        <v>9</v>
      </c>
      <c r="AC340" s="139">
        <f t="shared" si="289"/>
        <v>1826.0000000000002</v>
      </c>
      <c r="AD340" s="113">
        <f t="shared" si="286"/>
        <v>462796.14999999991</v>
      </c>
      <c r="AE340" s="114"/>
    </row>
    <row r="341" spans="1:31" ht="11.5" customHeight="1" x14ac:dyDescent="0.3">
      <c r="A341" s="112">
        <v>44469</v>
      </c>
      <c r="B341" s="159">
        <f t="shared" si="290"/>
        <v>9</v>
      </c>
      <c r="C341" s="159">
        <f t="shared" si="283"/>
        <v>2021</v>
      </c>
      <c r="D341" s="98" t="s">
        <v>346</v>
      </c>
      <c r="E341" s="77" t="s">
        <v>80</v>
      </c>
      <c r="F341" s="77" t="s">
        <v>81</v>
      </c>
      <c r="G341" s="9" t="s">
        <v>351</v>
      </c>
      <c r="H341" s="154">
        <v>12</v>
      </c>
      <c r="I341" s="78">
        <v>5</v>
      </c>
      <c r="J341" s="67"/>
      <c r="K341" s="53">
        <f t="shared" si="258"/>
        <v>60</v>
      </c>
      <c r="L341" s="54">
        <v>16</v>
      </c>
      <c r="M341" s="55">
        <f t="shared" si="252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79"/>
        <v>389736.59949999995</v>
      </c>
      <c r="Y341" s="70">
        <v>3</v>
      </c>
      <c r="Z341" s="71">
        <f t="shared" si="284"/>
        <v>60</v>
      </c>
      <c r="AA341" s="72">
        <f t="shared" si="285"/>
        <v>73299.550499999983</v>
      </c>
      <c r="AB341" s="70">
        <f t="shared" si="282"/>
        <v>9</v>
      </c>
      <c r="AC341" s="139">
        <f t="shared" si="289"/>
        <v>240</v>
      </c>
      <c r="AD341" s="113">
        <f t="shared" si="286"/>
        <v>463036.14999999991</v>
      </c>
      <c r="AE341" s="114"/>
    </row>
    <row r="342" spans="1:31" ht="11.5" customHeight="1" x14ac:dyDescent="0.3">
      <c r="A342" s="112">
        <v>44470</v>
      </c>
      <c r="B342" s="159">
        <f t="shared" si="290"/>
        <v>10</v>
      </c>
      <c r="C342" s="159">
        <f t="shared" si="283"/>
        <v>2021</v>
      </c>
      <c r="D342" s="98" t="s">
        <v>347</v>
      </c>
      <c r="E342" s="77" t="s">
        <v>94</v>
      </c>
      <c r="F342" s="77" t="s">
        <v>95</v>
      </c>
      <c r="G342" s="9" t="s">
        <v>222</v>
      </c>
      <c r="H342" s="154">
        <v>11.1</v>
      </c>
      <c r="I342" s="78">
        <v>20</v>
      </c>
      <c r="J342" s="67"/>
      <c r="K342" s="53">
        <f t="shared" si="258"/>
        <v>222</v>
      </c>
      <c r="L342" s="54">
        <v>12</v>
      </c>
      <c r="M342" s="55">
        <f t="shared" si="252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79"/>
        <v>389958.59949999995</v>
      </c>
      <c r="Y342" s="70">
        <v>1</v>
      </c>
      <c r="Z342" s="71">
        <f t="shared" si="284"/>
        <v>18.000000000000007</v>
      </c>
      <c r="AA342" s="72">
        <f t="shared" si="285"/>
        <v>73317.550499999983</v>
      </c>
      <c r="AB342" s="70">
        <f t="shared" si="282"/>
        <v>10</v>
      </c>
      <c r="AC342" s="139">
        <f t="shared" si="289"/>
        <v>240</v>
      </c>
      <c r="AD342" s="113">
        <f t="shared" si="286"/>
        <v>463276.14999999991</v>
      </c>
      <c r="AE342" s="114"/>
    </row>
    <row r="343" spans="1:31" ht="11.5" customHeight="1" x14ac:dyDescent="0.3">
      <c r="A343" s="112">
        <v>44471</v>
      </c>
      <c r="B343" s="159">
        <f t="shared" si="290"/>
        <v>10</v>
      </c>
      <c r="C343" s="159">
        <f t="shared" si="283"/>
        <v>2021</v>
      </c>
      <c r="D343" s="98" t="s">
        <v>348</v>
      </c>
      <c r="E343" s="77" t="s">
        <v>349</v>
      </c>
      <c r="F343" s="77" t="s">
        <v>350</v>
      </c>
      <c r="G343" s="9" t="s">
        <v>283</v>
      </c>
      <c r="H343" s="154">
        <v>7.5</v>
      </c>
      <c r="I343" s="78">
        <v>220</v>
      </c>
      <c r="J343" s="67"/>
      <c r="K343" s="53">
        <f t="shared" si="258"/>
        <v>1650</v>
      </c>
      <c r="L343" s="54">
        <v>8.4</v>
      </c>
      <c r="M343" s="55">
        <f t="shared" si="252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79"/>
        <v>393258.59949999995</v>
      </c>
      <c r="Y343" s="70">
        <v>2</v>
      </c>
      <c r="Z343" s="71">
        <f t="shared" si="284"/>
        <v>396.00000000000017</v>
      </c>
      <c r="AA343" s="72">
        <f t="shared" si="285"/>
        <v>73713.550499999983</v>
      </c>
      <c r="AB343" s="70">
        <f t="shared" si="282"/>
        <v>10</v>
      </c>
      <c r="AC343" s="139">
        <f t="shared" si="289"/>
        <v>3696</v>
      </c>
      <c r="AD343" s="113">
        <f t="shared" si="286"/>
        <v>466972.14999999991</v>
      </c>
      <c r="AE343" s="114"/>
    </row>
    <row r="344" spans="1:31" ht="11.5" customHeight="1" x14ac:dyDescent="0.3">
      <c r="A344" s="112">
        <v>44471</v>
      </c>
      <c r="B344" s="159">
        <f t="shared" si="290"/>
        <v>10</v>
      </c>
      <c r="C344" s="159">
        <f t="shared" si="283"/>
        <v>2021</v>
      </c>
      <c r="D344" s="98" t="s">
        <v>348</v>
      </c>
      <c r="E344" s="77" t="s">
        <v>349</v>
      </c>
      <c r="F344" s="77" t="s">
        <v>350</v>
      </c>
      <c r="G344" s="9" t="s">
        <v>39</v>
      </c>
      <c r="H344" s="154">
        <v>7.5</v>
      </c>
      <c r="I344" s="78">
        <v>54</v>
      </c>
      <c r="J344" s="67"/>
      <c r="K344" s="53">
        <f t="shared" si="258"/>
        <v>405</v>
      </c>
      <c r="L344" s="54">
        <v>8.8000000000000007</v>
      </c>
      <c r="M344" s="55">
        <f t="shared" si="252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79"/>
        <v>393663.59949999995</v>
      </c>
      <c r="Y344" s="70">
        <v>1</v>
      </c>
      <c r="Z344" s="71">
        <f t="shared" si="284"/>
        <v>70.200000000000045</v>
      </c>
      <c r="AA344" s="72">
        <f t="shared" si="285"/>
        <v>73783.75049999998</v>
      </c>
      <c r="AB344" s="70">
        <f t="shared" si="282"/>
        <v>10</v>
      </c>
      <c r="AC344" s="139">
        <f t="shared" si="289"/>
        <v>475.20000000000005</v>
      </c>
      <c r="AD344" s="113">
        <f t="shared" si="286"/>
        <v>467447.34999999992</v>
      </c>
      <c r="AE344" s="114"/>
    </row>
    <row r="345" spans="1:31" ht="11.5" customHeight="1" x14ac:dyDescent="0.3">
      <c r="A345" s="112">
        <v>44471</v>
      </c>
      <c r="B345" s="159">
        <f t="shared" si="290"/>
        <v>10</v>
      </c>
      <c r="C345" s="159">
        <f t="shared" si="283"/>
        <v>2021</v>
      </c>
      <c r="D345" s="98" t="s">
        <v>348</v>
      </c>
      <c r="E345" s="77" t="s">
        <v>349</v>
      </c>
      <c r="F345" s="77" t="s">
        <v>350</v>
      </c>
      <c r="G345" s="9" t="s">
        <v>269</v>
      </c>
      <c r="H345" s="154">
        <v>305</v>
      </c>
      <c r="I345" s="78">
        <v>1</v>
      </c>
      <c r="J345" s="67"/>
      <c r="K345" s="53">
        <f t="shared" si="258"/>
        <v>305</v>
      </c>
      <c r="L345" s="54">
        <v>360</v>
      </c>
      <c r="M345" s="55">
        <f t="shared" si="252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79"/>
        <v>394273.59949999995</v>
      </c>
      <c r="Y345" s="70">
        <v>2</v>
      </c>
      <c r="Z345" s="71">
        <f t="shared" si="284"/>
        <v>110</v>
      </c>
      <c r="AA345" s="72">
        <f t="shared" si="285"/>
        <v>73893.75049999998</v>
      </c>
      <c r="AB345" s="70">
        <f t="shared" si="282"/>
        <v>10</v>
      </c>
      <c r="AC345" s="139">
        <f t="shared" si="289"/>
        <v>720</v>
      </c>
      <c r="AD345" s="113">
        <f t="shared" si="286"/>
        <v>468167.34999999992</v>
      </c>
      <c r="AE345" s="114"/>
    </row>
    <row r="346" spans="1:31" ht="11.5" customHeight="1" x14ac:dyDescent="0.3">
      <c r="A346" s="112">
        <v>44471</v>
      </c>
      <c r="B346" s="159">
        <f t="shared" si="290"/>
        <v>10</v>
      </c>
      <c r="C346" s="159">
        <f t="shared" si="283"/>
        <v>2021</v>
      </c>
      <c r="D346" s="98" t="s">
        <v>348</v>
      </c>
      <c r="E346" s="77" t="s">
        <v>349</v>
      </c>
      <c r="F346" s="77" t="s">
        <v>350</v>
      </c>
      <c r="G346" s="9" t="s">
        <v>34</v>
      </c>
      <c r="H346" s="154">
        <v>1.2</v>
      </c>
      <c r="I346" s="78">
        <v>25</v>
      </c>
      <c r="J346" s="67"/>
      <c r="K346" s="53">
        <f t="shared" si="258"/>
        <v>30</v>
      </c>
      <c r="L346" s="54">
        <v>2.2000000000000002</v>
      </c>
      <c r="M346" s="55">
        <f t="shared" si="252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79"/>
        <v>394363.59949999995</v>
      </c>
      <c r="Y346" s="70">
        <v>3</v>
      </c>
      <c r="Z346" s="71">
        <f t="shared" si="284"/>
        <v>75.000000000000028</v>
      </c>
      <c r="AA346" s="72">
        <f t="shared" si="285"/>
        <v>73968.75049999998</v>
      </c>
      <c r="AB346" s="70">
        <f t="shared" si="282"/>
        <v>10</v>
      </c>
      <c r="AC346" s="139">
        <f t="shared" si="289"/>
        <v>165.00000000000003</v>
      </c>
      <c r="AD346" s="113">
        <f t="shared" si="286"/>
        <v>468332.34999999992</v>
      </c>
      <c r="AE346" s="114"/>
    </row>
    <row r="347" spans="1:31" ht="11.5" customHeight="1" x14ac:dyDescent="0.3">
      <c r="A347" s="112">
        <v>44474</v>
      </c>
      <c r="B347" s="159">
        <f t="shared" si="290"/>
        <v>10</v>
      </c>
      <c r="C347" s="159">
        <f t="shared" si="283"/>
        <v>2021</v>
      </c>
      <c r="D347" s="98" t="s">
        <v>348</v>
      </c>
      <c r="E347" s="77" t="s">
        <v>349</v>
      </c>
      <c r="F347" s="77" t="s">
        <v>350</v>
      </c>
      <c r="G347" s="9" t="s">
        <v>26</v>
      </c>
      <c r="H347" s="75">
        <v>16</v>
      </c>
      <c r="I347" s="78">
        <v>5</v>
      </c>
      <c r="J347" s="67"/>
      <c r="K347" s="53">
        <f t="shared" si="258"/>
        <v>80</v>
      </c>
      <c r="L347" s="54">
        <v>20</v>
      </c>
      <c r="M347" s="55">
        <f t="shared" si="252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79"/>
        <v>394443.59949999995</v>
      </c>
      <c r="Y347" s="70">
        <v>1</v>
      </c>
      <c r="Z347" s="71">
        <f t="shared" si="284"/>
        <v>20</v>
      </c>
      <c r="AA347" s="72">
        <f t="shared" si="285"/>
        <v>73988.75049999998</v>
      </c>
      <c r="AB347" s="70">
        <f t="shared" si="282"/>
        <v>10</v>
      </c>
      <c r="AC347" s="139">
        <f t="shared" si="289"/>
        <v>100</v>
      </c>
      <c r="AD347" s="113">
        <f t="shared" si="286"/>
        <v>468432.34999999992</v>
      </c>
      <c r="AE347" s="114"/>
    </row>
    <row r="348" spans="1:31" ht="11.5" customHeight="1" x14ac:dyDescent="0.3">
      <c r="A348" s="112">
        <v>44474</v>
      </c>
      <c r="B348" s="159">
        <f t="shared" si="290"/>
        <v>10</v>
      </c>
      <c r="C348" s="159">
        <f t="shared" si="283"/>
        <v>2021</v>
      </c>
      <c r="D348" s="98" t="s">
        <v>352</v>
      </c>
      <c r="E348" s="77" t="s">
        <v>108</v>
      </c>
      <c r="F348" s="77" t="s">
        <v>109</v>
      </c>
      <c r="G348" s="9" t="s">
        <v>283</v>
      </c>
      <c r="H348" s="154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79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5"/>
        <v>74516.75049999998</v>
      </c>
      <c r="AB348" s="70">
        <f t="shared" si="282"/>
        <v>10</v>
      </c>
      <c r="AC348" s="139">
        <f t="shared" si="289"/>
        <v>10428</v>
      </c>
      <c r="AD348" s="113">
        <f t="shared" si="286"/>
        <v>478860.34999999992</v>
      </c>
      <c r="AE348" s="114"/>
    </row>
    <row r="349" spans="1:31" ht="11.5" customHeight="1" x14ac:dyDescent="0.3">
      <c r="A349" s="112">
        <v>44474</v>
      </c>
      <c r="B349" s="159">
        <f t="shared" si="290"/>
        <v>10</v>
      </c>
      <c r="C349" s="159">
        <f t="shared" si="283"/>
        <v>2021</v>
      </c>
      <c r="D349" s="98" t="s">
        <v>352</v>
      </c>
      <c r="E349" s="77" t="s">
        <v>108</v>
      </c>
      <c r="F349" s="77" t="s">
        <v>109</v>
      </c>
      <c r="G349" s="9" t="s">
        <v>375</v>
      </c>
      <c r="H349" s="154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79"/>
        <v>405483.19949999993</v>
      </c>
      <c r="Y349" s="70">
        <v>4</v>
      </c>
      <c r="Z349" s="71">
        <f t="shared" si="296"/>
        <v>118.39999999999998</v>
      </c>
      <c r="AA349" s="72">
        <f t="shared" si="285"/>
        <v>74635.150499999974</v>
      </c>
      <c r="AB349" s="70">
        <f t="shared" si="282"/>
        <v>10</v>
      </c>
      <c r="AC349" s="139">
        <f t="shared" si="289"/>
        <v>1258</v>
      </c>
      <c r="AD349" s="113">
        <f t="shared" si="286"/>
        <v>480118.34999999992</v>
      </c>
      <c r="AE349" s="114"/>
    </row>
    <row r="350" spans="1:31" ht="11.5" customHeight="1" x14ac:dyDescent="0.3">
      <c r="A350" s="112">
        <v>44474</v>
      </c>
      <c r="B350" s="159">
        <f t="shared" si="290"/>
        <v>10</v>
      </c>
      <c r="C350" s="159">
        <f t="shared" si="283"/>
        <v>2021</v>
      </c>
      <c r="D350" s="98" t="s">
        <v>352</v>
      </c>
      <c r="E350" s="77" t="s">
        <v>108</v>
      </c>
      <c r="F350" s="77" t="s">
        <v>109</v>
      </c>
      <c r="G350" s="9" t="s">
        <v>34</v>
      </c>
      <c r="H350" s="154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79"/>
        <v>405633.19949999993</v>
      </c>
      <c r="Y350" s="70">
        <v>5</v>
      </c>
      <c r="Z350" s="71">
        <f t="shared" si="296"/>
        <v>125.00000000000003</v>
      </c>
      <c r="AA350" s="72">
        <f t="shared" si="285"/>
        <v>74760.150499999974</v>
      </c>
      <c r="AB350" s="70">
        <f t="shared" si="282"/>
        <v>10</v>
      </c>
      <c r="AC350" s="139">
        <f t="shared" si="289"/>
        <v>275</v>
      </c>
      <c r="AD350" s="113">
        <f t="shared" si="286"/>
        <v>480393.34999999992</v>
      </c>
      <c r="AE350" s="114"/>
    </row>
    <row r="351" spans="1:31" ht="11.5" customHeight="1" x14ac:dyDescent="0.3">
      <c r="A351" s="112">
        <v>44474</v>
      </c>
      <c r="B351" s="159">
        <f t="shared" si="290"/>
        <v>10</v>
      </c>
      <c r="C351" s="159">
        <f t="shared" si="283"/>
        <v>2021</v>
      </c>
      <c r="D351" s="98" t="s">
        <v>352</v>
      </c>
      <c r="E351" s="77" t="s">
        <v>108</v>
      </c>
      <c r="F351" s="77" t="s">
        <v>109</v>
      </c>
      <c r="G351" s="9" t="s">
        <v>351</v>
      </c>
      <c r="H351" s="154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79"/>
        <v>405753.19949999993</v>
      </c>
      <c r="Y351" s="70">
        <v>2</v>
      </c>
      <c r="Z351" s="71">
        <f t="shared" si="296"/>
        <v>40</v>
      </c>
      <c r="AA351" s="72">
        <f t="shared" si="285"/>
        <v>74800.150499999974</v>
      </c>
      <c r="AB351" s="70">
        <f t="shared" si="282"/>
        <v>10</v>
      </c>
      <c r="AC351" s="139">
        <f t="shared" si="289"/>
        <v>160</v>
      </c>
      <c r="AD351" s="113">
        <f t="shared" si="286"/>
        <v>480553.34999999992</v>
      </c>
      <c r="AE351" s="114"/>
    </row>
    <row r="352" spans="1:31" ht="11.5" customHeight="1" x14ac:dyDescent="0.3">
      <c r="A352" s="112">
        <v>44476</v>
      </c>
      <c r="B352" s="159">
        <f t="shared" si="290"/>
        <v>10</v>
      </c>
      <c r="C352" s="159">
        <f t="shared" si="283"/>
        <v>2021</v>
      </c>
      <c r="D352" s="98" t="s">
        <v>353</v>
      </c>
      <c r="E352" s="77" t="s">
        <v>78</v>
      </c>
      <c r="F352" s="77" t="s">
        <v>63</v>
      </c>
      <c r="G352" s="9" t="s">
        <v>354</v>
      </c>
      <c r="H352" s="154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79"/>
        <v>407436.19949999993</v>
      </c>
      <c r="Y352" s="70">
        <v>1</v>
      </c>
      <c r="Z352" s="71">
        <f t="shared" si="296"/>
        <v>186.99999999999991</v>
      </c>
      <c r="AA352" s="72">
        <f t="shared" si="285"/>
        <v>74987.150499999974</v>
      </c>
      <c r="AB352" s="70">
        <f t="shared" si="282"/>
        <v>10</v>
      </c>
      <c r="AC352" s="139">
        <f t="shared" si="289"/>
        <v>1870</v>
      </c>
      <c r="AD352" s="113">
        <f t="shared" si="286"/>
        <v>482423.34999999992</v>
      </c>
      <c r="AE352" s="114"/>
    </row>
    <row r="353" spans="1:31" ht="11.5" customHeight="1" x14ac:dyDescent="0.3">
      <c r="A353" s="112">
        <v>44476</v>
      </c>
      <c r="B353" s="159">
        <f t="shared" si="290"/>
        <v>10</v>
      </c>
      <c r="C353" s="159">
        <f t="shared" si="283"/>
        <v>2021</v>
      </c>
      <c r="D353" s="98" t="s">
        <v>353</v>
      </c>
      <c r="E353" s="77" t="s">
        <v>78</v>
      </c>
      <c r="F353" s="77" t="s">
        <v>63</v>
      </c>
      <c r="G353" s="9" t="s">
        <v>42</v>
      </c>
      <c r="H353" s="154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79"/>
        <v>407616.19949999993</v>
      </c>
      <c r="Y353" s="70">
        <v>6</v>
      </c>
      <c r="Z353" s="71">
        <f t="shared" si="296"/>
        <v>120</v>
      </c>
      <c r="AA353" s="72">
        <f t="shared" si="285"/>
        <v>75107.150499999974</v>
      </c>
      <c r="AB353" s="70">
        <f t="shared" si="282"/>
        <v>10</v>
      </c>
      <c r="AC353" s="139">
        <f t="shared" si="289"/>
        <v>300</v>
      </c>
      <c r="AD353" s="113">
        <f t="shared" si="286"/>
        <v>482723.34999999992</v>
      </c>
      <c r="AE353" s="114"/>
    </row>
    <row r="354" spans="1:31" ht="11.5" customHeight="1" x14ac:dyDescent="0.3">
      <c r="A354" s="112">
        <v>44476</v>
      </c>
      <c r="B354" s="159">
        <f t="shared" si="290"/>
        <v>10</v>
      </c>
      <c r="C354" s="159">
        <f t="shared" si="283"/>
        <v>2021</v>
      </c>
      <c r="D354" s="98" t="s">
        <v>353</v>
      </c>
      <c r="E354" s="77" t="s">
        <v>78</v>
      </c>
      <c r="F354" s="77" t="s">
        <v>63</v>
      </c>
      <c r="G354" s="9" t="s">
        <v>351</v>
      </c>
      <c r="H354" s="154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79"/>
        <v>407736.19949999993</v>
      </c>
      <c r="Y354" s="70">
        <v>2</v>
      </c>
      <c r="Z354" s="71">
        <f t="shared" si="296"/>
        <v>40</v>
      </c>
      <c r="AA354" s="72">
        <f t="shared" si="285"/>
        <v>75147.150499999974</v>
      </c>
      <c r="AB354" s="70">
        <f t="shared" si="282"/>
        <v>10</v>
      </c>
      <c r="AC354" s="139">
        <f t="shared" si="289"/>
        <v>160</v>
      </c>
      <c r="AD354" s="113">
        <f t="shared" si="286"/>
        <v>482883.34999999992</v>
      </c>
      <c r="AE354" s="114"/>
    </row>
    <row r="355" spans="1:31" ht="11.5" customHeight="1" x14ac:dyDescent="0.3">
      <c r="A355" s="112">
        <v>44477</v>
      </c>
      <c r="B355" s="159">
        <f t="shared" si="290"/>
        <v>10</v>
      </c>
      <c r="C355" s="159">
        <f t="shared" si="283"/>
        <v>2021</v>
      </c>
      <c r="D355" s="98" t="s">
        <v>355</v>
      </c>
      <c r="E355" s="77" t="s">
        <v>78</v>
      </c>
      <c r="F355" s="77" t="s">
        <v>63</v>
      </c>
      <c r="G355" s="9" t="s">
        <v>356</v>
      </c>
      <c r="H355" s="154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79"/>
        <v>408536.19949999993</v>
      </c>
      <c r="Y355" s="70">
        <v>1</v>
      </c>
      <c r="Z355" s="71">
        <f t="shared" si="296"/>
        <v>500</v>
      </c>
      <c r="AA355" s="72">
        <f t="shared" si="285"/>
        <v>75647.150499999974</v>
      </c>
      <c r="AB355" s="70">
        <f t="shared" si="282"/>
        <v>10</v>
      </c>
      <c r="AC355" s="139">
        <f t="shared" si="289"/>
        <v>1300</v>
      </c>
      <c r="AD355" s="113">
        <f t="shared" si="286"/>
        <v>484183.34999999992</v>
      </c>
      <c r="AE355" s="114"/>
    </row>
    <row r="356" spans="1:31" ht="11.5" customHeight="1" x14ac:dyDescent="0.3">
      <c r="A356" s="112">
        <v>44478</v>
      </c>
      <c r="B356" s="159">
        <f t="shared" si="290"/>
        <v>10</v>
      </c>
      <c r="C356" s="159">
        <f t="shared" si="283"/>
        <v>2021</v>
      </c>
      <c r="D356" s="98" t="s">
        <v>357</v>
      </c>
      <c r="E356" s="77" t="s">
        <v>358</v>
      </c>
      <c r="F356" s="77" t="s">
        <v>359</v>
      </c>
      <c r="G356" s="9" t="s">
        <v>38</v>
      </c>
      <c r="H356" s="154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79"/>
        <v>410153.19949999993</v>
      </c>
      <c r="Y356" s="70">
        <v>1</v>
      </c>
      <c r="Z356" s="71">
        <f t="shared" si="296"/>
        <v>143.00000000000009</v>
      </c>
      <c r="AA356" s="72">
        <f t="shared" si="285"/>
        <v>75790.150499999974</v>
      </c>
      <c r="AB356" s="70">
        <f t="shared" si="282"/>
        <v>10</v>
      </c>
      <c r="AC356" s="139">
        <f t="shared" si="289"/>
        <v>1760</v>
      </c>
      <c r="AD356" s="113">
        <f t="shared" si="286"/>
        <v>485943.34999999992</v>
      </c>
      <c r="AE356" s="114"/>
    </row>
    <row r="357" spans="1:31" ht="11.5" customHeight="1" x14ac:dyDescent="0.3">
      <c r="A357" s="112">
        <v>44480</v>
      </c>
      <c r="B357" s="159">
        <f t="shared" si="290"/>
        <v>10</v>
      </c>
      <c r="C357" s="159">
        <f t="shared" si="283"/>
        <v>2021</v>
      </c>
      <c r="D357" s="98" t="s">
        <v>360</v>
      </c>
      <c r="E357" s="77" t="s">
        <v>194</v>
      </c>
      <c r="F357" s="77" t="s">
        <v>195</v>
      </c>
      <c r="G357" s="9" t="s">
        <v>34</v>
      </c>
      <c r="H357" s="154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79"/>
        <v>410213.19949999993</v>
      </c>
      <c r="Y357" s="70">
        <v>2</v>
      </c>
      <c r="Z357" s="71">
        <f t="shared" si="296"/>
        <v>65</v>
      </c>
      <c r="AA357" s="72">
        <f t="shared" si="285"/>
        <v>75855.150499999974</v>
      </c>
      <c r="AB357" s="70">
        <f t="shared" si="282"/>
        <v>10</v>
      </c>
      <c r="AC357" s="139">
        <f t="shared" si="289"/>
        <v>125</v>
      </c>
      <c r="AD357" s="113">
        <f t="shared" si="286"/>
        <v>486068.34999999992</v>
      </c>
      <c r="AE357" s="114"/>
    </row>
    <row r="358" spans="1:31" ht="11.5" customHeight="1" x14ac:dyDescent="0.3">
      <c r="A358" s="112">
        <v>44480</v>
      </c>
      <c r="B358" s="159">
        <f t="shared" si="290"/>
        <v>10</v>
      </c>
      <c r="C358" s="159">
        <f t="shared" si="283"/>
        <v>2021</v>
      </c>
      <c r="D358" s="98" t="s">
        <v>360</v>
      </c>
      <c r="E358" s="77" t="s">
        <v>194</v>
      </c>
      <c r="F358" s="77" t="s">
        <v>195</v>
      </c>
      <c r="G358" s="9" t="s">
        <v>351</v>
      </c>
      <c r="H358" s="154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79"/>
        <v>410273.19949999993</v>
      </c>
      <c r="Y358" s="70">
        <v>1</v>
      </c>
      <c r="Z358" s="71">
        <f t="shared" si="296"/>
        <v>20</v>
      </c>
      <c r="AA358" s="72">
        <f t="shared" si="285"/>
        <v>75875.150499999974</v>
      </c>
      <c r="AB358" s="70">
        <f t="shared" si="282"/>
        <v>10</v>
      </c>
      <c r="AC358" s="139">
        <f t="shared" si="289"/>
        <v>80</v>
      </c>
      <c r="AD358" s="113">
        <f t="shared" si="286"/>
        <v>486148.34999999992</v>
      </c>
      <c r="AE358" s="114"/>
    </row>
    <row r="359" spans="1:31" ht="11.5" customHeight="1" x14ac:dyDescent="0.3">
      <c r="A359" s="112">
        <v>44481</v>
      </c>
      <c r="B359" s="159">
        <f t="shared" si="290"/>
        <v>10</v>
      </c>
      <c r="C359" s="159">
        <f t="shared" si="283"/>
        <v>2021</v>
      </c>
      <c r="D359" s="98" t="s">
        <v>361</v>
      </c>
      <c r="E359" s="77" t="s">
        <v>358</v>
      </c>
      <c r="F359" s="77" t="s">
        <v>359</v>
      </c>
      <c r="G359" s="9" t="s">
        <v>362</v>
      </c>
      <c r="H359" s="154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79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5"/>
        <v>76820.150499999974</v>
      </c>
      <c r="AB359" s="70">
        <f t="shared" si="282"/>
        <v>10</v>
      </c>
      <c r="AC359" s="139">
        <f t="shared" si="289"/>
        <v>7650</v>
      </c>
      <c r="AD359" s="113">
        <f t="shared" si="286"/>
        <v>493798.34999999992</v>
      </c>
      <c r="AE359" s="114"/>
    </row>
    <row r="360" spans="1:31" ht="11.5" customHeight="1" x14ac:dyDescent="0.3">
      <c r="A360" s="112">
        <v>44481</v>
      </c>
      <c r="B360" s="159">
        <f t="shared" si="290"/>
        <v>10</v>
      </c>
      <c r="C360" s="159">
        <f t="shared" si="283"/>
        <v>2021</v>
      </c>
      <c r="D360" s="98" t="s">
        <v>361</v>
      </c>
      <c r="E360" s="77" t="s">
        <v>358</v>
      </c>
      <c r="F360" s="77" t="s">
        <v>359</v>
      </c>
      <c r="G360" s="9" t="s">
        <v>363</v>
      </c>
      <c r="H360" s="154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79"/>
        <v>420049.19949999993</v>
      </c>
      <c r="Y360" s="70">
        <v>10</v>
      </c>
      <c r="Z360" s="71">
        <f t="shared" si="297"/>
        <v>110.9999999999996</v>
      </c>
      <c r="AA360" s="72">
        <f t="shared" si="285"/>
        <v>76931.150499999974</v>
      </c>
      <c r="AB360" s="70">
        <f t="shared" si="282"/>
        <v>10</v>
      </c>
      <c r="AC360" s="139">
        <f t="shared" si="289"/>
        <v>3181.9999999999995</v>
      </c>
      <c r="AD360" s="113">
        <f t="shared" si="286"/>
        <v>496980.34999999992</v>
      </c>
      <c r="AE360" s="114"/>
    </row>
    <row r="361" spans="1:31" ht="11.5" customHeight="1" x14ac:dyDescent="0.3">
      <c r="A361" s="112">
        <v>44481</v>
      </c>
      <c r="B361" s="159">
        <f t="shared" si="290"/>
        <v>10</v>
      </c>
      <c r="C361" s="159">
        <f t="shared" si="283"/>
        <v>2021</v>
      </c>
      <c r="D361" s="98" t="s">
        <v>361</v>
      </c>
      <c r="E361" s="77" t="s">
        <v>358</v>
      </c>
      <c r="F361" s="77" t="s">
        <v>359</v>
      </c>
      <c r="G361" s="9" t="s">
        <v>34</v>
      </c>
      <c r="H361" s="154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79"/>
        <v>420109.19949999993</v>
      </c>
      <c r="Y361" s="70">
        <v>2</v>
      </c>
      <c r="Z361" s="71">
        <f t="shared" si="297"/>
        <v>65</v>
      </c>
      <c r="AA361" s="72">
        <f t="shared" si="285"/>
        <v>76996.150499999974</v>
      </c>
      <c r="AB361" s="70">
        <f t="shared" si="282"/>
        <v>10</v>
      </c>
      <c r="AC361" s="139">
        <f t="shared" si="289"/>
        <v>125</v>
      </c>
      <c r="AD361" s="113">
        <f t="shared" si="286"/>
        <v>497105.34999999992</v>
      </c>
      <c r="AE361" s="114"/>
    </row>
    <row r="362" spans="1:31" ht="11.5" customHeight="1" x14ac:dyDescent="0.3">
      <c r="A362" s="112">
        <v>44481</v>
      </c>
      <c r="B362" s="159">
        <f t="shared" si="290"/>
        <v>10</v>
      </c>
      <c r="C362" s="159">
        <f t="shared" si="283"/>
        <v>2021</v>
      </c>
      <c r="D362" s="98" t="s">
        <v>361</v>
      </c>
      <c r="E362" s="77" t="s">
        <v>358</v>
      </c>
      <c r="F362" s="77" t="s">
        <v>359</v>
      </c>
      <c r="G362" s="9" t="s">
        <v>351</v>
      </c>
      <c r="H362" s="154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79"/>
        <v>420349.19949999993</v>
      </c>
      <c r="Y362" s="70">
        <v>4</v>
      </c>
      <c r="Z362" s="71">
        <f t="shared" si="297"/>
        <v>80</v>
      </c>
      <c r="AA362" s="72">
        <f t="shared" si="285"/>
        <v>77076.150499999974</v>
      </c>
      <c r="AB362" s="70">
        <f t="shared" si="282"/>
        <v>10</v>
      </c>
      <c r="AC362" s="139">
        <f t="shared" si="289"/>
        <v>320</v>
      </c>
      <c r="AD362" s="113">
        <f t="shared" si="286"/>
        <v>497425.34999999992</v>
      </c>
      <c r="AE362" s="114"/>
    </row>
    <row r="363" spans="1:31" ht="11.5" customHeight="1" x14ac:dyDescent="0.3">
      <c r="A363" s="112">
        <v>44481</v>
      </c>
      <c r="B363" s="159">
        <f t="shared" si="290"/>
        <v>10</v>
      </c>
      <c r="C363" s="159">
        <f t="shared" si="283"/>
        <v>2021</v>
      </c>
      <c r="D363" s="98" t="s">
        <v>361</v>
      </c>
      <c r="E363" s="77" t="s">
        <v>358</v>
      </c>
      <c r="F363" s="77" t="s">
        <v>359</v>
      </c>
      <c r="G363" s="9" t="s">
        <v>364</v>
      </c>
      <c r="H363" s="154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79"/>
        <v>421501.19949999993</v>
      </c>
      <c r="Y363" s="70">
        <v>4</v>
      </c>
      <c r="Z363" s="71">
        <f t="shared" si="297"/>
        <v>197.99999999999994</v>
      </c>
      <c r="AA363" s="72">
        <f t="shared" si="285"/>
        <v>77274.150499999974</v>
      </c>
      <c r="AB363" s="70">
        <f t="shared" si="282"/>
        <v>10</v>
      </c>
      <c r="AC363" s="139">
        <f t="shared" si="289"/>
        <v>1350</v>
      </c>
      <c r="AD363" s="113">
        <f t="shared" si="286"/>
        <v>498775.34999999992</v>
      </c>
      <c r="AE363" s="114"/>
    </row>
    <row r="364" spans="1:31" ht="11.5" customHeight="1" x14ac:dyDescent="0.3">
      <c r="A364" s="112">
        <v>44482</v>
      </c>
      <c r="B364" s="159">
        <f t="shared" si="290"/>
        <v>10</v>
      </c>
      <c r="C364" s="159">
        <f t="shared" si="283"/>
        <v>2021</v>
      </c>
      <c r="D364" s="98" t="s">
        <v>365</v>
      </c>
      <c r="E364" s="77" t="s">
        <v>349</v>
      </c>
      <c r="F364" s="77" t="s">
        <v>350</v>
      </c>
      <c r="G364" s="9" t="s">
        <v>283</v>
      </c>
      <c r="H364" s="154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79"/>
        <v>424735.19949999993</v>
      </c>
      <c r="Y364" s="70">
        <v>2</v>
      </c>
      <c r="Z364" s="71">
        <f t="shared" si="297"/>
        <v>462.00000000000034</v>
      </c>
      <c r="AA364" s="72">
        <f t="shared" si="285"/>
        <v>77736.150499999974</v>
      </c>
      <c r="AB364" s="70">
        <f t="shared" si="282"/>
        <v>10</v>
      </c>
      <c r="AC364" s="139">
        <f t="shared" si="289"/>
        <v>3696.0000000000005</v>
      </c>
      <c r="AD364" s="113">
        <f t="shared" si="286"/>
        <v>502471.34999999992</v>
      </c>
      <c r="AE364" s="114"/>
    </row>
    <row r="365" spans="1:31" ht="11.5" customHeight="1" x14ac:dyDescent="0.3">
      <c r="A365" s="112">
        <v>44482</v>
      </c>
      <c r="B365" s="159">
        <f t="shared" si="290"/>
        <v>10</v>
      </c>
      <c r="C365" s="159">
        <f t="shared" si="283"/>
        <v>2021</v>
      </c>
      <c r="D365" s="98" t="s">
        <v>365</v>
      </c>
      <c r="E365" s="77" t="s">
        <v>349</v>
      </c>
      <c r="F365" s="77" t="s">
        <v>350</v>
      </c>
      <c r="G365" s="9" t="s">
        <v>366</v>
      </c>
      <c r="H365" s="154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79"/>
        <v>425599.19949999993</v>
      </c>
      <c r="Y365" s="70">
        <v>2</v>
      </c>
      <c r="Z365" s="71">
        <f t="shared" si="297"/>
        <v>86.400000000000077</v>
      </c>
      <c r="AA365" s="72">
        <f t="shared" si="285"/>
        <v>77822.550499999968</v>
      </c>
      <c r="AB365" s="70">
        <f t="shared" si="282"/>
        <v>10</v>
      </c>
      <c r="AC365" s="139">
        <f t="shared" si="289"/>
        <v>950.40000000000009</v>
      </c>
      <c r="AD365" s="113">
        <f t="shared" si="286"/>
        <v>503421.74999999988</v>
      </c>
      <c r="AE365" s="114"/>
    </row>
    <row r="366" spans="1:31" ht="11.5" customHeight="1" x14ac:dyDescent="0.3">
      <c r="A366" s="112">
        <v>44482</v>
      </c>
      <c r="B366" s="159">
        <f t="shared" si="290"/>
        <v>10</v>
      </c>
      <c r="C366" s="159">
        <f t="shared" si="283"/>
        <v>2021</v>
      </c>
      <c r="D366" s="98" t="s">
        <v>365</v>
      </c>
      <c r="E366" s="77" t="s">
        <v>349</v>
      </c>
      <c r="F366" s="77" t="s">
        <v>350</v>
      </c>
      <c r="G366" s="9" t="s">
        <v>204</v>
      </c>
      <c r="H366" s="154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79"/>
        <v>425889.19949999993</v>
      </c>
      <c r="Y366" s="70">
        <v>1</v>
      </c>
      <c r="Z366" s="71">
        <f t="shared" si="297"/>
        <v>70</v>
      </c>
      <c r="AA366" s="72">
        <f t="shared" si="285"/>
        <v>77892.550499999968</v>
      </c>
      <c r="AB366" s="70">
        <f t="shared" si="282"/>
        <v>10</v>
      </c>
      <c r="AC366" s="139">
        <f t="shared" si="289"/>
        <v>360</v>
      </c>
      <c r="AD366" s="113">
        <f t="shared" si="286"/>
        <v>503781.74999999988</v>
      </c>
      <c r="AE366" s="114"/>
    </row>
    <row r="367" spans="1:31" ht="11.5" customHeight="1" x14ac:dyDescent="0.3">
      <c r="A367" s="112">
        <v>44483</v>
      </c>
      <c r="B367" s="159">
        <f t="shared" si="290"/>
        <v>10</v>
      </c>
      <c r="C367" s="159">
        <f t="shared" si="283"/>
        <v>2021</v>
      </c>
      <c r="D367" s="98" t="s">
        <v>367</v>
      </c>
      <c r="E367" s="77" t="s">
        <v>349</v>
      </c>
      <c r="F367" s="77" t="s">
        <v>350</v>
      </c>
      <c r="G367" s="9" t="s">
        <v>368</v>
      </c>
      <c r="H367" s="154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79"/>
        <v>426129.19949999993</v>
      </c>
      <c r="Y367" s="70">
        <v>6</v>
      </c>
      <c r="Z367" s="71">
        <f t="shared" si="297"/>
        <v>60</v>
      </c>
      <c r="AA367" s="72">
        <f t="shared" si="285"/>
        <v>77952.550499999968</v>
      </c>
      <c r="AB367" s="70">
        <f t="shared" si="282"/>
        <v>10</v>
      </c>
      <c r="AC367" s="139">
        <f t="shared" si="289"/>
        <v>300</v>
      </c>
      <c r="AD367" s="113">
        <f t="shared" si="286"/>
        <v>504081.74999999988</v>
      </c>
      <c r="AE367" s="114"/>
    </row>
    <row r="368" spans="1:31" ht="11.5" customHeight="1" x14ac:dyDescent="0.3">
      <c r="A368" s="112">
        <v>44483</v>
      </c>
      <c r="B368" s="159">
        <f t="shared" si="290"/>
        <v>10</v>
      </c>
      <c r="C368" s="159">
        <f t="shared" si="283"/>
        <v>2021</v>
      </c>
      <c r="D368" s="98" t="s">
        <v>367</v>
      </c>
      <c r="E368" s="77" t="s">
        <v>349</v>
      </c>
      <c r="F368" s="77" t="s">
        <v>350</v>
      </c>
      <c r="G368" s="9" t="s">
        <v>26</v>
      </c>
      <c r="H368" s="154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79"/>
        <v>426209.19949999993</v>
      </c>
      <c r="Y368" s="70">
        <v>1</v>
      </c>
      <c r="Z368" s="71">
        <f t="shared" si="297"/>
        <v>20</v>
      </c>
      <c r="AA368" s="72">
        <f t="shared" si="285"/>
        <v>77972.550499999968</v>
      </c>
      <c r="AB368" s="70">
        <f t="shared" si="282"/>
        <v>10</v>
      </c>
      <c r="AC368" s="139">
        <f t="shared" si="289"/>
        <v>100</v>
      </c>
      <c r="AD368" s="113">
        <f t="shared" si="286"/>
        <v>504181.74999999988</v>
      </c>
      <c r="AE368" s="114"/>
    </row>
    <row r="369" spans="1:31" ht="11.5" customHeight="1" x14ac:dyDescent="0.3">
      <c r="A369" s="112">
        <v>44483</v>
      </c>
      <c r="B369" s="159">
        <f t="shared" si="290"/>
        <v>10</v>
      </c>
      <c r="C369" s="159">
        <f t="shared" si="283"/>
        <v>2021</v>
      </c>
      <c r="D369" s="98" t="s">
        <v>369</v>
      </c>
      <c r="E369" s="77" t="s">
        <v>104</v>
      </c>
      <c r="F369" s="77" t="s">
        <v>105</v>
      </c>
      <c r="G369" s="9" t="s">
        <v>323</v>
      </c>
      <c r="H369" s="154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79"/>
        <v>430889.19949999993</v>
      </c>
      <c r="Y369" s="70">
        <v>10</v>
      </c>
      <c r="Z369" s="71">
        <f t="shared" si="297"/>
        <v>420.00000000000011</v>
      </c>
      <c r="AA369" s="72">
        <f t="shared" si="285"/>
        <v>78392.550499999968</v>
      </c>
      <c r="AB369" s="70">
        <f t="shared" si="282"/>
        <v>10</v>
      </c>
      <c r="AC369" s="139">
        <f t="shared" si="289"/>
        <v>5100</v>
      </c>
      <c r="AD369" s="113">
        <f t="shared" si="286"/>
        <v>509281.74999999988</v>
      </c>
      <c r="AE369" s="114"/>
    </row>
    <row r="370" spans="1:31" ht="11.5" customHeight="1" x14ac:dyDescent="0.3">
      <c r="A370" s="112">
        <v>44484</v>
      </c>
      <c r="B370" s="159">
        <f t="shared" si="290"/>
        <v>10</v>
      </c>
      <c r="C370" s="159">
        <f t="shared" si="283"/>
        <v>2021</v>
      </c>
      <c r="D370" s="98" t="s">
        <v>370</v>
      </c>
      <c r="E370" s="77" t="s">
        <v>229</v>
      </c>
      <c r="F370" s="77" t="s">
        <v>243</v>
      </c>
      <c r="G370" s="9" t="s">
        <v>371</v>
      </c>
      <c r="H370" s="154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79"/>
        <v>432389.19949999993</v>
      </c>
      <c r="Y370" s="70">
        <v>3</v>
      </c>
      <c r="Z370" s="71">
        <f t="shared" si="297"/>
        <v>525</v>
      </c>
      <c r="AA370" s="72">
        <f t="shared" si="285"/>
        <v>78917.550499999968</v>
      </c>
      <c r="AB370" s="70">
        <f t="shared" si="282"/>
        <v>10</v>
      </c>
      <c r="AC370" s="139">
        <f t="shared" si="289"/>
        <v>2025</v>
      </c>
      <c r="AD370" s="113">
        <f t="shared" si="286"/>
        <v>511306.74999999988</v>
      </c>
      <c r="AE370" s="114"/>
    </row>
    <row r="371" spans="1:31" ht="11.5" customHeight="1" x14ac:dyDescent="0.3">
      <c r="A371" s="112">
        <v>44484</v>
      </c>
      <c r="B371" s="159">
        <f t="shared" si="290"/>
        <v>10</v>
      </c>
      <c r="C371" s="159">
        <f t="shared" si="283"/>
        <v>2021</v>
      </c>
      <c r="D371" s="98" t="s">
        <v>370</v>
      </c>
      <c r="E371" s="77" t="s">
        <v>229</v>
      </c>
      <c r="F371" s="77" t="s">
        <v>243</v>
      </c>
      <c r="G371" s="9" t="s">
        <v>363</v>
      </c>
      <c r="H371" s="154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79"/>
        <v>432827.19949999993</v>
      </c>
      <c r="Y371" s="70">
        <v>2</v>
      </c>
      <c r="Z371" s="71">
        <f t="shared" si="297"/>
        <v>77.999999999999986</v>
      </c>
      <c r="AA371" s="72">
        <f t="shared" si="285"/>
        <v>78995.550499999968</v>
      </c>
      <c r="AB371" s="70">
        <f t="shared" si="282"/>
        <v>10</v>
      </c>
      <c r="AC371" s="139">
        <f t="shared" si="289"/>
        <v>516</v>
      </c>
      <c r="AD371" s="113">
        <f t="shared" si="286"/>
        <v>511822.74999999988</v>
      </c>
      <c r="AE371" s="114"/>
    </row>
    <row r="372" spans="1:31" ht="11.5" customHeight="1" x14ac:dyDescent="0.3">
      <c r="A372" s="112">
        <v>44484</v>
      </c>
      <c r="B372" s="159">
        <f t="shared" si="290"/>
        <v>10</v>
      </c>
      <c r="C372" s="159">
        <f t="shared" si="283"/>
        <v>2021</v>
      </c>
      <c r="D372" s="98" t="s">
        <v>370</v>
      </c>
      <c r="E372" s="77" t="s">
        <v>229</v>
      </c>
      <c r="F372" s="77" t="s">
        <v>243</v>
      </c>
      <c r="G372" s="9" t="s">
        <v>34</v>
      </c>
      <c r="H372" s="154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79"/>
        <v>432857.19949999993</v>
      </c>
      <c r="Y372" s="70">
        <v>1</v>
      </c>
      <c r="Z372" s="71">
        <f t="shared" si="297"/>
        <v>25.000000000000007</v>
      </c>
      <c r="AA372" s="72">
        <f t="shared" si="285"/>
        <v>79020.550499999968</v>
      </c>
      <c r="AB372" s="70">
        <f t="shared" si="282"/>
        <v>10</v>
      </c>
      <c r="AC372" s="139">
        <f t="shared" si="289"/>
        <v>55.000000000000007</v>
      </c>
      <c r="AD372" s="113">
        <f t="shared" si="286"/>
        <v>511877.74999999988</v>
      </c>
      <c r="AE372" s="114"/>
    </row>
    <row r="373" spans="1:31" ht="11.5" customHeight="1" x14ac:dyDescent="0.3">
      <c r="A373" s="112">
        <v>44484</v>
      </c>
      <c r="B373" s="159">
        <f t="shared" si="290"/>
        <v>10</v>
      </c>
      <c r="C373" s="159">
        <f t="shared" si="283"/>
        <v>2021</v>
      </c>
      <c r="D373" s="98" t="s">
        <v>370</v>
      </c>
      <c r="E373" s="77" t="s">
        <v>229</v>
      </c>
      <c r="F373" s="77" t="s">
        <v>243</v>
      </c>
      <c r="G373" s="9" t="s">
        <v>351</v>
      </c>
      <c r="H373" s="154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79"/>
        <v>432917.19949999993</v>
      </c>
      <c r="Y373" s="70">
        <v>1</v>
      </c>
      <c r="Z373" s="71">
        <f t="shared" si="297"/>
        <v>20</v>
      </c>
      <c r="AA373" s="72">
        <f t="shared" si="285"/>
        <v>79040.550499999968</v>
      </c>
      <c r="AB373" s="70">
        <f t="shared" si="282"/>
        <v>10</v>
      </c>
      <c r="AC373" s="139">
        <f t="shared" si="289"/>
        <v>80</v>
      </c>
      <c r="AD373" s="113">
        <f t="shared" si="286"/>
        <v>511957.74999999988</v>
      </c>
      <c r="AE373" s="114"/>
    </row>
    <row r="374" spans="1:31" ht="11.5" customHeight="1" x14ac:dyDescent="0.3">
      <c r="A374" s="112">
        <v>44484</v>
      </c>
      <c r="B374" s="159">
        <f t="shared" si="290"/>
        <v>10</v>
      </c>
      <c r="C374" s="159">
        <f t="shared" si="283"/>
        <v>2021</v>
      </c>
      <c r="D374" s="98" t="s">
        <v>372</v>
      </c>
      <c r="E374" s="77" t="s">
        <v>88</v>
      </c>
      <c r="F374" s="77" t="s">
        <v>61</v>
      </c>
      <c r="G374" s="9" t="s">
        <v>36</v>
      </c>
      <c r="H374" s="154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79"/>
        <v>434600.19949999993</v>
      </c>
      <c r="Y374" s="70">
        <v>1</v>
      </c>
      <c r="Z374" s="71">
        <f t="shared" si="297"/>
        <v>143.00000000000009</v>
      </c>
      <c r="AA374" s="72">
        <f t="shared" si="285"/>
        <v>79183.550499999968</v>
      </c>
      <c r="AB374" s="70">
        <f t="shared" si="282"/>
        <v>10</v>
      </c>
      <c r="AC374" s="139">
        <f t="shared" si="289"/>
        <v>1826</v>
      </c>
      <c r="AD374" s="113">
        <f t="shared" si="286"/>
        <v>513783.74999999988</v>
      </c>
      <c r="AE374" s="114"/>
    </row>
    <row r="375" spans="1:31" ht="11.5" customHeight="1" x14ac:dyDescent="0.3">
      <c r="A375" s="112">
        <v>44484</v>
      </c>
      <c r="B375" s="159">
        <f t="shared" si="290"/>
        <v>10</v>
      </c>
      <c r="C375" s="159">
        <f t="shared" si="283"/>
        <v>2021</v>
      </c>
      <c r="D375" s="98" t="s">
        <v>372</v>
      </c>
      <c r="E375" s="77" t="s">
        <v>88</v>
      </c>
      <c r="F375" s="77" t="s">
        <v>61</v>
      </c>
      <c r="G375" s="9" t="s">
        <v>26</v>
      </c>
      <c r="H375" s="154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79"/>
        <v>434680.19949999993</v>
      </c>
      <c r="Y375" s="70">
        <v>1</v>
      </c>
      <c r="Z375" s="71">
        <f t="shared" si="297"/>
        <v>20</v>
      </c>
      <c r="AA375" s="72">
        <f t="shared" si="285"/>
        <v>79203.550499999968</v>
      </c>
      <c r="AB375" s="70">
        <f t="shared" si="282"/>
        <v>10</v>
      </c>
      <c r="AC375" s="139">
        <f t="shared" si="289"/>
        <v>100</v>
      </c>
      <c r="AD375" s="113">
        <f t="shared" si="286"/>
        <v>513883.74999999988</v>
      </c>
      <c r="AE375" s="114"/>
    </row>
    <row r="376" spans="1:31" ht="11.5" customHeight="1" x14ac:dyDescent="0.3">
      <c r="A376" s="112">
        <v>44484</v>
      </c>
      <c r="B376" s="159">
        <f t="shared" si="290"/>
        <v>10</v>
      </c>
      <c r="C376" s="159">
        <f t="shared" si="283"/>
        <v>2021</v>
      </c>
      <c r="D376" s="98" t="s">
        <v>373</v>
      </c>
      <c r="E376" s="77" t="s">
        <v>358</v>
      </c>
      <c r="F376" s="77" t="s">
        <v>359</v>
      </c>
      <c r="G376" s="9" t="s">
        <v>188</v>
      </c>
      <c r="H376" s="154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79"/>
        <v>435294.39949999994</v>
      </c>
      <c r="Y376" s="70">
        <v>2</v>
      </c>
      <c r="Z376" s="71">
        <f t="shared" si="297"/>
        <v>22.199999999999921</v>
      </c>
      <c r="AA376" s="72">
        <f t="shared" si="285"/>
        <v>79225.750499999966</v>
      </c>
      <c r="AB376" s="70">
        <f t="shared" si="282"/>
        <v>10</v>
      </c>
      <c r="AC376" s="139">
        <f t="shared" si="289"/>
        <v>636.4</v>
      </c>
      <c r="AD376" s="113">
        <f t="shared" si="286"/>
        <v>514520.14999999991</v>
      </c>
      <c r="AE376" s="114"/>
    </row>
    <row r="377" spans="1:31" ht="11.5" customHeight="1" x14ac:dyDescent="0.3">
      <c r="A377" s="112">
        <v>44484</v>
      </c>
      <c r="B377" s="159">
        <f t="shared" si="290"/>
        <v>10</v>
      </c>
      <c r="C377" s="159">
        <f t="shared" si="283"/>
        <v>2021</v>
      </c>
      <c r="D377" s="98" t="s">
        <v>373</v>
      </c>
      <c r="E377" s="77" t="s">
        <v>358</v>
      </c>
      <c r="F377" s="77" t="s">
        <v>359</v>
      </c>
      <c r="G377" s="9" t="s">
        <v>364</v>
      </c>
      <c r="H377" s="154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79"/>
        <v>435870.39949999994</v>
      </c>
      <c r="Y377" s="70">
        <v>2</v>
      </c>
      <c r="Z377" s="71">
        <f t="shared" si="297"/>
        <v>98.999999999999972</v>
      </c>
      <c r="AA377" s="72">
        <f t="shared" si="285"/>
        <v>79324.750499999966</v>
      </c>
      <c r="AB377" s="70">
        <f t="shared" si="282"/>
        <v>10</v>
      </c>
      <c r="AC377" s="139">
        <f t="shared" si="289"/>
        <v>675</v>
      </c>
      <c r="AD377" s="113">
        <f t="shared" si="286"/>
        <v>515195.14999999991</v>
      </c>
      <c r="AE377" s="114"/>
    </row>
    <row r="378" spans="1:31" ht="11.5" customHeight="1" x14ac:dyDescent="0.3">
      <c r="A378" s="112">
        <v>44487</v>
      </c>
      <c r="B378" s="159">
        <f t="shared" si="290"/>
        <v>10</v>
      </c>
      <c r="C378" s="159">
        <f t="shared" si="283"/>
        <v>2021</v>
      </c>
      <c r="D378" s="98" t="s">
        <v>374</v>
      </c>
      <c r="E378" s="77" t="s">
        <v>358</v>
      </c>
      <c r="F378" s="77" t="s">
        <v>359</v>
      </c>
      <c r="G378" s="9" t="s">
        <v>376</v>
      </c>
      <c r="H378" s="154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79"/>
        <v>439170.39949999994</v>
      </c>
      <c r="Y378" s="70">
        <v>2</v>
      </c>
      <c r="Z378" s="71">
        <f>O378*Y378+85</f>
        <v>525</v>
      </c>
      <c r="AA378" s="72">
        <f t="shared" si="285"/>
        <v>79849.750499999966</v>
      </c>
      <c r="AB378" s="70">
        <f t="shared" si="282"/>
        <v>10</v>
      </c>
      <c r="AC378" s="139">
        <f t="shared" si="289"/>
        <v>3825</v>
      </c>
      <c r="AD378" s="113">
        <f t="shared" si="286"/>
        <v>519020.14999999991</v>
      </c>
      <c r="AE378" s="114"/>
    </row>
    <row r="379" spans="1:31" ht="11.5" customHeight="1" x14ac:dyDescent="0.3">
      <c r="A379" s="112">
        <v>44487</v>
      </c>
      <c r="B379" s="159">
        <f t="shared" si="290"/>
        <v>10</v>
      </c>
      <c r="C379" s="159">
        <f t="shared" si="283"/>
        <v>2021</v>
      </c>
      <c r="D379" s="98" t="s">
        <v>374</v>
      </c>
      <c r="E379" s="77" t="s">
        <v>358</v>
      </c>
      <c r="F379" s="77" t="s">
        <v>359</v>
      </c>
      <c r="G379" s="9" t="s">
        <v>251</v>
      </c>
      <c r="H379" s="154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79"/>
        <v>442404.39949999994</v>
      </c>
      <c r="Y379" s="70">
        <v>2</v>
      </c>
      <c r="Z379" s="71">
        <f>O379*Y379</f>
        <v>506.00000000000017</v>
      </c>
      <c r="AA379" s="72">
        <f t="shared" si="285"/>
        <v>80355.750499999966</v>
      </c>
      <c r="AB379" s="70">
        <f t="shared" si="282"/>
        <v>10</v>
      </c>
      <c r="AC379" s="139">
        <f>W379+Z379</f>
        <v>3740</v>
      </c>
      <c r="AD379" s="113">
        <f t="shared" si="286"/>
        <v>522760.14999999991</v>
      </c>
      <c r="AE379" s="114"/>
    </row>
    <row r="380" spans="1:31" ht="11.5" customHeight="1" x14ac:dyDescent="0.3">
      <c r="A380" s="112">
        <v>44487</v>
      </c>
      <c r="B380" s="159">
        <f t="shared" si="290"/>
        <v>10</v>
      </c>
      <c r="C380" s="159">
        <f t="shared" si="283"/>
        <v>2021</v>
      </c>
      <c r="D380" s="98" t="s">
        <v>374</v>
      </c>
      <c r="E380" s="77" t="s">
        <v>358</v>
      </c>
      <c r="F380" s="77" t="s">
        <v>359</v>
      </c>
      <c r="G380" s="9" t="s">
        <v>363</v>
      </c>
      <c r="H380" s="154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79"/>
        <v>444113.79949999996</v>
      </c>
      <c r="Y380" s="70">
        <v>6</v>
      </c>
      <c r="Z380" s="71">
        <f t="shared" ref="Z380:Z393" si="298">O380*Y380</f>
        <v>199.7999999999999</v>
      </c>
      <c r="AA380" s="72">
        <f t="shared" si="285"/>
        <v>80555.550499999968</v>
      </c>
      <c r="AB380" s="70">
        <f t="shared" si="282"/>
        <v>10</v>
      </c>
      <c r="AC380" s="139">
        <f t="shared" si="289"/>
        <v>1909.2</v>
      </c>
      <c r="AD380" s="113">
        <f t="shared" si="286"/>
        <v>524669.35</v>
      </c>
      <c r="AE380" s="114"/>
    </row>
    <row r="381" spans="1:31" ht="11.5" customHeight="1" x14ac:dyDescent="0.3">
      <c r="A381" s="112">
        <v>44487</v>
      </c>
      <c r="B381" s="159">
        <f t="shared" si="290"/>
        <v>10</v>
      </c>
      <c r="C381" s="159">
        <f t="shared" si="283"/>
        <v>2021</v>
      </c>
      <c r="D381" s="98" t="s">
        <v>374</v>
      </c>
      <c r="E381" s="77" t="s">
        <v>358</v>
      </c>
      <c r="F381" s="77" t="s">
        <v>359</v>
      </c>
      <c r="G381" s="9" t="s">
        <v>34</v>
      </c>
      <c r="H381" s="154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79"/>
        <v>444323.79949999996</v>
      </c>
      <c r="Y381" s="70">
        <v>7</v>
      </c>
      <c r="Z381" s="71">
        <f t="shared" si="298"/>
        <v>227.5</v>
      </c>
      <c r="AA381" s="72">
        <f t="shared" si="285"/>
        <v>80783.050499999968</v>
      </c>
      <c r="AB381" s="70">
        <f t="shared" si="282"/>
        <v>10</v>
      </c>
      <c r="AC381" s="139">
        <f t="shared" si="289"/>
        <v>437.5</v>
      </c>
      <c r="AD381" s="113">
        <f t="shared" si="286"/>
        <v>525106.85</v>
      </c>
      <c r="AE381" s="114"/>
    </row>
    <row r="382" spans="1:31" ht="11.5" customHeight="1" x14ac:dyDescent="0.3">
      <c r="A382" s="112">
        <v>44487</v>
      </c>
      <c r="B382" s="159">
        <f t="shared" si="290"/>
        <v>10</v>
      </c>
      <c r="C382" s="159">
        <f t="shared" si="283"/>
        <v>2021</v>
      </c>
      <c r="D382" s="98" t="s">
        <v>374</v>
      </c>
      <c r="E382" s="77" t="s">
        <v>358</v>
      </c>
      <c r="F382" s="77" t="s">
        <v>359</v>
      </c>
      <c r="G382" s="9" t="s">
        <v>351</v>
      </c>
      <c r="H382" s="154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79"/>
        <v>444443.79949999996</v>
      </c>
      <c r="Y382" s="70">
        <v>2</v>
      </c>
      <c r="Z382" s="71">
        <f t="shared" si="298"/>
        <v>40</v>
      </c>
      <c r="AA382" s="72">
        <f t="shared" si="285"/>
        <v>80823.050499999968</v>
      </c>
      <c r="AB382" s="70">
        <f t="shared" si="282"/>
        <v>10</v>
      </c>
      <c r="AC382" s="139">
        <f t="shared" si="289"/>
        <v>160</v>
      </c>
      <c r="AD382" s="113">
        <f t="shared" si="286"/>
        <v>525266.85</v>
      </c>
      <c r="AE382" s="114"/>
    </row>
    <row r="383" spans="1:31" ht="11.5" customHeight="1" x14ac:dyDescent="0.3">
      <c r="A383" s="112">
        <v>44487</v>
      </c>
      <c r="B383" s="159">
        <f t="shared" si="290"/>
        <v>10</v>
      </c>
      <c r="C383" s="159">
        <f t="shared" si="283"/>
        <v>2021</v>
      </c>
      <c r="D383" s="98" t="s">
        <v>374</v>
      </c>
      <c r="E383" s="77" t="s">
        <v>358</v>
      </c>
      <c r="F383" s="77" t="s">
        <v>359</v>
      </c>
      <c r="G383" s="9" t="s">
        <v>377</v>
      </c>
      <c r="H383" s="154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79"/>
        <v>446873.79949999996</v>
      </c>
      <c r="Y383" s="70">
        <v>9</v>
      </c>
      <c r="Z383" s="71">
        <f t="shared" si="298"/>
        <v>607.5</v>
      </c>
      <c r="AA383" s="72">
        <f t="shared" si="285"/>
        <v>81430.550499999968</v>
      </c>
      <c r="AB383" s="70">
        <f t="shared" si="282"/>
        <v>10</v>
      </c>
      <c r="AC383" s="139">
        <f t="shared" si="289"/>
        <v>3037.5</v>
      </c>
      <c r="AD383" s="113">
        <f t="shared" si="286"/>
        <v>528304.35</v>
      </c>
      <c r="AE383" s="114"/>
    </row>
    <row r="384" spans="1:31" ht="11.5" customHeight="1" x14ac:dyDescent="0.3">
      <c r="A384" s="112">
        <v>44489</v>
      </c>
      <c r="B384" s="159">
        <f t="shared" si="290"/>
        <v>10</v>
      </c>
      <c r="C384" s="159">
        <f t="shared" si="283"/>
        <v>2021</v>
      </c>
      <c r="D384" s="98" t="s">
        <v>384</v>
      </c>
      <c r="E384" s="77" t="s">
        <v>358</v>
      </c>
      <c r="F384" s="77" t="s">
        <v>359</v>
      </c>
      <c r="G384" s="9" t="s">
        <v>385</v>
      </c>
      <c r="H384" s="154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299">K384*Y384</f>
        <v>700</v>
      </c>
      <c r="X384" s="69">
        <f t="shared" ref="X384:X390" si="300">X383+W384</f>
        <v>447573.79949999996</v>
      </c>
      <c r="Y384" s="70">
        <v>1</v>
      </c>
      <c r="Z384" s="71">
        <f t="shared" si="298"/>
        <v>300</v>
      </c>
      <c r="AA384" s="72">
        <f t="shared" si="285"/>
        <v>81730.550499999968</v>
      </c>
      <c r="AB384" s="70">
        <f t="shared" si="282"/>
        <v>10</v>
      </c>
      <c r="AC384" s="139">
        <f t="shared" si="289"/>
        <v>1000</v>
      </c>
      <c r="AD384" s="113">
        <f t="shared" si="286"/>
        <v>529304.35</v>
      </c>
      <c r="AE384" s="114"/>
    </row>
    <row r="385" spans="1:31" ht="11.5" customHeight="1" x14ac:dyDescent="0.3">
      <c r="A385" s="112">
        <v>44489</v>
      </c>
      <c r="B385" s="159">
        <f t="shared" ref="B385:B389" si="301">MONTH(A385)</f>
        <v>10</v>
      </c>
      <c r="C385" s="159">
        <f t="shared" ref="C385:C389" si="302">YEAR(A385)</f>
        <v>2021</v>
      </c>
      <c r="D385" s="98" t="s">
        <v>386</v>
      </c>
      <c r="E385" s="77" t="s">
        <v>358</v>
      </c>
      <c r="F385" s="77" t="s">
        <v>359</v>
      </c>
      <c r="G385" s="9" t="s">
        <v>376</v>
      </c>
      <c r="H385" s="154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299"/>
        <v>3234</v>
      </c>
      <c r="X385" s="69">
        <f t="shared" si="300"/>
        <v>450807.79949999996</v>
      </c>
      <c r="Y385" s="70">
        <v>2</v>
      </c>
      <c r="Z385" s="71">
        <f>O385*Y385+85</f>
        <v>591.00000000000023</v>
      </c>
      <c r="AA385" s="72">
        <f t="shared" si="285"/>
        <v>82321.550499999968</v>
      </c>
      <c r="AB385" s="70">
        <f t="shared" si="282"/>
        <v>10</v>
      </c>
      <c r="AC385" s="139">
        <f t="shared" si="289"/>
        <v>3825</v>
      </c>
      <c r="AD385" s="113">
        <f t="shared" si="286"/>
        <v>533129.35</v>
      </c>
      <c r="AE385" s="114"/>
    </row>
    <row r="386" spans="1:31" ht="11.5" customHeight="1" x14ac:dyDescent="0.3">
      <c r="A386" s="112">
        <v>44489</v>
      </c>
      <c r="B386" s="159">
        <f t="shared" si="301"/>
        <v>10</v>
      </c>
      <c r="C386" s="159">
        <f t="shared" si="302"/>
        <v>2021</v>
      </c>
      <c r="D386" s="98" t="s">
        <v>386</v>
      </c>
      <c r="E386" s="77" t="s">
        <v>358</v>
      </c>
      <c r="F386" s="77" t="s">
        <v>359</v>
      </c>
      <c r="G386" s="9" t="s">
        <v>251</v>
      </c>
      <c r="H386" s="154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299"/>
        <v>1617</v>
      </c>
      <c r="X386" s="69">
        <f t="shared" si="300"/>
        <v>452424.79949999996</v>
      </c>
      <c r="Y386" s="70">
        <v>1</v>
      </c>
      <c r="Z386" s="71">
        <f t="shared" si="298"/>
        <v>253.00000000000009</v>
      </c>
      <c r="AA386" s="72">
        <f t="shared" si="285"/>
        <v>82574.550499999968</v>
      </c>
      <c r="AB386" s="70">
        <f t="shared" si="282"/>
        <v>10</v>
      </c>
      <c r="AC386" s="139">
        <f t="shared" si="289"/>
        <v>1870</v>
      </c>
      <c r="AD386" s="113">
        <f t="shared" si="286"/>
        <v>534999.35</v>
      </c>
      <c r="AE386" s="114"/>
    </row>
    <row r="387" spans="1:31" ht="11.5" customHeight="1" x14ac:dyDescent="0.3">
      <c r="A387" s="112">
        <v>44489</v>
      </c>
      <c r="B387" s="159">
        <f t="shared" si="301"/>
        <v>10</v>
      </c>
      <c r="C387" s="159">
        <f t="shared" si="302"/>
        <v>2021</v>
      </c>
      <c r="D387" s="98" t="s">
        <v>386</v>
      </c>
      <c r="E387" s="77" t="s">
        <v>358</v>
      </c>
      <c r="F387" s="77" t="s">
        <v>359</v>
      </c>
      <c r="G387" s="9" t="s">
        <v>363</v>
      </c>
      <c r="H387" s="154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299"/>
        <v>1687.1999999999998</v>
      </c>
      <c r="X387" s="69">
        <f t="shared" si="300"/>
        <v>454111.99949999998</v>
      </c>
      <c r="Y387" s="70">
        <v>6</v>
      </c>
      <c r="Z387" s="71">
        <f t="shared" si="298"/>
        <v>222</v>
      </c>
      <c r="AA387" s="72">
        <f t="shared" si="285"/>
        <v>82796.550499999968</v>
      </c>
      <c r="AB387" s="70">
        <f t="shared" si="282"/>
        <v>10</v>
      </c>
      <c r="AC387" s="139">
        <f t="shared" si="289"/>
        <v>1909.1999999999998</v>
      </c>
      <c r="AD387" s="113">
        <f t="shared" si="286"/>
        <v>536908.54999999993</v>
      </c>
      <c r="AE387" s="114"/>
    </row>
    <row r="388" spans="1:31" ht="11.5" customHeight="1" x14ac:dyDescent="0.3">
      <c r="A388" s="112">
        <v>44489</v>
      </c>
      <c r="B388" s="159">
        <f t="shared" si="301"/>
        <v>10</v>
      </c>
      <c r="C388" s="159">
        <f t="shared" si="302"/>
        <v>2021</v>
      </c>
      <c r="D388" s="98" t="s">
        <v>386</v>
      </c>
      <c r="E388" s="77" t="s">
        <v>358</v>
      </c>
      <c r="F388" s="77" t="s">
        <v>359</v>
      </c>
      <c r="G388" s="9" t="s">
        <v>363</v>
      </c>
      <c r="H388" s="154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299"/>
        <v>1687.1999999999998</v>
      </c>
      <c r="X388" s="69">
        <f t="shared" si="300"/>
        <v>455799.19949999999</v>
      </c>
      <c r="Y388" s="70">
        <v>6</v>
      </c>
      <c r="Z388" s="71">
        <f t="shared" si="298"/>
        <v>222</v>
      </c>
      <c r="AA388" s="72">
        <f t="shared" si="285"/>
        <v>83018.550499999968</v>
      </c>
      <c r="AB388" s="70">
        <f t="shared" si="282"/>
        <v>10</v>
      </c>
      <c r="AC388" s="139">
        <f>W388+Z388</f>
        <v>1909.1999999999998</v>
      </c>
      <c r="AD388" s="113">
        <f t="shared" si="286"/>
        <v>538817.75</v>
      </c>
      <c r="AE388" s="114"/>
    </row>
    <row r="389" spans="1:31" ht="11.5" customHeight="1" x14ac:dyDescent="0.3">
      <c r="A389" s="112">
        <v>44489</v>
      </c>
      <c r="B389" s="159">
        <f t="shared" si="301"/>
        <v>10</v>
      </c>
      <c r="C389" s="159">
        <f t="shared" si="302"/>
        <v>2021</v>
      </c>
      <c r="D389" s="98" t="s">
        <v>386</v>
      </c>
      <c r="E389" s="77" t="s">
        <v>358</v>
      </c>
      <c r="F389" s="77" t="s">
        <v>359</v>
      </c>
      <c r="G389" s="9" t="s">
        <v>351</v>
      </c>
      <c r="H389" s="154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299"/>
        <v>60</v>
      </c>
      <c r="X389" s="69">
        <f t="shared" si="300"/>
        <v>455859.19949999999</v>
      </c>
      <c r="Y389" s="70">
        <v>1</v>
      </c>
      <c r="Z389" s="71">
        <f t="shared" si="298"/>
        <v>20</v>
      </c>
      <c r="AA389" s="72">
        <f t="shared" si="285"/>
        <v>83038.550499999968</v>
      </c>
      <c r="AB389" s="70">
        <f t="shared" ref="AB389:AB452" si="303">MONTH(A389)</f>
        <v>10</v>
      </c>
      <c r="AC389" s="139">
        <f t="shared" si="289"/>
        <v>80</v>
      </c>
      <c r="AD389" s="113">
        <f t="shared" si="286"/>
        <v>538897.75</v>
      </c>
      <c r="AE389" s="114"/>
    </row>
    <row r="390" spans="1:31" ht="11.5" customHeight="1" x14ac:dyDescent="0.3">
      <c r="A390" s="112">
        <v>44489</v>
      </c>
      <c r="B390" s="159">
        <f t="shared" ref="B390:B393" si="304">MONTH(A390)</f>
        <v>10</v>
      </c>
      <c r="C390" s="159">
        <f t="shared" ref="C390:C393" si="305">YEAR(A390)</f>
        <v>2021</v>
      </c>
      <c r="D390" s="98" t="s">
        <v>386</v>
      </c>
      <c r="E390" s="77" t="s">
        <v>358</v>
      </c>
      <c r="F390" s="77" t="s">
        <v>359</v>
      </c>
      <c r="G390" s="9" t="s">
        <v>351</v>
      </c>
      <c r="H390" s="154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6">(L390-H390)/H390</f>
        <v>0.23076923076923078</v>
      </c>
      <c r="N390" s="56">
        <f t="shared" ref="N390:N393" si="307">L390-H390</f>
        <v>3</v>
      </c>
      <c r="O390" s="57">
        <f t="shared" ref="O390:O393" si="308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299"/>
        <v>65</v>
      </c>
      <c r="X390" s="69">
        <f t="shared" si="300"/>
        <v>455924.19949999999</v>
      </c>
      <c r="Y390" s="70">
        <v>1</v>
      </c>
      <c r="Z390" s="71">
        <f t="shared" si="298"/>
        <v>15</v>
      </c>
      <c r="AA390" s="72">
        <f t="shared" si="285"/>
        <v>83053.550499999968</v>
      </c>
      <c r="AB390" s="70">
        <f t="shared" si="303"/>
        <v>10</v>
      </c>
      <c r="AC390" s="139">
        <f t="shared" si="289"/>
        <v>80</v>
      </c>
      <c r="AD390" s="113">
        <f t="shared" si="286"/>
        <v>538977.75</v>
      </c>
      <c r="AE390" s="114"/>
    </row>
    <row r="391" spans="1:31" ht="11.5" customHeight="1" x14ac:dyDescent="0.3">
      <c r="A391" s="112">
        <v>44492</v>
      </c>
      <c r="B391" s="159">
        <f t="shared" si="304"/>
        <v>10</v>
      </c>
      <c r="C391" s="159">
        <f t="shared" si="305"/>
        <v>2021</v>
      </c>
      <c r="D391" s="98" t="s">
        <v>387</v>
      </c>
      <c r="E391" s="77" t="s">
        <v>100</v>
      </c>
      <c r="F391" s="77" t="s">
        <v>250</v>
      </c>
      <c r="G391" s="9" t="s">
        <v>36</v>
      </c>
      <c r="H391" s="154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6"/>
        <v>0.12418300653594762</v>
      </c>
      <c r="N391" s="56">
        <f t="shared" si="307"/>
        <v>0.94999999999999929</v>
      </c>
      <c r="O391" s="57">
        <f t="shared" si="308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299"/>
        <v>1683</v>
      </c>
      <c r="X391" s="69">
        <f t="shared" ref="X391:X393" si="309">X390+W391</f>
        <v>457607.19949999999</v>
      </c>
      <c r="Y391" s="70">
        <v>1</v>
      </c>
      <c r="Z391" s="71">
        <f t="shared" si="298"/>
        <v>208.99999999999983</v>
      </c>
      <c r="AA391" s="72">
        <f t="shared" ref="AA391:AA393" si="310">AA390+Z391</f>
        <v>83262.550499999968</v>
      </c>
      <c r="AB391" s="70">
        <f t="shared" si="303"/>
        <v>10</v>
      </c>
      <c r="AC391" s="139">
        <f t="shared" ref="AC391:AC393" si="311">W391+Z391</f>
        <v>1891.9999999999998</v>
      </c>
      <c r="AD391" s="113">
        <f t="shared" ref="AD391:AD393" si="312">X391+AA391</f>
        <v>540869.75</v>
      </c>
      <c r="AE391" s="114"/>
    </row>
    <row r="392" spans="1:31" ht="11.5" customHeight="1" x14ac:dyDescent="0.3">
      <c r="A392" s="112">
        <v>44492</v>
      </c>
      <c r="B392" s="159">
        <f t="shared" si="304"/>
        <v>10</v>
      </c>
      <c r="C392" s="159">
        <f t="shared" si="305"/>
        <v>2021</v>
      </c>
      <c r="D392" s="98" t="s">
        <v>387</v>
      </c>
      <c r="E392" s="77" t="s">
        <v>100</v>
      </c>
      <c r="F392" s="77" t="s">
        <v>250</v>
      </c>
      <c r="G392" s="9" t="s">
        <v>188</v>
      </c>
      <c r="H392" s="154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6"/>
        <v>0.16438356164383564</v>
      </c>
      <c r="N392" s="56">
        <f t="shared" si="307"/>
        <v>1.2000000000000002</v>
      </c>
      <c r="O392" s="57">
        <f t="shared" si="308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299"/>
        <v>438</v>
      </c>
      <c r="X392" s="69">
        <f t="shared" si="309"/>
        <v>458045.19949999999</v>
      </c>
      <c r="Y392" s="70">
        <v>2</v>
      </c>
      <c r="Z392" s="71">
        <f t="shared" si="298"/>
        <v>72.000000000000014</v>
      </c>
      <c r="AA392" s="72">
        <f t="shared" si="310"/>
        <v>83334.550499999968</v>
      </c>
      <c r="AB392" s="70">
        <f t="shared" si="303"/>
        <v>10</v>
      </c>
      <c r="AC392" s="139">
        <f t="shared" si="311"/>
        <v>510</v>
      </c>
      <c r="AD392" s="113">
        <f t="shared" si="312"/>
        <v>541379.75</v>
      </c>
      <c r="AE392" s="114"/>
    </row>
    <row r="393" spans="1:31" ht="11.5" customHeight="1" x14ac:dyDescent="0.3">
      <c r="A393" s="112">
        <v>44492</v>
      </c>
      <c r="B393" s="159">
        <f t="shared" si="304"/>
        <v>10</v>
      </c>
      <c r="C393" s="159">
        <f t="shared" si="305"/>
        <v>2021</v>
      </c>
      <c r="D393" s="98" t="s">
        <v>387</v>
      </c>
      <c r="E393" s="77" t="s">
        <v>100</v>
      </c>
      <c r="F393" s="77" t="s">
        <v>250</v>
      </c>
      <c r="G393" s="9" t="s">
        <v>18</v>
      </c>
      <c r="H393" s="154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6"/>
        <v>8.1081081081081113E-2</v>
      </c>
      <c r="N393" s="56">
        <f t="shared" si="307"/>
        <v>0.90000000000000036</v>
      </c>
      <c r="O393" s="57">
        <f t="shared" si="308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299"/>
        <v>888</v>
      </c>
      <c r="X393" s="69">
        <f t="shared" si="309"/>
        <v>458933.19949999999</v>
      </c>
      <c r="Y393" s="70">
        <v>4</v>
      </c>
      <c r="Z393" s="71">
        <f t="shared" si="298"/>
        <v>72.000000000000028</v>
      </c>
      <c r="AA393" s="72">
        <f t="shared" si="310"/>
        <v>83406.550499999968</v>
      </c>
      <c r="AB393" s="70">
        <f t="shared" si="303"/>
        <v>10</v>
      </c>
      <c r="AC393" s="139">
        <f t="shared" si="311"/>
        <v>960</v>
      </c>
      <c r="AD393" s="113">
        <f t="shared" si="312"/>
        <v>542339.75</v>
      </c>
      <c r="AE393" s="114"/>
    </row>
    <row r="394" spans="1:31" ht="11.5" customHeight="1" x14ac:dyDescent="0.3">
      <c r="A394" s="112">
        <v>44495</v>
      </c>
      <c r="B394" s="159">
        <f t="shared" ref="B394:B405" si="313">MONTH(A394)</f>
        <v>10</v>
      </c>
      <c r="C394" s="159">
        <f t="shared" ref="C394:C405" si="314">YEAR(A394)</f>
        <v>2021</v>
      </c>
      <c r="D394" s="98" t="s">
        <v>389</v>
      </c>
      <c r="E394" s="77" t="s">
        <v>68</v>
      </c>
      <c r="F394" s="77" t="s">
        <v>66</v>
      </c>
      <c r="G394" s="9" t="s">
        <v>36</v>
      </c>
      <c r="H394" s="154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6"/>
        <v>0.13333333333333333</v>
      </c>
      <c r="N394" s="56">
        <f t="shared" ref="N394:N413" si="315">L394-H394</f>
        <v>1</v>
      </c>
      <c r="O394" s="57">
        <f t="shared" ref="O394:O413" si="316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299"/>
        <v>3300</v>
      </c>
      <c r="X394" s="69">
        <f t="shared" ref="X394:X405" si="317">X393+W394</f>
        <v>462233.19949999999</v>
      </c>
      <c r="Y394" s="70">
        <v>2</v>
      </c>
      <c r="Z394" s="71">
        <f t="shared" ref="Z394:Z405" si="318">O394*Y394</f>
        <v>440</v>
      </c>
      <c r="AA394" s="72">
        <f t="shared" ref="AA394:AA405" si="319">AA393+Z394</f>
        <v>83846.550499999968</v>
      </c>
      <c r="AB394" s="70">
        <f t="shared" si="303"/>
        <v>10</v>
      </c>
      <c r="AC394" s="139">
        <f t="shared" ref="AC394:AC405" si="320">W394+Z394</f>
        <v>3740</v>
      </c>
      <c r="AD394" s="113">
        <f t="shared" ref="AD394:AD405" si="321">X394+AA394</f>
        <v>546079.75</v>
      </c>
      <c r="AE394" s="114"/>
    </row>
    <row r="395" spans="1:31" ht="11.5" customHeight="1" x14ac:dyDescent="0.3">
      <c r="A395" s="112">
        <v>44495</v>
      </c>
      <c r="B395" s="159">
        <f t="shared" si="313"/>
        <v>10</v>
      </c>
      <c r="C395" s="159">
        <f t="shared" si="314"/>
        <v>2021</v>
      </c>
      <c r="D395" s="98" t="s">
        <v>389</v>
      </c>
      <c r="E395" s="77" t="s">
        <v>68</v>
      </c>
      <c r="F395" s="77" t="s">
        <v>66</v>
      </c>
      <c r="G395" s="9" t="s">
        <v>375</v>
      </c>
      <c r="H395" s="154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6"/>
        <v>0.118421052631579</v>
      </c>
      <c r="N395" s="56">
        <f t="shared" si="315"/>
        <v>0.90000000000000036</v>
      </c>
      <c r="O395" s="57">
        <f t="shared" si="316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299"/>
        <v>2249.6</v>
      </c>
      <c r="X395" s="69">
        <f t="shared" si="317"/>
        <v>464482.79949999996</v>
      </c>
      <c r="Y395" s="70">
        <v>8</v>
      </c>
      <c r="Z395" s="71">
        <f t="shared" si="318"/>
        <v>266.40000000000009</v>
      </c>
      <c r="AA395" s="72">
        <f t="shared" si="319"/>
        <v>84112.950499999963</v>
      </c>
      <c r="AB395" s="70">
        <f t="shared" si="303"/>
        <v>10</v>
      </c>
      <c r="AC395" s="139">
        <f>W395+Z395</f>
        <v>2516</v>
      </c>
      <c r="AD395" s="113">
        <f t="shared" si="321"/>
        <v>548595.74999999988</v>
      </c>
      <c r="AE395" s="114"/>
    </row>
    <row r="396" spans="1:31" ht="11.5" customHeight="1" x14ac:dyDescent="0.3">
      <c r="A396" s="112">
        <v>44495</v>
      </c>
      <c r="B396" s="159">
        <f t="shared" si="313"/>
        <v>10</v>
      </c>
      <c r="C396" s="159">
        <f t="shared" si="314"/>
        <v>2021</v>
      </c>
      <c r="D396" s="98" t="s">
        <v>389</v>
      </c>
      <c r="E396" s="77" t="s">
        <v>68</v>
      </c>
      <c r="F396" s="77" t="s">
        <v>66</v>
      </c>
      <c r="G396" s="9" t="s">
        <v>26</v>
      </c>
      <c r="H396" s="154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6"/>
        <v>0.21212121212121213</v>
      </c>
      <c r="N396" s="56">
        <f t="shared" si="315"/>
        <v>3.5</v>
      </c>
      <c r="O396" s="57">
        <f t="shared" si="316"/>
        <v>17.5</v>
      </c>
      <c r="P396" s="58"/>
      <c r="Q396" s="57"/>
      <c r="R396" s="59"/>
      <c r="S396" s="60"/>
      <c r="T396" s="56"/>
      <c r="U396" s="61"/>
      <c r="V396" s="62"/>
      <c r="W396" s="68">
        <f t="shared" si="299"/>
        <v>330</v>
      </c>
      <c r="X396" s="69">
        <f t="shared" si="317"/>
        <v>464812.79949999996</v>
      </c>
      <c r="Y396" s="70">
        <v>4</v>
      </c>
      <c r="Z396" s="71">
        <f t="shared" si="318"/>
        <v>70</v>
      </c>
      <c r="AA396" s="72">
        <f t="shared" si="319"/>
        <v>84182.950499999963</v>
      </c>
      <c r="AB396" s="70">
        <f t="shared" si="303"/>
        <v>10</v>
      </c>
      <c r="AC396" s="139">
        <f t="shared" si="320"/>
        <v>400</v>
      </c>
      <c r="AD396" s="113">
        <f t="shared" si="321"/>
        <v>548995.74999999988</v>
      </c>
      <c r="AE396" s="114"/>
    </row>
    <row r="397" spans="1:31" ht="11.5" customHeight="1" x14ac:dyDescent="0.3">
      <c r="A397" s="112">
        <v>44495</v>
      </c>
      <c r="B397" s="159">
        <f t="shared" si="313"/>
        <v>10</v>
      </c>
      <c r="C397" s="159">
        <f t="shared" si="314"/>
        <v>2021</v>
      </c>
      <c r="D397" s="98" t="s">
        <v>389</v>
      </c>
      <c r="E397" s="77" t="s">
        <v>68</v>
      </c>
      <c r="F397" s="77" t="s">
        <v>66</v>
      </c>
      <c r="G397" s="9" t="s">
        <v>206</v>
      </c>
      <c r="H397" s="154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6"/>
        <v>#DIV/0!</v>
      </c>
      <c r="N397" s="56">
        <f t="shared" si="315"/>
        <v>8.5</v>
      </c>
      <c r="O397" s="57">
        <f t="shared" si="316"/>
        <v>51</v>
      </c>
      <c r="P397" s="58"/>
      <c r="Q397" s="57"/>
      <c r="R397" s="59"/>
      <c r="S397" s="60"/>
      <c r="T397" s="56"/>
      <c r="U397" s="61"/>
      <c r="V397" s="62"/>
      <c r="W397" s="68">
        <f t="shared" si="299"/>
        <v>0</v>
      </c>
      <c r="X397" s="69">
        <f t="shared" si="317"/>
        <v>464812.79949999996</v>
      </c>
      <c r="Y397" s="70">
        <v>0</v>
      </c>
      <c r="Z397" s="71">
        <f t="shared" si="318"/>
        <v>0</v>
      </c>
      <c r="AA397" s="72">
        <f t="shared" si="319"/>
        <v>84182.950499999963</v>
      </c>
      <c r="AB397" s="70">
        <f t="shared" si="303"/>
        <v>10</v>
      </c>
      <c r="AC397" s="139">
        <f t="shared" si="320"/>
        <v>0</v>
      </c>
      <c r="AD397" s="113">
        <f t="shared" si="321"/>
        <v>548995.74999999988</v>
      </c>
      <c r="AE397" s="114"/>
    </row>
    <row r="398" spans="1:31" ht="11.5" customHeight="1" x14ac:dyDescent="0.3">
      <c r="A398" s="112">
        <v>44495</v>
      </c>
      <c r="B398" s="159">
        <f t="shared" si="313"/>
        <v>10</v>
      </c>
      <c r="C398" s="159">
        <f t="shared" si="314"/>
        <v>2021</v>
      </c>
      <c r="D398" s="98" t="s">
        <v>390</v>
      </c>
      <c r="E398" s="77" t="s">
        <v>358</v>
      </c>
      <c r="F398" s="77" t="s">
        <v>359</v>
      </c>
      <c r="G398" s="9" t="s">
        <v>36</v>
      </c>
      <c r="H398" s="154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6"/>
        <v>0.1866666666666667</v>
      </c>
      <c r="N398" s="56">
        <f t="shared" si="315"/>
        <v>1.4000000000000004</v>
      </c>
      <c r="O398" s="57">
        <f t="shared" si="316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299"/>
        <v>3300</v>
      </c>
      <c r="X398" s="69">
        <f t="shared" si="317"/>
        <v>468112.79949999996</v>
      </c>
      <c r="Y398" s="70">
        <v>2</v>
      </c>
      <c r="Z398" s="71">
        <f t="shared" si="318"/>
        <v>616.00000000000011</v>
      </c>
      <c r="AA398" s="72">
        <f t="shared" si="319"/>
        <v>84798.950499999963</v>
      </c>
      <c r="AB398" s="70">
        <f t="shared" si="303"/>
        <v>10</v>
      </c>
      <c r="AC398" s="139">
        <f t="shared" si="320"/>
        <v>3916</v>
      </c>
      <c r="AD398" s="113">
        <f t="shared" si="321"/>
        <v>552911.74999999988</v>
      </c>
      <c r="AE398" s="114"/>
    </row>
    <row r="399" spans="1:31" ht="11.5" customHeight="1" x14ac:dyDescent="0.3">
      <c r="A399" s="112">
        <v>44495</v>
      </c>
      <c r="B399" s="159">
        <f t="shared" si="313"/>
        <v>10</v>
      </c>
      <c r="C399" s="159">
        <f t="shared" si="314"/>
        <v>2021</v>
      </c>
      <c r="D399" s="98" t="s">
        <v>390</v>
      </c>
      <c r="E399" s="77" t="s">
        <v>358</v>
      </c>
      <c r="F399" s="77" t="s">
        <v>359</v>
      </c>
      <c r="G399" s="9" t="s">
        <v>251</v>
      </c>
      <c r="H399" s="154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6"/>
        <v>0.21088435374149669</v>
      </c>
      <c r="N399" s="56">
        <f t="shared" si="315"/>
        <v>1.5500000000000007</v>
      </c>
      <c r="O399" s="57">
        <f t="shared" si="316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299"/>
        <v>3234</v>
      </c>
      <c r="X399" s="69">
        <f t="shared" si="317"/>
        <v>471346.79949999996</v>
      </c>
      <c r="Y399" s="70">
        <v>2</v>
      </c>
      <c r="Z399" s="71">
        <f t="shared" si="318"/>
        <v>682.00000000000034</v>
      </c>
      <c r="AA399" s="72">
        <f t="shared" si="319"/>
        <v>85480.950499999963</v>
      </c>
      <c r="AB399" s="70">
        <f t="shared" si="303"/>
        <v>10</v>
      </c>
      <c r="AC399" s="139">
        <f t="shared" si="320"/>
        <v>3916.0000000000005</v>
      </c>
      <c r="AD399" s="113">
        <f t="shared" si="321"/>
        <v>556827.74999999988</v>
      </c>
      <c r="AE399" s="114"/>
    </row>
    <row r="400" spans="1:31" ht="11.5" customHeight="1" x14ac:dyDescent="0.3">
      <c r="A400" s="112">
        <v>44495</v>
      </c>
      <c r="B400" s="159">
        <f t="shared" si="313"/>
        <v>10</v>
      </c>
      <c r="C400" s="159">
        <f t="shared" si="314"/>
        <v>2021</v>
      </c>
      <c r="D400" s="98" t="s">
        <v>390</v>
      </c>
      <c r="E400" s="77" t="s">
        <v>358</v>
      </c>
      <c r="F400" s="77" t="s">
        <v>359</v>
      </c>
      <c r="G400" s="9" t="s">
        <v>375</v>
      </c>
      <c r="H400" s="154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6"/>
        <v>0.17105263157894746</v>
      </c>
      <c r="N400" s="56">
        <f t="shared" si="315"/>
        <v>1.3000000000000007</v>
      </c>
      <c r="O400" s="57">
        <f t="shared" si="316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22">K400*Y400</f>
        <v>3936.7999999999997</v>
      </c>
      <c r="X400" s="69">
        <f t="shared" si="317"/>
        <v>475283.59949999995</v>
      </c>
      <c r="Y400" s="70">
        <v>14</v>
      </c>
      <c r="Z400" s="71">
        <f t="shared" si="318"/>
        <v>673.40000000000032</v>
      </c>
      <c r="AA400" s="72">
        <f t="shared" si="319"/>
        <v>86154.350499999957</v>
      </c>
      <c r="AB400" s="70">
        <f t="shared" si="303"/>
        <v>10</v>
      </c>
      <c r="AC400" s="139">
        <f t="shared" si="320"/>
        <v>4610.2</v>
      </c>
      <c r="AD400" s="113">
        <f t="shared" si="321"/>
        <v>561437.94999999995</v>
      </c>
      <c r="AE400" s="114"/>
    </row>
    <row r="401" spans="1:31" ht="11.5" customHeight="1" x14ac:dyDescent="0.3">
      <c r="A401" s="112">
        <v>44495</v>
      </c>
      <c r="B401" s="159">
        <f t="shared" si="313"/>
        <v>10</v>
      </c>
      <c r="C401" s="159">
        <f t="shared" si="314"/>
        <v>2021</v>
      </c>
      <c r="D401" s="98" t="s">
        <v>390</v>
      </c>
      <c r="E401" s="77" t="s">
        <v>358</v>
      </c>
      <c r="F401" s="77" t="s">
        <v>359</v>
      </c>
      <c r="G401" s="9" t="s">
        <v>34</v>
      </c>
      <c r="H401" s="154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6"/>
        <v>1.0833333333333335</v>
      </c>
      <c r="N401" s="56">
        <f t="shared" si="315"/>
        <v>1.3</v>
      </c>
      <c r="O401" s="57">
        <f t="shared" si="316"/>
        <v>32.5</v>
      </c>
      <c r="P401" s="58"/>
      <c r="Q401" s="57"/>
      <c r="R401" s="59"/>
      <c r="S401" s="60"/>
      <c r="T401" s="56"/>
      <c r="U401" s="61"/>
      <c r="V401" s="62"/>
      <c r="W401" s="68">
        <f t="shared" si="322"/>
        <v>180</v>
      </c>
      <c r="X401" s="69">
        <f t="shared" si="317"/>
        <v>475463.59949999995</v>
      </c>
      <c r="Y401" s="70">
        <v>6</v>
      </c>
      <c r="Z401" s="71">
        <f t="shared" si="318"/>
        <v>195</v>
      </c>
      <c r="AA401" s="72">
        <f t="shared" si="319"/>
        <v>86349.350499999957</v>
      </c>
      <c r="AB401" s="70">
        <f t="shared" si="303"/>
        <v>10</v>
      </c>
      <c r="AC401" s="139">
        <f t="shared" si="320"/>
        <v>375</v>
      </c>
      <c r="AD401" s="113">
        <f t="shared" si="321"/>
        <v>561812.94999999995</v>
      </c>
      <c r="AE401" s="114"/>
    </row>
    <row r="402" spans="1:31" ht="11.5" customHeight="1" x14ac:dyDescent="0.3">
      <c r="A402" s="112">
        <v>44495</v>
      </c>
      <c r="B402" s="159">
        <f t="shared" si="313"/>
        <v>10</v>
      </c>
      <c r="C402" s="159">
        <f t="shared" si="314"/>
        <v>2021</v>
      </c>
      <c r="D402" s="98" t="s">
        <v>390</v>
      </c>
      <c r="E402" s="77" t="s">
        <v>358</v>
      </c>
      <c r="F402" s="77" t="s">
        <v>359</v>
      </c>
      <c r="G402" s="9" t="s">
        <v>364</v>
      </c>
      <c r="H402" s="154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6"/>
        <v>0.21874999999999992</v>
      </c>
      <c r="N402" s="56">
        <f t="shared" si="315"/>
        <v>1.3999999999999995</v>
      </c>
      <c r="O402" s="57">
        <f t="shared" si="316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22"/>
        <v>2592</v>
      </c>
      <c r="X402" s="69">
        <f t="shared" si="317"/>
        <v>478055.59949999995</v>
      </c>
      <c r="Y402" s="70">
        <v>9</v>
      </c>
      <c r="Z402" s="71">
        <f t="shared" si="318"/>
        <v>566.99999999999977</v>
      </c>
      <c r="AA402" s="72">
        <f t="shared" si="319"/>
        <v>86916.350499999957</v>
      </c>
      <c r="AB402" s="70">
        <f t="shared" si="303"/>
        <v>10</v>
      </c>
      <c r="AC402" s="139">
        <f t="shared" si="320"/>
        <v>3159</v>
      </c>
      <c r="AD402" s="113">
        <f t="shared" si="321"/>
        <v>564971.94999999995</v>
      </c>
      <c r="AE402" s="114"/>
    </row>
    <row r="403" spans="1:31" ht="11.5" customHeight="1" x14ac:dyDescent="0.3">
      <c r="A403" s="112">
        <v>44495</v>
      </c>
      <c r="B403" s="159">
        <f t="shared" si="313"/>
        <v>10</v>
      </c>
      <c r="C403" s="159">
        <f t="shared" si="314"/>
        <v>2021</v>
      </c>
      <c r="D403" s="98" t="s">
        <v>390</v>
      </c>
      <c r="E403" s="77" t="s">
        <v>358</v>
      </c>
      <c r="F403" s="77" t="s">
        <v>359</v>
      </c>
      <c r="G403" s="9" t="s">
        <v>385</v>
      </c>
      <c r="H403" s="154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6"/>
        <v>0.42857142857142855</v>
      </c>
      <c r="N403" s="56">
        <f t="shared" si="315"/>
        <v>12</v>
      </c>
      <c r="O403" s="57">
        <f t="shared" si="316"/>
        <v>300</v>
      </c>
      <c r="P403" s="58"/>
      <c r="Q403" s="57"/>
      <c r="R403" s="59"/>
      <c r="S403" s="60"/>
      <c r="T403" s="56"/>
      <c r="U403" s="61"/>
      <c r="V403" s="62"/>
      <c r="W403" s="68">
        <f t="shared" si="322"/>
        <v>700</v>
      </c>
      <c r="X403" s="69">
        <f t="shared" si="317"/>
        <v>478755.59949999995</v>
      </c>
      <c r="Y403" s="70">
        <v>1</v>
      </c>
      <c r="Z403" s="71">
        <f t="shared" si="318"/>
        <v>300</v>
      </c>
      <c r="AA403" s="72">
        <f t="shared" si="319"/>
        <v>87216.350499999957</v>
      </c>
      <c r="AB403" s="70">
        <f t="shared" si="303"/>
        <v>10</v>
      </c>
      <c r="AC403" s="139">
        <f t="shared" si="320"/>
        <v>1000</v>
      </c>
      <c r="AD403" s="113">
        <f t="shared" si="321"/>
        <v>565971.94999999995</v>
      </c>
      <c r="AE403" s="114"/>
    </row>
    <row r="404" spans="1:31" ht="11.5" customHeight="1" x14ac:dyDescent="0.3">
      <c r="A404" s="112">
        <v>44497</v>
      </c>
      <c r="B404" s="159">
        <f t="shared" si="313"/>
        <v>10</v>
      </c>
      <c r="C404" s="159">
        <f t="shared" si="314"/>
        <v>2021</v>
      </c>
      <c r="D404" s="98" t="s">
        <v>391</v>
      </c>
      <c r="E404" s="77" t="s">
        <v>100</v>
      </c>
      <c r="F404" s="77" t="s">
        <v>250</v>
      </c>
      <c r="G404" s="9" t="s">
        <v>188</v>
      </c>
      <c r="H404" s="154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6"/>
        <v>0.16438356164383564</v>
      </c>
      <c r="N404" s="56">
        <f t="shared" si="315"/>
        <v>1.2000000000000002</v>
      </c>
      <c r="O404" s="57">
        <f t="shared" si="316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22"/>
        <v>438</v>
      </c>
      <c r="X404" s="69">
        <f t="shared" si="317"/>
        <v>479193.59949999995</v>
      </c>
      <c r="Y404" s="70">
        <v>2</v>
      </c>
      <c r="Z404" s="71">
        <f t="shared" si="318"/>
        <v>72.000000000000014</v>
      </c>
      <c r="AA404" s="72">
        <f t="shared" si="319"/>
        <v>87288.350499999957</v>
      </c>
      <c r="AB404" s="70">
        <f t="shared" si="303"/>
        <v>10</v>
      </c>
      <c r="AC404" s="139">
        <f t="shared" si="320"/>
        <v>510</v>
      </c>
      <c r="AD404" s="113">
        <f t="shared" si="321"/>
        <v>566481.94999999995</v>
      </c>
      <c r="AE404" s="114"/>
    </row>
    <row r="405" spans="1:31" ht="11.5" customHeight="1" x14ac:dyDescent="0.3">
      <c r="A405" s="112">
        <v>44496</v>
      </c>
      <c r="B405" s="159">
        <f t="shared" si="313"/>
        <v>10</v>
      </c>
      <c r="C405" s="159">
        <f t="shared" si="314"/>
        <v>2021</v>
      </c>
      <c r="D405" s="98" t="s">
        <v>392</v>
      </c>
      <c r="E405" s="77" t="s">
        <v>358</v>
      </c>
      <c r="F405" s="77" t="s">
        <v>359</v>
      </c>
      <c r="G405" s="9" t="s">
        <v>36</v>
      </c>
      <c r="H405" s="154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6"/>
        <v>0.1866666666666667</v>
      </c>
      <c r="N405" s="56">
        <f t="shared" si="315"/>
        <v>1.4000000000000004</v>
      </c>
      <c r="O405" s="57">
        <f t="shared" si="316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22"/>
        <v>4950</v>
      </c>
      <c r="X405" s="69">
        <f t="shared" si="317"/>
        <v>484143.59949999995</v>
      </c>
      <c r="Y405" s="70">
        <v>3</v>
      </c>
      <c r="Z405" s="71">
        <f t="shared" si="318"/>
        <v>924.00000000000023</v>
      </c>
      <c r="AA405" s="72">
        <f t="shared" si="319"/>
        <v>88212.350499999957</v>
      </c>
      <c r="AB405" s="70">
        <f t="shared" si="303"/>
        <v>10</v>
      </c>
      <c r="AC405" s="139">
        <f t="shared" si="320"/>
        <v>5874</v>
      </c>
      <c r="AD405" s="113">
        <f t="shared" si="321"/>
        <v>572355.94999999995</v>
      </c>
      <c r="AE405" s="114"/>
    </row>
    <row r="406" spans="1:31" ht="11.5" customHeight="1" x14ac:dyDescent="0.3">
      <c r="A406" s="112">
        <v>44497</v>
      </c>
      <c r="B406" s="159">
        <f t="shared" ref="B406:B410" si="323">MONTH(A406)</f>
        <v>10</v>
      </c>
      <c r="C406" s="159">
        <f t="shared" ref="C406:C410" si="324">YEAR(A406)</f>
        <v>2021</v>
      </c>
      <c r="D406" s="98" t="s">
        <v>393</v>
      </c>
      <c r="E406" s="77" t="s">
        <v>108</v>
      </c>
      <c r="F406" s="77" t="s">
        <v>109</v>
      </c>
      <c r="G406" s="9" t="s">
        <v>283</v>
      </c>
      <c r="H406" s="154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6"/>
        <v>0.21088435374149669</v>
      </c>
      <c r="N406" s="56">
        <f t="shared" si="315"/>
        <v>1.5500000000000007</v>
      </c>
      <c r="O406" s="57">
        <f t="shared" si="316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25">K406*Y406</f>
        <v>4851</v>
      </c>
      <c r="X406" s="69">
        <f t="shared" ref="X406:X409" si="326">X405+W406</f>
        <v>488994.59949999995</v>
      </c>
      <c r="Y406" s="70">
        <v>3</v>
      </c>
      <c r="Z406" s="71">
        <f t="shared" ref="Z406:Z409" si="327">O406*Y406</f>
        <v>1023.0000000000005</v>
      </c>
      <c r="AA406" s="72">
        <f t="shared" ref="AA406:AA409" si="328">AA405+Z406</f>
        <v>89235.350499999957</v>
      </c>
      <c r="AB406" s="70">
        <f t="shared" si="303"/>
        <v>10</v>
      </c>
      <c r="AC406" s="139">
        <f t="shared" ref="AC406:AC409" si="329">W406+Z406</f>
        <v>5874</v>
      </c>
      <c r="AD406" s="113">
        <f t="shared" ref="AD406:AD409" si="330">X406+AA406</f>
        <v>578229.94999999995</v>
      </c>
      <c r="AE406" s="114"/>
    </row>
    <row r="407" spans="1:31" ht="11.5" customHeight="1" x14ac:dyDescent="0.3">
      <c r="A407" s="112">
        <v>44497</v>
      </c>
      <c r="B407" s="159">
        <v>10</v>
      </c>
      <c r="C407" s="159">
        <v>2021</v>
      </c>
      <c r="D407" s="98" t="s">
        <v>393</v>
      </c>
      <c r="E407" s="77" t="s">
        <v>108</v>
      </c>
      <c r="F407" s="77" t="s">
        <v>109</v>
      </c>
      <c r="G407" s="9" t="s">
        <v>283</v>
      </c>
      <c r="H407" s="154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6"/>
        <v>0.11250000000000004</v>
      </c>
      <c r="N407" s="56">
        <f t="shared" si="315"/>
        <v>0.90000000000000036</v>
      </c>
      <c r="O407" s="57">
        <f t="shared" si="316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25"/>
        <v>5280</v>
      </c>
      <c r="X407" s="69">
        <f t="shared" si="326"/>
        <v>494274.59949999995</v>
      </c>
      <c r="Y407" s="70">
        <v>3</v>
      </c>
      <c r="Z407" s="71">
        <f t="shared" si="327"/>
        <v>594.00000000000023</v>
      </c>
      <c r="AA407" s="72">
        <f t="shared" si="328"/>
        <v>89829.350499999957</v>
      </c>
      <c r="AB407" s="70">
        <f t="shared" si="303"/>
        <v>10</v>
      </c>
      <c r="AC407" s="139">
        <f t="shared" si="329"/>
        <v>5874</v>
      </c>
      <c r="AD407" s="113">
        <f t="shared" si="330"/>
        <v>584103.94999999995</v>
      </c>
      <c r="AE407" s="114"/>
    </row>
    <row r="408" spans="1:31" ht="11.5" customHeight="1" x14ac:dyDescent="0.3">
      <c r="A408" s="112">
        <v>44497</v>
      </c>
      <c r="B408" s="159">
        <f t="shared" si="323"/>
        <v>10</v>
      </c>
      <c r="C408" s="159">
        <f t="shared" si="324"/>
        <v>2021</v>
      </c>
      <c r="D408" s="98" t="s">
        <v>393</v>
      </c>
      <c r="E408" s="77" t="s">
        <v>108</v>
      </c>
      <c r="F408" s="77" t="s">
        <v>109</v>
      </c>
      <c r="G408" s="9" t="s">
        <v>375</v>
      </c>
      <c r="H408" s="154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6"/>
        <v>0.17105263157894746</v>
      </c>
      <c r="N408" s="56">
        <f t="shared" si="315"/>
        <v>1.3000000000000007</v>
      </c>
      <c r="O408" s="57">
        <f t="shared" si="316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25"/>
        <v>1687.1999999999998</v>
      </c>
      <c r="X408" s="69">
        <f t="shared" si="326"/>
        <v>495961.79949999996</v>
      </c>
      <c r="Y408" s="70">
        <v>6</v>
      </c>
      <c r="Z408" s="71">
        <f t="shared" si="327"/>
        <v>288.60000000000014</v>
      </c>
      <c r="AA408" s="72">
        <f t="shared" si="328"/>
        <v>90117.950499999963</v>
      </c>
      <c r="AB408" s="70">
        <f t="shared" si="303"/>
        <v>10</v>
      </c>
      <c r="AC408" s="139">
        <f t="shared" si="329"/>
        <v>1975.8</v>
      </c>
      <c r="AD408" s="113">
        <f t="shared" si="330"/>
        <v>586079.74999999988</v>
      </c>
      <c r="AE408" s="114"/>
    </row>
    <row r="409" spans="1:31" ht="11.5" customHeight="1" x14ac:dyDescent="0.3">
      <c r="A409" s="112">
        <v>44497</v>
      </c>
      <c r="B409" s="159">
        <f t="shared" si="323"/>
        <v>10</v>
      </c>
      <c r="C409" s="159">
        <f t="shared" si="324"/>
        <v>2021</v>
      </c>
      <c r="D409" s="98" t="s">
        <v>394</v>
      </c>
      <c r="E409" s="77" t="s">
        <v>349</v>
      </c>
      <c r="F409" s="77" t="s">
        <v>350</v>
      </c>
      <c r="G409" s="9" t="s">
        <v>269</v>
      </c>
      <c r="H409" s="154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6"/>
        <v>0.18032786885245902</v>
      </c>
      <c r="N409" s="56">
        <f t="shared" si="315"/>
        <v>55</v>
      </c>
      <c r="O409" s="57">
        <f t="shared" si="316"/>
        <v>55</v>
      </c>
      <c r="P409" s="58"/>
      <c r="Q409" s="57"/>
      <c r="R409" s="59"/>
      <c r="S409" s="60"/>
      <c r="T409" s="56"/>
      <c r="U409" s="61"/>
      <c r="V409" s="62"/>
      <c r="W409" s="68">
        <f t="shared" si="325"/>
        <v>610</v>
      </c>
      <c r="X409" s="69">
        <f t="shared" si="326"/>
        <v>496571.79949999996</v>
      </c>
      <c r="Y409" s="70">
        <v>2</v>
      </c>
      <c r="Z409" s="71">
        <f t="shared" si="327"/>
        <v>110</v>
      </c>
      <c r="AA409" s="72">
        <f t="shared" si="328"/>
        <v>90227.950499999963</v>
      </c>
      <c r="AB409" s="70">
        <f t="shared" si="303"/>
        <v>10</v>
      </c>
      <c r="AC409" s="139">
        <f t="shared" si="329"/>
        <v>720</v>
      </c>
      <c r="AD409" s="113">
        <f t="shared" si="330"/>
        <v>586799.74999999988</v>
      </c>
      <c r="AE409" s="114"/>
    </row>
    <row r="410" spans="1:31" ht="11.5" customHeight="1" x14ac:dyDescent="0.3">
      <c r="A410" s="112">
        <v>44499</v>
      </c>
      <c r="B410" s="159">
        <f t="shared" si="323"/>
        <v>10</v>
      </c>
      <c r="C410" s="159">
        <f t="shared" si="324"/>
        <v>2021</v>
      </c>
      <c r="D410" s="98" t="s">
        <v>410</v>
      </c>
      <c r="E410" s="77" t="s">
        <v>108</v>
      </c>
      <c r="F410" s="77" t="s">
        <v>109</v>
      </c>
      <c r="G410" s="9" t="s">
        <v>283</v>
      </c>
      <c r="H410" s="154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6"/>
        <v>0.11250000000000004</v>
      </c>
      <c r="N410" s="56">
        <f t="shared" si="315"/>
        <v>0.90000000000000036</v>
      </c>
      <c r="O410" s="57">
        <f t="shared" si="316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31">K410*Y410</f>
        <v>7040</v>
      </c>
      <c r="X410" s="69">
        <f t="shared" ref="X410:X413" si="332">X409+W410</f>
        <v>503611.79949999996</v>
      </c>
      <c r="Y410" s="70">
        <v>4</v>
      </c>
      <c r="Z410" s="71">
        <f t="shared" ref="Z410:Z413" si="333">O410*Y410</f>
        <v>792.00000000000034</v>
      </c>
      <c r="AA410" s="72">
        <f t="shared" ref="AA410:AA413" si="334">AA409+Z410</f>
        <v>91019.950499999963</v>
      </c>
      <c r="AB410" s="70">
        <f t="shared" si="303"/>
        <v>10</v>
      </c>
      <c r="AC410" s="139">
        <f t="shared" ref="AC410:AC413" si="335">W410+Z410</f>
        <v>7832</v>
      </c>
      <c r="AD410" s="113">
        <f t="shared" ref="AD410:AD413" si="336">X410+AA410</f>
        <v>594631.74999999988</v>
      </c>
      <c r="AE410" s="114"/>
    </row>
    <row r="411" spans="1:31" ht="11.5" customHeight="1" x14ac:dyDescent="0.3">
      <c r="A411" s="112">
        <v>44499</v>
      </c>
      <c r="B411" s="159">
        <f t="shared" ref="B411:B413" si="337">MONTH(A411)</f>
        <v>10</v>
      </c>
      <c r="C411" s="159">
        <f t="shared" ref="C411:C413" si="338">YEAR(A411)</f>
        <v>2021</v>
      </c>
      <c r="D411" s="98" t="s">
        <v>410</v>
      </c>
      <c r="E411" s="77" t="s">
        <v>108</v>
      </c>
      <c r="F411" s="77" t="s">
        <v>109</v>
      </c>
      <c r="G411" s="9" t="s">
        <v>375</v>
      </c>
      <c r="H411" s="154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6"/>
        <v>0.17105263157894746</v>
      </c>
      <c r="N411" s="56">
        <f t="shared" si="315"/>
        <v>1.3000000000000007</v>
      </c>
      <c r="O411" s="57">
        <f t="shared" si="316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31"/>
        <v>1124.8</v>
      </c>
      <c r="X411" s="69">
        <f t="shared" si="332"/>
        <v>504736.59949999995</v>
      </c>
      <c r="Y411" s="70">
        <v>4</v>
      </c>
      <c r="Z411" s="71">
        <f t="shared" si="333"/>
        <v>192.40000000000009</v>
      </c>
      <c r="AA411" s="72">
        <f t="shared" si="334"/>
        <v>91212.350499999957</v>
      </c>
      <c r="AB411" s="70">
        <f t="shared" si="303"/>
        <v>10</v>
      </c>
      <c r="AC411" s="139">
        <f t="shared" si="335"/>
        <v>1317.2</v>
      </c>
      <c r="AD411" s="113">
        <f t="shared" si="336"/>
        <v>595948.94999999995</v>
      </c>
      <c r="AE411" s="114"/>
    </row>
    <row r="412" spans="1:31" ht="11.5" customHeight="1" x14ac:dyDescent="0.3">
      <c r="A412" s="112">
        <v>44499</v>
      </c>
      <c r="B412" s="159">
        <f t="shared" si="337"/>
        <v>10</v>
      </c>
      <c r="C412" s="159">
        <f t="shared" si="338"/>
        <v>2021</v>
      </c>
      <c r="D412" s="98" t="s">
        <v>410</v>
      </c>
      <c r="E412" s="77" t="s">
        <v>108</v>
      </c>
      <c r="F412" s="77" t="s">
        <v>109</v>
      </c>
      <c r="G412" s="9" t="s">
        <v>34</v>
      </c>
      <c r="H412" s="154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6"/>
        <v>0.83333333333333359</v>
      </c>
      <c r="N412" s="56">
        <f t="shared" si="315"/>
        <v>1.0000000000000002</v>
      </c>
      <c r="O412" s="57">
        <f t="shared" si="316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31"/>
        <v>300</v>
      </c>
      <c r="X412" s="69">
        <f t="shared" si="332"/>
        <v>505036.59949999995</v>
      </c>
      <c r="Y412" s="70">
        <v>10</v>
      </c>
      <c r="Z412" s="71">
        <f t="shared" si="333"/>
        <v>250.00000000000006</v>
      </c>
      <c r="AA412" s="72">
        <f t="shared" si="334"/>
        <v>91462.350499999957</v>
      </c>
      <c r="AB412" s="70">
        <f t="shared" si="303"/>
        <v>10</v>
      </c>
      <c r="AC412" s="139">
        <f t="shared" si="335"/>
        <v>550</v>
      </c>
      <c r="AD412" s="113">
        <f t="shared" si="336"/>
        <v>596498.94999999995</v>
      </c>
      <c r="AE412" s="114"/>
    </row>
    <row r="413" spans="1:31" ht="11.5" customHeight="1" x14ac:dyDescent="0.3">
      <c r="A413" s="112">
        <v>44499</v>
      </c>
      <c r="B413" s="159">
        <f t="shared" si="337"/>
        <v>10</v>
      </c>
      <c r="C413" s="159">
        <f t="shared" si="338"/>
        <v>2021</v>
      </c>
      <c r="D413" s="98" t="s">
        <v>410</v>
      </c>
      <c r="E413" s="77" t="s">
        <v>108</v>
      </c>
      <c r="F413" s="77" t="s">
        <v>109</v>
      </c>
      <c r="G413" s="9" t="s">
        <v>26</v>
      </c>
      <c r="H413" s="154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6"/>
        <v>0.23076923076923078</v>
      </c>
      <c r="N413" s="56">
        <f t="shared" si="315"/>
        <v>3</v>
      </c>
      <c r="O413" s="57">
        <f t="shared" si="316"/>
        <v>15</v>
      </c>
      <c r="P413" s="58"/>
      <c r="Q413" s="57"/>
      <c r="R413" s="59"/>
      <c r="S413" s="60"/>
      <c r="T413" s="56"/>
      <c r="U413" s="61"/>
      <c r="V413" s="62"/>
      <c r="W413" s="68">
        <f t="shared" si="331"/>
        <v>260</v>
      </c>
      <c r="X413" s="69">
        <f t="shared" si="332"/>
        <v>505296.59949999995</v>
      </c>
      <c r="Y413" s="70">
        <v>4</v>
      </c>
      <c r="Z413" s="71">
        <f t="shared" si="333"/>
        <v>60</v>
      </c>
      <c r="AA413" s="72">
        <f t="shared" si="334"/>
        <v>91522.350499999957</v>
      </c>
      <c r="AB413" s="70">
        <f t="shared" si="303"/>
        <v>10</v>
      </c>
      <c r="AC413" s="139">
        <f t="shared" si="335"/>
        <v>320</v>
      </c>
      <c r="AD413" s="113">
        <f t="shared" si="336"/>
        <v>596818.94999999995</v>
      </c>
      <c r="AE413" s="114"/>
    </row>
    <row r="414" spans="1:31" ht="11.5" customHeight="1" x14ac:dyDescent="0.3">
      <c r="A414" s="112">
        <v>44501</v>
      </c>
      <c r="B414" s="159">
        <f t="shared" ref="B414:B432" si="339">MONTH(A414)</f>
        <v>11</v>
      </c>
      <c r="C414" s="159">
        <f t="shared" ref="C414:C432" si="340">YEAR(A414)</f>
        <v>2021</v>
      </c>
      <c r="D414" s="98" t="s">
        <v>411</v>
      </c>
      <c r="E414" s="77" t="s">
        <v>88</v>
      </c>
      <c r="F414" s="77" t="s">
        <v>61</v>
      </c>
      <c r="G414" s="9" t="s">
        <v>375</v>
      </c>
      <c r="H414" s="154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41">(L414-H414)/H414</f>
        <v>5.7471264367816098E-2</v>
      </c>
      <c r="N414" s="56">
        <f t="shared" ref="N414:N447" si="342">L414-H414</f>
        <v>0.5</v>
      </c>
      <c r="O414" s="57">
        <f t="shared" ref="O414:O440" si="34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44">K414*Y414</f>
        <v>321.89999999999998</v>
      </c>
      <c r="X414" s="69">
        <f t="shared" ref="X414:X440" si="345">X413+W414</f>
        <v>505618.49949999998</v>
      </c>
      <c r="Y414" s="70">
        <v>1</v>
      </c>
      <c r="Z414" s="71">
        <f t="shared" ref="Z414:Z443" si="346">O414*Y414</f>
        <v>18.5</v>
      </c>
      <c r="AA414" s="72">
        <f t="shared" ref="AA414:AA443" si="347">AA413+Z414</f>
        <v>91540.850499999957</v>
      </c>
      <c r="AB414" s="70">
        <f t="shared" si="303"/>
        <v>11</v>
      </c>
      <c r="AC414" s="139">
        <f t="shared" ref="AC414:AC443" si="348">W414+Z414</f>
        <v>340.4</v>
      </c>
      <c r="AD414" s="113">
        <f t="shared" ref="AD414:AD443" si="349">X414+AA414</f>
        <v>597159.35</v>
      </c>
      <c r="AE414" s="114"/>
    </row>
    <row r="415" spans="1:31" ht="11.5" customHeight="1" x14ac:dyDescent="0.3">
      <c r="A415" s="112">
        <v>44501</v>
      </c>
      <c r="B415" s="159">
        <f t="shared" si="339"/>
        <v>11</v>
      </c>
      <c r="C415" s="159">
        <f t="shared" si="340"/>
        <v>2021</v>
      </c>
      <c r="D415" s="98" t="s">
        <v>411</v>
      </c>
      <c r="E415" s="77" t="s">
        <v>88</v>
      </c>
      <c r="F415" s="77" t="s">
        <v>61</v>
      </c>
      <c r="G415" s="9" t="s">
        <v>412</v>
      </c>
      <c r="H415" s="154">
        <v>21</v>
      </c>
      <c r="I415" s="78">
        <v>1</v>
      </c>
      <c r="J415" s="67"/>
      <c r="K415" s="53">
        <f t="shared" ref="K415:K444" si="350">I415*H415</f>
        <v>21</v>
      </c>
      <c r="L415" s="54">
        <v>40</v>
      </c>
      <c r="M415" s="55">
        <f t="shared" si="341"/>
        <v>0.90476190476190477</v>
      </c>
      <c r="N415" s="56">
        <f t="shared" si="342"/>
        <v>19</v>
      </c>
      <c r="O415" s="57">
        <f t="shared" si="343"/>
        <v>19</v>
      </c>
      <c r="P415" s="58"/>
      <c r="Q415" s="57"/>
      <c r="R415" s="59"/>
      <c r="S415" s="60"/>
      <c r="T415" s="56"/>
      <c r="U415" s="61"/>
      <c r="V415" s="62"/>
      <c r="W415" s="68">
        <f t="shared" si="344"/>
        <v>21</v>
      </c>
      <c r="X415" s="69">
        <f t="shared" si="345"/>
        <v>505639.49949999998</v>
      </c>
      <c r="Y415" s="70">
        <v>1</v>
      </c>
      <c r="Z415" s="71">
        <f t="shared" si="346"/>
        <v>19</v>
      </c>
      <c r="AA415" s="72">
        <f t="shared" si="347"/>
        <v>91559.850499999957</v>
      </c>
      <c r="AB415" s="70">
        <f t="shared" si="303"/>
        <v>11</v>
      </c>
      <c r="AC415" s="139">
        <f t="shared" si="348"/>
        <v>40</v>
      </c>
      <c r="AD415" s="113">
        <f t="shared" si="349"/>
        <v>597199.35</v>
      </c>
      <c r="AE415" s="114"/>
    </row>
    <row r="416" spans="1:31" ht="11.5" customHeight="1" x14ac:dyDescent="0.3">
      <c r="A416" s="112">
        <v>44502</v>
      </c>
      <c r="B416" s="159">
        <f t="shared" si="339"/>
        <v>11</v>
      </c>
      <c r="C416" s="159">
        <f t="shared" si="340"/>
        <v>2021</v>
      </c>
      <c r="D416" s="98" t="s">
        <v>413</v>
      </c>
      <c r="E416" s="77" t="s">
        <v>349</v>
      </c>
      <c r="F416" s="77" t="s">
        <v>350</v>
      </c>
      <c r="G416" s="9" t="s">
        <v>283</v>
      </c>
      <c r="H416" s="154">
        <v>8</v>
      </c>
      <c r="I416" s="78">
        <v>220</v>
      </c>
      <c r="J416" s="67"/>
      <c r="K416" s="53">
        <f t="shared" si="350"/>
        <v>1760</v>
      </c>
      <c r="L416" s="54">
        <v>9</v>
      </c>
      <c r="M416" s="55">
        <f t="shared" si="341"/>
        <v>0.125</v>
      </c>
      <c r="N416" s="56">
        <f t="shared" si="342"/>
        <v>1</v>
      </c>
      <c r="O416" s="57">
        <f t="shared" si="343"/>
        <v>220</v>
      </c>
      <c r="P416" s="58"/>
      <c r="Q416" s="57"/>
      <c r="R416" s="59"/>
      <c r="S416" s="60"/>
      <c r="T416" s="56"/>
      <c r="U416" s="61"/>
      <c r="V416" s="62"/>
      <c r="W416" s="68">
        <f t="shared" si="344"/>
        <v>3520</v>
      </c>
      <c r="X416" s="69">
        <f t="shared" si="345"/>
        <v>509159.49949999998</v>
      </c>
      <c r="Y416" s="70">
        <v>2</v>
      </c>
      <c r="Z416" s="71">
        <f t="shared" si="346"/>
        <v>440</v>
      </c>
      <c r="AA416" s="72">
        <f t="shared" si="347"/>
        <v>91999.850499999957</v>
      </c>
      <c r="AB416" s="70">
        <f t="shared" si="303"/>
        <v>11</v>
      </c>
      <c r="AC416" s="139">
        <f t="shared" si="348"/>
        <v>3960</v>
      </c>
      <c r="AD416" s="113">
        <f t="shared" si="349"/>
        <v>601159.35</v>
      </c>
      <c r="AE416" s="114"/>
    </row>
    <row r="417" spans="1:31" ht="11.5" customHeight="1" x14ac:dyDescent="0.3">
      <c r="A417" s="112">
        <v>44502</v>
      </c>
      <c r="B417" s="159">
        <f t="shared" si="339"/>
        <v>11</v>
      </c>
      <c r="C417" s="159">
        <f t="shared" si="340"/>
        <v>2021</v>
      </c>
      <c r="D417" s="98" t="s">
        <v>413</v>
      </c>
      <c r="E417" s="77" t="s">
        <v>349</v>
      </c>
      <c r="F417" s="77" t="s">
        <v>350</v>
      </c>
      <c r="G417" s="9" t="s">
        <v>34</v>
      </c>
      <c r="H417" s="154">
        <v>1.2</v>
      </c>
      <c r="I417" s="78">
        <v>25</v>
      </c>
      <c r="J417" s="67"/>
      <c r="K417" s="53">
        <f t="shared" si="350"/>
        <v>30</v>
      </c>
      <c r="L417" s="54">
        <v>2.4</v>
      </c>
      <c r="M417" s="55">
        <f t="shared" si="341"/>
        <v>1</v>
      </c>
      <c r="N417" s="56">
        <f t="shared" si="342"/>
        <v>1.2</v>
      </c>
      <c r="O417" s="57">
        <f t="shared" si="343"/>
        <v>30</v>
      </c>
      <c r="P417" s="58"/>
      <c r="Q417" s="57"/>
      <c r="R417" s="59"/>
      <c r="S417" s="60"/>
      <c r="T417" s="56"/>
      <c r="U417" s="61"/>
      <c r="V417" s="62"/>
      <c r="W417" s="68">
        <f t="shared" si="344"/>
        <v>180</v>
      </c>
      <c r="X417" s="69">
        <f t="shared" si="345"/>
        <v>509339.49949999998</v>
      </c>
      <c r="Y417" s="70">
        <v>6</v>
      </c>
      <c r="Z417" s="71">
        <f t="shared" si="346"/>
        <v>180</v>
      </c>
      <c r="AA417" s="72">
        <f t="shared" si="347"/>
        <v>92179.850499999957</v>
      </c>
      <c r="AB417" s="70">
        <f t="shared" si="303"/>
        <v>11</v>
      </c>
      <c r="AC417" s="139">
        <f t="shared" si="348"/>
        <v>360</v>
      </c>
      <c r="AD417" s="113">
        <f t="shared" si="349"/>
        <v>601519.35</v>
      </c>
      <c r="AE417" s="114"/>
    </row>
    <row r="418" spans="1:31" ht="11.5" customHeight="1" x14ac:dyDescent="0.3">
      <c r="A418" s="112">
        <v>44502</v>
      </c>
      <c r="B418" s="159">
        <f t="shared" si="339"/>
        <v>11</v>
      </c>
      <c r="C418" s="159">
        <f t="shared" si="340"/>
        <v>2021</v>
      </c>
      <c r="D418" s="98" t="s">
        <v>413</v>
      </c>
      <c r="E418" s="77" t="s">
        <v>349</v>
      </c>
      <c r="F418" s="77" t="s">
        <v>350</v>
      </c>
      <c r="G418" s="9" t="s">
        <v>204</v>
      </c>
      <c r="H418" s="154">
        <v>39</v>
      </c>
      <c r="I418" s="78">
        <v>10</v>
      </c>
      <c r="J418" s="67"/>
      <c r="K418" s="53">
        <f t="shared" si="350"/>
        <v>390</v>
      </c>
      <c r="L418" s="54">
        <v>44</v>
      </c>
      <c r="M418" s="55">
        <f t="shared" si="341"/>
        <v>0.12820512820512819</v>
      </c>
      <c r="N418" s="56">
        <f t="shared" si="342"/>
        <v>5</v>
      </c>
      <c r="O418" s="57">
        <f t="shared" si="343"/>
        <v>50</v>
      </c>
      <c r="P418" s="58"/>
      <c r="Q418" s="57"/>
      <c r="R418" s="59"/>
      <c r="S418" s="60"/>
      <c r="T418" s="56"/>
      <c r="U418" s="61"/>
      <c r="V418" s="62"/>
      <c r="W418" s="68">
        <f t="shared" si="344"/>
        <v>390</v>
      </c>
      <c r="X418" s="69">
        <f t="shared" si="345"/>
        <v>509729.49949999998</v>
      </c>
      <c r="Y418" s="70">
        <v>1</v>
      </c>
      <c r="Z418" s="71">
        <f t="shared" si="346"/>
        <v>50</v>
      </c>
      <c r="AA418" s="72">
        <f t="shared" si="347"/>
        <v>92229.850499999957</v>
      </c>
      <c r="AB418" s="70">
        <f t="shared" si="303"/>
        <v>11</v>
      </c>
      <c r="AC418" s="139">
        <f t="shared" si="348"/>
        <v>440</v>
      </c>
      <c r="AD418" s="113">
        <f t="shared" si="349"/>
        <v>601959.35</v>
      </c>
      <c r="AE418" s="114"/>
    </row>
    <row r="419" spans="1:31" ht="11.5" customHeight="1" x14ac:dyDescent="0.3">
      <c r="A419" s="112">
        <v>44502</v>
      </c>
      <c r="B419" s="159">
        <f t="shared" si="339"/>
        <v>11</v>
      </c>
      <c r="C419" s="159">
        <f t="shared" si="340"/>
        <v>2021</v>
      </c>
      <c r="D419" s="98" t="s">
        <v>413</v>
      </c>
      <c r="E419" s="77" t="s">
        <v>349</v>
      </c>
      <c r="F419" s="77" t="s">
        <v>350</v>
      </c>
      <c r="G419" s="9" t="s">
        <v>269</v>
      </c>
      <c r="H419" s="154">
        <v>305</v>
      </c>
      <c r="I419" s="78">
        <v>1</v>
      </c>
      <c r="J419" s="67"/>
      <c r="K419" s="53">
        <f t="shared" si="350"/>
        <v>305</v>
      </c>
      <c r="L419" s="54">
        <v>360</v>
      </c>
      <c r="M419" s="55">
        <f t="shared" si="341"/>
        <v>0.18032786885245902</v>
      </c>
      <c r="N419" s="56">
        <f t="shared" si="342"/>
        <v>55</v>
      </c>
      <c r="O419" s="57">
        <f t="shared" si="343"/>
        <v>55</v>
      </c>
      <c r="P419" s="58"/>
      <c r="Q419" s="57"/>
      <c r="R419" s="59"/>
      <c r="S419" s="60"/>
      <c r="T419" s="56"/>
      <c r="U419" s="61"/>
      <c r="V419" s="62"/>
      <c r="W419" s="68">
        <f t="shared" si="344"/>
        <v>305</v>
      </c>
      <c r="X419" s="69">
        <f t="shared" si="345"/>
        <v>510034.49949999998</v>
      </c>
      <c r="Y419" s="70">
        <v>1</v>
      </c>
      <c r="Z419" s="71">
        <f t="shared" si="346"/>
        <v>55</v>
      </c>
      <c r="AA419" s="72">
        <f t="shared" si="347"/>
        <v>92284.850499999957</v>
      </c>
      <c r="AB419" s="70">
        <f t="shared" si="303"/>
        <v>11</v>
      </c>
      <c r="AC419" s="139">
        <f t="shared" si="348"/>
        <v>360</v>
      </c>
      <c r="AD419" s="113">
        <f t="shared" si="349"/>
        <v>602319.35</v>
      </c>
      <c r="AE419" s="114"/>
    </row>
    <row r="420" spans="1:31" ht="11.5" customHeight="1" x14ac:dyDescent="0.3">
      <c r="A420" s="112">
        <v>44502</v>
      </c>
      <c r="B420" s="159">
        <f t="shared" si="339"/>
        <v>11</v>
      </c>
      <c r="C420" s="159">
        <f t="shared" si="340"/>
        <v>2021</v>
      </c>
      <c r="D420" s="98" t="s">
        <v>414</v>
      </c>
      <c r="E420" s="77" t="s">
        <v>78</v>
      </c>
      <c r="F420" s="77" t="s">
        <v>63</v>
      </c>
      <c r="G420" s="9" t="s">
        <v>354</v>
      </c>
      <c r="H420" s="154">
        <v>7.5</v>
      </c>
      <c r="I420" s="78">
        <v>220</v>
      </c>
      <c r="J420" s="67"/>
      <c r="K420" s="53">
        <f t="shared" si="350"/>
        <v>1650</v>
      </c>
      <c r="L420" s="54">
        <v>9.1999999999999993</v>
      </c>
      <c r="M420" s="55">
        <f t="shared" si="341"/>
        <v>0.22666666666666657</v>
      </c>
      <c r="N420" s="56">
        <f t="shared" si="342"/>
        <v>1.6999999999999993</v>
      </c>
      <c r="O420" s="57">
        <f t="shared" si="34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44"/>
        <v>1650</v>
      </c>
      <c r="X420" s="69">
        <f t="shared" si="345"/>
        <v>511684.49949999998</v>
      </c>
      <c r="Y420" s="70">
        <v>1</v>
      </c>
      <c r="Z420" s="71">
        <f t="shared" si="346"/>
        <v>373.99999999999983</v>
      </c>
      <c r="AA420" s="72">
        <f t="shared" si="347"/>
        <v>92658.850499999957</v>
      </c>
      <c r="AB420" s="70">
        <f t="shared" si="303"/>
        <v>11</v>
      </c>
      <c r="AC420" s="139">
        <f t="shared" si="348"/>
        <v>2023.9999999999998</v>
      </c>
      <c r="AD420" s="113">
        <f t="shared" si="349"/>
        <v>604343.35</v>
      </c>
      <c r="AE420" s="114"/>
    </row>
    <row r="421" spans="1:31" ht="11.5" customHeight="1" x14ac:dyDescent="0.3">
      <c r="A421" s="112">
        <v>44502</v>
      </c>
      <c r="B421" s="159">
        <f t="shared" si="339"/>
        <v>11</v>
      </c>
      <c r="C421" s="159">
        <f t="shared" si="340"/>
        <v>2021</v>
      </c>
      <c r="D421" s="98" t="s">
        <v>414</v>
      </c>
      <c r="E421" s="77" t="s">
        <v>78</v>
      </c>
      <c r="F421" s="77" t="s">
        <v>63</v>
      </c>
      <c r="G421" s="9" t="s">
        <v>351</v>
      </c>
      <c r="H421" s="154">
        <v>12</v>
      </c>
      <c r="I421" s="78">
        <v>5</v>
      </c>
      <c r="J421" s="67"/>
      <c r="K421" s="53">
        <f t="shared" si="350"/>
        <v>60</v>
      </c>
      <c r="L421" s="54">
        <v>16</v>
      </c>
      <c r="M421" s="55">
        <f t="shared" si="341"/>
        <v>0.33333333333333331</v>
      </c>
      <c r="N421" s="56">
        <f t="shared" si="342"/>
        <v>4</v>
      </c>
      <c r="O421" s="57">
        <f t="shared" si="343"/>
        <v>20</v>
      </c>
      <c r="P421" s="58"/>
      <c r="Q421" s="57"/>
      <c r="R421" s="59"/>
      <c r="S421" s="60"/>
      <c r="T421" s="56"/>
      <c r="U421" s="61"/>
      <c r="V421" s="62"/>
      <c r="W421" s="68">
        <f t="shared" si="344"/>
        <v>120</v>
      </c>
      <c r="X421" s="69">
        <f t="shared" si="345"/>
        <v>511804.49949999998</v>
      </c>
      <c r="Y421" s="70">
        <v>2</v>
      </c>
      <c r="Z421" s="71">
        <f t="shared" si="346"/>
        <v>40</v>
      </c>
      <c r="AA421" s="72">
        <f t="shared" si="347"/>
        <v>92698.850499999957</v>
      </c>
      <c r="AB421" s="70">
        <f t="shared" si="303"/>
        <v>11</v>
      </c>
      <c r="AC421" s="139">
        <f t="shared" si="348"/>
        <v>160</v>
      </c>
      <c r="AD421" s="113">
        <f t="shared" si="349"/>
        <v>604503.35</v>
      </c>
      <c r="AE421" s="114"/>
    </row>
    <row r="422" spans="1:31" ht="11.5" customHeight="1" x14ac:dyDescent="0.3">
      <c r="A422" s="112">
        <v>44503</v>
      </c>
      <c r="B422" s="159">
        <f t="shared" si="339"/>
        <v>11</v>
      </c>
      <c r="C422" s="159">
        <f t="shared" si="340"/>
        <v>2021</v>
      </c>
      <c r="D422" s="98" t="s">
        <v>415</v>
      </c>
      <c r="E422" s="77" t="s">
        <v>358</v>
      </c>
      <c r="F422" s="77" t="s">
        <v>359</v>
      </c>
      <c r="G422" s="9" t="s">
        <v>36</v>
      </c>
      <c r="H422" s="154">
        <v>7.5</v>
      </c>
      <c r="I422" s="78">
        <v>220</v>
      </c>
      <c r="J422" s="67"/>
      <c r="K422" s="53">
        <f t="shared" si="350"/>
        <v>1650</v>
      </c>
      <c r="L422" s="54">
        <v>9.1999999999999993</v>
      </c>
      <c r="M422" s="55">
        <f t="shared" si="341"/>
        <v>0.22666666666666657</v>
      </c>
      <c r="N422" s="56">
        <f t="shared" si="342"/>
        <v>1.6999999999999993</v>
      </c>
      <c r="O422" s="57">
        <f t="shared" si="34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44"/>
        <v>3300</v>
      </c>
      <c r="X422" s="69">
        <f t="shared" si="345"/>
        <v>515104.49949999998</v>
      </c>
      <c r="Y422" s="70">
        <v>2</v>
      </c>
      <c r="Z422" s="71">
        <f t="shared" si="346"/>
        <v>747.99999999999966</v>
      </c>
      <c r="AA422" s="72">
        <f t="shared" si="347"/>
        <v>93446.850499999957</v>
      </c>
      <c r="AB422" s="70">
        <f t="shared" si="303"/>
        <v>11</v>
      </c>
      <c r="AC422" s="139">
        <f t="shared" si="348"/>
        <v>4047.9999999999995</v>
      </c>
      <c r="AD422" s="113">
        <f t="shared" si="349"/>
        <v>608551.35</v>
      </c>
      <c r="AE422" s="114"/>
    </row>
    <row r="423" spans="1:31" ht="11.5" customHeight="1" x14ac:dyDescent="0.3">
      <c r="A423" s="112">
        <v>44503</v>
      </c>
      <c r="B423" s="159">
        <f t="shared" si="339"/>
        <v>11</v>
      </c>
      <c r="C423" s="159">
        <f t="shared" si="340"/>
        <v>2021</v>
      </c>
      <c r="D423" s="98" t="s">
        <v>415</v>
      </c>
      <c r="E423" s="77" t="s">
        <v>358</v>
      </c>
      <c r="F423" s="77" t="s">
        <v>359</v>
      </c>
      <c r="G423" s="9" t="s">
        <v>251</v>
      </c>
      <c r="H423" s="154">
        <v>7.95</v>
      </c>
      <c r="I423" s="78">
        <v>220</v>
      </c>
      <c r="J423" s="67"/>
      <c r="K423" s="53">
        <f t="shared" si="350"/>
        <v>1749</v>
      </c>
      <c r="L423" s="54">
        <v>9.1999999999999993</v>
      </c>
      <c r="M423" s="55">
        <f t="shared" si="341"/>
        <v>0.15723270440251561</v>
      </c>
      <c r="N423" s="56">
        <f t="shared" si="342"/>
        <v>1.2499999999999991</v>
      </c>
      <c r="O423" s="57">
        <f t="shared" si="34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44"/>
        <v>5247</v>
      </c>
      <c r="X423" s="69">
        <f t="shared" si="345"/>
        <v>520351.49949999998</v>
      </c>
      <c r="Y423" s="70">
        <v>3</v>
      </c>
      <c r="Z423" s="71">
        <f t="shared" si="346"/>
        <v>824.99999999999955</v>
      </c>
      <c r="AA423" s="72">
        <f t="shared" si="347"/>
        <v>94271.850499999957</v>
      </c>
      <c r="AB423" s="70">
        <f t="shared" si="303"/>
        <v>11</v>
      </c>
      <c r="AC423" s="139">
        <f t="shared" si="348"/>
        <v>6072</v>
      </c>
      <c r="AD423" s="113">
        <f t="shared" si="349"/>
        <v>614623.35</v>
      </c>
      <c r="AE423" s="114"/>
    </row>
    <row r="424" spans="1:31" ht="11.5" customHeight="1" x14ac:dyDescent="0.3">
      <c r="A424" s="112">
        <v>44503</v>
      </c>
      <c r="B424" s="159">
        <f t="shared" si="339"/>
        <v>11</v>
      </c>
      <c r="C424" s="159">
        <f t="shared" si="340"/>
        <v>2021</v>
      </c>
      <c r="D424" s="98" t="s">
        <v>415</v>
      </c>
      <c r="E424" s="77" t="s">
        <v>358</v>
      </c>
      <c r="F424" s="77" t="s">
        <v>359</v>
      </c>
      <c r="G424" s="9" t="s">
        <v>375</v>
      </c>
      <c r="H424" s="154">
        <v>7.6</v>
      </c>
      <c r="I424" s="78">
        <v>37</v>
      </c>
      <c r="J424" s="67"/>
      <c r="K424" s="53">
        <f t="shared" si="350"/>
        <v>281.2</v>
      </c>
      <c r="L424" s="54">
        <v>9.1999999999999993</v>
      </c>
      <c r="M424" s="55">
        <f t="shared" si="341"/>
        <v>0.21052631578947364</v>
      </c>
      <c r="N424" s="56">
        <f t="shared" si="342"/>
        <v>1.5999999999999996</v>
      </c>
      <c r="O424" s="57">
        <f t="shared" si="34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44"/>
        <v>4218</v>
      </c>
      <c r="X424" s="69">
        <f t="shared" si="345"/>
        <v>524569.49949999992</v>
      </c>
      <c r="Y424" s="70">
        <v>15</v>
      </c>
      <c r="Z424" s="71">
        <f t="shared" si="346"/>
        <v>887.99999999999977</v>
      </c>
      <c r="AA424" s="72">
        <f t="shared" si="347"/>
        <v>95159.850499999957</v>
      </c>
      <c r="AB424" s="70">
        <f t="shared" si="303"/>
        <v>11</v>
      </c>
      <c r="AC424" s="139">
        <f>W424+Z424</f>
        <v>5106</v>
      </c>
      <c r="AD424" s="113">
        <f t="shared" si="349"/>
        <v>619729.34999999986</v>
      </c>
      <c r="AE424" s="114"/>
    </row>
    <row r="425" spans="1:31" ht="11.5" customHeight="1" x14ac:dyDescent="0.3">
      <c r="A425" s="112">
        <v>44503</v>
      </c>
      <c r="B425" s="159">
        <f t="shared" si="339"/>
        <v>11</v>
      </c>
      <c r="C425" s="159">
        <f t="shared" si="340"/>
        <v>2021</v>
      </c>
      <c r="D425" s="98" t="s">
        <v>415</v>
      </c>
      <c r="E425" s="77" t="s">
        <v>358</v>
      </c>
      <c r="F425" s="77" t="s">
        <v>359</v>
      </c>
      <c r="G425" s="9" t="s">
        <v>34</v>
      </c>
      <c r="H425" s="154">
        <v>1.2</v>
      </c>
      <c r="I425" s="78">
        <v>25</v>
      </c>
      <c r="J425" s="67"/>
      <c r="K425" s="53">
        <f t="shared" si="350"/>
        <v>30</v>
      </c>
      <c r="L425" s="54">
        <v>2.5</v>
      </c>
      <c r="M425" s="55">
        <f t="shared" si="341"/>
        <v>1.0833333333333335</v>
      </c>
      <c r="N425" s="56">
        <f t="shared" si="342"/>
        <v>1.3</v>
      </c>
      <c r="O425" s="57">
        <f t="shared" si="343"/>
        <v>32.5</v>
      </c>
      <c r="P425" s="58"/>
      <c r="Q425" s="57"/>
      <c r="R425" s="59"/>
      <c r="S425" s="60"/>
      <c r="T425" s="56"/>
      <c r="U425" s="61"/>
      <c r="V425" s="62"/>
      <c r="W425" s="68">
        <f t="shared" si="344"/>
        <v>150</v>
      </c>
      <c r="X425" s="69">
        <f t="shared" si="345"/>
        <v>524719.49949999992</v>
      </c>
      <c r="Y425" s="70">
        <v>5</v>
      </c>
      <c r="Z425" s="71">
        <f t="shared" si="346"/>
        <v>162.5</v>
      </c>
      <c r="AA425" s="72">
        <f t="shared" si="347"/>
        <v>95322.350499999957</v>
      </c>
      <c r="AB425" s="70">
        <f t="shared" si="303"/>
        <v>11</v>
      </c>
      <c r="AC425" s="139">
        <f t="shared" si="348"/>
        <v>312.5</v>
      </c>
      <c r="AD425" s="113">
        <f t="shared" si="349"/>
        <v>620041.84999999986</v>
      </c>
      <c r="AE425" s="114"/>
    </row>
    <row r="426" spans="1:31" ht="11.5" customHeight="1" x14ac:dyDescent="0.3">
      <c r="A426" s="112">
        <v>44503</v>
      </c>
      <c r="B426" s="159">
        <f t="shared" si="339"/>
        <v>11</v>
      </c>
      <c r="C426" s="159">
        <f t="shared" si="340"/>
        <v>2021</v>
      </c>
      <c r="D426" s="98" t="s">
        <v>415</v>
      </c>
      <c r="E426" s="77" t="s">
        <v>358</v>
      </c>
      <c r="F426" s="77" t="s">
        <v>359</v>
      </c>
      <c r="G426" s="9" t="s">
        <v>364</v>
      </c>
      <c r="H426" s="154">
        <v>6.4</v>
      </c>
      <c r="I426" s="78">
        <v>45</v>
      </c>
      <c r="J426" s="67"/>
      <c r="K426" s="53">
        <f t="shared" si="350"/>
        <v>288</v>
      </c>
      <c r="L426" s="54">
        <v>7.8</v>
      </c>
      <c r="M426" s="55">
        <f t="shared" si="341"/>
        <v>0.21874999999999992</v>
      </c>
      <c r="N426" s="56">
        <f t="shared" si="342"/>
        <v>1.3999999999999995</v>
      </c>
      <c r="O426" s="57">
        <f t="shared" si="34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44"/>
        <v>2592</v>
      </c>
      <c r="X426" s="69">
        <f t="shared" si="345"/>
        <v>527311.49949999992</v>
      </c>
      <c r="Y426" s="70">
        <v>9</v>
      </c>
      <c r="Z426" s="71">
        <f t="shared" si="346"/>
        <v>566.99999999999977</v>
      </c>
      <c r="AA426" s="72">
        <f t="shared" si="347"/>
        <v>95889.350499999957</v>
      </c>
      <c r="AB426" s="70">
        <f t="shared" si="303"/>
        <v>11</v>
      </c>
      <c r="AC426" s="139">
        <f t="shared" si="348"/>
        <v>3159</v>
      </c>
      <c r="AD426" s="113">
        <f t="shared" si="349"/>
        <v>623200.84999999986</v>
      </c>
      <c r="AE426" s="114"/>
    </row>
    <row r="427" spans="1:31" ht="11.5" customHeight="1" x14ac:dyDescent="0.3">
      <c r="A427" s="112">
        <v>44503</v>
      </c>
      <c r="B427" s="159">
        <f t="shared" si="339"/>
        <v>11</v>
      </c>
      <c r="C427" s="159">
        <f t="shared" si="340"/>
        <v>2021</v>
      </c>
      <c r="D427" s="98" t="s">
        <v>415</v>
      </c>
      <c r="E427" s="77" t="s">
        <v>358</v>
      </c>
      <c r="F427" s="77" t="s">
        <v>359</v>
      </c>
      <c r="G427" s="9" t="s">
        <v>351</v>
      </c>
      <c r="H427" s="154">
        <v>12</v>
      </c>
      <c r="I427" s="78">
        <v>5</v>
      </c>
      <c r="J427" s="67"/>
      <c r="K427" s="53">
        <f t="shared" si="350"/>
        <v>60</v>
      </c>
      <c r="L427" s="54">
        <v>16</v>
      </c>
      <c r="M427" s="55">
        <f t="shared" si="341"/>
        <v>0.33333333333333331</v>
      </c>
      <c r="N427" s="56">
        <f t="shared" si="342"/>
        <v>4</v>
      </c>
      <c r="O427" s="57">
        <f t="shared" si="343"/>
        <v>20</v>
      </c>
      <c r="P427" s="58"/>
      <c r="Q427" s="57"/>
      <c r="R427" s="59"/>
      <c r="S427" s="60"/>
      <c r="T427" s="56"/>
      <c r="U427" s="61"/>
      <c r="V427" s="62"/>
      <c r="W427" s="68">
        <f t="shared" si="344"/>
        <v>240</v>
      </c>
      <c r="X427" s="69">
        <f t="shared" si="345"/>
        <v>527551.49949999992</v>
      </c>
      <c r="Y427" s="70">
        <v>4</v>
      </c>
      <c r="Z427" s="71">
        <f t="shared" si="346"/>
        <v>80</v>
      </c>
      <c r="AA427" s="72">
        <f t="shared" si="347"/>
        <v>95969.350499999957</v>
      </c>
      <c r="AB427" s="70">
        <f t="shared" si="303"/>
        <v>11</v>
      </c>
      <c r="AC427" s="139">
        <f t="shared" si="348"/>
        <v>320</v>
      </c>
      <c r="AD427" s="113">
        <f t="shared" si="349"/>
        <v>623520.84999999986</v>
      </c>
      <c r="AE427" s="114"/>
    </row>
    <row r="428" spans="1:31" ht="11.5" customHeight="1" x14ac:dyDescent="0.3">
      <c r="A428" s="112">
        <v>44503</v>
      </c>
      <c r="B428" s="159">
        <f t="shared" si="339"/>
        <v>11</v>
      </c>
      <c r="C428" s="159">
        <f t="shared" si="340"/>
        <v>2021</v>
      </c>
      <c r="D428" s="98" t="s">
        <v>416</v>
      </c>
      <c r="E428" s="77" t="s">
        <v>108</v>
      </c>
      <c r="F428" s="77" t="s">
        <v>109</v>
      </c>
      <c r="G428" s="9" t="s">
        <v>34</v>
      </c>
      <c r="H428" s="154">
        <v>1.2</v>
      </c>
      <c r="I428" s="78">
        <v>25</v>
      </c>
      <c r="J428" s="67"/>
      <c r="K428" s="53">
        <f t="shared" si="350"/>
        <v>30</v>
      </c>
      <c r="L428" s="54">
        <v>2.2000000000000002</v>
      </c>
      <c r="M428" s="55">
        <f t="shared" si="341"/>
        <v>0.83333333333333359</v>
      </c>
      <c r="N428" s="56">
        <f t="shared" si="342"/>
        <v>1.0000000000000002</v>
      </c>
      <c r="O428" s="57">
        <f t="shared" si="34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44"/>
        <v>150</v>
      </c>
      <c r="X428" s="69">
        <f t="shared" si="345"/>
        <v>527701.49949999992</v>
      </c>
      <c r="Y428" s="70">
        <v>5</v>
      </c>
      <c r="Z428" s="71">
        <f t="shared" si="346"/>
        <v>125.00000000000003</v>
      </c>
      <c r="AA428" s="72">
        <f t="shared" si="347"/>
        <v>96094.350499999957</v>
      </c>
      <c r="AB428" s="70">
        <f t="shared" si="303"/>
        <v>11</v>
      </c>
      <c r="AC428" s="139">
        <f t="shared" si="348"/>
        <v>275</v>
      </c>
      <c r="AD428" s="113">
        <f t="shared" si="349"/>
        <v>623795.84999999986</v>
      </c>
      <c r="AE428" s="114"/>
    </row>
    <row r="429" spans="1:31" ht="11.5" customHeight="1" x14ac:dyDescent="0.3">
      <c r="A429" s="112">
        <v>44503</v>
      </c>
      <c r="B429" s="159">
        <f t="shared" si="339"/>
        <v>11</v>
      </c>
      <c r="C429" s="159">
        <f t="shared" si="340"/>
        <v>2021</v>
      </c>
      <c r="D429" s="98" t="s">
        <v>416</v>
      </c>
      <c r="E429" s="77" t="s">
        <v>108</v>
      </c>
      <c r="F429" s="77" t="s">
        <v>109</v>
      </c>
      <c r="G429" s="9" t="s">
        <v>351</v>
      </c>
      <c r="H429" s="154">
        <v>12</v>
      </c>
      <c r="I429" s="78">
        <v>5</v>
      </c>
      <c r="J429" s="67"/>
      <c r="K429" s="53">
        <f t="shared" si="350"/>
        <v>60</v>
      </c>
      <c r="L429" s="54">
        <v>16</v>
      </c>
      <c r="M429" s="55">
        <f t="shared" si="341"/>
        <v>0.33333333333333331</v>
      </c>
      <c r="N429" s="56">
        <f t="shared" si="342"/>
        <v>4</v>
      </c>
      <c r="O429" s="57">
        <f t="shared" si="343"/>
        <v>20</v>
      </c>
      <c r="P429" s="58"/>
      <c r="Q429" s="57"/>
      <c r="R429" s="59"/>
      <c r="S429" s="60"/>
      <c r="T429" s="56"/>
      <c r="U429" s="61"/>
      <c r="V429" s="62"/>
      <c r="W429" s="68">
        <f t="shared" si="344"/>
        <v>240</v>
      </c>
      <c r="X429" s="69">
        <f t="shared" si="345"/>
        <v>527941.49949999992</v>
      </c>
      <c r="Y429" s="70">
        <v>4</v>
      </c>
      <c r="Z429" s="71">
        <f t="shared" si="346"/>
        <v>80</v>
      </c>
      <c r="AA429" s="72">
        <f t="shared" si="347"/>
        <v>96174.350499999957</v>
      </c>
      <c r="AB429" s="70">
        <f t="shared" si="303"/>
        <v>11</v>
      </c>
      <c r="AC429" s="139">
        <f t="shared" si="348"/>
        <v>320</v>
      </c>
      <c r="AD429" s="113">
        <f t="shared" si="349"/>
        <v>624115.84999999986</v>
      </c>
      <c r="AE429" s="114"/>
    </row>
    <row r="430" spans="1:31" ht="11.5" customHeight="1" x14ac:dyDescent="0.3">
      <c r="A430" s="112">
        <v>44503</v>
      </c>
      <c r="B430" s="159">
        <f t="shared" si="339"/>
        <v>11</v>
      </c>
      <c r="C430" s="159">
        <f t="shared" si="340"/>
        <v>2021</v>
      </c>
      <c r="D430" s="98" t="s">
        <v>416</v>
      </c>
      <c r="E430" s="77" t="s">
        <v>108</v>
      </c>
      <c r="F430" s="77" t="s">
        <v>109</v>
      </c>
      <c r="G430" s="9" t="s">
        <v>204</v>
      </c>
      <c r="H430" s="154">
        <v>39</v>
      </c>
      <c r="I430" s="78">
        <v>10</v>
      </c>
      <c r="J430" s="67"/>
      <c r="K430" s="53">
        <f t="shared" si="350"/>
        <v>390</v>
      </c>
      <c r="L430" s="54">
        <v>44</v>
      </c>
      <c r="M430" s="55">
        <f t="shared" si="341"/>
        <v>0.12820512820512819</v>
      </c>
      <c r="N430" s="56">
        <f t="shared" si="342"/>
        <v>5</v>
      </c>
      <c r="O430" s="57">
        <f t="shared" si="343"/>
        <v>50</v>
      </c>
      <c r="P430" s="58"/>
      <c r="Q430" s="57"/>
      <c r="R430" s="59"/>
      <c r="S430" s="60"/>
      <c r="T430" s="56"/>
      <c r="U430" s="61"/>
      <c r="V430" s="62"/>
      <c r="W430" s="68">
        <f t="shared" si="344"/>
        <v>1170</v>
      </c>
      <c r="X430" s="69">
        <f t="shared" si="345"/>
        <v>529111.49949999992</v>
      </c>
      <c r="Y430" s="70">
        <v>3</v>
      </c>
      <c r="Z430" s="71">
        <f t="shared" si="346"/>
        <v>150</v>
      </c>
      <c r="AA430" s="72">
        <f t="shared" si="347"/>
        <v>96324.350499999957</v>
      </c>
      <c r="AB430" s="70">
        <f t="shared" si="303"/>
        <v>11</v>
      </c>
      <c r="AC430" s="139">
        <f t="shared" si="348"/>
        <v>1320</v>
      </c>
      <c r="AD430" s="113">
        <f t="shared" si="349"/>
        <v>625435.84999999986</v>
      </c>
      <c r="AE430" s="114"/>
    </row>
    <row r="431" spans="1:31" ht="11.5" customHeight="1" x14ac:dyDescent="0.3">
      <c r="A431" s="112">
        <v>44503</v>
      </c>
      <c r="B431" s="159">
        <f t="shared" si="339"/>
        <v>11</v>
      </c>
      <c r="C431" s="159">
        <f t="shared" si="340"/>
        <v>2021</v>
      </c>
      <c r="D431" s="98" t="s">
        <v>416</v>
      </c>
      <c r="E431" s="77" t="s">
        <v>108</v>
      </c>
      <c r="F431" s="77" t="s">
        <v>109</v>
      </c>
      <c r="G431" s="9" t="s">
        <v>285</v>
      </c>
      <c r="H431" s="154">
        <v>42</v>
      </c>
      <c r="I431" s="78">
        <v>1</v>
      </c>
      <c r="J431" s="67"/>
      <c r="K431" s="53">
        <f t="shared" si="350"/>
        <v>42</v>
      </c>
      <c r="L431" s="54">
        <v>55</v>
      </c>
      <c r="M431" s="55">
        <f t="shared" si="341"/>
        <v>0.30952380952380953</v>
      </c>
      <c r="N431" s="56">
        <f t="shared" si="342"/>
        <v>13</v>
      </c>
      <c r="O431" s="57">
        <f t="shared" si="343"/>
        <v>13</v>
      </c>
      <c r="P431" s="58"/>
      <c r="Q431" s="57"/>
      <c r="R431" s="59"/>
      <c r="S431" s="60"/>
      <c r="T431" s="56"/>
      <c r="U431" s="61"/>
      <c r="V431" s="62"/>
      <c r="W431" s="68">
        <f t="shared" si="344"/>
        <v>168</v>
      </c>
      <c r="X431" s="69">
        <f t="shared" si="345"/>
        <v>529279.49949999992</v>
      </c>
      <c r="Y431" s="70">
        <v>4</v>
      </c>
      <c r="Z431" s="71">
        <f t="shared" si="346"/>
        <v>52</v>
      </c>
      <c r="AA431" s="72">
        <f t="shared" si="347"/>
        <v>96376.350499999957</v>
      </c>
      <c r="AB431" s="70">
        <f t="shared" si="303"/>
        <v>11</v>
      </c>
      <c r="AC431" s="139">
        <f t="shared" si="348"/>
        <v>220</v>
      </c>
      <c r="AD431" s="113">
        <f t="shared" si="349"/>
        <v>625655.84999999986</v>
      </c>
      <c r="AE431" s="114"/>
    </row>
    <row r="432" spans="1:31" ht="11.5" customHeight="1" x14ac:dyDescent="0.3">
      <c r="A432" s="112">
        <v>44506</v>
      </c>
      <c r="B432" s="159">
        <f t="shared" si="339"/>
        <v>11</v>
      </c>
      <c r="C432" s="159">
        <f t="shared" si="340"/>
        <v>2021</v>
      </c>
      <c r="D432" s="98" t="s">
        <v>417</v>
      </c>
      <c r="E432" s="77" t="s">
        <v>358</v>
      </c>
      <c r="F432" s="77" t="s">
        <v>359</v>
      </c>
      <c r="G432" s="9" t="s">
        <v>36</v>
      </c>
      <c r="H432" s="154">
        <v>8</v>
      </c>
      <c r="I432" s="78">
        <v>220</v>
      </c>
      <c r="J432" s="67"/>
      <c r="K432" s="53">
        <f t="shared" si="350"/>
        <v>1760</v>
      </c>
      <c r="L432" s="54">
        <v>9.1999999999999993</v>
      </c>
      <c r="M432" s="55">
        <f t="shared" si="341"/>
        <v>0.14999999999999991</v>
      </c>
      <c r="N432" s="56">
        <f t="shared" si="342"/>
        <v>1.1999999999999993</v>
      </c>
      <c r="O432" s="57">
        <f t="shared" si="34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44"/>
        <v>3520</v>
      </c>
      <c r="X432" s="69">
        <f t="shared" si="345"/>
        <v>532799.49949999992</v>
      </c>
      <c r="Y432" s="70">
        <v>2</v>
      </c>
      <c r="Z432" s="71">
        <f t="shared" si="346"/>
        <v>527.99999999999966</v>
      </c>
      <c r="AA432" s="72">
        <f t="shared" si="347"/>
        <v>96904.350499999957</v>
      </c>
      <c r="AB432" s="70">
        <f t="shared" si="303"/>
        <v>11</v>
      </c>
      <c r="AC432" s="139">
        <f t="shared" si="348"/>
        <v>4047.9999999999995</v>
      </c>
      <c r="AD432" s="113">
        <f t="shared" si="349"/>
        <v>629703.84999999986</v>
      </c>
      <c r="AE432" s="114"/>
    </row>
    <row r="433" spans="1:31" ht="11.5" customHeight="1" x14ac:dyDescent="0.3">
      <c r="A433" s="112">
        <v>44506</v>
      </c>
      <c r="B433" s="159">
        <f t="shared" ref="B433:B498" si="351">MONTH(A433)</f>
        <v>11</v>
      </c>
      <c r="C433" s="159">
        <f t="shared" ref="C433:C498" si="352">YEAR(A433)</f>
        <v>2021</v>
      </c>
      <c r="D433" s="98" t="s">
        <v>417</v>
      </c>
      <c r="E433" s="77" t="s">
        <v>358</v>
      </c>
      <c r="F433" s="77" t="s">
        <v>359</v>
      </c>
      <c r="G433" s="9" t="s">
        <v>251</v>
      </c>
      <c r="H433" s="154">
        <v>7.95</v>
      </c>
      <c r="I433" s="78">
        <v>220</v>
      </c>
      <c r="J433" s="67"/>
      <c r="K433" s="53">
        <f t="shared" si="350"/>
        <v>1749</v>
      </c>
      <c r="L433" s="54">
        <v>9.1999999999999993</v>
      </c>
      <c r="M433" s="55">
        <f t="shared" si="341"/>
        <v>0.15723270440251561</v>
      </c>
      <c r="N433" s="56">
        <f t="shared" si="342"/>
        <v>1.2499999999999991</v>
      </c>
      <c r="O433" s="57">
        <f t="shared" si="34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44"/>
        <v>3498</v>
      </c>
      <c r="X433" s="69">
        <f t="shared" si="345"/>
        <v>536297.49949999992</v>
      </c>
      <c r="Y433" s="70">
        <v>2</v>
      </c>
      <c r="Z433" s="71">
        <f t="shared" si="346"/>
        <v>549.99999999999966</v>
      </c>
      <c r="AA433" s="72">
        <f t="shared" si="347"/>
        <v>97454.350499999957</v>
      </c>
      <c r="AB433" s="70">
        <f t="shared" si="303"/>
        <v>11</v>
      </c>
      <c r="AC433" s="139">
        <f t="shared" si="348"/>
        <v>4047.9999999999995</v>
      </c>
      <c r="AD433" s="113">
        <f t="shared" si="349"/>
        <v>633751.84999999986</v>
      </c>
      <c r="AE433" s="114"/>
    </row>
    <row r="434" spans="1:31" ht="11.5" customHeight="1" x14ac:dyDescent="0.3">
      <c r="A434" s="112">
        <v>44506</v>
      </c>
      <c r="B434" s="159">
        <f t="shared" si="351"/>
        <v>11</v>
      </c>
      <c r="C434" s="159">
        <f t="shared" si="352"/>
        <v>2021</v>
      </c>
      <c r="D434" s="98" t="s">
        <v>417</v>
      </c>
      <c r="E434" s="77" t="s">
        <v>358</v>
      </c>
      <c r="F434" s="77" t="s">
        <v>359</v>
      </c>
      <c r="G434" s="9" t="s">
        <v>251</v>
      </c>
      <c r="H434" s="154">
        <v>8.25</v>
      </c>
      <c r="I434" s="78">
        <v>220</v>
      </c>
      <c r="J434" s="67"/>
      <c r="K434" s="53">
        <f t="shared" si="350"/>
        <v>1815</v>
      </c>
      <c r="L434" s="54">
        <v>9.1999999999999993</v>
      </c>
      <c r="M434" s="55">
        <f t="shared" si="341"/>
        <v>0.11515151515151506</v>
      </c>
      <c r="N434" s="56">
        <f t="shared" si="342"/>
        <v>0.94999999999999929</v>
      </c>
      <c r="O434" s="57">
        <f t="shared" si="34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44"/>
        <v>1815</v>
      </c>
      <c r="X434" s="69">
        <f t="shared" si="345"/>
        <v>538112.49949999992</v>
      </c>
      <c r="Y434" s="70">
        <v>1</v>
      </c>
      <c r="Z434" s="71">
        <f t="shared" si="346"/>
        <v>208.99999999999983</v>
      </c>
      <c r="AA434" s="72">
        <f t="shared" si="347"/>
        <v>97663.350499999957</v>
      </c>
      <c r="AB434" s="70">
        <f t="shared" si="303"/>
        <v>11</v>
      </c>
      <c r="AC434" s="139">
        <f t="shared" si="348"/>
        <v>2023.9999999999998</v>
      </c>
      <c r="AD434" s="113">
        <f t="shared" si="349"/>
        <v>635775.84999999986</v>
      </c>
      <c r="AE434" s="114"/>
    </row>
    <row r="435" spans="1:31" ht="11.5" customHeight="1" x14ac:dyDescent="0.3">
      <c r="A435" s="112">
        <v>44506</v>
      </c>
      <c r="B435" s="159">
        <f t="shared" si="351"/>
        <v>11</v>
      </c>
      <c r="C435" s="159">
        <f t="shared" si="352"/>
        <v>2021</v>
      </c>
      <c r="D435" s="98" t="s">
        <v>417</v>
      </c>
      <c r="E435" s="77" t="s">
        <v>358</v>
      </c>
      <c r="F435" s="77" t="s">
        <v>359</v>
      </c>
      <c r="G435" s="9" t="s">
        <v>375</v>
      </c>
      <c r="H435" s="154">
        <v>7.6</v>
      </c>
      <c r="I435" s="78">
        <v>37</v>
      </c>
      <c r="J435" s="67"/>
      <c r="K435" s="53">
        <f t="shared" si="350"/>
        <v>281.2</v>
      </c>
      <c r="L435" s="54">
        <v>9.1999999999999993</v>
      </c>
      <c r="M435" s="55">
        <f t="shared" si="341"/>
        <v>0.21052631578947364</v>
      </c>
      <c r="N435" s="56">
        <f t="shared" si="342"/>
        <v>1.5999999999999996</v>
      </c>
      <c r="O435" s="57">
        <f t="shared" si="34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44"/>
        <v>1124.8</v>
      </c>
      <c r="X435" s="69">
        <f t="shared" si="345"/>
        <v>539237.29949999996</v>
      </c>
      <c r="Y435" s="70">
        <v>4</v>
      </c>
      <c r="Z435" s="71">
        <f t="shared" si="346"/>
        <v>236.79999999999995</v>
      </c>
      <c r="AA435" s="72">
        <f t="shared" si="347"/>
        <v>97900.15049999996</v>
      </c>
      <c r="AB435" s="70">
        <f t="shared" si="303"/>
        <v>11</v>
      </c>
      <c r="AC435" s="139">
        <f t="shared" si="348"/>
        <v>1361.6</v>
      </c>
      <c r="AD435" s="113">
        <f t="shared" si="349"/>
        <v>637137.44999999995</v>
      </c>
      <c r="AE435" s="114"/>
    </row>
    <row r="436" spans="1:31" ht="11.5" customHeight="1" x14ac:dyDescent="0.3">
      <c r="A436" s="112">
        <v>44506</v>
      </c>
      <c r="B436" s="159">
        <f t="shared" si="351"/>
        <v>11</v>
      </c>
      <c r="C436" s="159">
        <f t="shared" si="352"/>
        <v>2021</v>
      </c>
      <c r="D436" s="98" t="s">
        <v>417</v>
      </c>
      <c r="E436" s="77" t="s">
        <v>358</v>
      </c>
      <c r="F436" s="77" t="s">
        <v>359</v>
      </c>
      <c r="G436" s="9" t="s">
        <v>375</v>
      </c>
      <c r="H436" s="154">
        <v>8.6999999999999993</v>
      </c>
      <c r="I436" s="78">
        <v>37</v>
      </c>
      <c r="J436" s="67"/>
      <c r="K436" s="53">
        <f t="shared" si="350"/>
        <v>321.89999999999998</v>
      </c>
      <c r="L436" s="54">
        <v>9.1999999999999993</v>
      </c>
      <c r="M436" s="55">
        <f t="shared" si="341"/>
        <v>5.7471264367816098E-2</v>
      </c>
      <c r="N436" s="56">
        <f t="shared" si="342"/>
        <v>0.5</v>
      </c>
      <c r="O436" s="57">
        <f t="shared" si="343"/>
        <v>18.5</v>
      </c>
      <c r="P436" s="58"/>
      <c r="Q436" s="57"/>
      <c r="R436" s="59"/>
      <c r="S436" s="60"/>
      <c r="T436" s="56"/>
      <c r="U436" s="61"/>
      <c r="V436" s="62"/>
      <c r="W436" s="68">
        <f t="shared" si="344"/>
        <v>3540.8999999999996</v>
      </c>
      <c r="X436" s="69">
        <f t="shared" si="345"/>
        <v>542778.19949999999</v>
      </c>
      <c r="Y436" s="70">
        <v>11</v>
      </c>
      <c r="Z436" s="71">
        <f t="shared" si="346"/>
        <v>203.5</v>
      </c>
      <c r="AA436" s="72">
        <f t="shared" si="347"/>
        <v>98103.65049999996</v>
      </c>
      <c r="AB436" s="70">
        <f t="shared" si="303"/>
        <v>11</v>
      </c>
      <c r="AC436" s="139">
        <f t="shared" si="348"/>
        <v>3744.3999999999996</v>
      </c>
      <c r="AD436" s="113">
        <f t="shared" si="349"/>
        <v>640881.85</v>
      </c>
      <c r="AE436" s="114"/>
    </row>
    <row r="437" spans="1:31" ht="11.5" customHeight="1" x14ac:dyDescent="0.3">
      <c r="A437" s="112">
        <v>44506</v>
      </c>
      <c r="B437" s="159">
        <f t="shared" si="351"/>
        <v>11</v>
      </c>
      <c r="C437" s="159">
        <f t="shared" si="352"/>
        <v>2021</v>
      </c>
      <c r="D437" s="98" t="s">
        <v>417</v>
      </c>
      <c r="E437" s="77" t="s">
        <v>358</v>
      </c>
      <c r="F437" s="77" t="s">
        <v>359</v>
      </c>
      <c r="G437" s="9" t="s">
        <v>34</v>
      </c>
      <c r="H437" s="154">
        <v>1.2</v>
      </c>
      <c r="I437" s="78">
        <v>25</v>
      </c>
      <c r="J437" s="67"/>
      <c r="K437" s="53">
        <f t="shared" si="350"/>
        <v>30</v>
      </c>
      <c r="L437" s="54">
        <v>2.5</v>
      </c>
      <c r="M437" s="55">
        <f t="shared" si="341"/>
        <v>1.0833333333333335</v>
      </c>
      <c r="N437" s="56">
        <f t="shared" si="342"/>
        <v>1.3</v>
      </c>
      <c r="O437" s="57">
        <f t="shared" si="343"/>
        <v>32.5</v>
      </c>
      <c r="P437" s="58"/>
      <c r="Q437" s="57"/>
      <c r="R437" s="59"/>
      <c r="S437" s="60"/>
      <c r="T437" s="56"/>
      <c r="U437" s="61"/>
      <c r="V437" s="62"/>
      <c r="W437" s="68">
        <f t="shared" si="344"/>
        <v>150</v>
      </c>
      <c r="X437" s="69">
        <f t="shared" si="345"/>
        <v>542928.19949999999</v>
      </c>
      <c r="Y437" s="70">
        <v>5</v>
      </c>
      <c r="Z437" s="71">
        <f t="shared" si="346"/>
        <v>162.5</v>
      </c>
      <c r="AA437" s="72">
        <f t="shared" si="347"/>
        <v>98266.15049999996</v>
      </c>
      <c r="AB437" s="70">
        <f t="shared" si="303"/>
        <v>11</v>
      </c>
      <c r="AC437" s="139">
        <f t="shared" si="348"/>
        <v>312.5</v>
      </c>
      <c r="AD437" s="113">
        <f t="shared" si="349"/>
        <v>641194.35</v>
      </c>
      <c r="AE437" s="114"/>
    </row>
    <row r="438" spans="1:31" ht="11.5" customHeight="1" x14ac:dyDescent="0.3">
      <c r="A438" s="112">
        <v>44506</v>
      </c>
      <c r="B438" s="159">
        <f t="shared" si="351"/>
        <v>11</v>
      </c>
      <c r="C438" s="159">
        <f t="shared" si="352"/>
        <v>2021</v>
      </c>
      <c r="D438" s="98" t="s">
        <v>417</v>
      </c>
      <c r="E438" s="77" t="s">
        <v>358</v>
      </c>
      <c r="F438" s="77" t="s">
        <v>359</v>
      </c>
      <c r="G438" s="9" t="s">
        <v>364</v>
      </c>
      <c r="H438" s="154">
        <v>6.4</v>
      </c>
      <c r="I438" s="78">
        <v>45</v>
      </c>
      <c r="J438" s="67"/>
      <c r="K438" s="53">
        <f t="shared" si="350"/>
        <v>288</v>
      </c>
      <c r="L438" s="54">
        <v>7.8</v>
      </c>
      <c r="M438" s="55">
        <f t="shared" si="341"/>
        <v>0.21874999999999992</v>
      </c>
      <c r="N438" s="56">
        <f t="shared" si="342"/>
        <v>1.3999999999999995</v>
      </c>
      <c r="O438" s="57">
        <f t="shared" si="34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44"/>
        <v>2016</v>
      </c>
      <c r="X438" s="69">
        <f t="shared" si="345"/>
        <v>544944.19949999999</v>
      </c>
      <c r="Y438" s="70">
        <v>7</v>
      </c>
      <c r="Z438" s="71">
        <f t="shared" si="346"/>
        <v>440.99999999999983</v>
      </c>
      <c r="AA438" s="72">
        <f t="shared" si="347"/>
        <v>98707.15049999996</v>
      </c>
      <c r="AB438" s="70">
        <f t="shared" si="303"/>
        <v>11</v>
      </c>
      <c r="AC438" s="139">
        <f t="shared" si="348"/>
        <v>2457</v>
      </c>
      <c r="AD438" s="113">
        <f t="shared" si="349"/>
        <v>643651.35</v>
      </c>
      <c r="AE438" s="114"/>
    </row>
    <row r="439" spans="1:31" ht="11.5" customHeight="1" x14ac:dyDescent="0.3">
      <c r="A439" s="112">
        <v>44506</v>
      </c>
      <c r="B439" s="159">
        <f t="shared" si="351"/>
        <v>11</v>
      </c>
      <c r="C439" s="159">
        <f t="shared" si="352"/>
        <v>2021</v>
      </c>
      <c r="D439" s="98" t="s">
        <v>417</v>
      </c>
      <c r="E439" s="77" t="s">
        <v>358</v>
      </c>
      <c r="F439" s="77" t="s">
        <v>359</v>
      </c>
      <c r="G439" s="9" t="s">
        <v>351</v>
      </c>
      <c r="H439" s="154">
        <v>12</v>
      </c>
      <c r="I439" s="78">
        <v>5</v>
      </c>
      <c r="J439" s="67"/>
      <c r="K439" s="53">
        <f t="shared" si="350"/>
        <v>60</v>
      </c>
      <c r="L439" s="54">
        <v>16</v>
      </c>
      <c r="M439" s="55">
        <f t="shared" si="341"/>
        <v>0.33333333333333331</v>
      </c>
      <c r="N439" s="56">
        <f t="shared" si="342"/>
        <v>4</v>
      </c>
      <c r="O439" s="57">
        <f t="shared" si="343"/>
        <v>20</v>
      </c>
      <c r="P439" s="58"/>
      <c r="Q439" s="57"/>
      <c r="R439" s="59"/>
      <c r="S439" s="60"/>
      <c r="T439" s="56"/>
      <c r="U439" s="61"/>
      <c r="V439" s="62"/>
      <c r="W439" s="68">
        <f t="shared" si="344"/>
        <v>60</v>
      </c>
      <c r="X439" s="69">
        <f t="shared" si="345"/>
        <v>545004.19949999999</v>
      </c>
      <c r="Y439" s="70">
        <v>1</v>
      </c>
      <c r="Z439" s="71">
        <f t="shared" si="346"/>
        <v>20</v>
      </c>
      <c r="AA439" s="72">
        <f t="shared" si="347"/>
        <v>98727.15049999996</v>
      </c>
      <c r="AB439" s="70">
        <f t="shared" si="303"/>
        <v>11</v>
      </c>
      <c r="AC439" s="139">
        <f t="shared" si="348"/>
        <v>80</v>
      </c>
      <c r="AD439" s="113">
        <f t="shared" si="349"/>
        <v>643731.35</v>
      </c>
      <c r="AE439" s="114"/>
    </row>
    <row r="440" spans="1:31" ht="11.5" customHeight="1" x14ac:dyDescent="0.3">
      <c r="A440" s="112">
        <v>44506</v>
      </c>
      <c r="B440" s="159">
        <f t="shared" si="351"/>
        <v>11</v>
      </c>
      <c r="C440" s="159">
        <f t="shared" si="352"/>
        <v>2021</v>
      </c>
      <c r="D440" s="98" t="s">
        <v>417</v>
      </c>
      <c r="E440" s="77" t="s">
        <v>358</v>
      </c>
      <c r="F440" s="77" t="s">
        <v>359</v>
      </c>
      <c r="G440" s="9" t="s">
        <v>351</v>
      </c>
      <c r="H440" s="154">
        <v>13</v>
      </c>
      <c r="I440" s="78">
        <v>5</v>
      </c>
      <c r="J440" s="67"/>
      <c r="K440" s="53">
        <f t="shared" si="350"/>
        <v>65</v>
      </c>
      <c r="L440" s="54">
        <v>16</v>
      </c>
      <c r="M440" s="55">
        <f t="shared" ref="M440:M447" si="353">(L440-H440)/H440</f>
        <v>0.23076923076923078</v>
      </c>
      <c r="N440" s="56">
        <f t="shared" si="342"/>
        <v>3</v>
      </c>
      <c r="O440" s="57">
        <f t="shared" si="343"/>
        <v>15</v>
      </c>
      <c r="P440" s="58"/>
      <c r="Q440" s="57"/>
      <c r="R440" s="59"/>
      <c r="S440" s="60"/>
      <c r="T440" s="56"/>
      <c r="U440" s="61"/>
      <c r="V440" s="62"/>
      <c r="W440" s="68">
        <f t="shared" si="344"/>
        <v>195</v>
      </c>
      <c r="X440" s="69">
        <f t="shared" si="345"/>
        <v>545199.19949999999</v>
      </c>
      <c r="Y440" s="70">
        <v>3</v>
      </c>
      <c r="Z440" s="71">
        <f t="shared" si="346"/>
        <v>45</v>
      </c>
      <c r="AA440" s="72">
        <f t="shared" si="347"/>
        <v>98772.15049999996</v>
      </c>
      <c r="AB440" s="70">
        <f t="shared" si="303"/>
        <v>11</v>
      </c>
      <c r="AC440" s="139">
        <f t="shared" si="348"/>
        <v>240</v>
      </c>
      <c r="AD440" s="113">
        <f t="shared" si="349"/>
        <v>643971.35</v>
      </c>
      <c r="AE440" s="114"/>
    </row>
    <row r="441" spans="1:31" ht="11.5" customHeight="1" x14ac:dyDescent="0.3">
      <c r="A441" s="112">
        <v>44506</v>
      </c>
      <c r="B441" s="159">
        <f t="shared" si="351"/>
        <v>11</v>
      </c>
      <c r="C441" s="159">
        <f t="shared" si="352"/>
        <v>2021</v>
      </c>
      <c r="D441" s="98" t="s">
        <v>417</v>
      </c>
      <c r="E441" s="77" t="s">
        <v>358</v>
      </c>
      <c r="F441" s="77" t="s">
        <v>359</v>
      </c>
      <c r="G441" s="9" t="s">
        <v>385</v>
      </c>
      <c r="H441" s="154">
        <v>28</v>
      </c>
      <c r="I441" s="78">
        <v>25</v>
      </c>
      <c r="J441" s="67"/>
      <c r="K441" s="53">
        <f t="shared" si="350"/>
        <v>700</v>
      </c>
      <c r="L441" s="54">
        <v>40</v>
      </c>
      <c r="M441" s="55">
        <f t="shared" si="353"/>
        <v>0.42857142857142855</v>
      </c>
      <c r="N441" s="56">
        <f t="shared" si="342"/>
        <v>12</v>
      </c>
      <c r="O441" s="57">
        <f t="shared" ref="O441:O466" si="35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55">K441*Y441</f>
        <v>700</v>
      </c>
      <c r="X441" s="69">
        <f t="shared" ref="X441:X443" si="356">X440+W441</f>
        <v>545899.19949999999</v>
      </c>
      <c r="Y441" s="70">
        <v>1</v>
      </c>
      <c r="Z441" s="71">
        <f t="shared" si="346"/>
        <v>300</v>
      </c>
      <c r="AA441" s="72">
        <f t="shared" si="347"/>
        <v>99072.15049999996</v>
      </c>
      <c r="AB441" s="70">
        <f t="shared" si="303"/>
        <v>11</v>
      </c>
      <c r="AC441" s="139">
        <f t="shared" si="348"/>
        <v>1000</v>
      </c>
      <c r="AD441" s="113">
        <f t="shared" si="349"/>
        <v>644971.35</v>
      </c>
      <c r="AE441" s="114"/>
    </row>
    <row r="442" spans="1:31" ht="11.5" customHeight="1" x14ac:dyDescent="0.3">
      <c r="A442" s="112">
        <v>44508</v>
      </c>
      <c r="B442" s="159">
        <f t="shared" si="351"/>
        <v>11</v>
      </c>
      <c r="C442" s="159">
        <f t="shared" si="352"/>
        <v>2021</v>
      </c>
      <c r="D442" s="98" t="s">
        <v>418</v>
      </c>
      <c r="E442" s="77" t="s">
        <v>108</v>
      </c>
      <c r="F442" s="77" t="s">
        <v>109</v>
      </c>
      <c r="G442" s="9" t="s">
        <v>283</v>
      </c>
      <c r="H442" s="154">
        <v>8.25</v>
      </c>
      <c r="I442" s="78">
        <v>220</v>
      </c>
      <c r="J442" s="67"/>
      <c r="K442" s="53">
        <f t="shared" si="350"/>
        <v>1815</v>
      </c>
      <c r="L442" s="54">
        <v>9.1999999999999993</v>
      </c>
      <c r="M442" s="55">
        <f t="shared" si="353"/>
        <v>0.11515151515151506</v>
      </c>
      <c r="N442" s="56">
        <f t="shared" si="342"/>
        <v>0.94999999999999929</v>
      </c>
      <c r="O442" s="57">
        <f t="shared" si="35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55"/>
        <v>10890</v>
      </c>
      <c r="X442" s="69">
        <f t="shared" si="356"/>
        <v>556789.19949999999</v>
      </c>
      <c r="Y442" s="70">
        <v>6</v>
      </c>
      <c r="Z442" s="71">
        <f t="shared" si="346"/>
        <v>1253.9999999999991</v>
      </c>
      <c r="AA442" s="72">
        <f t="shared" si="347"/>
        <v>100326.15049999996</v>
      </c>
      <c r="AB442" s="70">
        <f t="shared" si="303"/>
        <v>11</v>
      </c>
      <c r="AC442" s="139">
        <f t="shared" si="348"/>
        <v>12144</v>
      </c>
      <c r="AD442" s="113">
        <f t="shared" si="349"/>
        <v>657115.35</v>
      </c>
      <c r="AE442" s="114"/>
    </row>
    <row r="443" spans="1:31" ht="11.5" customHeight="1" x14ac:dyDescent="0.3">
      <c r="A443" s="112">
        <v>44508</v>
      </c>
      <c r="B443" s="159">
        <f t="shared" si="351"/>
        <v>11</v>
      </c>
      <c r="C443" s="159">
        <f t="shared" si="352"/>
        <v>2021</v>
      </c>
      <c r="D443" s="98" t="s">
        <v>418</v>
      </c>
      <c r="E443" s="77" t="s">
        <v>108</v>
      </c>
      <c r="F443" s="77" t="s">
        <v>109</v>
      </c>
      <c r="G443" s="9" t="s">
        <v>375</v>
      </c>
      <c r="H443" s="154">
        <v>8.6999999999999993</v>
      </c>
      <c r="I443" s="78">
        <v>37</v>
      </c>
      <c r="J443" s="67"/>
      <c r="K443" s="53">
        <f t="shared" si="350"/>
        <v>321.89999999999998</v>
      </c>
      <c r="L443" s="54">
        <v>9.5</v>
      </c>
      <c r="M443" s="55">
        <f t="shared" si="353"/>
        <v>9.1954022988505843E-2</v>
      </c>
      <c r="N443" s="56">
        <f t="shared" si="342"/>
        <v>0.80000000000000071</v>
      </c>
      <c r="O443" s="57">
        <f t="shared" si="35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55"/>
        <v>1931.3999999999999</v>
      </c>
      <c r="X443" s="69">
        <f t="shared" si="356"/>
        <v>558720.59950000001</v>
      </c>
      <c r="Y443" s="70">
        <v>6</v>
      </c>
      <c r="Z443" s="71">
        <f t="shared" si="346"/>
        <v>177.60000000000016</v>
      </c>
      <c r="AA443" s="72">
        <f t="shared" si="347"/>
        <v>100503.75049999997</v>
      </c>
      <c r="AB443" s="70">
        <f t="shared" si="303"/>
        <v>11</v>
      </c>
      <c r="AC443" s="139">
        <f t="shared" si="348"/>
        <v>2109</v>
      </c>
      <c r="AD443" s="113">
        <f t="shared" si="349"/>
        <v>659224.35</v>
      </c>
      <c r="AE443" s="114"/>
    </row>
    <row r="444" spans="1:31" ht="11.5" customHeight="1" x14ac:dyDescent="0.3">
      <c r="A444" s="112">
        <v>44509</v>
      </c>
      <c r="B444" s="159">
        <f t="shared" si="351"/>
        <v>11</v>
      </c>
      <c r="C444" s="159">
        <f t="shared" si="352"/>
        <v>2021</v>
      </c>
      <c r="D444" s="98" t="s">
        <v>421</v>
      </c>
      <c r="E444" s="77" t="s">
        <v>426</v>
      </c>
      <c r="F444" s="77" t="s">
        <v>424</v>
      </c>
      <c r="G444" s="9" t="s">
        <v>428</v>
      </c>
      <c r="H444" s="158">
        <v>0</v>
      </c>
      <c r="I444" s="78">
        <v>20</v>
      </c>
      <c r="J444" s="67"/>
      <c r="K444" s="53">
        <f t="shared" si="350"/>
        <v>0</v>
      </c>
      <c r="L444" s="54">
        <v>12</v>
      </c>
      <c r="M444" s="55" t="e">
        <f t="shared" si="353"/>
        <v>#DIV/0!</v>
      </c>
      <c r="N444" s="56">
        <f t="shared" si="342"/>
        <v>12</v>
      </c>
      <c r="O444" s="57">
        <f t="shared" si="35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57">K444*Y444</f>
        <v>0</v>
      </c>
      <c r="X444" s="69">
        <f t="shared" ref="X444:X445" si="358">X443+W444</f>
        <v>558720.59950000001</v>
      </c>
      <c r="Y444" s="70">
        <v>1</v>
      </c>
      <c r="Z444" s="71">
        <f t="shared" ref="Z444:Z445" si="359">O444*Y444</f>
        <v>240</v>
      </c>
      <c r="AA444" s="72">
        <f t="shared" ref="AA444:AA445" si="360">AA443+Z444</f>
        <v>100743.75049999997</v>
      </c>
      <c r="AB444" s="70">
        <f t="shared" si="303"/>
        <v>11</v>
      </c>
      <c r="AC444" s="139">
        <f t="shared" ref="AC444:AC445" si="361">W444+Z444</f>
        <v>240</v>
      </c>
      <c r="AD444" s="113">
        <f t="shared" ref="AD444:AD445" si="362">X444+AA444</f>
        <v>659464.35</v>
      </c>
      <c r="AE444" s="114"/>
    </row>
    <row r="445" spans="1:31" ht="11.5" customHeight="1" x14ac:dyDescent="0.3">
      <c r="A445" s="112">
        <v>44510</v>
      </c>
      <c r="B445" s="159">
        <f t="shared" si="351"/>
        <v>11</v>
      </c>
      <c r="C445" s="159">
        <f t="shared" si="352"/>
        <v>2021</v>
      </c>
      <c r="D445" s="98" t="s">
        <v>422</v>
      </c>
      <c r="E445" s="77" t="s">
        <v>427</v>
      </c>
      <c r="F445" s="77" t="s">
        <v>425</v>
      </c>
      <c r="G445" s="9" t="s">
        <v>36</v>
      </c>
      <c r="H445" s="154">
        <v>8</v>
      </c>
      <c r="I445" s="78">
        <v>220</v>
      </c>
      <c r="J445" s="67"/>
      <c r="K445" s="53">
        <f t="shared" ref="K445:K494" si="363">I445*H445</f>
        <v>1760</v>
      </c>
      <c r="L445" s="54">
        <v>9.1999999999999993</v>
      </c>
      <c r="M445" s="55">
        <f t="shared" si="353"/>
        <v>0.14999999999999991</v>
      </c>
      <c r="N445" s="56">
        <f t="shared" si="342"/>
        <v>1.1999999999999993</v>
      </c>
      <c r="O445" s="57">
        <f t="shared" si="35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57"/>
        <v>1760</v>
      </c>
      <c r="X445" s="69">
        <f t="shared" si="358"/>
        <v>560480.59950000001</v>
      </c>
      <c r="Y445" s="70">
        <v>1</v>
      </c>
      <c r="Z445" s="71">
        <f t="shared" si="359"/>
        <v>263.99999999999983</v>
      </c>
      <c r="AA445" s="72">
        <f t="shared" si="360"/>
        <v>101007.75049999997</v>
      </c>
      <c r="AB445" s="70">
        <f t="shared" si="303"/>
        <v>11</v>
      </c>
      <c r="AC445" s="139">
        <f t="shared" si="361"/>
        <v>2023.9999999999998</v>
      </c>
      <c r="AD445" s="113">
        <f t="shared" si="362"/>
        <v>661488.35</v>
      </c>
      <c r="AE445" s="114"/>
    </row>
    <row r="446" spans="1:31" ht="11.5" customHeight="1" x14ac:dyDescent="0.3">
      <c r="A446" s="112">
        <v>44511</v>
      </c>
      <c r="B446" s="159">
        <f t="shared" si="351"/>
        <v>11</v>
      </c>
      <c r="C446" s="159">
        <f t="shared" si="352"/>
        <v>2021</v>
      </c>
      <c r="D446" s="98" t="s">
        <v>423</v>
      </c>
      <c r="E446" s="77" t="s">
        <v>358</v>
      </c>
      <c r="F446" s="77" t="s">
        <v>359</v>
      </c>
      <c r="G446" s="9" t="s">
        <v>283</v>
      </c>
      <c r="H446" s="154">
        <v>8.25</v>
      </c>
      <c r="I446" s="78">
        <v>220</v>
      </c>
      <c r="J446" s="67"/>
      <c r="K446" s="53">
        <f t="shared" si="363"/>
        <v>1815</v>
      </c>
      <c r="L446" s="54">
        <v>9.4</v>
      </c>
      <c r="M446" s="55">
        <f t="shared" si="353"/>
        <v>0.13939393939393943</v>
      </c>
      <c r="N446" s="56">
        <f t="shared" si="342"/>
        <v>1.1500000000000004</v>
      </c>
      <c r="O446" s="57">
        <f t="shared" si="35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64">K446*Y446</f>
        <v>1815</v>
      </c>
      <c r="X446" s="69">
        <f t="shared" ref="X446:X456" si="365">X445+W446</f>
        <v>562295.59950000001</v>
      </c>
      <c r="Y446" s="70">
        <v>1</v>
      </c>
      <c r="Z446" s="71">
        <f t="shared" ref="Z446:Z456" si="366">O446*Y446</f>
        <v>253.00000000000009</v>
      </c>
      <c r="AA446" s="72">
        <f t="shared" ref="AA446:AA456" si="367">AA445+Z446</f>
        <v>101260.75049999997</v>
      </c>
      <c r="AB446" s="70">
        <f t="shared" si="303"/>
        <v>11</v>
      </c>
      <c r="AC446" s="139">
        <f t="shared" ref="AC446:AC456" si="368">W446+Z446</f>
        <v>2068</v>
      </c>
      <c r="AD446" s="113">
        <f t="shared" ref="AD446:AD456" si="369">X446+AA446</f>
        <v>663556.35</v>
      </c>
      <c r="AE446" s="114"/>
    </row>
    <row r="447" spans="1:31" ht="11.5" customHeight="1" x14ac:dyDescent="0.3">
      <c r="A447" s="112">
        <v>44511</v>
      </c>
      <c r="B447" s="159">
        <f t="shared" si="351"/>
        <v>11</v>
      </c>
      <c r="C447" s="159">
        <f t="shared" si="352"/>
        <v>2021</v>
      </c>
      <c r="D447" s="98" t="s">
        <v>423</v>
      </c>
      <c r="E447" s="77" t="s">
        <v>358</v>
      </c>
      <c r="F447" s="77" t="s">
        <v>359</v>
      </c>
      <c r="G447" s="9" t="s">
        <v>283</v>
      </c>
      <c r="H447" s="154">
        <v>8.6999999999999993</v>
      </c>
      <c r="I447" s="78">
        <v>220</v>
      </c>
      <c r="J447" s="67"/>
      <c r="K447" s="53">
        <f t="shared" si="363"/>
        <v>1913.9999999999998</v>
      </c>
      <c r="L447" s="54">
        <v>9.4</v>
      </c>
      <c r="M447" s="55">
        <f t="shared" si="353"/>
        <v>8.0459770114942653E-2</v>
      </c>
      <c r="N447" s="56">
        <f t="shared" si="342"/>
        <v>0.70000000000000107</v>
      </c>
      <c r="O447" s="57">
        <f t="shared" si="35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64"/>
        <v>17225.999999999996</v>
      </c>
      <c r="X447" s="69">
        <f t="shared" si="365"/>
        <v>579521.59950000001</v>
      </c>
      <c r="Y447" s="70">
        <v>9</v>
      </c>
      <c r="Z447" s="71">
        <f t="shared" si="366"/>
        <v>1386.000000000002</v>
      </c>
      <c r="AA447" s="72">
        <f t="shared" si="367"/>
        <v>102646.75049999997</v>
      </c>
      <c r="AB447" s="70">
        <f t="shared" si="303"/>
        <v>11</v>
      </c>
      <c r="AC447" s="139">
        <f t="shared" si="368"/>
        <v>18612</v>
      </c>
      <c r="AD447" s="113">
        <f t="shared" si="369"/>
        <v>682168.35</v>
      </c>
      <c r="AE447" s="114"/>
    </row>
    <row r="448" spans="1:31" ht="11.5" customHeight="1" x14ac:dyDescent="0.3">
      <c r="A448" s="112">
        <v>44511</v>
      </c>
      <c r="B448" s="159">
        <f t="shared" si="351"/>
        <v>11</v>
      </c>
      <c r="C448" s="159">
        <f t="shared" si="352"/>
        <v>2021</v>
      </c>
      <c r="D448" s="98" t="s">
        <v>423</v>
      </c>
      <c r="E448" s="77" t="s">
        <v>358</v>
      </c>
      <c r="F448" s="77" t="s">
        <v>359</v>
      </c>
      <c r="G448" s="9" t="s">
        <v>375</v>
      </c>
      <c r="H448" s="154">
        <v>8.6999999999999993</v>
      </c>
      <c r="I448" s="78">
        <v>37</v>
      </c>
      <c r="J448" s="67"/>
      <c r="K448" s="53">
        <f t="shared" si="363"/>
        <v>321.89999999999998</v>
      </c>
      <c r="L448" s="54">
        <v>9.6</v>
      </c>
      <c r="M448" s="55">
        <f t="shared" ref="M448:M466" si="370">(L448-H448)/H448</f>
        <v>0.10344827586206902</v>
      </c>
      <c r="N448" s="56">
        <f t="shared" ref="N448:N466" si="371">L448-H448</f>
        <v>0.90000000000000036</v>
      </c>
      <c r="O448" s="57">
        <f t="shared" si="35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64"/>
        <v>4828.5</v>
      </c>
      <c r="X448" s="69">
        <f t="shared" si="365"/>
        <v>584350.09950000001</v>
      </c>
      <c r="Y448" s="70">
        <v>15</v>
      </c>
      <c r="Z448" s="71">
        <f t="shared" si="366"/>
        <v>499.50000000000017</v>
      </c>
      <c r="AA448" s="72">
        <f t="shared" si="367"/>
        <v>103146.25049999997</v>
      </c>
      <c r="AB448" s="70">
        <f t="shared" si="303"/>
        <v>11</v>
      </c>
      <c r="AC448" s="139">
        <f t="shared" si="368"/>
        <v>5328</v>
      </c>
      <c r="AD448" s="113">
        <f t="shared" si="369"/>
        <v>687496.35</v>
      </c>
      <c r="AE448" s="114"/>
    </row>
    <row r="449" spans="1:31" ht="11.5" customHeight="1" x14ac:dyDescent="0.3">
      <c r="A449" s="112">
        <v>44511</v>
      </c>
      <c r="B449" s="159">
        <f t="shared" si="351"/>
        <v>11</v>
      </c>
      <c r="C449" s="159">
        <f t="shared" si="352"/>
        <v>2021</v>
      </c>
      <c r="D449" s="98" t="s">
        <v>423</v>
      </c>
      <c r="E449" s="77" t="s">
        <v>358</v>
      </c>
      <c r="F449" s="77" t="s">
        <v>359</v>
      </c>
      <c r="G449" s="9" t="s">
        <v>364</v>
      </c>
      <c r="H449" s="154">
        <v>6.4</v>
      </c>
      <c r="I449" s="78">
        <v>45</v>
      </c>
      <c r="J449" s="67"/>
      <c r="K449" s="53">
        <f t="shared" si="363"/>
        <v>288</v>
      </c>
      <c r="L449" s="54">
        <v>7.8</v>
      </c>
      <c r="M449" s="55">
        <f t="shared" si="370"/>
        <v>0.21874999999999992</v>
      </c>
      <c r="N449" s="56">
        <f t="shared" si="371"/>
        <v>1.3999999999999995</v>
      </c>
      <c r="O449" s="57">
        <f t="shared" si="35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64"/>
        <v>4032</v>
      </c>
      <c r="X449" s="69">
        <f t="shared" si="365"/>
        <v>588382.09950000001</v>
      </c>
      <c r="Y449" s="70">
        <v>14</v>
      </c>
      <c r="Z449" s="71">
        <f t="shared" si="366"/>
        <v>881.99999999999966</v>
      </c>
      <c r="AA449" s="72">
        <f t="shared" si="367"/>
        <v>104028.25049999997</v>
      </c>
      <c r="AB449" s="70">
        <f t="shared" si="303"/>
        <v>11</v>
      </c>
      <c r="AC449" s="139">
        <f t="shared" si="368"/>
        <v>4914</v>
      </c>
      <c r="AD449" s="113">
        <f t="shared" si="369"/>
        <v>692410.35</v>
      </c>
      <c r="AE449" s="114"/>
    </row>
    <row r="450" spans="1:31" ht="11.5" customHeight="1" x14ac:dyDescent="0.3">
      <c r="A450" s="112">
        <v>44511</v>
      </c>
      <c r="B450" s="159">
        <f t="shared" si="351"/>
        <v>11</v>
      </c>
      <c r="C450" s="159">
        <f t="shared" si="352"/>
        <v>2021</v>
      </c>
      <c r="D450" s="98" t="s">
        <v>423</v>
      </c>
      <c r="E450" s="77" t="s">
        <v>358</v>
      </c>
      <c r="F450" s="77" t="s">
        <v>359</v>
      </c>
      <c r="G450" s="9" t="s">
        <v>34</v>
      </c>
      <c r="H450" s="154">
        <v>1.2</v>
      </c>
      <c r="I450" s="78">
        <v>25</v>
      </c>
      <c r="J450" s="67"/>
      <c r="K450" s="53">
        <f t="shared" si="363"/>
        <v>30</v>
      </c>
      <c r="L450" s="54">
        <v>2.5</v>
      </c>
      <c r="M450" s="55">
        <f t="shared" si="370"/>
        <v>1.0833333333333335</v>
      </c>
      <c r="N450" s="56">
        <f t="shared" si="371"/>
        <v>1.3</v>
      </c>
      <c r="O450" s="57">
        <f t="shared" si="354"/>
        <v>32.5</v>
      </c>
      <c r="P450" s="58"/>
      <c r="Q450" s="57"/>
      <c r="R450" s="59"/>
      <c r="S450" s="60"/>
      <c r="T450" s="56"/>
      <c r="U450" s="61"/>
      <c r="V450" s="62"/>
      <c r="W450" s="68">
        <f t="shared" si="364"/>
        <v>120</v>
      </c>
      <c r="X450" s="69">
        <f t="shared" si="365"/>
        <v>588502.09950000001</v>
      </c>
      <c r="Y450" s="70">
        <v>4</v>
      </c>
      <c r="Z450" s="71">
        <f t="shared" si="366"/>
        <v>130</v>
      </c>
      <c r="AA450" s="72">
        <f t="shared" si="367"/>
        <v>104158.25049999997</v>
      </c>
      <c r="AB450" s="70">
        <f t="shared" si="303"/>
        <v>11</v>
      </c>
      <c r="AC450" s="139">
        <f t="shared" si="368"/>
        <v>250</v>
      </c>
      <c r="AD450" s="113">
        <f t="shared" si="369"/>
        <v>692660.35</v>
      </c>
      <c r="AE450" s="114"/>
    </row>
    <row r="451" spans="1:31" ht="11.5" customHeight="1" x14ac:dyDescent="0.3">
      <c r="A451" s="112">
        <v>44511</v>
      </c>
      <c r="B451" s="159">
        <f t="shared" si="351"/>
        <v>11</v>
      </c>
      <c r="C451" s="159">
        <f t="shared" si="352"/>
        <v>2021</v>
      </c>
      <c r="D451" s="98" t="s">
        <v>423</v>
      </c>
      <c r="E451" s="77" t="s">
        <v>358</v>
      </c>
      <c r="F451" s="77" t="s">
        <v>359</v>
      </c>
      <c r="G451" s="9" t="s">
        <v>385</v>
      </c>
      <c r="H451" s="154">
        <v>28</v>
      </c>
      <c r="I451" s="78">
        <v>25</v>
      </c>
      <c r="J451" s="67"/>
      <c r="K451" s="53">
        <f t="shared" si="363"/>
        <v>700</v>
      </c>
      <c r="L451" s="54">
        <v>40</v>
      </c>
      <c r="M451" s="55">
        <f t="shared" si="370"/>
        <v>0.42857142857142855</v>
      </c>
      <c r="N451" s="56">
        <f t="shared" si="371"/>
        <v>12</v>
      </c>
      <c r="O451" s="57">
        <f t="shared" si="354"/>
        <v>300</v>
      </c>
      <c r="P451" s="58"/>
      <c r="Q451" s="57"/>
      <c r="R451" s="59"/>
      <c r="S451" s="60"/>
      <c r="T451" s="56"/>
      <c r="U451" s="61"/>
      <c r="V451" s="62"/>
      <c r="W451" s="68">
        <f t="shared" si="364"/>
        <v>1400</v>
      </c>
      <c r="X451" s="69">
        <f t="shared" si="365"/>
        <v>589902.09950000001</v>
      </c>
      <c r="Y451" s="70">
        <v>2</v>
      </c>
      <c r="Z451" s="71">
        <f t="shared" si="366"/>
        <v>600</v>
      </c>
      <c r="AA451" s="72">
        <f t="shared" si="367"/>
        <v>104758.25049999997</v>
      </c>
      <c r="AB451" s="70">
        <f t="shared" si="303"/>
        <v>11</v>
      </c>
      <c r="AC451" s="139">
        <f t="shared" si="368"/>
        <v>2000</v>
      </c>
      <c r="AD451" s="113">
        <f t="shared" si="369"/>
        <v>694660.35</v>
      </c>
      <c r="AE451" s="114"/>
    </row>
    <row r="452" spans="1:31" ht="11.5" customHeight="1" x14ac:dyDescent="0.3">
      <c r="A452" s="112">
        <v>44511</v>
      </c>
      <c r="B452" s="159">
        <f t="shared" si="351"/>
        <v>11</v>
      </c>
      <c r="C452" s="159">
        <f t="shared" si="352"/>
        <v>2021</v>
      </c>
      <c r="D452" s="98" t="s">
        <v>429</v>
      </c>
      <c r="E452" s="77" t="s">
        <v>358</v>
      </c>
      <c r="F452" s="77" t="s">
        <v>359</v>
      </c>
      <c r="G452" s="9" t="s">
        <v>34</v>
      </c>
      <c r="H452" s="154">
        <v>1.3</v>
      </c>
      <c r="I452" s="78">
        <v>25</v>
      </c>
      <c r="J452" s="67"/>
      <c r="K452" s="53">
        <f t="shared" si="363"/>
        <v>32.5</v>
      </c>
      <c r="L452" s="54">
        <v>2.5</v>
      </c>
      <c r="M452" s="55">
        <f t="shared" si="370"/>
        <v>0.92307692307692302</v>
      </c>
      <c r="N452" s="56">
        <f t="shared" si="371"/>
        <v>1.2</v>
      </c>
      <c r="O452" s="57">
        <f t="shared" si="354"/>
        <v>30</v>
      </c>
      <c r="P452" s="58"/>
      <c r="Q452" s="57"/>
      <c r="R452" s="59"/>
      <c r="S452" s="60"/>
      <c r="T452" s="56"/>
      <c r="U452" s="61"/>
      <c r="V452" s="62"/>
      <c r="W452" s="68">
        <f t="shared" si="364"/>
        <v>162.5</v>
      </c>
      <c r="X452" s="69">
        <f t="shared" si="365"/>
        <v>590064.59950000001</v>
      </c>
      <c r="Y452" s="70">
        <v>5</v>
      </c>
      <c r="Z452" s="71">
        <f t="shared" si="366"/>
        <v>150</v>
      </c>
      <c r="AA452" s="72">
        <f t="shared" si="367"/>
        <v>104908.25049999997</v>
      </c>
      <c r="AB452" s="70">
        <f t="shared" si="303"/>
        <v>11</v>
      </c>
      <c r="AC452" s="139">
        <f t="shared" si="368"/>
        <v>312.5</v>
      </c>
      <c r="AD452" s="113">
        <f t="shared" si="369"/>
        <v>694972.85</v>
      </c>
      <c r="AE452" s="114"/>
    </row>
    <row r="453" spans="1:31" ht="11.5" customHeight="1" x14ac:dyDescent="0.3">
      <c r="A453" s="112">
        <v>44513</v>
      </c>
      <c r="B453" s="159">
        <f t="shared" si="351"/>
        <v>11</v>
      </c>
      <c r="C453" s="159">
        <f t="shared" si="352"/>
        <v>2021</v>
      </c>
      <c r="D453" s="98" t="s">
        <v>430</v>
      </c>
      <c r="E453" s="77" t="s">
        <v>358</v>
      </c>
      <c r="F453" s="77" t="s">
        <v>195</v>
      </c>
      <c r="G453" s="9" t="s">
        <v>36</v>
      </c>
      <c r="H453" s="154">
        <v>8</v>
      </c>
      <c r="I453" s="78">
        <v>220</v>
      </c>
      <c r="J453" s="67"/>
      <c r="K453" s="53">
        <f t="shared" si="363"/>
        <v>1760</v>
      </c>
      <c r="L453" s="54">
        <v>9.5</v>
      </c>
      <c r="M453" s="55">
        <f t="shared" si="370"/>
        <v>0.1875</v>
      </c>
      <c r="N453" s="56">
        <f t="shared" si="371"/>
        <v>1.5</v>
      </c>
      <c r="O453" s="57">
        <f t="shared" si="354"/>
        <v>330</v>
      </c>
      <c r="P453" s="58"/>
      <c r="Q453" s="57"/>
      <c r="R453" s="59"/>
      <c r="S453" s="60"/>
      <c r="T453" s="56"/>
      <c r="U453" s="61"/>
      <c r="V453" s="62"/>
      <c r="W453" s="68">
        <f t="shared" si="364"/>
        <v>1760</v>
      </c>
      <c r="X453" s="69">
        <f t="shared" si="365"/>
        <v>591824.59950000001</v>
      </c>
      <c r="Y453" s="70">
        <v>1</v>
      </c>
      <c r="Z453" s="71">
        <f t="shared" si="366"/>
        <v>330</v>
      </c>
      <c r="AA453" s="72">
        <f t="shared" si="367"/>
        <v>105238.25049999997</v>
      </c>
      <c r="AB453" s="70">
        <f t="shared" ref="AB453:AB516" si="372">MONTH(A453)</f>
        <v>11</v>
      </c>
      <c r="AC453" s="139">
        <f t="shared" si="368"/>
        <v>2090</v>
      </c>
      <c r="AD453" s="113">
        <f t="shared" si="369"/>
        <v>697062.85</v>
      </c>
      <c r="AE453" s="114"/>
    </row>
    <row r="454" spans="1:31" ht="11.5" customHeight="1" x14ac:dyDescent="0.3">
      <c r="A454" s="112">
        <v>44513</v>
      </c>
      <c r="B454" s="159">
        <f t="shared" si="351"/>
        <v>11</v>
      </c>
      <c r="C454" s="159">
        <f t="shared" si="352"/>
        <v>2021</v>
      </c>
      <c r="D454" s="98" t="s">
        <v>430</v>
      </c>
      <c r="E454" s="77" t="s">
        <v>358</v>
      </c>
      <c r="F454" s="77" t="s">
        <v>195</v>
      </c>
      <c r="G454" s="9" t="s">
        <v>368</v>
      </c>
      <c r="H454" s="154">
        <v>40</v>
      </c>
      <c r="I454" s="78">
        <v>1</v>
      </c>
      <c r="J454" s="67"/>
      <c r="K454" s="53">
        <f t="shared" si="363"/>
        <v>40</v>
      </c>
      <c r="L454" s="54">
        <v>60</v>
      </c>
      <c r="M454" s="55">
        <f t="shared" si="370"/>
        <v>0.5</v>
      </c>
      <c r="N454" s="56">
        <f t="shared" si="371"/>
        <v>20</v>
      </c>
      <c r="O454" s="57">
        <f t="shared" si="354"/>
        <v>20</v>
      </c>
      <c r="P454" s="58"/>
      <c r="Q454" s="57"/>
      <c r="R454" s="59"/>
      <c r="S454" s="60"/>
      <c r="T454" s="56"/>
      <c r="U454" s="61"/>
      <c r="V454" s="62"/>
      <c r="W454" s="68">
        <f t="shared" si="364"/>
        <v>80</v>
      </c>
      <c r="X454" s="69">
        <f t="shared" si="365"/>
        <v>591904.59950000001</v>
      </c>
      <c r="Y454" s="70">
        <v>2</v>
      </c>
      <c r="Z454" s="71">
        <f t="shared" si="366"/>
        <v>40</v>
      </c>
      <c r="AA454" s="72">
        <f t="shared" si="367"/>
        <v>105278.25049999997</v>
      </c>
      <c r="AB454" s="70">
        <f t="shared" si="372"/>
        <v>11</v>
      </c>
      <c r="AC454" s="139">
        <f t="shared" si="368"/>
        <v>120</v>
      </c>
      <c r="AD454" s="113">
        <f t="shared" si="369"/>
        <v>697182.85</v>
      </c>
      <c r="AE454" s="114"/>
    </row>
    <row r="455" spans="1:31" ht="11.5" customHeight="1" x14ac:dyDescent="0.3">
      <c r="A455" s="112">
        <v>44513</v>
      </c>
      <c r="B455" s="159">
        <f t="shared" si="351"/>
        <v>11</v>
      </c>
      <c r="C455" s="159">
        <f t="shared" si="352"/>
        <v>2021</v>
      </c>
      <c r="D455" s="98" t="s">
        <v>430</v>
      </c>
      <c r="E455" s="77" t="s">
        <v>358</v>
      </c>
      <c r="F455" s="77" t="s">
        <v>195</v>
      </c>
      <c r="G455" s="9" t="s">
        <v>222</v>
      </c>
      <c r="H455" s="154">
        <v>12.3</v>
      </c>
      <c r="I455" s="78">
        <v>20</v>
      </c>
      <c r="J455" s="67"/>
      <c r="K455" s="53">
        <f t="shared" si="363"/>
        <v>246</v>
      </c>
      <c r="L455" s="54">
        <v>13.5</v>
      </c>
      <c r="M455" s="55">
        <f t="shared" si="370"/>
        <v>9.7560975609756032E-2</v>
      </c>
      <c r="N455" s="56">
        <f t="shared" si="371"/>
        <v>1.1999999999999993</v>
      </c>
      <c r="O455" s="57">
        <f t="shared" si="35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64"/>
        <v>492</v>
      </c>
      <c r="X455" s="69">
        <f t="shared" si="365"/>
        <v>592396.59950000001</v>
      </c>
      <c r="Y455" s="70">
        <v>2</v>
      </c>
      <c r="Z455" s="71">
        <f t="shared" si="366"/>
        <v>47.999999999999972</v>
      </c>
      <c r="AA455" s="72">
        <f t="shared" si="367"/>
        <v>105326.25049999997</v>
      </c>
      <c r="AB455" s="70">
        <f t="shared" si="372"/>
        <v>11</v>
      </c>
      <c r="AC455" s="139">
        <f t="shared" si="368"/>
        <v>540</v>
      </c>
      <c r="AD455" s="113">
        <f t="shared" si="369"/>
        <v>697722.85</v>
      </c>
      <c r="AE455" s="114"/>
    </row>
    <row r="456" spans="1:31" ht="11.5" customHeight="1" x14ac:dyDescent="0.3">
      <c r="A456" s="112">
        <v>44513</v>
      </c>
      <c r="B456" s="159">
        <f t="shared" si="351"/>
        <v>11</v>
      </c>
      <c r="C456" s="159">
        <f t="shared" si="352"/>
        <v>2021</v>
      </c>
      <c r="D456" s="98" t="s">
        <v>430</v>
      </c>
      <c r="E456" s="77" t="s">
        <v>358</v>
      </c>
      <c r="F456" s="77" t="s">
        <v>195</v>
      </c>
      <c r="G456" s="9" t="s">
        <v>200</v>
      </c>
      <c r="H456" s="154">
        <v>22</v>
      </c>
      <c r="I456" s="78">
        <v>5</v>
      </c>
      <c r="J456" s="67"/>
      <c r="K456" s="53">
        <f t="shared" si="363"/>
        <v>110</v>
      </c>
      <c r="L456" s="54">
        <v>32</v>
      </c>
      <c r="M456" s="55">
        <f t="shared" si="370"/>
        <v>0.45454545454545453</v>
      </c>
      <c r="N456" s="56">
        <f t="shared" si="371"/>
        <v>10</v>
      </c>
      <c r="O456" s="57">
        <f t="shared" si="354"/>
        <v>50</v>
      </c>
      <c r="P456" s="58"/>
      <c r="Q456" s="57"/>
      <c r="R456" s="59"/>
      <c r="S456" s="60"/>
      <c r="T456" s="56"/>
      <c r="U456" s="61"/>
      <c r="V456" s="62"/>
      <c r="W456" s="68">
        <f t="shared" si="364"/>
        <v>220</v>
      </c>
      <c r="X456" s="69">
        <f t="shared" si="365"/>
        <v>592616.59950000001</v>
      </c>
      <c r="Y456" s="70">
        <v>2</v>
      </c>
      <c r="Z456" s="71">
        <f t="shared" si="366"/>
        <v>100</v>
      </c>
      <c r="AA456" s="72">
        <f t="shared" si="367"/>
        <v>105426.25049999997</v>
      </c>
      <c r="AB456" s="70">
        <f t="shared" si="372"/>
        <v>11</v>
      </c>
      <c r="AC456" s="139">
        <f t="shared" si="368"/>
        <v>320</v>
      </c>
      <c r="AD456" s="113">
        <f t="shared" si="369"/>
        <v>698042.85</v>
      </c>
      <c r="AE456" s="114"/>
    </row>
    <row r="457" spans="1:31" ht="11.5" customHeight="1" x14ac:dyDescent="0.3">
      <c r="A457" s="112">
        <v>44513</v>
      </c>
      <c r="B457" s="159">
        <f t="shared" si="351"/>
        <v>11</v>
      </c>
      <c r="C457" s="159">
        <f t="shared" si="352"/>
        <v>2021</v>
      </c>
      <c r="D457" s="98" t="s">
        <v>431</v>
      </c>
      <c r="E457" s="77" t="s">
        <v>349</v>
      </c>
      <c r="F457" s="77" t="s">
        <v>350</v>
      </c>
      <c r="G457" s="9" t="s">
        <v>283</v>
      </c>
      <c r="H457" s="154">
        <v>8.25</v>
      </c>
      <c r="I457" s="78">
        <v>220</v>
      </c>
      <c r="J457" s="67"/>
      <c r="K457" s="53">
        <f t="shared" si="363"/>
        <v>1815</v>
      </c>
      <c r="L457" s="54">
        <v>9.1999999999999993</v>
      </c>
      <c r="M457" s="55">
        <f t="shared" si="370"/>
        <v>0.11515151515151506</v>
      </c>
      <c r="N457" s="56">
        <f t="shared" si="371"/>
        <v>0.94999999999999929</v>
      </c>
      <c r="O457" s="57">
        <f t="shared" si="35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73">K457*Y457</f>
        <v>3630</v>
      </c>
      <c r="X457" s="69">
        <f t="shared" ref="X457:X460" si="374">X456+W457</f>
        <v>596246.59950000001</v>
      </c>
      <c r="Y457" s="70">
        <v>2</v>
      </c>
      <c r="Z457" s="71">
        <f t="shared" ref="Z457:Z460" si="375">O457*Y457</f>
        <v>417.99999999999966</v>
      </c>
      <c r="AA457" s="72">
        <f t="shared" ref="AA457:AA460" si="376">AA456+Z457</f>
        <v>105844.25049999997</v>
      </c>
      <c r="AB457" s="70">
        <f t="shared" si="372"/>
        <v>11</v>
      </c>
      <c r="AC457" s="139">
        <f t="shared" ref="AC457:AC460" si="377">W457+Z457</f>
        <v>4047.9999999999995</v>
      </c>
      <c r="AD457" s="113">
        <f t="shared" ref="AD457:AD460" si="378">X457+AA457</f>
        <v>702090.85</v>
      </c>
      <c r="AE457" s="114"/>
    </row>
    <row r="458" spans="1:31" ht="11.5" customHeight="1" x14ac:dyDescent="0.3">
      <c r="A458" s="112">
        <v>44513</v>
      </c>
      <c r="B458" s="159">
        <f t="shared" si="351"/>
        <v>11</v>
      </c>
      <c r="C458" s="159">
        <f t="shared" si="352"/>
        <v>2021</v>
      </c>
      <c r="D458" s="98" t="s">
        <v>431</v>
      </c>
      <c r="E458" s="77" t="s">
        <v>349</v>
      </c>
      <c r="F458" s="77" t="s">
        <v>350</v>
      </c>
      <c r="G458" s="9" t="s">
        <v>432</v>
      </c>
      <c r="H458" s="154">
        <v>4.7</v>
      </c>
      <c r="I458" s="78">
        <v>54</v>
      </c>
      <c r="J458" s="67"/>
      <c r="K458" s="53">
        <f t="shared" si="363"/>
        <v>253.8</v>
      </c>
      <c r="L458" s="54">
        <v>9.1999999999999993</v>
      </c>
      <c r="M458" s="55">
        <f t="shared" si="370"/>
        <v>0.95744680851063813</v>
      </c>
      <c r="N458" s="56">
        <f t="shared" si="371"/>
        <v>4.4999999999999991</v>
      </c>
      <c r="O458" s="57">
        <f t="shared" si="35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73"/>
        <v>507.6</v>
      </c>
      <c r="X458" s="69">
        <f t="shared" si="374"/>
        <v>596754.19949999999</v>
      </c>
      <c r="Y458" s="70">
        <v>2</v>
      </c>
      <c r="Z458" s="71">
        <f t="shared" si="375"/>
        <v>485.99999999999989</v>
      </c>
      <c r="AA458" s="72">
        <f t="shared" si="376"/>
        <v>106330.25049999997</v>
      </c>
      <c r="AB458" s="70">
        <f t="shared" si="372"/>
        <v>11</v>
      </c>
      <c r="AC458" s="139">
        <f t="shared" si="377"/>
        <v>993.59999999999991</v>
      </c>
      <c r="AD458" s="113">
        <f t="shared" si="378"/>
        <v>703084.45</v>
      </c>
      <c r="AE458" s="114"/>
    </row>
    <row r="459" spans="1:31" ht="11.5" customHeight="1" x14ac:dyDescent="0.3">
      <c r="A459" s="112">
        <v>44513</v>
      </c>
      <c r="B459" s="159">
        <f t="shared" si="351"/>
        <v>11</v>
      </c>
      <c r="C459" s="159">
        <f t="shared" si="352"/>
        <v>2021</v>
      </c>
      <c r="D459" s="98" t="s">
        <v>431</v>
      </c>
      <c r="E459" s="77" t="s">
        <v>349</v>
      </c>
      <c r="F459" s="77" t="s">
        <v>350</v>
      </c>
      <c r="G459" s="9" t="s">
        <v>34</v>
      </c>
      <c r="H459" s="154">
        <v>1.3</v>
      </c>
      <c r="I459" s="78">
        <v>25</v>
      </c>
      <c r="J459" s="67"/>
      <c r="K459" s="53">
        <f t="shared" si="363"/>
        <v>32.5</v>
      </c>
      <c r="L459" s="54">
        <v>2.5</v>
      </c>
      <c r="M459" s="55">
        <f t="shared" si="370"/>
        <v>0.92307692307692302</v>
      </c>
      <c r="N459" s="56">
        <f t="shared" si="371"/>
        <v>1.2</v>
      </c>
      <c r="O459" s="57">
        <f t="shared" si="354"/>
        <v>30</v>
      </c>
      <c r="P459" s="58"/>
      <c r="Q459" s="57"/>
      <c r="R459" s="59"/>
      <c r="S459" s="60"/>
      <c r="T459" s="56"/>
      <c r="U459" s="61"/>
      <c r="V459" s="62"/>
      <c r="W459" s="68">
        <f t="shared" si="373"/>
        <v>65</v>
      </c>
      <c r="X459" s="69">
        <f t="shared" si="374"/>
        <v>596819.19949999999</v>
      </c>
      <c r="Y459" s="70">
        <v>2</v>
      </c>
      <c r="Z459" s="71">
        <f t="shared" si="375"/>
        <v>60</v>
      </c>
      <c r="AA459" s="72">
        <f t="shared" si="376"/>
        <v>106390.25049999997</v>
      </c>
      <c r="AB459" s="70">
        <f t="shared" si="372"/>
        <v>11</v>
      </c>
      <c r="AC459" s="139">
        <f t="shared" si="377"/>
        <v>125</v>
      </c>
      <c r="AD459" s="113">
        <f t="shared" si="378"/>
        <v>703209.45</v>
      </c>
      <c r="AE459" s="114"/>
    </row>
    <row r="460" spans="1:31" ht="11.5" customHeight="1" x14ac:dyDescent="0.3">
      <c r="A460" s="112">
        <v>44513</v>
      </c>
      <c r="B460" s="159">
        <f t="shared" si="351"/>
        <v>11</v>
      </c>
      <c r="C460" s="159">
        <f t="shared" si="352"/>
        <v>2021</v>
      </c>
      <c r="D460" s="98" t="s">
        <v>431</v>
      </c>
      <c r="E460" s="77" t="s">
        <v>349</v>
      </c>
      <c r="F460" s="77" t="s">
        <v>350</v>
      </c>
      <c r="G460" s="9" t="s">
        <v>26</v>
      </c>
      <c r="H460" s="154">
        <v>16.5</v>
      </c>
      <c r="I460" s="78">
        <v>5</v>
      </c>
      <c r="J460" s="67"/>
      <c r="K460" s="53">
        <f t="shared" si="363"/>
        <v>82.5</v>
      </c>
      <c r="L460" s="54">
        <v>20</v>
      </c>
      <c r="M460" s="55">
        <f t="shared" si="370"/>
        <v>0.21212121212121213</v>
      </c>
      <c r="N460" s="56">
        <f t="shared" si="371"/>
        <v>3.5</v>
      </c>
      <c r="O460" s="57">
        <f t="shared" si="354"/>
        <v>17.5</v>
      </c>
      <c r="P460" s="58"/>
      <c r="Q460" s="57"/>
      <c r="R460" s="59"/>
      <c r="S460" s="60"/>
      <c r="T460" s="56"/>
      <c r="U460" s="61"/>
      <c r="V460" s="62"/>
      <c r="W460" s="68">
        <f t="shared" si="373"/>
        <v>165</v>
      </c>
      <c r="X460" s="69">
        <f t="shared" si="374"/>
        <v>596984.19949999999</v>
      </c>
      <c r="Y460" s="70">
        <v>2</v>
      </c>
      <c r="Z460" s="71">
        <f t="shared" si="375"/>
        <v>35</v>
      </c>
      <c r="AA460" s="72">
        <f t="shared" si="376"/>
        <v>106425.25049999997</v>
      </c>
      <c r="AB460" s="70">
        <f t="shared" si="372"/>
        <v>11</v>
      </c>
      <c r="AC460" s="139">
        <f t="shared" si="377"/>
        <v>200</v>
      </c>
      <c r="AD460" s="113">
        <f t="shared" si="378"/>
        <v>703409.45</v>
      </c>
      <c r="AE460" s="114"/>
    </row>
    <row r="461" spans="1:31" ht="11.5" customHeight="1" x14ac:dyDescent="0.3">
      <c r="A461" s="112">
        <v>44523</v>
      </c>
      <c r="B461" s="159">
        <f t="shared" si="351"/>
        <v>11</v>
      </c>
      <c r="C461" s="159">
        <f t="shared" si="352"/>
        <v>2021</v>
      </c>
      <c r="D461" s="98" t="s">
        <v>437</v>
      </c>
      <c r="E461" s="77" t="s">
        <v>78</v>
      </c>
      <c r="F461" s="77" t="s">
        <v>63</v>
      </c>
      <c r="G461" s="9" t="s">
        <v>354</v>
      </c>
      <c r="H461" s="154">
        <v>8</v>
      </c>
      <c r="I461" s="78">
        <v>220</v>
      </c>
      <c r="J461" s="67"/>
      <c r="K461" s="53">
        <f t="shared" si="363"/>
        <v>1760</v>
      </c>
      <c r="L461" s="54">
        <v>9.1999999999999993</v>
      </c>
      <c r="M461" s="55">
        <f t="shared" si="370"/>
        <v>0.14999999999999991</v>
      </c>
      <c r="N461" s="56">
        <f t="shared" si="371"/>
        <v>1.1999999999999993</v>
      </c>
      <c r="O461" s="57">
        <f t="shared" si="35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79">K461*Y461</f>
        <v>1760</v>
      </c>
      <c r="X461" s="69">
        <f t="shared" ref="X461:X463" si="380">X460+W461</f>
        <v>598744.19949999999</v>
      </c>
      <c r="Y461" s="70">
        <v>1</v>
      </c>
      <c r="Z461" s="71">
        <f t="shared" ref="Z461:Z463" si="381">O461*Y461</f>
        <v>263.99999999999983</v>
      </c>
      <c r="AA461" s="72">
        <f t="shared" ref="AA461:AA463" si="382">AA460+Z461</f>
        <v>106689.25049999997</v>
      </c>
      <c r="AB461" s="70">
        <f t="shared" si="372"/>
        <v>11</v>
      </c>
      <c r="AC461" s="139">
        <f t="shared" ref="AC461:AC463" si="383">W461+Z461</f>
        <v>2023.9999999999998</v>
      </c>
      <c r="AD461" s="113">
        <f t="shared" ref="AD461:AD463" si="384">X461+AA461</f>
        <v>705433.45</v>
      </c>
      <c r="AE461" s="114"/>
    </row>
    <row r="462" spans="1:31" ht="11.5" customHeight="1" x14ac:dyDescent="0.3">
      <c r="A462" s="112">
        <v>44523</v>
      </c>
      <c r="B462" s="159">
        <f t="shared" si="351"/>
        <v>11</v>
      </c>
      <c r="C462" s="159">
        <f t="shared" si="352"/>
        <v>2021</v>
      </c>
      <c r="D462" s="98" t="s">
        <v>437</v>
      </c>
      <c r="E462" s="77" t="s">
        <v>78</v>
      </c>
      <c r="F462" s="77" t="s">
        <v>63</v>
      </c>
      <c r="G462" s="9" t="s">
        <v>351</v>
      </c>
      <c r="H462" s="154">
        <v>13</v>
      </c>
      <c r="I462" s="78">
        <v>5</v>
      </c>
      <c r="J462" s="67"/>
      <c r="K462" s="53">
        <f t="shared" si="363"/>
        <v>65</v>
      </c>
      <c r="L462" s="54">
        <v>17</v>
      </c>
      <c r="M462" s="55">
        <f t="shared" si="370"/>
        <v>0.30769230769230771</v>
      </c>
      <c r="N462" s="56">
        <f t="shared" si="371"/>
        <v>4</v>
      </c>
      <c r="O462" s="57">
        <f t="shared" si="354"/>
        <v>20</v>
      </c>
      <c r="P462" s="58"/>
      <c r="Q462" s="57"/>
      <c r="R462" s="59"/>
      <c r="S462" s="60"/>
      <c r="T462" s="56"/>
      <c r="U462" s="61"/>
      <c r="V462" s="62"/>
      <c r="W462" s="68">
        <f t="shared" si="379"/>
        <v>130</v>
      </c>
      <c r="X462" s="69">
        <f t="shared" si="380"/>
        <v>598874.19949999999</v>
      </c>
      <c r="Y462" s="70">
        <v>2</v>
      </c>
      <c r="Z462" s="71">
        <f t="shared" si="381"/>
        <v>40</v>
      </c>
      <c r="AA462" s="72">
        <f t="shared" si="382"/>
        <v>106729.25049999997</v>
      </c>
      <c r="AB462" s="70">
        <f t="shared" si="372"/>
        <v>11</v>
      </c>
      <c r="AC462" s="139">
        <f t="shared" si="383"/>
        <v>170</v>
      </c>
      <c r="AD462" s="113">
        <f t="shared" si="384"/>
        <v>705603.45</v>
      </c>
      <c r="AE462" s="114"/>
    </row>
    <row r="463" spans="1:31" ht="11.5" customHeight="1" x14ac:dyDescent="0.3">
      <c r="A463" s="112">
        <v>44523</v>
      </c>
      <c r="B463" s="159">
        <f t="shared" si="351"/>
        <v>11</v>
      </c>
      <c r="C463" s="159">
        <f t="shared" si="352"/>
        <v>2021</v>
      </c>
      <c r="D463" s="98" t="s">
        <v>437</v>
      </c>
      <c r="E463" s="77" t="s">
        <v>78</v>
      </c>
      <c r="F463" s="77" t="s">
        <v>63</v>
      </c>
      <c r="G463" s="9" t="s">
        <v>34</v>
      </c>
      <c r="H463" s="154">
        <v>1.3</v>
      </c>
      <c r="I463" s="78">
        <v>25</v>
      </c>
      <c r="J463" s="67"/>
      <c r="K463" s="53">
        <f t="shared" si="363"/>
        <v>32.5</v>
      </c>
      <c r="L463" s="54">
        <v>2.2999999999999998</v>
      </c>
      <c r="M463" s="55">
        <f t="shared" si="370"/>
        <v>0.76923076923076905</v>
      </c>
      <c r="N463" s="56">
        <f t="shared" si="371"/>
        <v>0.99999999999999978</v>
      </c>
      <c r="O463" s="57">
        <f t="shared" si="35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79"/>
        <v>97.5</v>
      </c>
      <c r="X463" s="69">
        <f t="shared" si="380"/>
        <v>598971.69949999999</v>
      </c>
      <c r="Y463" s="70">
        <v>3</v>
      </c>
      <c r="Z463" s="71">
        <f t="shared" si="381"/>
        <v>74.999999999999972</v>
      </c>
      <c r="AA463" s="72">
        <f t="shared" si="382"/>
        <v>106804.25049999997</v>
      </c>
      <c r="AB463" s="70">
        <f t="shared" si="372"/>
        <v>11</v>
      </c>
      <c r="AC463" s="139">
        <f t="shared" si="383"/>
        <v>172.49999999999997</v>
      </c>
      <c r="AD463" s="113">
        <f t="shared" si="384"/>
        <v>705775.95</v>
      </c>
      <c r="AE463" s="114"/>
    </row>
    <row r="464" spans="1:31" ht="11.5" customHeight="1" x14ac:dyDescent="0.3">
      <c r="A464" s="112">
        <v>44526</v>
      </c>
      <c r="B464" s="159">
        <f t="shared" si="351"/>
        <v>11</v>
      </c>
      <c r="C464" s="159">
        <f t="shared" si="352"/>
        <v>2021</v>
      </c>
      <c r="D464" s="98" t="s">
        <v>438</v>
      </c>
      <c r="E464" s="77" t="s">
        <v>349</v>
      </c>
      <c r="F464" s="77" t="s">
        <v>350</v>
      </c>
      <c r="G464" s="9" t="s">
        <v>283</v>
      </c>
      <c r="H464" s="154">
        <v>8.6999999999999993</v>
      </c>
      <c r="I464" s="78">
        <v>220</v>
      </c>
      <c r="J464" s="67"/>
      <c r="K464" s="53">
        <f t="shared" si="363"/>
        <v>1913.9999999999998</v>
      </c>
      <c r="L464" s="54">
        <v>9.1999999999999993</v>
      </c>
      <c r="M464" s="55">
        <f t="shared" si="370"/>
        <v>5.7471264367816098E-2</v>
      </c>
      <c r="N464" s="56">
        <f t="shared" si="371"/>
        <v>0.5</v>
      </c>
      <c r="O464" s="57">
        <f t="shared" si="35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85">K464*Y464</f>
        <v>1913.9999999999998</v>
      </c>
      <c r="X464" s="69">
        <f t="shared" ref="X464:X468" si="386">X463+W464</f>
        <v>600885.69949999999</v>
      </c>
      <c r="Y464" s="70">
        <v>1</v>
      </c>
      <c r="Z464" s="71">
        <f t="shared" ref="Z464:Z470" si="387">O464*Y464</f>
        <v>110</v>
      </c>
      <c r="AA464" s="72">
        <f t="shared" ref="AA464:AA470" si="388">AA463+Z464</f>
        <v>106914.25049999997</v>
      </c>
      <c r="AB464" s="70">
        <f t="shared" si="372"/>
        <v>11</v>
      </c>
      <c r="AC464" s="139">
        <f t="shared" ref="AC464:AC470" si="389">W464+Z464</f>
        <v>2023.9999999999998</v>
      </c>
      <c r="AD464" s="113">
        <f t="shared" ref="AD464:AD470" si="390">X464+AA464</f>
        <v>707799.95</v>
      </c>
      <c r="AE464" s="114"/>
    </row>
    <row r="465" spans="1:31" ht="11.5" customHeight="1" x14ac:dyDescent="0.3">
      <c r="A465" s="112">
        <v>44526</v>
      </c>
      <c r="B465" s="159">
        <f t="shared" si="351"/>
        <v>11</v>
      </c>
      <c r="C465" s="159">
        <f t="shared" si="352"/>
        <v>2021</v>
      </c>
      <c r="D465" s="98" t="s">
        <v>438</v>
      </c>
      <c r="E465" s="77" t="s">
        <v>349</v>
      </c>
      <c r="F465" s="77" t="s">
        <v>350</v>
      </c>
      <c r="G465" s="9" t="s">
        <v>34</v>
      </c>
      <c r="H465" s="154">
        <v>1.3</v>
      </c>
      <c r="I465" s="78">
        <v>25</v>
      </c>
      <c r="J465" s="67"/>
      <c r="K465" s="53">
        <f t="shared" si="363"/>
        <v>32.5</v>
      </c>
      <c r="L465" s="54">
        <v>2.5</v>
      </c>
      <c r="M465" s="55">
        <f t="shared" si="370"/>
        <v>0.92307692307692302</v>
      </c>
      <c r="N465" s="56">
        <f t="shared" si="371"/>
        <v>1.2</v>
      </c>
      <c r="O465" s="57">
        <f t="shared" si="354"/>
        <v>30</v>
      </c>
      <c r="P465" s="58"/>
      <c r="Q465" s="57"/>
      <c r="R465" s="59"/>
      <c r="S465" s="60"/>
      <c r="T465" s="56"/>
      <c r="U465" s="61"/>
      <c r="V465" s="62"/>
      <c r="W465" s="68">
        <f t="shared" si="385"/>
        <v>130</v>
      </c>
      <c r="X465" s="69">
        <f t="shared" si="386"/>
        <v>601015.69949999999</v>
      </c>
      <c r="Y465" s="70">
        <v>4</v>
      </c>
      <c r="Z465" s="71">
        <f t="shared" si="387"/>
        <v>120</v>
      </c>
      <c r="AA465" s="72">
        <f t="shared" si="388"/>
        <v>107034.25049999997</v>
      </c>
      <c r="AB465" s="70">
        <f t="shared" si="372"/>
        <v>11</v>
      </c>
      <c r="AC465" s="139">
        <f t="shared" si="389"/>
        <v>250</v>
      </c>
      <c r="AD465" s="113">
        <f t="shared" si="390"/>
        <v>708049.95</v>
      </c>
      <c r="AE465" s="114"/>
    </row>
    <row r="466" spans="1:31" ht="11.5" customHeight="1" x14ac:dyDescent="0.3">
      <c r="A466" s="112">
        <v>44526</v>
      </c>
      <c r="B466" s="159">
        <f t="shared" si="351"/>
        <v>11</v>
      </c>
      <c r="C466" s="159">
        <f t="shared" si="352"/>
        <v>2021</v>
      </c>
      <c r="D466" s="98" t="s">
        <v>438</v>
      </c>
      <c r="E466" s="77" t="s">
        <v>349</v>
      </c>
      <c r="F466" s="77" t="s">
        <v>350</v>
      </c>
      <c r="G466" s="9" t="s">
        <v>26</v>
      </c>
      <c r="H466" s="154">
        <v>16.5</v>
      </c>
      <c r="I466" s="78">
        <v>5</v>
      </c>
      <c r="J466" s="67"/>
      <c r="K466" s="53">
        <f t="shared" si="363"/>
        <v>82.5</v>
      </c>
      <c r="L466" s="54">
        <v>20</v>
      </c>
      <c r="M466" s="55">
        <f t="shared" si="370"/>
        <v>0.21212121212121213</v>
      </c>
      <c r="N466" s="56">
        <f t="shared" si="371"/>
        <v>3.5</v>
      </c>
      <c r="O466" s="57">
        <f t="shared" si="354"/>
        <v>17.5</v>
      </c>
      <c r="P466" s="58"/>
      <c r="Q466" s="57"/>
      <c r="R466" s="59"/>
      <c r="S466" s="60"/>
      <c r="T466" s="56"/>
      <c r="U466" s="61"/>
      <c r="V466" s="62"/>
      <c r="W466" s="68">
        <f t="shared" si="385"/>
        <v>82.5</v>
      </c>
      <c r="X466" s="69">
        <f t="shared" si="386"/>
        <v>601098.19949999999</v>
      </c>
      <c r="Y466" s="70">
        <v>1</v>
      </c>
      <c r="Z466" s="71">
        <f t="shared" si="387"/>
        <v>17.5</v>
      </c>
      <c r="AA466" s="72">
        <f t="shared" si="388"/>
        <v>107051.75049999997</v>
      </c>
      <c r="AB466" s="70">
        <f t="shared" si="372"/>
        <v>11</v>
      </c>
      <c r="AC466" s="139">
        <f t="shared" si="389"/>
        <v>100</v>
      </c>
      <c r="AD466" s="113">
        <f t="shared" si="390"/>
        <v>708149.95</v>
      </c>
      <c r="AE466" s="114"/>
    </row>
    <row r="467" spans="1:31" ht="11.5" customHeight="1" x14ac:dyDescent="0.3">
      <c r="A467" s="112">
        <v>44526</v>
      </c>
      <c r="B467" s="159">
        <f t="shared" si="351"/>
        <v>11</v>
      </c>
      <c r="C467" s="159">
        <f t="shared" si="352"/>
        <v>2021</v>
      </c>
      <c r="D467" s="98" t="s">
        <v>439</v>
      </c>
      <c r="E467" s="77" t="s">
        <v>349</v>
      </c>
      <c r="F467" s="77" t="s">
        <v>350</v>
      </c>
      <c r="G467" s="9" t="s">
        <v>283</v>
      </c>
      <c r="H467" s="154">
        <v>9.1</v>
      </c>
      <c r="I467" s="78">
        <v>220</v>
      </c>
      <c r="J467" s="67"/>
      <c r="K467" s="53">
        <f t="shared" si="363"/>
        <v>2002</v>
      </c>
      <c r="L467" s="54">
        <v>9.1999999999999993</v>
      </c>
      <c r="M467" s="55">
        <f t="shared" ref="M467:M468" si="391">(L467-H467)/H467</f>
        <v>1.098901098901095E-2</v>
      </c>
      <c r="N467" s="56">
        <f t="shared" ref="N467:N468" si="392">L467-H467</f>
        <v>9.9999999999999645E-2</v>
      </c>
      <c r="O467" s="57">
        <f t="shared" ref="O467:O468" si="39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85"/>
        <v>2002</v>
      </c>
      <c r="X467" s="69">
        <f t="shared" si="386"/>
        <v>603100.19949999999</v>
      </c>
      <c r="Y467" s="70">
        <v>1</v>
      </c>
      <c r="Z467" s="71">
        <f t="shared" si="387"/>
        <v>21.999999999999922</v>
      </c>
      <c r="AA467" s="72">
        <f t="shared" si="388"/>
        <v>107073.75049999997</v>
      </c>
      <c r="AB467" s="70">
        <f t="shared" si="372"/>
        <v>11</v>
      </c>
      <c r="AC467" s="139">
        <f t="shared" si="389"/>
        <v>2024</v>
      </c>
      <c r="AD467" s="113">
        <f t="shared" si="390"/>
        <v>710173.95</v>
      </c>
      <c r="AE467" s="114"/>
    </row>
    <row r="468" spans="1:31" ht="11.5" customHeight="1" x14ac:dyDescent="0.3">
      <c r="A468" s="112">
        <v>44529</v>
      </c>
      <c r="B468" s="159">
        <f t="shared" si="351"/>
        <v>11</v>
      </c>
      <c r="C468" s="159">
        <f t="shared" si="352"/>
        <v>2021</v>
      </c>
      <c r="D468" s="98" t="s">
        <v>440</v>
      </c>
      <c r="E468" s="77" t="s">
        <v>100</v>
      </c>
      <c r="F468" s="77" t="s">
        <v>250</v>
      </c>
      <c r="G468" s="9" t="s">
        <v>36</v>
      </c>
      <c r="H468" s="154">
        <v>8</v>
      </c>
      <c r="I468" s="78">
        <v>220</v>
      </c>
      <c r="J468" s="67"/>
      <c r="K468" s="53">
        <f t="shared" si="363"/>
        <v>1760</v>
      </c>
      <c r="L468" s="54">
        <v>9.5</v>
      </c>
      <c r="M468" s="55">
        <f t="shared" si="391"/>
        <v>0.1875</v>
      </c>
      <c r="N468" s="56">
        <f t="shared" si="392"/>
        <v>1.5</v>
      </c>
      <c r="O468" s="57">
        <f t="shared" si="393"/>
        <v>330</v>
      </c>
      <c r="P468" s="58"/>
      <c r="Q468" s="57"/>
      <c r="R468" s="59"/>
      <c r="S468" s="60"/>
      <c r="T468" s="56"/>
      <c r="U468" s="61"/>
      <c r="V468" s="62"/>
      <c r="W468" s="68">
        <f t="shared" si="385"/>
        <v>1760</v>
      </c>
      <c r="X468" s="69">
        <f t="shared" si="386"/>
        <v>604860.19949999999</v>
      </c>
      <c r="Y468" s="70">
        <v>1</v>
      </c>
      <c r="Z468" s="71">
        <f t="shared" si="387"/>
        <v>330</v>
      </c>
      <c r="AA468" s="72">
        <f t="shared" si="388"/>
        <v>107403.75049999997</v>
      </c>
      <c r="AB468" s="70">
        <f t="shared" si="372"/>
        <v>11</v>
      </c>
      <c r="AC468" s="139">
        <f t="shared" si="389"/>
        <v>2090</v>
      </c>
      <c r="AD468" s="113">
        <f t="shared" si="390"/>
        <v>712263.95</v>
      </c>
      <c r="AE468" s="114"/>
    </row>
    <row r="469" spans="1:31" ht="11.5" customHeight="1" x14ac:dyDescent="0.3">
      <c r="A469" s="112">
        <v>44529</v>
      </c>
      <c r="B469" s="159">
        <f t="shared" si="351"/>
        <v>11</v>
      </c>
      <c r="C469" s="159">
        <f t="shared" si="352"/>
        <v>2021</v>
      </c>
      <c r="D469" s="98" t="s">
        <v>440</v>
      </c>
      <c r="E469" s="77" t="s">
        <v>100</v>
      </c>
      <c r="F469" s="77" t="s">
        <v>250</v>
      </c>
      <c r="G469" s="9" t="s">
        <v>375</v>
      </c>
      <c r="H469" s="154">
        <v>4.7</v>
      </c>
      <c r="I469" s="78">
        <v>37</v>
      </c>
      <c r="J469" s="67"/>
      <c r="K469" s="53">
        <f t="shared" si="363"/>
        <v>173.9</v>
      </c>
      <c r="L469" s="54">
        <v>9.5</v>
      </c>
      <c r="M469" s="55">
        <f t="shared" ref="M469:M494" si="394">(L469-H469)/H469</f>
        <v>1.0212765957446808</v>
      </c>
      <c r="N469" s="56">
        <f t="shared" ref="N469:N494" si="395">L469-H469</f>
        <v>4.8</v>
      </c>
      <c r="O469" s="57">
        <f t="shared" ref="O469:O494" si="39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97">K469*Y469</f>
        <v>521.70000000000005</v>
      </c>
      <c r="X469" s="69">
        <f t="shared" ref="X469:X495" si="398">X468+W469</f>
        <v>605381.89949999994</v>
      </c>
      <c r="Y469" s="70">
        <v>3</v>
      </c>
      <c r="Z469" s="71">
        <f t="shared" si="387"/>
        <v>532.79999999999995</v>
      </c>
      <c r="AA469" s="72">
        <f t="shared" si="388"/>
        <v>107936.55049999997</v>
      </c>
      <c r="AB469" s="70">
        <f t="shared" si="372"/>
        <v>11</v>
      </c>
      <c r="AC469" s="139">
        <f t="shared" si="389"/>
        <v>1054.5</v>
      </c>
      <c r="AD469" s="113">
        <f t="shared" si="390"/>
        <v>713318.45</v>
      </c>
      <c r="AE469" s="114"/>
    </row>
    <row r="470" spans="1:31" ht="13.5" customHeight="1" x14ac:dyDescent="0.3">
      <c r="A470" s="112">
        <v>44529</v>
      </c>
      <c r="B470" s="159">
        <f t="shared" si="351"/>
        <v>11</v>
      </c>
      <c r="C470" s="159">
        <f t="shared" si="352"/>
        <v>2021</v>
      </c>
      <c r="D470" s="98" t="s">
        <v>440</v>
      </c>
      <c r="E470" s="77" t="s">
        <v>100</v>
      </c>
      <c r="F470" s="77" t="s">
        <v>250</v>
      </c>
      <c r="G470" s="9" t="s">
        <v>375</v>
      </c>
      <c r="H470" s="154">
        <v>9</v>
      </c>
      <c r="I470" s="78">
        <v>37</v>
      </c>
      <c r="J470" s="67"/>
      <c r="K470" s="53">
        <f t="shared" si="363"/>
        <v>333</v>
      </c>
      <c r="L470" s="54">
        <v>9.5</v>
      </c>
      <c r="M470" s="55">
        <f t="shared" si="394"/>
        <v>5.5555555555555552E-2</v>
      </c>
      <c r="N470" s="56">
        <f t="shared" si="395"/>
        <v>0.5</v>
      </c>
      <c r="O470" s="57">
        <f t="shared" si="396"/>
        <v>18.5</v>
      </c>
      <c r="P470" s="58"/>
      <c r="Q470" s="57"/>
      <c r="R470" s="59"/>
      <c r="S470" s="60"/>
      <c r="T470" s="56"/>
      <c r="U470" s="61"/>
      <c r="V470" s="62"/>
      <c r="W470" s="68">
        <f t="shared" si="397"/>
        <v>333</v>
      </c>
      <c r="X470" s="69">
        <f t="shared" si="398"/>
        <v>605714.89949999994</v>
      </c>
      <c r="Y470" s="70">
        <v>1</v>
      </c>
      <c r="Z470" s="71">
        <f t="shared" si="387"/>
        <v>18.5</v>
      </c>
      <c r="AA470" s="72">
        <f t="shared" si="388"/>
        <v>107955.05049999997</v>
      </c>
      <c r="AB470" s="70">
        <f t="shared" si="372"/>
        <v>11</v>
      </c>
      <c r="AC470" s="139">
        <f t="shared" si="389"/>
        <v>351.5</v>
      </c>
      <c r="AD470" s="113">
        <f t="shared" si="390"/>
        <v>713669.95</v>
      </c>
      <c r="AE470" s="114"/>
    </row>
    <row r="471" spans="1:31" ht="11.5" customHeight="1" x14ac:dyDescent="0.3">
      <c r="A471" s="112">
        <v>44537</v>
      </c>
      <c r="B471" s="159">
        <f t="shared" si="351"/>
        <v>12</v>
      </c>
      <c r="C471" s="159">
        <f t="shared" si="352"/>
        <v>2021</v>
      </c>
      <c r="D471" s="98" t="s">
        <v>441</v>
      </c>
      <c r="E471" s="77" t="s">
        <v>358</v>
      </c>
      <c r="F471" s="77" t="s">
        <v>359</v>
      </c>
      <c r="G471" s="9" t="s">
        <v>36</v>
      </c>
      <c r="H471" s="154">
        <v>8</v>
      </c>
      <c r="I471" s="78">
        <v>220</v>
      </c>
      <c r="J471" s="67"/>
      <c r="K471" s="53">
        <f t="shared" si="363"/>
        <v>1760</v>
      </c>
      <c r="L471" s="54">
        <v>9.3000000000000007</v>
      </c>
      <c r="M471" s="55">
        <f t="shared" si="394"/>
        <v>0.16250000000000009</v>
      </c>
      <c r="N471" s="56">
        <f t="shared" si="395"/>
        <v>1.3000000000000007</v>
      </c>
      <c r="O471" s="57">
        <f t="shared" si="39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97"/>
        <v>5280</v>
      </c>
      <c r="X471" s="69">
        <f t="shared" si="398"/>
        <v>610994.89949999994</v>
      </c>
      <c r="Y471" s="70">
        <v>3</v>
      </c>
      <c r="Z471" s="71">
        <f t="shared" ref="Z471:Z472" si="399">O471*Y471</f>
        <v>858.00000000000045</v>
      </c>
      <c r="AA471" s="72">
        <f t="shared" ref="AA471:AA472" si="400">AA470+Z471</f>
        <v>108813.05049999997</v>
      </c>
      <c r="AB471" s="70">
        <f t="shared" si="372"/>
        <v>12</v>
      </c>
      <c r="AC471" s="139">
        <f t="shared" ref="AC471:AC472" si="401">W471+Z471</f>
        <v>6138</v>
      </c>
      <c r="AD471" s="113">
        <f t="shared" ref="AD471:AD472" si="402">X471+AA471</f>
        <v>719807.95</v>
      </c>
      <c r="AE471" s="114"/>
    </row>
    <row r="472" spans="1:31" ht="11.5" customHeight="1" x14ac:dyDescent="0.3">
      <c r="A472" s="112">
        <v>44537</v>
      </c>
      <c r="B472" s="159">
        <f t="shared" si="351"/>
        <v>12</v>
      </c>
      <c r="C472" s="159">
        <f t="shared" si="352"/>
        <v>2021</v>
      </c>
      <c r="D472" s="98" t="s">
        <v>441</v>
      </c>
      <c r="E472" s="77" t="s">
        <v>358</v>
      </c>
      <c r="F472" s="77" t="s">
        <v>359</v>
      </c>
      <c r="G472" s="9" t="s">
        <v>375</v>
      </c>
      <c r="H472" s="154">
        <v>9</v>
      </c>
      <c r="I472" s="78">
        <v>37</v>
      </c>
      <c r="J472" s="67"/>
      <c r="K472" s="53">
        <f t="shared" si="363"/>
        <v>333</v>
      </c>
      <c r="L472" s="54">
        <v>9.8000000000000007</v>
      </c>
      <c r="M472" s="55">
        <f t="shared" si="394"/>
        <v>8.8888888888888962E-2</v>
      </c>
      <c r="N472" s="56">
        <f t="shared" si="395"/>
        <v>0.80000000000000071</v>
      </c>
      <c r="O472" s="57">
        <f t="shared" si="39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97"/>
        <v>2997</v>
      </c>
      <c r="X472" s="69">
        <f t="shared" si="398"/>
        <v>613991.89949999994</v>
      </c>
      <c r="Y472" s="70">
        <v>9</v>
      </c>
      <c r="Z472" s="71">
        <f t="shared" si="399"/>
        <v>266.40000000000026</v>
      </c>
      <c r="AA472" s="72">
        <f t="shared" si="400"/>
        <v>109079.45049999996</v>
      </c>
      <c r="AB472" s="70">
        <f t="shared" si="372"/>
        <v>12</v>
      </c>
      <c r="AC472" s="139">
        <f t="shared" si="401"/>
        <v>3263.4</v>
      </c>
      <c r="AD472" s="113">
        <f t="shared" si="402"/>
        <v>723071.34999999986</v>
      </c>
      <c r="AE472" s="114"/>
    </row>
    <row r="473" spans="1:31" ht="11.5" customHeight="1" x14ac:dyDescent="0.3">
      <c r="A473" s="112">
        <v>44537</v>
      </c>
      <c r="B473" s="159">
        <f t="shared" si="351"/>
        <v>12</v>
      </c>
      <c r="C473" s="159">
        <f t="shared" si="352"/>
        <v>2021</v>
      </c>
      <c r="D473" s="98" t="s">
        <v>441</v>
      </c>
      <c r="E473" s="77" t="s">
        <v>358</v>
      </c>
      <c r="F473" s="77" t="s">
        <v>359</v>
      </c>
      <c r="G473" s="9" t="s">
        <v>364</v>
      </c>
      <c r="H473" s="154">
        <v>5.33</v>
      </c>
      <c r="I473" s="78">
        <v>45</v>
      </c>
      <c r="J473" s="67"/>
      <c r="K473" s="53">
        <f t="shared" si="363"/>
        <v>239.85</v>
      </c>
      <c r="L473" s="54">
        <v>9</v>
      </c>
      <c r="M473" s="55">
        <f t="shared" si="394"/>
        <v>0.68855534709193245</v>
      </c>
      <c r="N473" s="56">
        <f t="shared" si="395"/>
        <v>3.67</v>
      </c>
      <c r="O473" s="57">
        <f t="shared" si="39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97"/>
        <v>479.7</v>
      </c>
      <c r="X473" s="69">
        <f t="shared" si="398"/>
        <v>614471.59949999989</v>
      </c>
      <c r="Y473" s="70">
        <v>2</v>
      </c>
      <c r="Z473" s="71">
        <f t="shared" ref="Z473:Z494" si="403">O473*Y473</f>
        <v>330.3</v>
      </c>
      <c r="AA473" s="72">
        <f t="shared" ref="AA473:AA494" si="404">AA472+Z473</f>
        <v>109409.75049999997</v>
      </c>
      <c r="AB473" s="70">
        <f t="shared" si="372"/>
        <v>12</v>
      </c>
      <c r="AC473" s="139">
        <f t="shared" ref="AC473:AC494" si="405">W473+Z473</f>
        <v>810</v>
      </c>
      <c r="AD473" s="113">
        <f t="shared" ref="AD473:AD494" si="406">X473+AA473</f>
        <v>723881.34999999986</v>
      </c>
      <c r="AE473" s="114"/>
    </row>
    <row r="474" spans="1:31" ht="11.5" customHeight="1" x14ac:dyDescent="0.3">
      <c r="A474" s="112">
        <v>44537</v>
      </c>
      <c r="B474" s="159">
        <f t="shared" si="351"/>
        <v>12</v>
      </c>
      <c r="C474" s="159">
        <f t="shared" si="352"/>
        <v>2021</v>
      </c>
      <c r="D474" s="98" t="s">
        <v>441</v>
      </c>
      <c r="E474" s="77" t="s">
        <v>358</v>
      </c>
      <c r="F474" s="77" t="s">
        <v>359</v>
      </c>
      <c r="G474" s="9" t="s">
        <v>364</v>
      </c>
      <c r="H474" s="154">
        <v>6.4</v>
      </c>
      <c r="I474" s="78">
        <v>45</v>
      </c>
      <c r="J474" s="67"/>
      <c r="K474" s="53">
        <f t="shared" si="363"/>
        <v>288</v>
      </c>
      <c r="L474" s="54">
        <v>9</v>
      </c>
      <c r="M474" s="55">
        <f t="shared" si="394"/>
        <v>0.40624999999999994</v>
      </c>
      <c r="N474" s="56">
        <f t="shared" si="395"/>
        <v>2.5999999999999996</v>
      </c>
      <c r="O474" s="57">
        <f t="shared" si="39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97"/>
        <v>1152</v>
      </c>
      <c r="X474" s="69">
        <f t="shared" si="398"/>
        <v>615623.59949999989</v>
      </c>
      <c r="Y474" s="70">
        <v>4</v>
      </c>
      <c r="Z474" s="71">
        <f t="shared" si="403"/>
        <v>467.99999999999994</v>
      </c>
      <c r="AA474" s="72">
        <f t="shared" si="404"/>
        <v>109877.75049999997</v>
      </c>
      <c r="AB474" s="70">
        <f t="shared" si="372"/>
        <v>12</v>
      </c>
      <c r="AC474" s="139">
        <f t="shared" si="405"/>
        <v>1620</v>
      </c>
      <c r="AD474" s="113">
        <f t="shared" si="406"/>
        <v>725501.34999999986</v>
      </c>
      <c r="AE474" s="114"/>
    </row>
    <row r="475" spans="1:31" ht="11.5" customHeight="1" x14ac:dyDescent="0.3">
      <c r="A475" s="112">
        <v>44537</v>
      </c>
      <c r="B475" s="159">
        <f t="shared" si="351"/>
        <v>12</v>
      </c>
      <c r="C475" s="159">
        <f t="shared" si="352"/>
        <v>2021</v>
      </c>
      <c r="D475" s="98" t="s">
        <v>441</v>
      </c>
      <c r="E475" s="77" t="s">
        <v>358</v>
      </c>
      <c r="F475" s="77" t="s">
        <v>359</v>
      </c>
      <c r="G475" s="9" t="s">
        <v>34</v>
      </c>
      <c r="H475" s="154">
        <v>1.3</v>
      </c>
      <c r="I475" s="78">
        <v>25</v>
      </c>
      <c r="J475" s="67"/>
      <c r="K475" s="53">
        <f t="shared" si="363"/>
        <v>32.5</v>
      </c>
      <c r="L475" s="54">
        <v>2.5</v>
      </c>
      <c r="M475" s="55">
        <f t="shared" si="394"/>
        <v>0.92307692307692302</v>
      </c>
      <c r="N475" s="56">
        <f t="shared" si="395"/>
        <v>1.2</v>
      </c>
      <c r="O475" s="57">
        <f t="shared" si="396"/>
        <v>30</v>
      </c>
      <c r="P475" s="58"/>
      <c r="Q475" s="57"/>
      <c r="R475" s="59"/>
      <c r="S475" s="60"/>
      <c r="T475" s="56"/>
      <c r="U475" s="61"/>
      <c r="V475" s="62"/>
      <c r="W475" s="68">
        <f t="shared" si="397"/>
        <v>97.5</v>
      </c>
      <c r="X475" s="69">
        <f t="shared" si="398"/>
        <v>615721.09949999989</v>
      </c>
      <c r="Y475" s="70">
        <v>3</v>
      </c>
      <c r="Z475" s="71">
        <f t="shared" si="403"/>
        <v>90</v>
      </c>
      <c r="AA475" s="72">
        <f t="shared" si="404"/>
        <v>109967.75049999997</v>
      </c>
      <c r="AB475" s="70">
        <f t="shared" si="372"/>
        <v>12</v>
      </c>
      <c r="AC475" s="139">
        <f t="shared" si="405"/>
        <v>187.5</v>
      </c>
      <c r="AD475" s="113">
        <f t="shared" si="406"/>
        <v>725688.84999999986</v>
      </c>
      <c r="AE475" s="114"/>
    </row>
    <row r="476" spans="1:31" ht="11.5" customHeight="1" x14ac:dyDescent="0.3">
      <c r="A476" s="112">
        <v>44537</v>
      </c>
      <c r="B476" s="159">
        <f t="shared" si="351"/>
        <v>12</v>
      </c>
      <c r="C476" s="159">
        <f t="shared" si="352"/>
        <v>2021</v>
      </c>
      <c r="D476" s="98" t="s">
        <v>441</v>
      </c>
      <c r="E476" s="77" t="s">
        <v>358</v>
      </c>
      <c r="F476" s="77" t="s">
        <v>359</v>
      </c>
      <c r="G476" s="9" t="s">
        <v>351</v>
      </c>
      <c r="H476" s="154">
        <v>13</v>
      </c>
      <c r="I476" s="78">
        <v>5</v>
      </c>
      <c r="J476" s="67"/>
      <c r="K476" s="53">
        <f t="shared" si="363"/>
        <v>65</v>
      </c>
      <c r="L476" s="54">
        <v>17</v>
      </c>
      <c r="M476" s="55">
        <f t="shared" si="394"/>
        <v>0.30769230769230771</v>
      </c>
      <c r="N476" s="56">
        <f t="shared" si="395"/>
        <v>4</v>
      </c>
      <c r="O476" s="57">
        <f t="shared" si="396"/>
        <v>20</v>
      </c>
      <c r="P476" s="58"/>
      <c r="Q476" s="57"/>
      <c r="R476" s="59"/>
      <c r="S476" s="60"/>
      <c r="T476" s="56"/>
      <c r="U476" s="61"/>
      <c r="V476" s="62"/>
      <c r="W476" s="68">
        <f t="shared" si="397"/>
        <v>130</v>
      </c>
      <c r="X476" s="69">
        <f t="shared" si="398"/>
        <v>615851.09949999989</v>
      </c>
      <c r="Y476" s="70">
        <v>2</v>
      </c>
      <c r="Z476" s="71">
        <f t="shared" si="403"/>
        <v>40</v>
      </c>
      <c r="AA476" s="72">
        <f t="shared" si="404"/>
        <v>110007.75049999997</v>
      </c>
      <c r="AB476" s="70">
        <f t="shared" si="372"/>
        <v>12</v>
      </c>
      <c r="AC476" s="139">
        <f t="shared" si="405"/>
        <v>170</v>
      </c>
      <c r="AD476" s="113">
        <f t="shared" si="406"/>
        <v>725858.84999999986</v>
      </c>
      <c r="AE476" s="114"/>
    </row>
    <row r="477" spans="1:31" ht="11.5" customHeight="1" x14ac:dyDescent="0.3">
      <c r="A477" s="112">
        <v>44540</v>
      </c>
      <c r="B477" s="159">
        <f t="shared" si="351"/>
        <v>12</v>
      </c>
      <c r="C477" s="159">
        <f t="shared" si="352"/>
        <v>2021</v>
      </c>
      <c r="D477" s="98" t="s">
        <v>442</v>
      </c>
      <c r="E477" s="77" t="s">
        <v>194</v>
      </c>
      <c r="F477" s="77" t="s">
        <v>195</v>
      </c>
      <c r="G477" s="9" t="s">
        <v>36</v>
      </c>
      <c r="H477" s="154">
        <v>8</v>
      </c>
      <c r="I477" s="78">
        <v>220</v>
      </c>
      <c r="J477" s="67"/>
      <c r="K477" s="53">
        <f t="shared" si="363"/>
        <v>1760</v>
      </c>
      <c r="L477" s="54">
        <v>9.6</v>
      </c>
      <c r="M477" s="55">
        <f t="shared" si="394"/>
        <v>0.19999999999999996</v>
      </c>
      <c r="N477" s="56">
        <f t="shared" si="395"/>
        <v>1.5999999999999996</v>
      </c>
      <c r="O477" s="57">
        <f t="shared" si="39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97"/>
        <v>1760</v>
      </c>
      <c r="X477" s="69">
        <f t="shared" si="398"/>
        <v>617611.09949999989</v>
      </c>
      <c r="Y477" s="70">
        <v>1</v>
      </c>
      <c r="Z477" s="71">
        <f t="shared" si="403"/>
        <v>351.99999999999994</v>
      </c>
      <c r="AA477" s="72">
        <f t="shared" si="404"/>
        <v>110359.75049999997</v>
      </c>
      <c r="AB477" s="70">
        <f t="shared" si="372"/>
        <v>12</v>
      </c>
      <c r="AC477" s="139">
        <f t="shared" si="405"/>
        <v>2112</v>
      </c>
      <c r="AD477" s="113">
        <f t="shared" si="406"/>
        <v>727970.84999999986</v>
      </c>
      <c r="AE477" s="114"/>
    </row>
    <row r="478" spans="1:31" ht="11.5" customHeight="1" x14ac:dyDescent="0.3">
      <c r="A478" s="112">
        <v>44540</v>
      </c>
      <c r="B478" s="159">
        <f t="shared" si="351"/>
        <v>12</v>
      </c>
      <c r="C478" s="159">
        <f t="shared" si="352"/>
        <v>2021</v>
      </c>
      <c r="D478" s="98" t="s">
        <v>442</v>
      </c>
      <c r="E478" s="77" t="s">
        <v>194</v>
      </c>
      <c r="F478" s="77" t="s">
        <v>195</v>
      </c>
      <c r="G478" s="9" t="s">
        <v>368</v>
      </c>
      <c r="H478" s="154">
        <v>40</v>
      </c>
      <c r="I478" s="78">
        <v>1</v>
      </c>
      <c r="J478" s="67"/>
      <c r="K478" s="53">
        <f t="shared" si="363"/>
        <v>40</v>
      </c>
      <c r="L478" s="54">
        <v>60</v>
      </c>
      <c r="M478" s="55">
        <f t="shared" si="394"/>
        <v>0.5</v>
      </c>
      <c r="N478" s="56">
        <f t="shared" si="395"/>
        <v>20</v>
      </c>
      <c r="O478" s="57">
        <f t="shared" si="396"/>
        <v>20</v>
      </c>
      <c r="P478" s="58"/>
      <c r="Q478" s="57"/>
      <c r="R478" s="59"/>
      <c r="S478" s="60"/>
      <c r="T478" s="56"/>
      <c r="U478" s="61"/>
      <c r="V478" s="62"/>
      <c r="W478" s="68">
        <f t="shared" si="397"/>
        <v>40</v>
      </c>
      <c r="X478" s="69">
        <f t="shared" si="398"/>
        <v>617651.09949999989</v>
      </c>
      <c r="Y478" s="70">
        <v>1</v>
      </c>
      <c r="Z478" s="71">
        <f t="shared" si="403"/>
        <v>20</v>
      </c>
      <c r="AA478" s="72">
        <f t="shared" si="404"/>
        <v>110379.75049999997</v>
      </c>
      <c r="AB478" s="70">
        <f t="shared" si="372"/>
        <v>12</v>
      </c>
      <c r="AC478" s="139">
        <f t="shared" si="405"/>
        <v>60</v>
      </c>
      <c r="AD478" s="113">
        <f t="shared" si="406"/>
        <v>728030.84999999986</v>
      </c>
      <c r="AE478" s="114"/>
    </row>
    <row r="479" spans="1:31" ht="11.5" customHeight="1" x14ac:dyDescent="0.3">
      <c r="A479" s="112">
        <v>44540</v>
      </c>
      <c r="B479" s="159">
        <f t="shared" si="351"/>
        <v>12</v>
      </c>
      <c r="C479" s="159">
        <f t="shared" si="352"/>
        <v>2021</v>
      </c>
      <c r="D479" s="98" t="s">
        <v>442</v>
      </c>
      <c r="E479" s="77" t="s">
        <v>194</v>
      </c>
      <c r="F479" s="77" t="s">
        <v>195</v>
      </c>
      <c r="G479" s="9" t="s">
        <v>222</v>
      </c>
      <c r="H479" s="154">
        <v>12.3</v>
      </c>
      <c r="I479" s="78">
        <v>20</v>
      </c>
      <c r="J479" s="67"/>
      <c r="K479" s="53">
        <f t="shared" si="363"/>
        <v>246</v>
      </c>
      <c r="L479" s="54">
        <v>13.5</v>
      </c>
      <c r="M479" s="55">
        <f t="shared" si="394"/>
        <v>9.7560975609756032E-2</v>
      </c>
      <c r="N479" s="56">
        <f t="shared" si="395"/>
        <v>1.1999999999999993</v>
      </c>
      <c r="O479" s="57">
        <f t="shared" si="39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97"/>
        <v>246</v>
      </c>
      <c r="X479" s="69">
        <f t="shared" si="398"/>
        <v>617897.09949999989</v>
      </c>
      <c r="Y479" s="70">
        <v>1</v>
      </c>
      <c r="Z479" s="71">
        <f t="shared" si="403"/>
        <v>23.999999999999986</v>
      </c>
      <c r="AA479" s="72">
        <f t="shared" si="404"/>
        <v>110403.75049999997</v>
      </c>
      <c r="AB479" s="70">
        <f t="shared" si="372"/>
        <v>12</v>
      </c>
      <c r="AC479" s="139">
        <f t="shared" si="405"/>
        <v>270</v>
      </c>
      <c r="AD479" s="113">
        <f t="shared" si="406"/>
        <v>728300.84999999986</v>
      </c>
      <c r="AE479" s="114"/>
    </row>
    <row r="480" spans="1:31" ht="11.5" customHeight="1" x14ac:dyDescent="0.3">
      <c r="A480" s="112">
        <v>44540</v>
      </c>
      <c r="B480" s="159">
        <f t="shared" si="351"/>
        <v>12</v>
      </c>
      <c r="C480" s="159">
        <f t="shared" si="352"/>
        <v>2021</v>
      </c>
      <c r="D480" s="98" t="s">
        <v>442</v>
      </c>
      <c r="E480" s="77" t="s">
        <v>194</v>
      </c>
      <c r="F480" s="77" t="s">
        <v>195</v>
      </c>
      <c r="G480" s="9" t="s">
        <v>200</v>
      </c>
      <c r="H480" s="154">
        <v>24</v>
      </c>
      <c r="I480" s="78">
        <v>5</v>
      </c>
      <c r="J480" s="67"/>
      <c r="K480" s="53">
        <f t="shared" si="363"/>
        <v>120</v>
      </c>
      <c r="L480" s="54">
        <v>32</v>
      </c>
      <c r="M480" s="55">
        <f t="shared" si="394"/>
        <v>0.33333333333333331</v>
      </c>
      <c r="N480" s="56">
        <f t="shared" si="395"/>
        <v>8</v>
      </c>
      <c r="O480" s="57">
        <f t="shared" si="396"/>
        <v>40</v>
      </c>
      <c r="P480" s="58"/>
      <c r="Q480" s="57"/>
      <c r="R480" s="59"/>
      <c r="S480" s="60"/>
      <c r="T480" s="56"/>
      <c r="U480" s="61"/>
      <c r="V480" s="62"/>
      <c r="W480" s="68">
        <f t="shared" si="397"/>
        <v>240</v>
      </c>
      <c r="X480" s="69">
        <f t="shared" si="398"/>
        <v>618137.09949999989</v>
      </c>
      <c r="Y480" s="70">
        <v>2</v>
      </c>
      <c r="Z480" s="71">
        <f t="shared" si="403"/>
        <v>80</v>
      </c>
      <c r="AA480" s="72">
        <f t="shared" si="404"/>
        <v>110483.75049999997</v>
      </c>
      <c r="AB480" s="70">
        <f t="shared" si="372"/>
        <v>12</v>
      </c>
      <c r="AC480" s="139">
        <f t="shared" si="405"/>
        <v>320</v>
      </c>
      <c r="AD480" s="113">
        <f t="shared" si="406"/>
        <v>728620.84999999986</v>
      </c>
      <c r="AE480" s="114"/>
    </row>
    <row r="481" spans="1:31" ht="11.5" customHeight="1" x14ac:dyDescent="0.3">
      <c r="A481" s="112">
        <v>44540</v>
      </c>
      <c r="B481" s="159">
        <f t="shared" si="351"/>
        <v>12</v>
      </c>
      <c r="C481" s="159">
        <f t="shared" si="352"/>
        <v>2021</v>
      </c>
      <c r="D481" s="98" t="s">
        <v>442</v>
      </c>
      <c r="E481" s="77" t="s">
        <v>194</v>
      </c>
      <c r="F481" s="77" t="s">
        <v>195</v>
      </c>
      <c r="G481" s="9" t="s">
        <v>269</v>
      </c>
      <c r="H481" s="154">
        <v>305</v>
      </c>
      <c r="I481" s="78">
        <v>1</v>
      </c>
      <c r="J481" s="67"/>
      <c r="K481" s="53">
        <f t="shared" si="363"/>
        <v>305</v>
      </c>
      <c r="L481" s="54">
        <v>390</v>
      </c>
      <c r="M481" s="55">
        <f t="shared" si="394"/>
        <v>0.27868852459016391</v>
      </c>
      <c r="N481" s="56">
        <f t="shared" si="395"/>
        <v>85</v>
      </c>
      <c r="O481" s="57">
        <f t="shared" si="396"/>
        <v>85</v>
      </c>
      <c r="P481" s="58"/>
      <c r="Q481" s="57"/>
      <c r="R481" s="59"/>
      <c r="S481" s="60"/>
      <c r="T481" s="56"/>
      <c r="U481" s="61"/>
      <c r="V481" s="62"/>
      <c r="W481" s="68">
        <f t="shared" si="397"/>
        <v>305</v>
      </c>
      <c r="X481" s="69">
        <f t="shared" si="398"/>
        <v>618442.09949999989</v>
      </c>
      <c r="Y481" s="70">
        <v>1</v>
      </c>
      <c r="Z481" s="71">
        <f t="shared" si="403"/>
        <v>85</v>
      </c>
      <c r="AA481" s="72">
        <f t="shared" si="404"/>
        <v>110568.75049999997</v>
      </c>
      <c r="AB481" s="70">
        <f t="shared" si="372"/>
        <v>12</v>
      </c>
      <c r="AC481" s="139">
        <f t="shared" si="405"/>
        <v>390</v>
      </c>
      <c r="AD481" s="113">
        <f t="shared" si="406"/>
        <v>729010.84999999986</v>
      </c>
      <c r="AE481" s="114"/>
    </row>
    <row r="482" spans="1:31" ht="11.5" customHeight="1" x14ac:dyDescent="0.3">
      <c r="A482" s="112">
        <v>44540</v>
      </c>
      <c r="B482" s="159">
        <f t="shared" si="351"/>
        <v>12</v>
      </c>
      <c r="C482" s="159">
        <f t="shared" si="352"/>
        <v>2021</v>
      </c>
      <c r="D482" s="98" t="s">
        <v>442</v>
      </c>
      <c r="E482" s="77" t="s">
        <v>194</v>
      </c>
      <c r="F482" s="77" t="s">
        <v>195</v>
      </c>
      <c r="G482" s="9" t="s">
        <v>351</v>
      </c>
      <c r="H482" s="154">
        <v>13</v>
      </c>
      <c r="I482" s="78">
        <v>5</v>
      </c>
      <c r="J482" s="67"/>
      <c r="K482" s="53">
        <f t="shared" si="363"/>
        <v>65</v>
      </c>
      <c r="L482" s="54">
        <v>17</v>
      </c>
      <c r="M482" s="55">
        <f t="shared" si="394"/>
        <v>0.30769230769230771</v>
      </c>
      <c r="N482" s="56">
        <f t="shared" si="395"/>
        <v>4</v>
      </c>
      <c r="O482" s="57">
        <f t="shared" si="396"/>
        <v>20</v>
      </c>
      <c r="P482" s="58"/>
      <c r="Q482" s="57"/>
      <c r="R482" s="59"/>
      <c r="S482" s="60"/>
      <c r="T482" s="56"/>
      <c r="U482" s="61"/>
      <c r="V482" s="62"/>
      <c r="W482" s="68">
        <f t="shared" si="397"/>
        <v>130</v>
      </c>
      <c r="X482" s="69">
        <f t="shared" si="398"/>
        <v>618572.09949999989</v>
      </c>
      <c r="Y482" s="70">
        <v>2</v>
      </c>
      <c r="Z482" s="71">
        <f t="shared" si="403"/>
        <v>40</v>
      </c>
      <c r="AA482" s="72">
        <f t="shared" si="404"/>
        <v>110608.75049999997</v>
      </c>
      <c r="AB482" s="70">
        <f t="shared" si="372"/>
        <v>12</v>
      </c>
      <c r="AC482" s="139">
        <f t="shared" si="405"/>
        <v>170</v>
      </c>
      <c r="AD482" s="113">
        <f t="shared" si="406"/>
        <v>729180.84999999986</v>
      </c>
      <c r="AE482" s="114"/>
    </row>
    <row r="483" spans="1:31" ht="11.5" customHeight="1" x14ac:dyDescent="0.3">
      <c r="A483" s="112">
        <v>44540</v>
      </c>
      <c r="B483" s="159">
        <f t="shared" si="351"/>
        <v>12</v>
      </c>
      <c r="C483" s="159">
        <f t="shared" si="352"/>
        <v>2021</v>
      </c>
      <c r="D483" s="98" t="s">
        <v>442</v>
      </c>
      <c r="E483" s="77" t="s">
        <v>194</v>
      </c>
      <c r="F483" s="77" t="s">
        <v>195</v>
      </c>
      <c r="G483" s="9" t="s">
        <v>457</v>
      </c>
      <c r="H483" s="154">
        <v>32</v>
      </c>
      <c r="I483" s="78">
        <v>1</v>
      </c>
      <c r="J483" s="67"/>
      <c r="K483" s="53">
        <f t="shared" si="363"/>
        <v>32</v>
      </c>
      <c r="L483" s="54">
        <v>45</v>
      </c>
      <c r="M483" s="55">
        <f t="shared" si="394"/>
        <v>0.40625</v>
      </c>
      <c r="N483" s="56">
        <f t="shared" si="395"/>
        <v>13</v>
      </c>
      <c r="O483" s="57">
        <f t="shared" si="396"/>
        <v>13</v>
      </c>
      <c r="P483" s="58"/>
      <c r="Q483" s="57"/>
      <c r="R483" s="59"/>
      <c r="S483" s="60"/>
      <c r="T483" s="56"/>
      <c r="U483" s="61"/>
      <c r="V483" s="62"/>
      <c r="W483" s="68">
        <f t="shared" si="397"/>
        <v>32</v>
      </c>
      <c r="X483" s="69">
        <f t="shared" si="398"/>
        <v>618604.09949999989</v>
      </c>
      <c r="Y483" s="70">
        <v>1</v>
      </c>
      <c r="Z483" s="71">
        <f t="shared" si="403"/>
        <v>13</v>
      </c>
      <c r="AA483" s="72">
        <f t="shared" si="404"/>
        <v>110621.75049999997</v>
      </c>
      <c r="AB483" s="70">
        <f t="shared" si="372"/>
        <v>12</v>
      </c>
      <c r="AC483" s="139">
        <f t="shared" si="405"/>
        <v>45</v>
      </c>
      <c r="AD483" s="113">
        <f t="shared" si="406"/>
        <v>729225.84999999986</v>
      </c>
      <c r="AE483" s="114"/>
    </row>
    <row r="484" spans="1:31" ht="11.5" customHeight="1" x14ac:dyDescent="0.3">
      <c r="A484" s="112">
        <v>44540</v>
      </c>
      <c r="B484" s="159">
        <f t="shared" si="351"/>
        <v>12</v>
      </c>
      <c r="C484" s="159">
        <f t="shared" si="352"/>
        <v>2021</v>
      </c>
      <c r="D484" s="98" t="s">
        <v>442</v>
      </c>
      <c r="E484" s="77" t="s">
        <v>194</v>
      </c>
      <c r="F484" s="77" t="s">
        <v>195</v>
      </c>
      <c r="G484" s="9" t="s">
        <v>39</v>
      </c>
      <c r="H484" s="154">
        <v>8</v>
      </c>
      <c r="I484" s="78">
        <v>54</v>
      </c>
      <c r="J484" s="67"/>
      <c r="K484" s="53">
        <f t="shared" si="363"/>
        <v>432</v>
      </c>
      <c r="L484" s="54">
        <v>9.8000000000000007</v>
      </c>
      <c r="M484" s="55">
        <f t="shared" si="394"/>
        <v>0.22500000000000009</v>
      </c>
      <c r="N484" s="56">
        <f t="shared" si="395"/>
        <v>1.8000000000000007</v>
      </c>
      <c r="O484" s="57">
        <f t="shared" si="39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97"/>
        <v>432</v>
      </c>
      <c r="X484" s="69">
        <f t="shared" si="398"/>
        <v>619036.09949999989</v>
      </c>
      <c r="Y484" s="70">
        <v>1</v>
      </c>
      <c r="Z484" s="71">
        <f t="shared" si="403"/>
        <v>97.200000000000045</v>
      </c>
      <c r="AA484" s="72">
        <f t="shared" si="404"/>
        <v>110718.95049999996</v>
      </c>
      <c r="AB484" s="70">
        <f t="shared" si="372"/>
        <v>12</v>
      </c>
      <c r="AC484" s="139">
        <f t="shared" si="405"/>
        <v>529.20000000000005</v>
      </c>
      <c r="AD484" s="113">
        <f t="shared" si="406"/>
        <v>729755.04999999981</v>
      </c>
      <c r="AE484" s="114"/>
    </row>
    <row r="485" spans="1:31" ht="11.5" customHeight="1" x14ac:dyDescent="0.3">
      <c r="A485" s="112">
        <v>44540</v>
      </c>
      <c r="B485" s="159">
        <f t="shared" si="351"/>
        <v>12</v>
      </c>
      <c r="C485" s="159">
        <f t="shared" si="352"/>
        <v>2021</v>
      </c>
      <c r="D485" s="98" t="s">
        <v>442</v>
      </c>
      <c r="E485" s="77" t="s">
        <v>194</v>
      </c>
      <c r="F485" s="77" t="s">
        <v>195</v>
      </c>
      <c r="G485" s="9" t="s">
        <v>40</v>
      </c>
      <c r="H485" s="154">
        <v>7.3</v>
      </c>
      <c r="I485" s="78">
        <v>54</v>
      </c>
      <c r="J485" s="67"/>
      <c r="K485" s="53">
        <f t="shared" si="363"/>
        <v>394.2</v>
      </c>
      <c r="L485" s="54">
        <v>9.8000000000000007</v>
      </c>
      <c r="M485" s="55">
        <f t="shared" si="394"/>
        <v>0.34246575342465768</v>
      </c>
      <c r="N485" s="56">
        <f t="shared" si="395"/>
        <v>2.5000000000000009</v>
      </c>
      <c r="O485" s="57">
        <f t="shared" si="39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97"/>
        <v>394.2</v>
      </c>
      <c r="X485" s="69">
        <f t="shared" si="398"/>
        <v>619430.29949999985</v>
      </c>
      <c r="Y485" s="70">
        <v>1</v>
      </c>
      <c r="Z485" s="71">
        <f t="shared" si="403"/>
        <v>135.00000000000006</v>
      </c>
      <c r="AA485" s="72">
        <f t="shared" si="404"/>
        <v>110853.95049999996</v>
      </c>
      <c r="AB485" s="70">
        <f t="shared" si="372"/>
        <v>12</v>
      </c>
      <c r="AC485" s="139">
        <f t="shared" si="405"/>
        <v>529.20000000000005</v>
      </c>
      <c r="AD485" s="113">
        <f t="shared" si="406"/>
        <v>730284.24999999977</v>
      </c>
      <c r="AE485" s="114"/>
    </row>
    <row r="486" spans="1:31" ht="11.5" customHeight="1" x14ac:dyDescent="0.3">
      <c r="A486" s="112">
        <v>44540</v>
      </c>
      <c r="B486" s="159">
        <f t="shared" si="351"/>
        <v>12</v>
      </c>
      <c r="C486" s="159">
        <f t="shared" si="352"/>
        <v>2021</v>
      </c>
      <c r="D486" s="98" t="s">
        <v>442</v>
      </c>
      <c r="E486" s="77" t="s">
        <v>194</v>
      </c>
      <c r="F486" s="77" t="s">
        <v>195</v>
      </c>
      <c r="G486" s="9" t="s">
        <v>443</v>
      </c>
      <c r="H486" s="154">
        <v>1.4</v>
      </c>
      <c r="I486" s="78">
        <v>300</v>
      </c>
      <c r="J486" s="67"/>
      <c r="K486" s="53">
        <f t="shared" si="363"/>
        <v>420</v>
      </c>
      <c r="L486" s="54">
        <v>2.5</v>
      </c>
      <c r="M486" s="55">
        <f t="shared" si="394"/>
        <v>0.78571428571428581</v>
      </c>
      <c r="N486" s="56">
        <f t="shared" si="395"/>
        <v>1.1000000000000001</v>
      </c>
      <c r="O486" s="57">
        <f t="shared" si="396"/>
        <v>330</v>
      </c>
      <c r="P486" s="58"/>
      <c r="Q486" s="57"/>
      <c r="R486" s="59"/>
      <c r="S486" s="60"/>
      <c r="T486" s="56"/>
      <c r="U486" s="61"/>
      <c r="V486" s="62"/>
      <c r="W486" s="68">
        <f t="shared" si="397"/>
        <v>420</v>
      </c>
      <c r="X486" s="69">
        <f t="shared" si="398"/>
        <v>619850.29949999985</v>
      </c>
      <c r="Y486" s="70">
        <v>1</v>
      </c>
      <c r="Z486" s="71">
        <f t="shared" si="403"/>
        <v>330</v>
      </c>
      <c r="AA486" s="72">
        <f t="shared" si="404"/>
        <v>111183.95049999996</v>
      </c>
      <c r="AB486" s="70">
        <f t="shared" si="372"/>
        <v>12</v>
      </c>
      <c r="AC486" s="139">
        <f t="shared" si="405"/>
        <v>750</v>
      </c>
      <c r="AD486" s="113">
        <f t="shared" si="406"/>
        <v>731034.24999999977</v>
      </c>
      <c r="AE486" s="114"/>
    </row>
    <row r="487" spans="1:31" ht="11.5" customHeight="1" x14ac:dyDescent="0.3">
      <c r="A487" s="112">
        <v>44540</v>
      </c>
      <c r="B487" s="159">
        <f t="shared" si="351"/>
        <v>12</v>
      </c>
      <c r="C487" s="159">
        <f t="shared" si="352"/>
        <v>2021</v>
      </c>
      <c r="D487" s="98" t="s">
        <v>444</v>
      </c>
      <c r="E487" s="77" t="s">
        <v>358</v>
      </c>
      <c r="F487" s="77" t="s">
        <v>359</v>
      </c>
      <c r="G487" s="9" t="s">
        <v>445</v>
      </c>
      <c r="H487" s="154">
        <v>8.6999999999999993</v>
      </c>
      <c r="I487" s="78">
        <v>225</v>
      </c>
      <c r="J487" s="67"/>
      <c r="K487" s="53">
        <f t="shared" si="363"/>
        <v>1957.4999999999998</v>
      </c>
      <c r="L487" s="54">
        <v>9.3000000000000007</v>
      </c>
      <c r="M487" s="55">
        <f t="shared" si="394"/>
        <v>6.8965517241379476E-2</v>
      </c>
      <c r="N487" s="56">
        <f t="shared" si="395"/>
        <v>0.60000000000000142</v>
      </c>
      <c r="O487" s="57">
        <f t="shared" si="39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97"/>
        <v>9787.4999999999982</v>
      </c>
      <c r="X487" s="69">
        <f t="shared" si="398"/>
        <v>629637.79949999985</v>
      </c>
      <c r="Y487" s="70">
        <v>5</v>
      </c>
      <c r="Z487" s="71">
        <f t="shared" si="403"/>
        <v>675.00000000000159</v>
      </c>
      <c r="AA487" s="72">
        <f t="shared" si="404"/>
        <v>111858.95049999996</v>
      </c>
      <c r="AB487" s="70">
        <f t="shared" si="372"/>
        <v>12</v>
      </c>
      <c r="AC487" s="139">
        <f t="shared" si="405"/>
        <v>10462.5</v>
      </c>
      <c r="AD487" s="113">
        <f t="shared" si="406"/>
        <v>741496.74999999977</v>
      </c>
      <c r="AE487" s="114"/>
    </row>
    <row r="488" spans="1:31" ht="11.5" customHeight="1" x14ac:dyDescent="0.3">
      <c r="A488" s="112">
        <v>44540</v>
      </c>
      <c r="B488" s="159">
        <f t="shared" si="351"/>
        <v>12</v>
      </c>
      <c r="C488" s="159">
        <f t="shared" si="352"/>
        <v>2021</v>
      </c>
      <c r="D488" s="98" t="s">
        <v>444</v>
      </c>
      <c r="E488" s="77" t="s">
        <v>358</v>
      </c>
      <c r="F488" s="77" t="s">
        <v>359</v>
      </c>
      <c r="G488" s="9" t="s">
        <v>323</v>
      </c>
      <c r="H488" s="154">
        <v>7.7</v>
      </c>
      <c r="I488" s="78">
        <v>60</v>
      </c>
      <c r="J488" s="67"/>
      <c r="K488" s="53">
        <f t="shared" si="363"/>
        <v>462</v>
      </c>
      <c r="L488" s="54">
        <v>9.5</v>
      </c>
      <c r="M488" s="55">
        <f t="shared" si="394"/>
        <v>0.23376623376623373</v>
      </c>
      <c r="N488" s="56">
        <f t="shared" si="395"/>
        <v>1.7999999999999998</v>
      </c>
      <c r="O488" s="57">
        <f t="shared" si="39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97"/>
        <v>2772</v>
      </c>
      <c r="X488" s="69">
        <f t="shared" si="398"/>
        <v>632409.79949999985</v>
      </c>
      <c r="Y488" s="70">
        <v>6</v>
      </c>
      <c r="Z488" s="71">
        <f t="shared" si="403"/>
        <v>647.99999999999989</v>
      </c>
      <c r="AA488" s="72">
        <f t="shared" si="404"/>
        <v>112506.95049999996</v>
      </c>
      <c r="AB488" s="70">
        <f t="shared" si="372"/>
        <v>12</v>
      </c>
      <c r="AC488" s="139">
        <f t="shared" si="405"/>
        <v>3420</v>
      </c>
      <c r="AD488" s="113">
        <f t="shared" si="406"/>
        <v>744916.74999999977</v>
      </c>
      <c r="AE488" s="114"/>
    </row>
    <row r="489" spans="1:31" ht="11.5" customHeight="1" x14ac:dyDescent="0.3">
      <c r="A489" s="112">
        <v>44540</v>
      </c>
      <c r="B489" s="159">
        <f t="shared" si="351"/>
        <v>12</v>
      </c>
      <c r="C489" s="159">
        <f t="shared" si="352"/>
        <v>2021</v>
      </c>
      <c r="D489" s="98" t="s">
        <v>444</v>
      </c>
      <c r="E489" s="77" t="s">
        <v>358</v>
      </c>
      <c r="F489" s="77" t="s">
        <v>359</v>
      </c>
      <c r="G489" s="9" t="s">
        <v>364</v>
      </c>
      <c r="H489" s="154">
        <v>6.8</v>
      </c>
      <c r="I489" s="78">
        <v>45</v>
      </c>
      <c r="J489" s="67"/>
      <c r="K489" s="53">
        <f t="shared" si="363"/>
        <v>306</v>
      </c>
      <c r="L489" s="54">
        <v>9</v>
      </c>
      <c r="M489" s="55">
        <f t="shared" si="394"/>
        <v>0.3235294117647059</v>
      </c>
      <c r="N489" s="56">
        <f t="shared" si="395"/>
        <v>2.2000000000000002</v>
      </c>
      <c r="O489" s="57">
        <f t="shared" si="39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97"/>
        <v>2142</v>
      </c>
      <c r="X489" s="69">
        <f t="shared" si="398"/>
        <v>634551.79949999985</v>
      </c>
      <c r="Y489" s="70">
        <v>7</v>
      </c>
      <c r="Z489" s="71">
        <f t="shared" si="403"/>
        <v>693.00000000000011</v>
      </c>
      <c r="AA489" s="72">
        <f t="shared" si="404"/>
        <v>113199.95049999996</v>
      </c>
      <c r="AB489" s="70">
        <f t="shared" si="372"/>
        <v>12</v>
      </c>
      <c r="AC489" s="139">
        <f t="shared" si="405"/>
        <v>2835</v>
      </c>
      <c r="AD489" s="113">
        <f t="shared" si="406"/>
        <v>747751.74999999977</v>
      </c>
      <c r="AE489" s="114"/>
    </row>
    <row r="490" spans="1:31" ht="11.5" customHeight="1" x14ac:dyDescent="0.3">
      <c r="A490" s="112">
        <v>44540</v>
      </c>
      <c r="B490" s="159">
        <f t="shared" si="351"/>
        <v>12</v>
      </c>
      <c r="C490" s="159">
        <f t="shared" si="352"/>
        <v>2021</v>
      </c>
      <c r="D490" s="98" t="s">
        <v>444</v>
      </c>
      <c r="E490" s="77" t="s">
        <v>358</v>
      </c>
      <c r="F490" s="77" t="s">
        <v>359</v>
      </c>
      <c r="G490" s="9" t="s">
        <v>34</v>
      </c>
      <c r="H490" s="154">
        <v>1.3</v>
      </c>
      <c r="I490" s="78">
        <v>25</v>
      </c>
      <c r="J490" s="67"/>
      <c r="K490" s="53">
        <f t="shared" si="363"/>
        <v>32.5</v>
      </c>
      <c r="L490" s="54">
        <v>2.5</v>
      </c>
      <c r="M490" s="55">
        <f t="shared" si="394"/>
        <v>0.92307692307692302</v>
      </c>
      <c r="N490" s="56">
        <f t="shared" si="395"/>
        <v>1.2</v>
      </c>
      <c r="O490" s="57">
        <f t="shared" si="396"/>
        <v>30</v>
      </c>
      <c r="P490" s="58"/>
      <c r="Q490" s="57"/>
      <c r="R490" s="59"/>
      <c r="S490" s="60"/>
      <c r="T490" s="56"/>
      <c r="U490" s="61"/>
      <c r="V490" s="62"/>
      <c r="W490" s="68">
        <f t="shared" si="397"/>
        <v>162.5</v>
      </c>
      <c r="X490" s="69">
        <f t="shared" si="398"/>
        <v>634714.29949999985</v>
      </c>
      <c r="Y490" s="70">
        <v>5</v>
      </c>
      <c r="Z490" s="71">
        <f t="shared" si="403"/>
        <v>150</v>
      </c>
      <c r="AA490" s="72">
        <f t="shared" si="404"/>
        <v>113349.95049999996</v>
      </c>
      <c r="AB490" s="70">
        <f t="shared" si="372"/>
        <v>12</v>
      </c>
      <c r="AC490" s="139">
        <f t="shared" si="405"/>
        <v>312.5</v>
      </c>
      <c r="AD490" s="113">
        <f t="shared" si="406"/>
        <v>748064.24999999977</v>
      </c>
      <c r="AE490" s="114"/>
    </row>
    <row r="491" spans="1:31" ht="11.5" customHeight="1" x14ac:dyDescent="0.3">
      <c r="A491" s="112">
        <v>44540</v>
      </c>
      <c r="B491" s="159">
        <f t="shared" si="351"/>
        <v>12</v>
      </c>
      <c r="C491" s="159">
        <f t="shared" si="352"/>
        <v>2021</v>
      </c>
      <c r="D491" s="98" t="s">
        <v>444</v>
      </c>
      <c r="E491" s="77" t="s">
        <v>358</v>
      </c>
      <c r="F491" s="77" t="s">
        <v>359</v>
      </c>
      <c r="G491" s="9" t="s">
        <v>385</v>
      </c>
      <c r="H491" s="154">
        <v>28</v>
      </c>
      <c r="I491" s="78">
        <v>25</v>
      </c>
      <c r="J491" s="67"/>
      <c r="K491" s="53">
        <f t="shared" si="363"/>
        <v>700</v>
      </c>
      <c r="L491" s="54">
        <v>40</v>
      </c>
      <c r="M491" s="55">
        <f t="shared" si="394"/>
        <v>0.42857142857142855</v>
      </c>
      <c r="N491" s="56">
        <f t="shared" si="395"/>
        <v>12</v>
      </c>
      <c r="O491" s="57">
        <f t="shared" si="396"/>
        <v>300</v>
      </c>
      <c r="P491" s="58"/>
      <c r="Q491" s="57"/>
      <c r="R491" s="59"/>
      <c r="S491" s="60"/>
      <c r="T491" s="56"/>
      <c r="U491" s="61"/>
      <c r="V491" s="62"/>
      <c r="W491" s="68">
        <f t="shared" si="397"/>
        <v>700</v>
      </c>
      <c r="X491" s="69">
        <f t="shared" si="398"/>
        <v>635414.29949999985</v>
      </c>
      <c r="Y491" s="70">
        <v>1</v>
      </c>
      <c r="Z491" s="71">
        <f t="shared" si="403"/>
        <v>300</v>
      </c>
      <c r="AA491" s="72">
        <f t="shared" si="404"/>
        <v>113649.95049999996</v>
      </c>
      <c r="AB491" s="70">
        <f t="shared" si="372"/>
        <v>12</v>
      </c>
      <c r="AC491" s="139">
        <f t="shared" si="405"/>
        <v>1000</v>
      </c>
      <c r="AD491" s="113">
        <f t="shared" si="406"/>
        <v>749064.24999999977</v>
      </c>
      <c r="AE491" s="114"/>
    </row>
    <row r="492" spans="1:31" ht="11.5" customHeight="1" x14ac:dyDescent="0.3">
      <c r="A492" s="112">
        <v>44540</v>
      </c>
      <c r="B492" s="159">
        <f t="shared" si="351"/>
        <v>12</v>
      </c>
      <c r="C492" s="159">
        <f t="shared" si="352"/>
        <v>2021</v>
      </c>
      <c r="D492" s="98" t="s">
        <v>444</v>
      </c>
      <c r="E492" s="77" t="s">
        <v>358</v>
      </c>
      <c r="F492" s="77" t="s">
        <v>359</v>
      </c>
      <c r="G492" s="9" t="s">
        <v>351</v>
      </c>
      <c r="H492" s="154">
        <v>13</v>
      </c>
      <c r="I492" s="78">
        <v>5</v>
      </c>
      <c r="J492" s="67"/>
      <c r="K492" s="53">
        <f t="shared" si="363"/>
        <v>65</v>
      </c>
      <c r="L492" s="54">
        <v>17</v>
      </c>
      <c r="M492" s="55">
        <f t="shared" si="394"/>
        <v>0.30769230769230771</v>
      </c>
      <c r="N492" s="56">
        <f t="shared" si="395"/>
        <v>4</v>
      </c>
      <c r="O492" s="57">
        <f t="shared" si="396"/>
        <v>20</v>
      </c>
      <c r="P492" s="58"/>
      <c r="Q492" s="57"/>
      <c r="R492" s="59"/>
      <c r="S492" s="60"/>
      <c r="T492" s="56"/>
      <c r="U492" s="61"/>
      <c r="V492" s="62"/>
      <c r="W492" s="68">
        <f t="shared" si="397"/>
        <v>130</v>
      </c>
      <c r="X492" s="69">
        <f t="shared" si="398"/>
        <v>635544.29949999985</v>
      </c>
      <c r="Y492" s="70">
        <v>2</v>
      </c>
      <c r="Z492" s="71">
        <f t="shared" si="403"/>
        <v>40</v>
      </c>
      <c r="AA492" s="72">
        <f t="shared" si="404"/>
        <v>113689.95049999996</v>
      </c>
      <c r="AB492" s="70">
        <f t="shared" si="372"/>
        <v>12</v>
      </c>
      <c r="AC492" s="139">
        <f t="shared" si="405"/>
        <v>170</v>
      </c>
      <c r="AD492" s="113">
        <f t="shared" si="406"/>
        <v>749234.24999999977</v>
      </c>
      <c r="AE492" s="114"/>
    </row>
    <row r="493" spans="1:31" ht="11.5" customHeight="1" x14ac:dyDescent="0.3">
      <c r="A493" s="112">
        <v>44540</v>
      </c>
      <c r="B493" s="159">
        <f t="shared" si="351"/>
        <v>12</v>
      </c>
      <c r="C493" s="159">
        <f t="shared" si="352"/>
        <v>2021</v>
      </c>
      <c r="D493" s="98" t="s">
        <v>444</v>
      </c>
      <c r="E493" s="77" t="s">
        <v>358</v>
      </c>
      <c r="F493" s="77" t="s">
        <v>359</v>
      </c>
      <c r="G493" s="9" t="s">
        <v>446</v>
      </c>
      <c r="H493" s="154">
        <v>7.5</v>
      </c>
      <c r="I493" s="78">
        <v>51</v>
      </c>
      <c r="J493" s="67"/>
      <c r="K493" s="53">
        <f t="shared" si="363"/>
        <v>382.5</v>
      </c>
      <c r="L493" s="54">
        <v>9.5</v>
      </c>
      <c r="M493" s="55">
        <f t="shared" si="394"/>
        <v>0.26666666666666666</v>
      </c>
      <c r="N493" s="56">
        <f t="shared" si="395"/>
        <v>2</v>
      </c>
      <c r="O493" s="57">
        <f t="shared" si="396"/>
        <v>102</v>
      </c>
      <c r="P493" s="58"/>
      <c r="Q493" s="57"/>
      <c r="R493" s="59"/>
      <c r="S493" s="60"/>
      <c r="T493" s="56"/>
      <c r="U493" s="61"/>
      <c r="V493" s="62"/>
      <c r="W493" s="68">
        <f t="shared" si="397"/>
        <v>382.5</v>
      </c>
      <c r="X493" s="69">
        <f t="shared" si="398"/>
        <v>635926.79949999985</v>
      </c>
      <c r="Y493" s="70">
        <v>1</v>
      </c>
      <c r="Z493" s="71">
        <f t="shared" si="403"/>
        <v>102</v>
      </c>
      <c r="AA493" s="72">
        <f t="shared" si="404"/>
        <v>113791.95049999996</v>
      </c>
      <c r="AB493" s="70">
        <f t="shared" si="372"/>
        <v>12</v>
      </c>
      <c r="AC493" s="139">
        <f t="shared" si="405"/>
        <v>484.5</v>
      </c>
      <c r="AD493" s="113">
        <f t="shared" si="406"/>
        <v>749718.74999999977</v>
      </c>
      <c r="AE493" s="114"/>
    </row>
    <row r="494" spans="1:31" ht="11.5" customHeight="1" x14ac:dyDescent="0.3">
      <c r="A494" s="112">
        <v>44545</v>
      </c>
      <c r="B494" s="159">
        <f t="shared" si="351"/>
        <v>12</v>
      </c>
      <c r="C494" s="159">
        <f t="shared" si="352"/>
        <v>2021</v>
      </c>
      <c r="D494" s="98" t="s">
        <v>447</v>
      </c>
      <c r="E494" s="77" t="s">
        <v>108</v>
      </c>
      <c r="F494" s="77" t="s">
        <v>109</v>
      </c>
      <c r="G494" s="9" t="s">
        <v>283</v>
      </c>
      <c r="H494" s="154">
        <v>9.1</v>
      </c>
      <c r="I494" s="78">
        <v>220</v>
      </c>
      <c r="J494" s="67"/>
      <c r="K494" s="53">
        <f t="shared" si="363"/>
        <v>2002</v>
      </c>
      <c r="L494" s="54">
        <v>9.1999999999999993</v>
      </c>
      <c r="M494" s="55">
        <f t="shared" si="394"/>
        <v>1.098901098901095E-2</v>
      </c>
      <c r="N494" s="56">
        <f t="shared" si="395"/>
        <v>9.9999999999999645E-2</v>
      </c>
      <c r="O494" s="57">
        <f t="shared" si="39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97"/>
        <v>6006</v>
      </c>
      <c r="X494" s="69">
        <f t="shared" si="398"/>
        <v>641932.79949999985</v>
      </c>
      <c r="Y494" s="70">
        <v>3</v>
      </c>
      <c r="Z494" s="71">
        <f t="shared" si="403"/>
        <v>65.999999999999773</v>
      </c>
      <c r="AA494" s="72">
        <f t="shared" si="404"/>
        <v>113857.95049999996</v>
      </c>
      <c r="AB494" s="70">
        <f t="shared" si="372"/>
        <v>12</v>
      </c>
      <c r="AC494" s="139">
        <f t="shared" si="405"/>
        <v>6072</v>
      </c>
      <c r="AD494" s="113">
        <f t="shared" si="406"/>
        <v>755790.74999999977</v>
      </c>
      <c r="AE494" s="114"/>
    </row>
    <row r="495" spans="1:31" ht="11.5" customHeight="1" x14ac:dyDescent="0.3">
      <c r="A495" s="112">
        <v>44545</v>
      </c>
      <c r="B495" s="159">
        <f t="shared" ref="B495" si="407">MONTH(A495)</f>
        <v>12</v>
      </c>
      <c r="C495" s="159">
        <f t="shared" ref="C495" si="408">YEAR(A495)</f>
        <v>2021</v>
      </c>
      <c r="D495" s="98" t="s">
        <v>447</v>
      </c>
      <c r="E495" s="77" t="s">
        <v>108</v>
      </c>
      <c r="F495" s="77" t="s">
        <v>109</v>
      </c>
      <c r="G495" s="9" t="s">
        <v>283</v>
      </c>
      <c r="H495" s="154">
        <v>8.6999999999999993</v>
      </c>
      <c r="I495" s="78">
        <v>220</v>
      </c>
      <c r="J495" s="67"/>
      <c r="K495" s="53">
        <f t="shared" ref="K495:K528" si="409">I495*H495</f>
        <v>1913.9999999999998</v>
      </c>
      <c r="L495" s="54">
        <v>9.1999999999999993</v>
      </c>
      <c r="M495" s="55">
        <f t="shared" ref="M495:M528" si="410">(L495-H495)/H495</f>
        <v>5.7471264367816098E-2</v>
      </c>
      <c r="N495" s="56">
        <f t="shared" ref="N495:N528" si="411">L495-H495</f>
        <v>0.5</v>
      </c>
      <c r="O495" s="57">
        <f t="shared" ref="O495:O528" si="412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13">K495*Y495</f>
        <v>5741.9999999999991</v>
      </c>
      <c r="X495" s="69">
        <f t="shared" si="398"/>
        <v>647674.79949999985</v>
      </c>
      <c r="Y495" s="70">
        <v>3</v>
      </c>
      <c r="Z495" s="71">
        <f t="shared" ref="Z495" si="414">O495*Y495</f>
        <v>330</v>
      </c>
      <c r="AA495" s="72">
        <f t="shared" ref="AA495" si="415">AA494+Z495</f>
        <v>114187.95049999996</v>
      </c>
      <c r="AB495" s="70">
        <f t="shared" si="372"/>
        <v>12</v>
      </c>
      <c r="AC495" s="139">
        <f t="shared" ref="AC495" si="416">W495+Z495</f>
        <v>6071.9999999999991</v>
      </c>
      <c r="AD495" s="113">
        <f t="shared" ref="AD495" si="417">X495+AA495</f>
        <v>761862.74999999977</v>
      </c>
      <c r="AE495" s="114"/>
    </row>
    <row r="496" spans="1:31" ht="11.5" customHeight="1" x14ac:dyDescent="0.3">
      <c r="A496" s="112">
        <v>44545</v>
      </c>
      <c r="B496" s="159">
        <f t="shared" si="351"/>
        <v>12</v>
      </c>
      <c r="C496" s="159">
        <f t="shared" si="352"/>
        <v>2021</v>
      </c>
      <c r="D496" s="98" t="s">
        <v>448</v>
      </c>
      <c r="E496" s="77" t="s">
        <v>80</v>
      </c>
      <c r="F496" s="77" t="s">
        <v>81</v>
      </c>
      <c r="G496" s="9" t="s">
        <v>283</v>
      </c>
      <c r="H496" s="154">
        <v>8.6999999999999993</v>
      </c>
      <c r="I496" s="78">
        <v>220</v>
      </c>
      <c r="J496" s="67"/>
      <c r="K496" s="53">
        <f t="shared" si="409"/>
        <v>1913.9999999999998</v>
      </c>
      <c r="L496" s="54">
        <v>9.1999999999999993</v>
      </c>
      <c r="M496" s="55">
        <f t="shared" si="410"/>
        <v>5.7471264367816098E-2</v>
      </c>
      <c r="N496" s="56">
        <f t="shared" si="411"/>
        <v>0.5</v>
      </c>
      <c r="O496" s="57">
        <f t="shared" si="412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18">K496*Y496</f>
        <v>1913.9999999999998</v>
      </c>
      <c r="X496" s="69">
        <f t="shared" ref="X496:X505" si="419">X495+W496</f>
        <v>649588.79949999985</v>
      </c>
      <c r="Y496" s="70">
        <v>1</v>
      </c>
      <c r="Z496" s="71">
        <f t="shared" ref="Z496:Z505" si="420">O496*Y496</f>
        <v>110</v>
      </c>
      <c r="AA496" s="72">
        <f t="shared" ref="AA496:AA505" si="421">AA495+Z496</f>
        <v>114297.95049999996</v>
      </c>
      <c r="AB496" s="70">
        <f t="shared" si="372"/>
        <v>12</v>
      </c>
      <c r="AC496" s="139">
        <f t="shared" ref="AC496:AC505" si="422">W496+Z496</f>
        <v>2023.9999999999998</v>
      </c>
      <c r="AD496" s="113">
        <f t="shared" ref="AD496:AD505" si="423">X496+AA496</f>
        <v>763886.74999999977</v>
      </c>
      <c r="AE496" s="114"/>
    </row>
    <row r="497" spans="1:31" ht="11.5" customHeight="1" x14ac:dyDescent="0.3">
      <c r="A497" s="112">
        <v>44545</v>
      </c>
      <c r="B497" s="159">
        <f t="shared" ref="B497" si="424">MONTH(A497)</f>
        <v>12</v>
      </c>
      <c r="C497" s="159">
        <f t="shared" ref="C497" si="425">YEAR(A497)</f>
        <v>2021</v>
      </c>
      <c r="D497" s="98" t="s">
        <v>448</v>
      </c>
      <c r="E497" s="77" t="s">
        <v>80</v>
      </c>
      <c r="F497" s="77" t="s">
        <v>81</v>
      </c>
      <c r="G497" s="9" t="s">
        <v>283</v>
      </c>
      <c r="H497" s="154">
        <v>9</v>
      </c>
      <c r="I497" s="78">
        <v>220</v>
      </c>
      <c r="J497" s="67"/>
      <c r="K497" s="53">
        <f t="shared" si="409"/>
        <v>1980</v>
      </c>
      <c r="L497" s="54">
        <v>9.1999999999999993</v>
      </c>
      <c r="M497" s="55">
        <f t="shared" si="410"/>
        <v>2.2222222222222143E-2</v>
      </c>
      <c r="N497" s="56">
        <f t="shared" si="411"/>
        <v>0.19999999999999929</v>
      </c>
      <c r="O497" s="57">
        <f t="shared" si="412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18"/>
        <v>7920</v>
      </c>
      <c r="X497" s="69">
        <f t="shared" si="419"/>
        <v>657508.79949999985</v>
      </c>
      <c r="Y497" s="70">
        <v>4</v>
      </c>
      <c r="Z497" s="71">
        <f t="shared" si="420"/>
        <v>175.99999999999937</v>
      </c>
      <c r="AA497" s="72">
        <f t="shared" si="421"/>
        <v>114473.95049999996</v>
      </c>
      <c r="AB497" s="70">
        <f t="shared" si="372"/>
        <v>12</v>
      </c>
      <c r="AC497" s="139">
        <f t="shared" si="422"/>
        <v>8095.9999999999991</v>
      </c>
      <c r="AD497" s="113">
        <f t="shared" si="423"/>
        <v>771982.74999999977</v>
      </c>
      <c r="AE497" s="114"/>
    </row>
    <row r="498" spans="1:31" ht="11.5" customHeight="1" x14ac:dyDescent="0.3">
      <c r="A498" s="112">
        <v>44545</v>
      </c>
      <c r="B498" s="159">
        <f t="shared" si="351"/>
        <v>12</v>
      </c>
      <c r="C498" s="159">
        <f t="shared" si="352"/>
        <v>2021</v>
      </c>
      <c r="D498" s="98" t="s">
        <v>448</v>
      </c>
      <c r="E498" s="77" t="s">
        <v>80</v>
      </c>
      <c r="F498" s="77" t="s">
        <v>81</v>
      </c>
      <c r="G498" s="9" t="s">
        <v>449</v>
      </c>
      <c r="H498" s="154">
        <v>9</v>
      </c>
      <c r="I498" s="78">
        <v>220</v>
      </c>
      <c r="J498" s="67"/>
      <c r="K498" s="53">
        <f t="shared" si="409"/>
        <v>1980</v>
      </c>
      <c r="L498" s="54">
        <v>9.1999999999999993</v>
      </c>
      <c r="M498" s="55">
        <f t="shared" si="410"/>
        <v>2.2222222222222143E-2</v>
      </c>
      <c r="N498" s="56">
        <f t="shared" si="411"/>
        <v>0.19999999999999929</v>
      </c>
      <c r="O498" s="57">
        <f t="shared" si="412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18"/>
        <v>1980</v>
      </c>
      <c r="X498" s="69">
        <f t="shared" si="419"/>
        <v>659488.79949999985</v>
      </c>
      <c r="Y498" s="70">
        <v>1</v>
      </c>
      <c r="Z498" s="71">
        <f t="shared" si="420"/>
        <v>43.999999999999844</v>
      </c>
      <c r="AA498" s="72">
        <f t="shared" si="421"/>
        <v>114517.95049999996</v>
      </c>
      <c r="AB498" s="70">
        <f t="shared" si="372"/>
        <v>12</v>
      </c>
      <c r="AC498" s="139">
        <f t="shared" si="422"/>
        <v>2023.9999999999998</v>
      </c>
      <c r="AD498" s="113">
        <f t="shared" si="423"/>
        <v>774006.74999999977</v>
      </c>
      <c r="AE498" s="114"/>
    </row>
    <row r="499" spans="1:31" ht="11.5" customHeight="1" x14ac:dyDescent="0.3">
      <c r="A499" s="112">
        <v>44545</v>
      </c>
      <c r="B499" s="159">
        <f t="shared" ref="B499:B510" si="426">MONTH(A499)</f>
        <v>12</v>
      </c>
      <c r="C499" s="159">
        <f t="shared" ref="C499:C510" si="427">YEAR(A499)</f>
        <v>2021</v>
      </c>
      <c r="D499" s="98" t="s">
        <v>448</v>
      </c>
      <c r="E499" s="77" t="s">
        <v>80</v>
      </c>
      <c r="F499" s="77" t="s">
        <v>81</v>
      </c>
      <c r="G499" s="9" t="s">
        <v>351</v>
      </c>
      <c r="H499" s="154">
        <v>13</v>
      </c>
      <c r="I499" s="78">
        <v>5</v>
      </c>
      <c r="J499" s="67"/>
      <c r="K499" s="53">
        <f t="shared" si="409"/>
        <v>65</v>
      </c>
      <c r="L499" s="54">
        <v>17</v>
      </c>
      <c r="M499" s="55">
        <f t="shared" si="410"/>
        <v>0.30769230769230771</v>
      </c>
      <c r="N499" s="56">
        <f t="shared" si="411"/>
        <v>4</v>
      </c>
      <c r="O499" s="57">
        <f t="shared" si="412"/>
        <v>20</v>
      </c>
      <c r="P499" s="58"/>
      <c r="Q499" s="57"/>
      <c r="R499" s="59"/>
      <c r="S499" s="60"/>
      <c r="T499" s="56"/>
      <c r="U499" s="61"/>
      <c r="V499" s="62"/>
      <c r="W499" s="68">
        <f t="shared" si="418"/>
        <v>260</v>
      </c>
      <c r="X499" s="69">
        <f t="shared" si="419"/>
        <v>659748.79949999985</v>
      </c>
      <c r="Y499" s="70">
        <v>4</v>
      </c>
      <c r="Z499" s="71">
        <f t="shared" si="420"/>
        <v>80</v>
      </c>
      <c r="AA499" s="72">
        <f t="shared" si="421"/>
        <v>114597.95049999996</v>
      </c>
      <c r="AB499" s="70">
        <f t="shared" si="372"/>
        <v>12</v>
      </c>
      <c r="AC499" s="139">
        <f t="shared" si="422"/>
        <v>340</v>
      </c>
      <c r="AD499" s="113">
        <f t="shared" si="423"/>
        <v>774346.74999999977</v>
      </c>
      <c r="AE499" s="114"/>
    </row>
    <row r="500" spans="1:31" ht="11.5" customHeight="1" x14ac:dyDescent="0.3">
      <c r="A500" s="112">
        <v>44546</v>
      </c>
      <c r="B500" s="159">
        <f t="shared" si="426"/>
        <v>12</v>
      </c>
      <c r="C500" s="159">
        <f t="shared" si="427"/>
        <v>2021</v>
      </c>
      <c r="D500" s="98" t="s">
        <v>450</v>
      </c>
      <c r="E500" s="77" t="s">
        <v>80</v>
      </c>
      <c r="F500" s="77" t="s">
        <v>81</v>
      </c>
      <c r="G500" s="9" t="s">
        <v>41</v>
      </c>
      <c r="H500" s="154">
        <v>69</v>
      </c>
      <c r="I500" s="78">
        <v>5</v>
      </c>
      <c r="J500" s="67"/>
      <c r="K500" s="53">
        <f t="shared" si="409"/>
        <v>345</v>
      </c>
      <c r="L500" s="54">
        <v>78</v>
      </c>
      <c r="M500" s="55">
        <f t="shared" si="410"/>
        <v>0.13043478260869565</v>
      </c>
      <c r="N500" s="56">
        <f t="shared" si="411"/>
        <v>9</v>
      </c>
      <c r="O500" s="57">
        <f t="shared" si="412"/>
        <v>45</v>
      </c>
      <c r="P500" s="58"/>
      <c r="Q500" s="57"/>
      <c r="R500" s="59"/>
      <c r="S500" s="60"/>
      <c r="T500" s="56"/>
      <c r="U500" s="61"/>
      <c r="V500" s="62"/>
      <c r="W500" s="68">
        <f t="shared" si="418"/>
        <v>345</v>
      </c>
      <c r="X500" s="69">
        <f t="shared" si="419"/>
        <v>660093.79949999985</v>
      </c>
      <c r="Y500" s="70">
        <v>1</v>
      </c>
      <c r="Z500" s="71">
        <f t="shared" si="420"/>
        <v>45</v>
      </c>
      <c r="AA500" s="72">
        <f t="shared" si="421"/>
        <v>114642.95049999996</v>
      </c>
      <c r="AB500" s="70">
        <f t="shared" si="372"/>
        <v>12</v>
      </c>
      <c r="AC500" s="139">
        <f t="shared" si="422"/>
        <v>390</v>
      </c>
      <c r="AD500" s="113">
        <f t="shared" si="423"/>
        <v>774736.74999999977</v>
      </c>
      <c r="AE500" s="114"/>
    </row>
    <row r="501" spans="1:31" ht="11.5" customHeight="1" x14ac:dyDescent="0.3">
      <c r="A501" s="112">
        <v>44550</v>
      </c>
      <c r="B501" s="159">
        <f t="shared" si="426"/>
        <v>12</v>
      </c>
      <c r="C501" s="159">
        <f t="shared" si="427"/>
        <v>2021</v>
      </c>
      <c r="D501" s="98" t="s">
        <v>451</v>
      </c>
      <c r="E501" s="77" t="s">
        <v>358</v>
      </c>
      <c r="F501" s="77" t="s">
        <v>359</v>
      </c>
      <c r="G501" s="9" t="s">
        <v>36</v>
      </c>
      <c r="H501" s="154">
        <v>9.1</v>
      </c>
      <c r="I501" s="78">
        <v>220</v>
      </c>
      <c r="J501" s="67"/>
      <c r="K501" s="53">
        <f t="shared" si="409"/>
        <v>2002</v>
      </c>
      <c r="L501" s="54">
        <v>9.5</v>
      </c>
      <c r="M501" s="55">
        <f t="shared" si="410"/>
        <v>4.3956043956043994E-2</v>
      </c>
      <c r="N501" s="56">
        <f t="shared" si="411"/>
        <v>0.40000000000000036</v>
      </c>
      <c r="O501" s="57">
        <f t="shared" si="412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18"/>
        <v>6006</v>
      </c>
      <c r="X501" s="69">
        <f t="shared" si="419"/>
        <v>666099.79949999985</v>
      </c>
      <c r="Y501" s="70">
        <v>3</v>
      </c>
      <c r="Z501" s="71">
        <f t="shared" si="420"/>
        <v>264.00000000000023</v>
      </c>
      <c r="AA501" s="72">
        <f t="shared" si="421"/>
        <v>114906.95049999996</v>
      </c>
      <c r="AB501" s="70">
        <f t="shared" si="372"/>
        <v>12</v>
      </c>
      <c r="AC501" s="139">
        <f t="shared" si="422"/>
        <v>6270</v>
      </c>
      <c r="AD501" s="113">
        <f t="shared" si="423"/>
        <v>781006.74999999977</v>
      </c>
      <c r="AE501" s="114"/>
    </row>
    <row r="502" spans="1:31" ht="11.5" customHeight="1" x14ac:dyDescent="0.3">
      <c r="A502" s="112">
        <v>44550</v>
      </c>
      <c r="B502" s="159">
        <f t="shared" si="426"/>
        <v>12</v>
      </c>
      <c r="C502" s="159">
        <f t="shared" si="427"/>
        <v>2021</v>
      </c>
      <c r="D502" s="98" t="s">
        <v>451</v>
      </c>
      <c r="E502" s="77" t="s">
        <v>358</v>
      </c>
      <c r="F502" s="77" t="s">
        <v>359</v>
      </c>
      <c r="G502" s="9" t="s">
        <v>385</v>
      </c>
      <c r="H502" s="154">
        <v>28</v>
      </c>
      <c r="I502" s="78">
        <v>25</v>
      </c>
      <c r="J502" s="67"/>
      <c r="K502" s="53">
        <f t="shared" si="409"/>
        <v>700</v>
      </c>
      <c r="L502" s="54">
        <v>40</v>
      </c>
      <c r="M502" s="55">
        <f t="shared" si="410"/>
        <v>0.42857142857142855</v>
      </c>
      <c r="N502" s="56">
        <f t="shared" si="411"/>
        <v>12</v>
      </c>
      <c r="O502" s="57">
        <f t="shared" si="412"/>
        <v>300</v>
      </c>
      <c r="P502" s="58"/>
      <c r="Q502" s="57"/>
      <c r="R502" s="59"/>
      <c r="S502" s="60"/>
      <c r="T502" s="56"/>
      <c r="U502" s="61"/>
      <c r="V502" s="62"/>
      <c r="W502" s="68">
        <f t="shared" si="418"/>
        <v>700</v>
      </c>
      <c r="X502" s="69">
        <f t="shared" si="419"/>
        <v>666799.79949999985</v>
      </c>
      <c r="Y502" s="70">
        <v>1</v>
      </c>
      <c r="Z502" s="71">
        <f t="shared" si="420"/>
        <v>300</v>
      </c>
      <c r="AA502" s="72">
        <f t="shared" si="421"/>
        <v>115206.95049999996</v>
      </c>
      <c r="AB502" s="70">
        <f t="shared" si="372"/>
        <v>12</v>
      </c>
      <c r="AC502" s="139">
        <f t="shared" si="422"/>
        <v>1000</v>
      </c>
      <c r="AD502" s="113">
        <f t="shared" si="423"/>
        <v>782006.74999999977</v>
      </c>
      <c r="AE502" s="114"/>
    </row>
    <row r="503" spans="1:31" ht="11.5" customHeight="1" x14ac:dyDescent="0.3">
      <c r="A503" s="112">
        <v>44550</v>
      </c>
      <c r="B503" s="159">
        <f t="shared" si="426"/>
        <v>12</v>
      </c>
      <c r="C503" s="159">
        <f t="shared" si="427"/>
        <v>2021</v>
      </c>
      <c r="D503" s="98" t="s">
        <v>451</v>
      </c>
      <c r="E503" s="77" t="s">
        <v>358</v>
      </c>
      <c r="F503" s="77" t="s">
        <v>359</v>
      </c>
      <c r="G503" s="9" t="s">
        <v>34</v>
      </c>
      <c r="H503" s="154">
        <v>1.3</v>
      </c>
      <c r="I503" s="78">
        <v>25</v>
      </c>
      <c r="J503" s="67"/>
      <c r="K503" s="53">
        <f t="shared" si="409"/>
        <v>32.5</v>
      </c>
      <c r="L503" s="54">
        <v>2.5</v>
      </c>
      <c r="M503" s="55">
        <f t="shared" si="410"/>
        <v>0.92307692307692302</v>
      </c>
      <c r="N503" s="56">
        <f t="shared" si="411"/>
        <v>1.2</v>
      </c>
      <c r="O503" s="57">
        <f t="shared" si="412"/>
        <v>30</v>
      </c>
      <c r="P503" s="58"/>
      <c r="Q503" s="57"/>
      <c r="R503" s="59"/>
      <c r="S503" s="60"/>
      <c r="T503" s="56"/>
      <c r="U503" s="61"/>
      <c r="V503" s="62"/>
      <c r="W503" s="68">
        <f t="shared" si="418"/>
        <v>97.5</v>
      </c>
      <c r="X503" s="69">
        <f t="shared" si="419"/>
        <v>666897.29949999985</v>
      </c>
      <c r="Y503" s="70">
        <v>3</v>
      </c>
      <c r="Z503" s="71">
        <f t="shared" si="420"/>
        <v>90</v>
      </c>
      <c r="AA503" s="72">
        <f t="shared" si="421"/>
        <v>115296.95049999996</v>
      </c>
      <c r="AB503" s="70">
        <f t="shared" si="372"/>
        <v>12</v>
      </c>
      <c r="AC503" s="139">
        <f t="shared" si="422"/>
        <v>187.5</v>
      </c>
      <c r="AD503" s="113">
        <f t="shared" si="423"/>
        <v>782194.24999999977</v>
      </c>
      <c r="AE503" s="114"/>
    </row>
    <row r="504" spans="1:31" ht="11.5" customHeight="1" x14ac:dyDescent="0.3">
      <c r="A504" s="112">
        <v>44551</v>
      </c>
      <c r="B504" s="159">
        <f t="shared" si="426"/>
        <v>12</v>
      </c>
      <c r="C504" s="159">
        <f t="shared" si="427"/>
        <v>2021</v>
      </c>
      <c r="D504" s="98" t="s">
        <v>452</v>
      </c>
      <c r="E504" s="77" t="s">
        <v>80</v>
      </c>
      <c r="F504" s="77" t="s">
        <v>81</v>
      </c>
      <c r="G504" s="9" t="s">
        <v>453</v>
      </c>
      <c r="H504" s="154">
        <v>7.3</v>
      </c>
      <c r="I504" s="78">
        <v>54</v>
      </c>
      <c r="J504" s="67"/>
      <c r="K504" s="53">
        <f t="shared" si="409"/>
        <v>394.2</v>
      </c>
      <c r="L504" s="54">
        <v>9.5</v>
      </c>
      <c r="M504" s="55">
        <f t="shared" si="410"/>
        <v>0.30136986301369867</v>
      </c>
      <c r="N504" s="56">
        <f t="shared" si="411"/>
        <v>2.2000000000000002</v>
      </c>
      <c r="O504" s="57">
        <f t="shared" si="412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18"/>
        <v>394.2</v>
      </c>
      <c r="X504" s="69">
        <f t="shared" si="419"/>
        <v>667291.4994999998</v>
      </c>
      <c r="Y504" s="70">
        <v>1</v>
      </c>
      <c r="Z504" s="71">
        <f t="shared" si="420"/>
        <v>118.80000000000001</v>
      </c>
      <c r="AA504" s="72">
        <f t="shared" si="421"/>
        <v>115415.75049999997</v>
      </c>
      <c r="AB504" s="70">
        <f t="shared" si="372"/>
        <v>12</v>
      </c>
      <c r="AC504" s="139">
        <f t="shared" si="422"/>
        <v>513</v>
      </c>
      <c r="AD504" s="113">
        <f t="shared" si="423"/>
        <v>782707.24999999977</v>
      </c>
      <c r="AE504" s="114"/>
    </row>
    <row r="505" spans="1:31" ht="11.5" customHeight="1" x14ac:dyDescent="0.3">
      <c r="A505" s="112">
        <v>44551</v>
      </c>
      <c r="B505" s="159">
        <f t="shared" si="426"/>
        <v>12</v>
      </c>
      <c r="C505" s="159">
        <f t="shared" si="427"/>
        <v>2021</v>
      </c>
      <c r="D505" s="98" t="s">
        <v>452</v>
      </c>
      <c r="E505" s="77" t="s">
        <v>80</v>
      </c>
      <c r="F505" s="77" t="s">
        <v>81</v>
      </c>
      <c r="G505" s="9" t="s">
        <v>454</v>
      </c>
      <c r="H505" s="154">
        <v>9.3000000000000007</v>
      </c>
      <c r="I505" s="78">
        <v>64</v>
      </c>
      <c r="J505" s="67"/>
      <c r="K505" s="53">
        <f t="shared" si="409"/>
        <v>595.20000000000005</v>
      </c>
      <c r="L505" s="54">
        <v>9.8000000000000007</v>
      </c>
      <c r="M505" s="55">
        <f t="shared" si="410"/>
        <v>5.3763440860215048E-2</v>
      </c>
      <c r="N505" s="56">
        <f t="shared" si="411"/>
        <v>0.5</v>
      </c>
      <c r="O505" s="57">
        <f t="shared" si="412"/>
        <v>32</v>
      </c>
      <c r="P505" s="58"/>
      <c r="Q505" s="57"/>
      <c r="R505" s="59"/>
      <c r="S505" s="60"/>
      <c r="T505" s="56"/>
      <c r="U505" s="61"/>
      <c r="V505" s="62"/>
      <c r="W505" s="68">
        <f t="shared" si="418"/>
        <v>2380.8000000000002</v>
      </c>
      <c r="X505" s="69">
        <f t="shared" si="419"/>
        <v>669672.29949999985</v>
      </c>
      <c r="Y505" s="70">
        <v>4</v>
      </c>
      <c r="Z505" s="71">
        <f t="shared" si="420"/>
        <v>128</v>
      </c>
      <c r="AA505" s="72">
        <f t="shared" si="421"/>
        <v>115543.75049999997</v>
      </c>
      <c r="AB505" s="70">
        <f t="shared" si="372"/>
        <v>12</v>
      </c>
      <c r="AC505" s="139">
        <f t="shared" si="422"/>
        <v>2508.8000000000002</v>
      </c>
      <c r="AD505" s="113">
        <f t="shared" si="423"/>
        <v>785216.04999999981</v>
      </c>
      <c r="AE505" s="114"/>
    </row>
    <row r="506" spans="1:31" ht="11.5" customHeight="1" x14ac:dyDescent="0.3">
      <c r="A506" s="112">
        <v>44552</v>
      </c>
      <c r="B506" s="159">
        <f t="shared" si="426"/>
        <v>12</v>
      </c>
      <c r="C506" s="159">
        <f t="shared" si="427"/>
        <v>2021</v>
      </c>
      <c r="D506" s="98" t="s">
        <v>455</v>
      </c>
      <c r="E506" s="77" t="s">
        <v>358</v>
      </c>
      <c r="F506" s="77" t="s">
        <v>359</v>
      </c>
      <c r="G506" s="9" t="s">
        <v>36</v>
      </c>
      <c r="H506" s="154">
        <v>9.1</v>
      </c>
      <c r="I506" s="78">
        <v>220</v>
      </c>
      <c r="J506" s="67"/>
      <c r="K506" s="53">
        <f t="shared" ref="K506:K510" si="428">I506*H506</f>
        <v>2002</v>
      </c>
      <c r="L506" s="54">
        <v>9.5</v>
      </c>
      <c r="M506" s="55">
        <f t="shared" ref="M506:M510" si="429">(L506-H506)/H506</f>
        <v>4.3956043956043994E-2</v>
      </c>
      <c r="N506" s="56">
        <f t="shared" ref="N506:N510" si="430">L506-H506</f>
        <v>0.40000000000000036</v>
      </c>
      <c r="O506" s="57">
        <f t="shared" ref="O506:O510" si="431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32">K506*Y506</f>
        <v>2002</v>
      </c>
      <c r="X506" s="69">
        <f t="shared" ref="X506:X528" si="433">X505+W506</f>
        <v>671674.29949999985</v>
      </c>
      <c r="Y506" s="70">
        <v>1</v>
      </c>
      <c r="Z506" s="71">
        <f t="shared" ref="Z506:Z510" si="434">O506*Y506</f>
        <v>88.000000000000085</v>
      </c>
      <c r="AA506" s="72">
        <f t="shared" ref="AA506:AA510" si="435">AA505+Z506</f>
        <v>115631.75049999997</v>
      </c>
      <c r="AB506" s="70">
        <f t="shared" si="372"/>
        <v>12</v>
      </c>
      <c r="AC506" s="139">
        <f t="shared" ref="AC506:AC510" si="436">W506+Z506</f>
        <v>2090</v>
      </c>
      <c r="AD506" s="113">
        <f t="shared" ref="AD506:AD528" si="437">X506+AA506</f>
        <v>787306.04999999981</v>
      </c>
      <c r="AE506" s="114"/>
    </row>
    <row r="507" spans="1:31" ht="11.5" customHeight="1" x14ac:dyDescent="0.3">
      <c r="A507" s="112">
        <v>44552</v>
      </c>
      <c r="B507" s="159">
        <f t="shared" ref="B507" si="438">MONTH(A507)</f>
        <v>12</v>
      </c>
      <c r="C507" s="159">
        <f t="shared" ref="C507" si="439">YEAR(A507)</f>
        <v>2021</v>
      </c>
      <c r="D507" s="98" t="s">
        <v>455</v>
      </c>
      <c r="E507" s="77" t="s">
        <v>358</v>
      </c>
      <c r="F507" s="77" t="s">
        <v>359</v>
      </c>
      <c r="G507" s="9" t="s">
        <v>36</v>
      </c>
      <c r="H507" s="154">
        <v>9</v>
      </c>
      <c r="I507" s="78">
        <v>220</v>
      </c>
      <c r="J507" s="67"/>
      <c r="K507" s="53">
        <f t="shared" si="428"/>
        <v>1980</v>
      </c>
      <c r="L507" s="54">
        <v>9.5</v>
      </c>
      <c r="M507" s="55">
        <f t="shared" si="429"/>
        <v>5.5555555555555552E-2</v>
      </c>
      <c r="N507" s="56">
        <f t="shared" si="430"/>
        <v>0.5</v>
      </c>
      <c r="O507" s="57">
        <f t="shared" si="431"/>
        <v>110</v>
      </c>
      <c r="P507" s="58"/>
      <c r="Q507" s="57"/>
      <c r="R507" s="59"/>
      <c r="S507" s="60"/>
      <c r="T507" s="56"/>
      <c r="U507" s="61"/>
      <c r="V507" s="62"/>
      <c r="W507" s="68">
        <f t="shared" si="432"/>
        <v>3960</v>
      </c>
      <c r="X507" s="69">
        <f t="shared" si="433"/>
        <v>675634.29949999985</v>
      </c>
      <c r="Y507" s="70">
        <v>2</v>
      </c>
      <c r="Z507" s="71">
        <f t="shared" si="434"/>
        <v>220</v>
      </c>
      <c r="AA507" s="72">
        <f t="shared" si="435"/>
        <v>115851.75049999997</v>
      </c>
      <c r="AB507" s="70">
        <f t="shared" si="372"/>
        <v>12</v>
      </c>
      <c r="AC507" s="139">
        <f t="shared" si="436"/>
        <v>4180</v>
      </c>
      <c r="AD507" s="113">
        <f t="shared" si="437"/>
        <v>791486.04999999981</v>
      </c>
      <c r="AE507" s="114"/>
    </row>
    <row r="508" spans="1:31" ht="11.5" customHeight="1" x14ac:dyDescent="0.3">
      <c r="A508" s="112">
        <v>44552</v>
      </c>
      <c r="B508" s="159">
        <f t="shared" si="426"/>
        <v>12</v>
      </c>
      <c r="C508" s="159">
        <f t="shared" si="427"/>
        <v>2021</v>
      </c>
      <c r="D508" s="98" t="s">
        <v>455</v>
      </c>
      <c r="E508" s="77" t="s">
        <v>358</v>
      </c>
      <c r="F508" s="77" t="s">
        <v>359</v>
      </c>
      <c r="G508" s="9" t="s">
        <v>385</v>
      </c>
      <c r="H508" s="154">
        <v>28</v>
      </c>
      <c r="I508" s="78">
        <v>25</v>
      </c>
      <c r="J508" s="67"/>
      <c r="K508" s="53">
        <f t="shared" si="428"/>
        <v>700</v>
      </c>
      <c r="L508" s="54">
        <v>40</v>
      </c>
      <c r="M508" s="55">
        <f t="shared" si="429"/>
        <v>0.42857142857142855</v>
      </c>
      <c r="N508" s="56">
        <f t="shared" si="430"/>
        <v>12</v>
      </c>
      <c r="O508" s="57">
        <f t="shared" si="431"/>
        <v>300</v>
      </c>
      <c r="P508" s="58"/>
      <c r="Q508" s="57"/>
      <c r="R508" s="59"/>
      <c r="S508" s="60"/>
      <c r="T508" s="56"/>
      <c r="U508" s="61"/>
      <c r="V508" s="62"/>
      <c r="W508" s="68">
        <f t="shared" si="432"/>
        <v>700</v>
      </c>
      <c r="X508" s="69">
        <f t="shared" si="433"/>
        <v>676334.29949999985</v>
      </c>
      <c r="Y508" s="70">
        <v>1</v>
      </c>
      <c r="Z508" s="71">
        <f t="shared" si="434"/>
        <v>300</v>
      </c>
      <c r="AA508" s="72">
        <f t="shared" si="435"/>
        <v>116151.75049999997</v>
      </c>
      <c r="AB508" s="70">
        <f t="shared" si="372"/>
        <v>12</v>
      </c>
      <c r="AC508" s="139">
        <f t="shared" si="436"/>
        <v>1000</v>
      </c>
      <c r="AD508" s="113">
        <f t="shared" si="437"/>
        <v>792486.04999999981</v>
      </c>
      <c r="AE508" s="114"/>
    </row>
    <row r="509" spans="1:31" ht="11.5" customHeight="1" x14ac:dyDescent="0.3">
      <c r="A509" s="112">
        <v>44552</v>
      </c>
      <c r="B509" s="159">
        <f t="shared" si="426"/>
        <v>12</v>
      </c>
      <c r="C509" s="159">
        <f t="shared" si="427"/>
        <v>2021</v>
      </c>
      <c r="D509" s="98" t="s">
        <v>455</v>
      </c>
      <c r="E509" s="77" t="s">
        <v>358</v>
      </c>
      <c r="F509" s="77" t="s">
        <v>359</v>
      </c>
      <c r="G509" s="9" t="s">
        <v>34</v>
      </c>
      <c r="H509" s="154">
        <v>1.3</v>
      </c>
      <c r="I509" s="78">
        <v>25</v>
      </c>
      <c r="J509" s="67"/>
      <c r="K509" s="53">
        <f t="shared" si="428"/>
        <v>32.5</v>
      </c>
      <c r="L509" s="54">
        <v>2.5</v>
      </c>
      <c r="M509" s="55">
        <f t="shared" si="429"/>
        <v>0.92307692307692302</v>
      </c>
      <c r="N509" s="56">
        <f t="shared" si="430"/>
        <v>1.2</v>
      </c>
      <c r="O509" s="57">
        <f t="shared" si="431"/>
        <v>30</v>
      </c>
      <c r="P509" s="58"/>
      <c r="Q509" s="57"/>
      <c r="R509" s="59"/>
      <c r="S509" s="60"/>
      <c r="T509" s="56"/>
      <c r="U509" s="61"/>
      <c r="V509" s="62"/>
      <c r="W509" s="68">
        <f t="shared" si="432"/>
        <v>97.5</v>
      </c>
      <c r="X509" s="69">
        <f t="shared" si="433"/>
        <v>676431.79949999985</v>
      </c>
      <c r="Y509" s="70">
        <v>3</v>
      </c>
      <c r="Z509" s="71">
        <f t="shared" si="434"/>
        <v>90</v>
      </c>
      <c r="AA509" s="72">
        <f t="shared" si="435"/>
        <v>116241.75049999997</v>
      </c>
      <c r="AB509" s="70">
        <f t="shared" si="372"/>
        <v>12</v>
      </c>
      <c r="AC509" s="139">
        <f t="shared" si="436"/>
        <v>187.5</v>
      </c>
      <c r="AD509" s="113">
        <f t="shared" si="437"/>
        <v>792673.54999999981</v>
      </c>
      <c r="AE509" s="114"/>
    </row>
    <row r="510" spans="1:31" ht="11.5" customHeight="1" x14ac:dyDescent="0.3">
      <c r="A510" s="112">
        <v>44552</v>
      </c>
      <c r="B510" s="159">
        <f t="shared" si="426"/>
        <v>12</v>
      </c>
      <c r="C510" s="159">
        <f t="shared" si="427"/>
        <v>2021</v>
      </c>
      <c r="D510" s="98" t="s">
        <v>455</v>
      </c>
      <c r="E510" s="77" t="s">
        <v>358</v>
      </c>
      <c r="F510" s="77" t="s">
        <v>359</v>
      </c>
      <c r="G510" s="9" t="s">
        <v>456</v>
      </c>
      <c r="H510" s="154">
        <v>9.8000000000000007</v>
      </c>
      <c r="I510" s="78">
        <v>37</v>
      </c>
      <c r="J510" s="67"/>
      <c r="K510" s="53">
        <f t="shared" si="428"/>
        <v>362.6</v>
      </c>
      <c r="L510" s="54">
        <v>10.5</v>
      </c>
      <c r="M510" s="55">
        <f t="shared" si="429"/>
        <v>7.1428571428571355E-2</v>
      </c>
      <c r="N510" s="56">
        <f t="shared" si="430"/>
        <v>0.69999999999999929</v>
      </c>
      <c r="O510" s="57">
        <f t="shared" si="431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32"/>
        <v>2900.8</v>
      </c>
      <c r="X510" s="69">
        <f t="shared" si="433"/>
        <v>679332.59949999989</v>
      </c>
      <c r="Y510" s="70">
        <v>8</v>
      </c>
      <c r="Z510" s="71">
        <f t="shared" si="434"/>
        <v>207.19999999999979</v>
      </c>
      <c r="AA510" s="72">
        <f t="shared" si="435"/>
        <v>116448.95049999996</v>
      </c>
      <c r="AB510" s="70">
        <f t="shared" si="372"/>
        <v>12</v>
      </c>
      <c r="AC510" s="139">
        <f t="shared" si="436"/>
        <v>3108</v>
      </c>
      <c r="AD510" s="113">
        <f t="shared" si="437"/>
        <v>795781.54999999981</v>
      </c>
      <c r="AE510" s="114"/>
    </row>
    <row r="511" spans="1:31" ht="11.5" customHeight="1" x14ac:dyDescent="0.3">
      <c r="A511" s="112">
        <v>44554</v>
      </c>
      <c r="B511" s="159">
        <v>12</v>
      </c>
      <c r="C511" s="159">
        <v>2021</v>
      </c>
      <c r="D511" s="98" t="s">
        <v>459</v>
      </c>
      <c r="E511" s="77" t="s">
        <v>358</v>
      </c>
      <c r="F511" s="77" t="s">
        <v>359</v>
      </c>
      <c r="G511" s="9" t="s">
        <v>456</v>
      </c>
      <c r="H511" s="154">
        <v>9.8000000000000007</v>
      </c>
      <c r="I511" s="78">
        <v>37</v>
      </c>
      <c r="J511" s="67"/>
      <c r="K511" s="53">
        <f t="shared" si="409"/>
        <v>362.6</v>
      </c>
      <c r="L511" s="54">
        <v>10.5</v>
      </c>
      <c r="M511" s="55">
        <f t="shared" si="410"/>
        <v>7.1428571428571355E-2</v>
      </c>
      <c r="N511" s="56">
        <f t="shared" si="411"/>
        <v>0.69999999999999929</v>
      </c>
      <c r="O511" s="57">
        <f t="shared" si="412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13"/>
        <v>725.2</v>
      </c>
      <c r="X511" s="69">
        <f t="shared" si="433"/>
        <v>680057.79949999985</v>
      </c>
      <c r="Y511" s="70">
        <v>2</v>
      </c>
      <c r="Z511" s="71">
        <f t="shared" ref="Z511:Z528" si="440">O511*Y511</f>
        <v>51.799999999999947</v>
      </c>
      <c r="AA511" s="72">
        <f t="shared" ref="AA511:AA524" si="441">AA510+Z511</f>
        <v>116500.75049999997</v>
      </c>
      <c r="AB511" s="70">
        <f t="shared" si="372"/>
        <v>12</v>
      </c>
      <c r="AC511" s="139">
        <f t="shared" ref="AC511:AC528" si="442">W511+Z511</f>
        <v>777</v>
      </c>
      <c r="AD511" s="113">
        <f t="shared" si="437"/>
        <v>796558.54999999981</v>
      </c>
      <c r="AE511" s="114"/>
    </row>
    <row r="512" spans="1:31" ht="11.5" customHeight="1" x14ac:dyDescent="0.3">
      <c r="A512" s="112">
        <v>44557</v>
      </c>
      <c r="B512" s="159">
        <v>12</v>
      </c>
      <c r="C512" s="159">
        <v>2021</v>
      </c>
      <c r="D512" s="98" t="s">
        <v>460</v>
      </c>
      <c r="E512" s="77" t="s">
        <v>358</v>
      </c>
      <c r="F512" s="77" t="s">
        <v>359</v>
      </c>
      <c r="G512" s="9" t="s">
        <v>456</v>
      </c>
      <c r="H512" s="154">
        <v>9.8000000000000007</v>
      </c>
      <c r="I512" s="78">
        <v>37</v>
      </c>
      <c r="J512" s="67"/>
      <c r="K512" s="53">
        <f t="shared" si="409"/>
        <v>362.6</v>
      </c>
      <c r="L512" s="54">
        <v>10.5</v>
      </c>
      <c r="M512" s="55">
        <f t="shared" si="410"/>
        <v>7.1428571428571355E-2</v>
      </c>
      <c r="N512" s="56">
        <f t="shared" si="411"/>
        <v>0.69999999999999929</v>
      </c>
      <c r="O512" s="57">
        <f t="shared" si="412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13"/>
        <v>725.2</v>
      </c>
      <c r="X512" s="69">
        <f t="shared" si="433"/>
        <v>680782.9994999998</v>
      </c>
      <c r="Y512" s="70">
        <v>2</v>
      </c>
      <c r="Z512" s="71">
        <f t="shared" si="440"/>
        <v>51.799999999999947</v>
      </c>
      <c r="AA512" s="72">
        <f t="shared" si="441"/>
        <v>116552.55049999997</v>
      </c>
      <c r="AB512" s="70">
        <f t="shared" si="372"/>
        <v>12</v>
      </c>
      <c r="AC512" s="139">
        <f t="shared" si="442"/>
        <v>777</v>
      </c>
      <c r="AD512" s="113">
        <f t="shared" si="437"/>
        <v>797335.54999999981</v>
      </c>
      <c r="AE512" s="114"/>
    </row>
    <row r="513" spans="1:31" ht="11.5" customHeight="1" x14ac:dyDescent="0.3">
      <c r="A513" s="112">
        <v>44557</v>
      </c>
      <c r="B513" s="159">
        <v>12</v>
      </c>
      <c r="C513" s="159">
        <v>2021</v>
      </c>
      <c r="D513" s="98" t="s">
        <v>460</v>
      </c>
      <c r="E513" s="77" t="s">
        <v>358</v>
      </c>
      <c r="F513" s="77" t="s">
        <v>359</v>
      </c>
      <c r="G513" s="9" t="s">
        <v>230</v>
      </c>
      <c r="H513" s="154">
        <v>5.3</v>
      </c>
      <c r="I513" s="78">
        <v>40</v>
      </c>
      <c r="J513" s="67"/>
      <c r="K513" s="53">
        <f t="shared" si="409"/>
        <v>212</v>
      </c>
      <c r="L513" s="54">
        <v>7.5</v>
      </c>
      <c r="M513" s="55">
        <f t="shared" si="410"/>
        <v>0.41509433962264158</v>
      </c>
      <c r="N513" s="56">
        <f t="shared" si="411"/>
        <v>2.2000000000000002</v>
      </c>
      <c r="O513" s="57">
        <f t="shared" si="412"/>
        <v>88</v>
      </c>
      <c r="P513" s="58"/>
      <c r="Q513" s="57"/>
      <c r="R513" s="59"/>
      <c r="S513" s="60"/>
      <c r="T513" s="56"/>
      <c r="U513" s="61"/>
      <c r="V513" s="62"/>
      <c r="W513" s="68">
        <f t="shared" si="413"/>
        <v>212</v>
      </c>
      <c r="X513" s="69">
        <f t="shared" si="433"/>
        <v>680994.9994999998</v>
      </c>
      <c r="Y513" s="70">
        <v>1</v>
      </c>
      <c r="Z513" s="71">
        <f t="shared" si="440"/>
        <v>88</v>
      </c>
      <c r="AA513" s="72">
        <f t="shared" si="441"/>
        <v>116640.55049999997</v>
      </c>
      <c r="AB513" s="70">
        <f t="shared" si="372"/>
        <v>12</v>
      </c>
      <c r="AC513" s="139">
        <f t="shared" si="442"/>
        <v>300</v>
      </c>
      <c r="AD513" s="113">
        <f t="shared" si="437"/>
        <v>797635.54999999981</v>
      </c>
      <c r="AE513" s="114"/>
    </row>
    <row r="514" spans="1:31" ht="11.5" customHeight="1" x14ac:dyDescent="0.3">
      <c r="A514" s="112">
        <v>44558</v>
      </c>
      <c r="B514" s="159">
        <v>12</v>
      </c>
      <c r="C514" s="159">
        <v>2021</v>
      </c>
      <c r="D514" s="98" t="s">
        <v>461</v>
      </c>
      <c r="E514" s="77" t="s">
        <v>68</v>
      </c>
      <c r="F514" s="77" t="s">
        <v>66</v>
      </c>
      <c r="G514" s="9" t="s">
        <v>36</v>
      </c>
      <c r="H514" s="154">
        <v>9</v>
      </c>
      <c r="I514" s="78">
        <v>220</v>
      </c>
      <c r="J514" s="67"/>
      <c r="K514" s="53">
        <f t="shared" si="409"/>
        <v>1980</v>
      </c>
      <c r="L514" s="54">
        <v>9.4</v>
      </c>
      <c r="M514" s="55">
        <f t="shared" si="410"/>
        <v>4.4444444444444481E-2</v>
      </c>
      <c r="N514" s="56">
        <f t="shared" si="411"/>
        <v>0.40000000000000036</v>
      </c>
      <c r="O514" s="57">
        <f t="shared" si="412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13"/>
        <v>3960</v>
      </c>
      <c r="X514" s="69">
        <f t="shared" si="433"/>
        <v>684954.9994999998</v>
      </c>
      <c r="Y514" s="70">
        <v>2</v>
      </c>
      <c r="Z514" s="71">
        <f t="shared" si="440"/>
        <v>176.00000000000017</v>
      </c>
      <c r="AA514" s="72">
        <f t="shared" si="441"/>
        <v>116816.55049999997</v>
      </c>
      <c r="AB514" s="70">
        <f t="shared" si="372"/>
        <v>12</v>
      </c>
      <c r="AC514" s="139">
        <f t="shared" si="442"/>
        <v>4136</v>
      </c>
      <c r="AD514" s="113">
        <f t="shared" si="437"/>
        <v>801771.54999999981</v>
      </c>
      <c r="AE514" s="114"/>
    </row>
    <row r="515" spans="1:31" ht="11.5" customHeight="1" x14ac:dyDescent="0.3">
      <c r="A515" s="112">
        <v>44558</v>
      </c>
      <c r="B515" s="159">
        <v>12</v>
      </c>
      <c r="C515" s="159">
        <v>2021</v>
      </c>
      <c r="D515" s="98" t="s">
        <v>461</v>
      </c>
      <c r="E515" s="77" t="s">
        <v>68</v>
      </c>
      <c r="F515" s="77" t="s">
        <v>66</v>
      </c>
      <c r="G515" s="9" t="s">
        <v>462</v>
      </c>
      <c r="H515" s="154">
        <v>8.8000000000000007</v>
      </c>
      <c r="I515" s="78">
        <v>30</v>
      </c>
      <c r="J515" s="67"/>
      <c r="K515" s="53">
        <f t="shared" si="409"/>
        <v>264</v>
      </c>
      <c r="L515" s="54">
        <v>9.6999999999999993</v>
      </c>
      <c r="M515" s="55">
        <f t="shared" si="410"/>
        <v>0.1022727272727271</v>
      </c>
      <c r="N515" s="56">
        <f t="shared" si="411"/>
        <v>0.89999999999999858</v>
      </c>
      <c r="O515" s="57">
        <f t="shared" si="412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13"/>
        <v>1320</v>
      </c>
      <c r="X515" s="69">
        <f t="shared" si="433"/>
        <v>686274.9994999998</v>
      </c>
      <c r="Y515" s="70">
        <v>5</v>
      </c>
      <c r="Z515" s="71">
        <f t="shared" si="440"/>
        <v>134.99999999999977</v>
      </c>
      <c r="AA515" s="72">
        <f t="shared" si="441"/>
        <v>116951.55049999997</v>
      </c>
      <c r="AB515" s="70">
        <f t="shared" si="372"/>
        <v>12</v>
      </c>
      <c r="AC515" s="139">
        <f t="shared" si="442"/>
        <v>1454.9999999999998</v>
      </c>
      <c r="AD515" s="113">
        <f t="shared" si="437"/>
        <v>803226.54999999981</v>
      </c>
      <c r="AE515" s="114"/>
    </row>
    <row r="516" spans="1:31" ht="11.5" customHeight="1" x14ac:dyDescent="0.3">
      <c r="A516" s="112">
        <v>44560</v>
      </c>
      <c r="B516" s="159">
        <v>12</v>
      </c>
      <c r="C516" s="159">
        <v>2021</v>
      </c>
      <c r="D516" s="98" t="s">
        <v>463</v>
      </c>
      <c r="E516" s="77" t="s">
        <v>358</v>
      </c>
      <c r="F516" s="77" t="s">
        <v>359</v>
      </c>
      <c r="G516" s="9" t="s">
        <v>36</v>
      </c>
      <c r="H516" s="154">
        <v>9</v>
      </c>
      <c r="I516" s="78">
        <v>220</v>
      </c>
      <c r="J516" s="67"/>
      <c r="K516" s="53">
        <f t="shared" si="409"/>
        <v>1980</v>
      </c>
      <c r="L516" s="54">
        <v>9.5</v>
      </c>
      <c r="M516" s="55">
        <f t="shared" si="410"/>
        <v>5.5555555555555552E-2</v>
      </c>
      <c r="N516" s="56">
        <f t="shared" si="411"/>
        <v>0.5</v>
      </c>
      <c r="O516" s="57">
        <f t="shared" si="412"/>
        <v>110</v>
      </c>
      <c r="P516" s="58"/>
      <c r="Q516" s="57"/>
      <c r="R516" s="59"/>
      <c r="S516" s="60"/>
      <c r="T516" s="56"/>
      <c r="U516" s="61"/>
      <c r="V516" s="62"/>
      <c r="W516" s="68">
        <f t="shared" si="413"/>
        <v>1980</v>
      </c>
      <c r="X516" s="69">
        <f t="shared" si="433"/>
        <v>688254.9994999998</v>
      </c>
      <c r="Y516" s="70">
        <v>1</v>
      </c>
      <c r="Z516" s="71">
        <f t="shared" si="440"/>
        <v>110</v>
      </c>
      <c r="AA516" s="72">
        <f t="shared" si="441"/>
        <v>117061.55049999997</v>
      </c>
      <c r="AB516" s="70">
        <f t="shared" si="372"/>
        <v>12</v>
      </c>
      <c r="AC516" s="139">
        <f t="shared" si="442"/>
        <v>2090</v>
      </c>
      <c r="AD516" s="113">
        <f t="shared" si="437"/>
        <v>805316.54999999981</v>
      </c>
      <c r="AE516" s="114"/>
    </row>
    <row r="517" spans="1:31" ht="11.5" customHeight="1" x14ac:dyDescent="0.3">
      <c r="A517" s="112">
        <v>44560</v>
      </c>
      <c r="B517" s="159">
        <v>12</v>
      </c>
      <c r="C517" s="159">
        <v>2021</v>
      </c>
      <c r="D517" s="98" t="s">
        <v>463</v>
      </c>
      <c r="E517" s="77" t="s">
        <v>358</v>
      </c>
      <c r="F517" s="77" t="s">
        <v>359</v>
      </c>
      <c r="G517" s="9" t="s">
        <v>36</v>
      </c>
      <c r="H517" s="154">
        <v>8.8000000000000007</v>
      </c>
      <c r="I517" s="78">
        <v>220</v>
      </c>
      <c r="J517" s="67"/>
      <c r="K517" s="53">
        <f t="shared" si="409"/>
        <v>1936.0000000000002</v>
      </c>
      <c r="L517" s="54">
        <v>9.5</v>
      </c>
      <c r="M517" s="55">
        <f t="shared" si="410"/>
        <v>7.9545454545454461E-2</v>
      </c>
      <c r="N517" s="56">
        <f t="shared" si="411"/>
        <v>0.69999999999999929</v>
      </c>
      <c r="O517" s="57">
        <f t="shared" si="412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13"/>
        <v>7744.0000000000009</v>
      </c>
      <c r="X517" s="69">
        <f t="shared" si="433"/>
        <v>695998.9994999998</v>
      </c>
      <c r="Y517" s="70">
        <v>4</v>
      </c>
      <c r="Z517" s="71">
        <f t="shared" si="440"/>
        <v>615.99999999999932</v>
      </c>
      <c r="AA517" s="72">
        <f t="shared" si="441"/>
        <v>117677.55049999997</v>
      </c>
      <c r="AB517" s="70">
        <f t="shared" ref="AB517:AB528" si="443">MONTH(A517)</f>
        <v>12</v>
      </c>
      <c r="AC517" s="139">
        <f t="shared" si="442"/>
        <v>8360</v>
      </c>
      <c r="AD517" s="113">
        <f t="shared" si="437"/>
        <v>813676.54999999981</v>
      </c>
      <c r="AE517" s="114"/>
    </row>
    <row r="518" spans="1:31" ht="11.5" customHeight="1" x14ac:dyDescent="0.3">
      <c r="A518" s="112">
        <v>44560</v>
      </c>
      <c r="B518" s="159">
        <v>12</v>
      </c>
      <c r="C518" s="159">
        <v>2021</v>
      </c>
      <c r="D518" s="98" t="s">
        <v>463</v>
      </c>
      <c r="E518" s="77" t="s">
        <v>358</v>
      </c>
      <c r="F518" s="77" t="s">
        <v>359</v>
      </c>
      <c r="G518" s="9" t="s">
        <v>462</v>
      </c>
      <c r="H518" s="154">
        <v>8.8000000000000007</v>
      </c>
      <c r="I518" s="78">
        <v>30</v>
      </c>
      <c r="J518" s="67"/>
      <c r="K518" s="53">
        <f t="shared" si="409"/>
        <v>264</v>
      </c>
      <c r="L518" s="54">
        <v>9.8000000000000007</v>
      </c>
      <c r="M518" s="55">
        <f t="shared" si="410"/>
        <v>0.11363636363636363</v>
      </c>
      <c r="N518" s="56">
        <f t="shared" si="411"/>
        <v>1</v>
      </c>
      <c r="O518" s="57">
        <f t="shared" si="412"/>
        <v>30</v>
      </c>
      <c r="P518" s="58"/>
      <c r="Q518" s="57"/>
      <c r="R518" s="59"/>
      <c r="S518" s="60"/>
      <c r="T518" s="56"/>
      <c r="U518" s="61"/>
      <c r="V518" s="62"/>
      <c r="W518" s="68">
        <f t="shared" si="413"/>
        <v>3960</v>
      </c>
      <c r="X518" s="69">
        <f t="shared" si="433"/>
        <v>699958.9994999998</v>
      </c>
      <c r="Y518" s="70">
        <v>15</v>
      </c>
      <c r="Z518" s="71">
        <f t="shared" si="440"/>
        <v>450</v>
      </c>
      <c r="AA518" s="72">
        <f t="shared" si="441"/>
        <v>118127.55049999997</v>
      </c>
      <c r="AB518" s="70">
        <f t="shared" si="443"/>
        <v>12</v>
      </c>
      <c r="AC518" s="139">
        <f t="shared" si="442"/>
        <v>4410</v>
      </c>
      <c r="AD518" s="113">
        <f t="shared" si="437"/>
        <v>818086.54999999981</v>
      </c>
      <c r="AE518" s="114"/>
    </row>
    <row r="519" spans="1:31" ht="11.5" customHeight="1" x14ac:dyDescent="0.3">
      <c r="A519" s="112">
        <v>44560</v>
      </c>
      <c r="B519" s="159">
        <v>12</v>
      </c>
      <c r="C519" s="159">
        <v>2021</v>
      </c>
      <c r="D519" s="98" t="s">
        <v>463</v>
      </c>
      <c r="E519" s="77" t="s">
        <v>358</v>
      </c>
      <c r="F519" s="77" t="s">
        <v>359</v>
      </c>
      <c r="G519" s="9" t="s">
        <v>464</v>
      </c>
      <c r="H519" s="154">
        <v>6.8</v>
      </c>
      <c r="I519" s="78">
        <v>45</v>
      </c>
      <c r="J519" s="67"/>
      <c r="K519" s="53">
        <f t="shared" si="409"/>
        <v>306</v>
      </c>
      <c r="L519" s="54">
        <v>7.8</v>
      </c>
      <c r="M519" s="55">
        <f t="shared" si="410"/>
        <v>0.14705882352941177</v>
      </c>
      <c r="N519" s="56">
        <f t="shared" si="411"/>
        <v>1</v>
      </c>
      <c r="O519" s="57">
        <f t="shared" si="412"/>
        <v>45</v>
      </c>
      <c r="P519" s="58"/>
      <c r="Q519" s="57"/>
      <c r="R519" s="59"/>
      <c r="S519" s="60"/>
      <c r="T519" s="56"/>
      <c r="U519" s="61"/>
      <c r="V519" s="62"/>
      <c r="W519" s="68">
        <f t="shared" si="413"/>
        <v>2448</v>
      </c>
      <c r="X519" s="69">
        <f t="shared" si="433"/>
        <v>702406.9994999998</v>
      </c>
      <c r="Y519" s="70">
        <v>8</v>
      </c>
      <c r="Z519" s="71">
        <f t="shared" si="440"/>
        <v>360</v>
      </c>
      <c r="AA519" s="72">
        <f t="shared" si="441"/>
        <v>118487.55049999997</v>
      </c>
      <c r="AB519" s="70">
        <f t="shared" si="443"/>
        <v>12</v>
      </c>
      <c r="AC519" s="139">
        <f t="shared" si="442"/>
        <v>2808</v>
      </c>
      <c r="AD519" s="113">
        <f t="shared" si="437"/>
        <v>820894.54999999981</v>
      </c>
      <c r="AE519" s="114"/>
    </row>
    <row r="520" spans="1:31" ht="11.5" customHeight="1" x14ac:dyDescent="0.3">
      <c r="A520" s="112">
        <v>44560</v>
      </c>
      <c r="B520" s="159">
        <v>12</v>
      </c>
      <c r="C520" s="159">
        <v>2021</v>
      </c>
      <c r="D520" s="98" t="s">
        <v>463</v>
      </c>
      <c r="E520" s="77" t="s">
        <v>358</v>
      </c>
      <c r="F520" s="77" t="s">
        <v>359</v>
      </c>
      <c r="G520" s="9" t="s">
        <v>34</v>
      </c>
      <c r="H520" s="154">
        <v>1.3</v>
      </c>
      <c r="I520" s="78">
        <v>25</v>
      </c>
      <c r="J520" s="67"/>
      <c r="K520" s="53">
        <f t="shared" si="409"/>
        <v>32.5</v>
      </c>
      <c r="L520" s="54">
        <v>2.5</v>
      </c>
      <c r="M520" s="55">
        <f t="shared" si="410"/>
        <v>0.92307692307692302</v>
      </c>
      <c r="N520" s="56">
        <f t="shared" si="411"/>
        <v>1.2</v>
      </c>
      <c r="O520" s="57">
        <f t="shared" si="412"/>
        <v>30</v>
      </c>
      <c r="P520" s="58"/>
      <c r="Q520" s="57"/>
      <c r="R520" s="59"/>
      <c r="S520" s="60"/>
      <c r="T520" s="56"/>
      <c r="U520" s="61"/>
      <c r="V520" s="62"/>
      <c r="W520" s="68">
        <f t="shared" si="413"/>
        <v>162.5</v>
      </c>
      <c r="X520" s="69">
        <f t="shared" si="433"/>
        <v>702569.4994999998</v>
      </c>
      <c r="Y520" s="70">
        <v>5</v>
      </c>
      <c r="Z520" s="71">
        <f t="shared" si="440"/>
        <v>150</v>
      </c>
      <c r="AA520" s="72">
        <f t="shared" si="441"/>
        <v>118637.55049999997</v>
      </c>
      <c r="AB520" s="70">
        <f t="shared" si="443"/>
        <v>12</v>
      </c>
      <c r="AC520" s="139">
        <f t="shared" si="442"/>
        <v>312.5</v>
      </c>
      <c r="AD520" s="113">
        <f t="shared" si="437"/>
        <v>821207.04999999981</v>
      </c>
      <c r="AE520" s="114"/>
    </row>
    <row r="521" spans="1:31" ht="11.5" customHeight="1" x14ac:dyDescent="0.3">
      <c r="A521" s="112">
        <v>44560</v>
      </c>
      <c r="B521" s="159">
        <v>12</v>
      </c>
      <c r="C521" s="159">
        <v>2021</v>
      </c>
      <c r="D521" s="98" t="s">
        <v>463</v>
      </c>
      <c r="E521" s="77" t="s">
        <v>358</v>
      </c>
      <c r="F521" s="77" t="s">
        <v>359</v>
      </c>
      <c r="G521" s="9" t="s">
        <v>385</v>
      </c>
      <c r="H521" s="154">
        <v>28</v>
      </c>
      <c r="I521" s="78">
        <v>25</v>
      </c>
      <c r="J521" s="67"/>
      <c r="K521" s="53">
        <f t="shared" si="409"/>
        <v>700</v>
      </c>
      <c r="L521" s="54">
        <v>40</v>
      </c>
      <c r="M521" s="55">
        <f t="shared" si="410"/>
        <v>0.42857142857142855</v>
      </c>
      <c r="N521" s="56">
        <f t="shared" si="411"/>
        <v>12</v>
      </c>
      <c r="O521" s="57">
        <f t="shared" si="412"/>
        <v>300</v>
      </c>
      <c r="P521" s="58"/>
      <c r="Q521" s="57"/>
      <c r="R521" s="59"/>
      <c r="S521" s="60"/>
      <c r="T521" s="56"/>
      <c r="U521" s="61"/>
      <c r="V521" s="62"/>
      <c r="W521" s="68">
        <f t="shared" si="413"/>
        <v>700</v>
      </c>
      <c r="X521" s="69">
        <f t="shared" si="433"/>
        <v>703269.4994999998</v>
      </c>
      <c r="Y521" s="70">
        <v>1</v>
      </c>
      <c r="Z521" s="71">
        <f t="shared" si="440"/>
        <v>300</v>
      </c>
      <c r="AA521" s="72">
        <f t="shared" si="441"/>
        <v>118937.55049999997</v>
      </c>
      <c r="AB521" s="70">
        <f t="shared" si="443"/>
        <v>12</v>
      </c>
      <c r="AC521" s="139">
        <f t="shared" si="442"/>
        <v>1000</v>
      </c>
      <c r="AD521" s="113">
        <f t="shared" si="437"/>
        <v>822207.04999999981</v>
      </c>
      <c r="AE521" s="114"/>
    </row>
    <row r="522" spans="1:31" ht="11.5" customHeight="1" x14ac:dyDescent="0.3">
      <c r="A522" s="112">
        <v>44560</v>
      </c>
      <c r="B522" s="159">
        <v>12</v>
      </c>
      <c r="C522" s="159">
        <v>2021</v>
      </c>
      <c r="D522" s="98" t="s">
        <v>463</v>
      </c>
      <c r="E522" s="77" t="s">
        <v>358</v>
      </c>
      <c r="F522" s="77" t="s">
        <v>359</v>
      </c>
      <c r="G522" s="9" t="s">
        <v>351</v>
      </c>
      <c r="H522" s="154">
        <v>13</v>
      </c>
      <c r="I522" s="78">
        <v>5</v>
      </c>
      <c r="J522" s="67"/>
      <c r="K522" s="53">
        <f t="shared" si="409"/>
        <v>65</v>
      </c>
      <c r="L522" s="54">
        <v>17</v>
      </c>
      <c r="M522" s="55">
        <f t="shared" si="410"/>
        <v>0.30769230769230771</v>
      </c>
      <c r="N522" s="56">
        <f t="shared" si="411"/>
        <v>4</v>
      </c>
      <c r="O522" s="57">
        <f t="shared" si="412"/>
        <v>20</v>
      </c>
      <c r="P522" s="58"/>
      <c r="Q522" s="57"/>
      <c r="R522" s="59"/>
      <c r="S522" s="60"/>
      <c r="T522" s="56"/>
      <c r="U522" s="61"/>
      <c r="V522" s="62"/>
      <c r="W522" s="68">
        <f t="shared" si="413"/>
        <v>260</v>
      </c>
      <c r="X522" s="69">
        <f t="shared" si="433"/>
        <v>703529.4994999998</v>
      </c>
      <c r="Y522" s="70">
        <v>4</v>
      </c>
      <c r="Z522" s="71">
        <f t="shared" si="440"/>
        <v>80</v>
      </c>
      <c r="AA522" s="72">
        <f t="shared" si="441"/>
        <v>119017.55049999997</v>
      </c>
      <c r="AB522" s="70">
        <f t="shared" si="443"/>
        <v>12</v>
      </c>
      <c r="AC522" s="139">
        <f t="shared" si="442"/>
        <v>340</v>
      </c>
      <c r="AD522" s="113">
        <f t="shared" si="437"/>
        <v>822547.04999999981</v>
      </c>
      <c r="AE522" s="114"/>
    </row>
    <row r="523" spans="1:31" ht="11.5" customHeight="1" x14ac:dyDescent="0.3">
      <c r="A523" s="112">
        <v>44561</v>
      </c>
      <c r="B523" s="159">
        <v>12</v>
      </c>
      <c r="C523" s="159">
        <v>2021</v>
      </c>
      <c r="D523" s="98" t="s">
        <v>465</v>
      </c>
      <c r="E523" s="77" t="s">
        <v>108</v>
      </c>
      <c r="F523" s="77" t="s">
        <v>109</v>
      </c>
      <c r="G523" s="9" t="s">
        <v>283</v>
      </c>
      <c r="H523" s="154">
        <v>8.6999999999999993</v>
      </c>
      <c r="I523" s="78">
        <v>220</v>
      </c>
      <c r="J523" s="67"/>
      <c r="K523" s="53">
        <f t="shared" si="409"/>
        <v>1913.9999999999998</v>
      </c>
      <c r="L523" s="54">
        <v>9.1999999999999993</v>
      </c>
      <c r="M523" s="55">
        <f t="shared" si="410"/>
        <v>5.7471264367816098E-2</v>
      </c>
      <c r="N523" s="56">
        <f t="shared" si="411"/>
        <v>0.5</v>
      </c>
      <c r="O523" s="57">
        <f t="shared" si="412"/>
        <v>110</v>
      </c>
      <c r="P523" s="58"/>
      <c r="Q523" s="57"/>
      <c r="R523" s="59"/>
      <c r="S523" s="60"/>
      <c r="T523" s="56"/>
      <c r="U523" s="61"/>
      <c r="V523" s="62"/>
      <c r="W523" s="68">
        <f t="shared" si="413"/>
        <v>7655.9999999999991</v>
      </c>
      <c r="X523" s="69">
        <f t="shared" si="433"/>
        <v>711185.4994999998</v>
      </c>
      <c r="Y523" s="70">
        <v>4</v>
      </c>
      <c r="Z523" s="71">
        <f t="shared" si="440"/>
        <v>440</v>
      </c>
      <c r="AA523" s="72">
        <f t="shared" si="441"/>
        <v>119457.55049999997</v>
      </c>
      <c r="AB523" s="70">
        <f t="shared" si="443"/>
        <v>12</v>
      </c>
      <c r="AC523" s="139">
        <f t="shared" si="442"/>
        <v>8095.9999999999991</v>
      </c>
      <c r="AD523" s="113">
        <f t="shared" si="437"/>
        <v>830643.04999999981</v>
      </c>
      <c r="AE523" s="114"/>
    </row>
    <row r="524" spans="1:31" ht="11.5" customHeight="1" x14ac:dyDescent="0.3">
      <c r="A524" s="112">
        <v>44561</v>
      </c>
      <c r="B524" s="159">
        <v>12</v>
      </c>
      <c r="C524" s="159">
        <v>2021</v>
      </c>
      <c r="D524" s="98" t="s">
        <v>465</v>
      </c>
      <c r="E524" s="77" t="s">
        <v>108</v>
      </c>
      <c r="F524" s="77" t="s">
        <v>109</v>
      </c>
      <c r="G524" s="9" t="s">
        <v>36</v>
      </c>
      <c r="H524" s="154">
        <v>8.8000000000000007</v>
      </c>
      <c r="I524" s="78">
        <v>220</v>
      </c>
      <c r="J524" s="67"/>
      <c r="K524" s="53">
        <f t="shared" si="409"/>
        <v>1936.0000000000002</v>
      </c>
      <c r="L524" s="54">
        <v>9.1999999999999993</v>
      </c>
      <c r="M524" s="55">
        <f t="shared" si="410"/>
        <v>4.5454545454545289E-2</v>
      </c>
      <c r="N524" s="56">
        <f t="shared" si="411"/>
        <v>0.39999999999999858</v>
      </c>
      <c r="O524" s="57">
        <f t="shared" si="412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13"/>
        <v>1936.0000000000002</v>
      </c>
      <c r="X524" s="69">
        <f t="shared" si="433"/>
        <v>713121.4994999998</v>
      </c>
      <c r="Y524" s="70">
        <v>1</v>
      </c>
      <c r="Z524" s="71">
        <f t="shared" si="440"/>
        <v>87.999999999999687</v>
      </c>
      <c r="AA524" s="72">
        <f t="shared" si="441"/>
        <v>119545.55049999997</v>
      </c>
      <c r="AB524" s="70">
        <f t="shared" si="443"/>
        <v>12</v>
      </c>
      <c r="AC524" s="139">
        <f t="shared" si="442"/>
        <v>2024</v>
      </c>
      <c r="AD524" s="113">
        <f t="shared" si="437"/>
        <v>832667.04999999981</v>
      </c>
      <c r="AE524" s="114"/>
    </row>
    <row r="525" spans="1:31" ht="11.5" customHeight="1" x14ac:dyDescent="0.3">
      <c r="A525" s="112">
        <v>44561</v>
      </c>
      <c r="B525" s="159">
        <v>12</v>
      </c>
      <c r="C525" s="159">
        <v>2021</v>
      </c>
      <c r="D525" s="98" t="s">
        <v>476</v>
      </c>
      <c r="E525" s="77" t="s">
        <v>349</v>
      </c>
      <c r="F525" s="77" t="s">
        <v>350</v>
      </c>
      <c r="G525" s="9" t="s">
        <v>283</v>
      </c>
      <c r="H525" s="154">
        <v>8.6999999999999993</v>
      </c>
      <c r="I525" s="78">
        <v>220</v>
      </c>
      <c r="J525" s="67"/>
      <c r="K525" s="53">
        <f t="shared" si="409"/>
        <v>1913.9999999999998</v>
      </c>
      <c r="L525" s="54">
        <v>9.4</v>
      </c>
      <c r="M525" s="55">
        <f t="shared" si="410"/>
        <v>8.0459770114942653E-2</v>
      </c>
      <c r="N525" s="56">
        <f t="shared" si="411"/>
        <v>0.70000000000000107</v>
      </c>
      <c r="O525" s="57">
        <f t="shared" si="412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13"/>
        <v>3827.9999999999995</v>
      </c>
      <c r="X525" s="69">
        <f t="shared" si="433"/>
        <v>716949.4994999998</v>
      </c>
      <c r="Y525" s="70">
        <v>2</v>
      </c>
      <c r="Z525" s="71">
        <f t="shared" si="440"/>
        <v>308.00000000000045</v>
      </c>
      <c r="AA525" s="72">
        <f t="shared" ref="AA525:AA528" si="444">AA524+Z525</f>
        <v>119853.55049999997</v>
      </c>
      <c r="AB525" s="70">
        <f t="shared" si="443"/>
        <v>12</v>
      </c>
      <c r="AC525" s="139">
        <f t="shared" si="442"/>
        <v>4136</v>
      </c>
      <c r="AD525" s="113">
        <f t="shared" si="437"/>
        <v>836803.04999999981</v>
      </c>
      <c r="AE525" s="114"/>
    </row>
    <row r="526" spans="1:31" ht="11.5" customHeight="1" x14ac:dyDescent="0.3">
      <c r="A526" s="112">
        <v>44561</v>
      </c>
      <c r="B526" s="159">
        <v>12</v>
      </c>
      <c r="C526" s="159">
        <v>2021</v>
      </c>
      <c r="D526" s="98" t="s">
        <v>476</v>
      </c>
      <c r="E526" s="77" t="s">
        <v>349</v>
      </c>
      <c r="F526" s="77" t="s">
        <v>350</v>
      </c>
      <c r="G526" s="9" t="s">
        <v>34</v>
      </c>
      <c r="H526" s="154">
        <v>1.3</v>
      </c>
      <c r="I526" s="78">
        <v>25</v>
      </c>
      <c r="J526" s="67"/>
      <c r="K526" s="53">
        <f t="shared" si="409"/>
        <v>32.5</v>
      </c>
      <c r="L526" s="54">
        <v>2.5</v>
      </c>
      <c r="M526" s="55">
        <f t="shared" si="410"/>
        <v>0.92307692307692302</v>
      </c>
      <c r="N526" s="56">
        <f t="shared" si="411"/>
        <v>1.2</v>
      </c>
      <c r="O526" s="57">
        <f t="shared" si="412"/>
        <v>30</v>
      </c>
      <c r="P526" s="58"/>
      <c r="Q526" s="57"/>
      <c r="R526" s="59"/>
      <c r="S526" s="60"/>
      <c r="T526" s="56"/>
      <c r="U526" s="61"/>
      <c r="V526" s="62"/>
      <c r="W526" s="68">
        <f t="shared" si="413"/>
        <v>130</v>
      </c>
      <c r="X526" s="69">
        <f t="shared" si="433"/>
        <v>717079.4994999998</v>
      </c>
      <c r="Y526" s="70">
        <v>4</v>
      </c>
      <c r="Z526" s="71">
        <f t="shared" si="440"/>
        <v>120</v>
      </c>
      <c r="AA526" s="72">
        <f t="shared" si="444"/>
        <v>119973.55049999997</v>
      </c>
      <c r="AB526" s="70">
        <f t="shared" si="443"/>
        <v>12</v>
      </c>
      <c r="AC526" s="139">
        <f t="shared" si="442"/>
        <v>250</v>
      </c>
      <c r="AD526" s="113">
        <f t="shared" si="437"/>
        <v>837053.04999999981</v>
      </c>
      <c r="AE526" s="114"/>
    </row>
    <row r="527" spans="1:31" ht="11.5" customHeight="1" x14ac:dyDescent="0.3">
      <c r="A527" s="112">
        <v>44561</v>
      </c>
      <c r="B527" s="159">
        <v>12</v>
      </c>
      <c r="C527" s="159">
        <v>2021</v>
      </c>
      <c r="D527" s="98" t="s">
        <v>476</v>
      </c>
      <c r="E527" s="77" t="s">
        <v>349</v>
      </c>
      <c r="F527" s="77" t="s">
        <v>350</v>
      </c>
      <c r="G527" s="9" t="s">
        <v>26</v>
      </c>
      <c r="H527" s="154">
        <v>16.5</v>
      </c>
      <c r="I527" s="78">
        <v>5</v>
      </c>
      <c r="J527" s="67"/>
      <c r="K527" s="53">
        <f t="shared" si="409"/>
        <v>82.5</v>
      </c>
      <c r="L527" s="54">
        <v>21</v>
      </c>
      <c r="M527" s="55">
        <f t="shared" si="410"/>
        <v>0.27272727272727271</v>
      </c>
      <c r="N527" s="56">
        <f t="shared" si="411"/>
        <v>4.5</v>
      </c>
      <c r="O527" s="57">
        <f t="shared" si="412"/>
        <v>22.5</v>
      </c>
      <c r="P527" s="58"/>
      <c r="Q527" s="57"/>
      <c r="R527" s="59"/>
      <c r="S527" s="60"/>
      <c r="T527" s="56"/>
      <c r="U527" s="61"/>
      <c r="V527" s="62"/>
      <c r="W527" s="68">
        <f t="shared" si="413"/>
        <v>82.5</v>
      </c>
      <c r="X527" s="69">
        <f t="shared" si="433"/>
        <v>717161.9994999998</v>
      </c>
      <c r="Y527" s="70">
        <v>1</v>
      </c>
      <c r="Z527" s="71">
        <f t="shared" si="440"/>
        <v>22.5</v>
      </c>
      <c r="AA527" s="72">
        <f t="shared" si="444"/>
        <v>119996.05049999997</v>
      </c>
      <c r="AB527" s="70">
        <f t="shared" si="443"/>
        <v>12</v>
      </c>
      <c r="AC527" s="139">
        <f t="shared" si="442"/>
        <v>105</v>
      </c>
      <c r="AD527" s="113">
        <f t="shared" si="437"/>
        <v>837158.04999999981</v>
      </c>
      <c r="AE527" s="114"/>
    </row>
    <row r="528" spans="1:31" ht="11.5" customHeight="1" x14ac:dyDescent="0.3">
      <c r="A528" s="112">
        <v>44561</v>
      </c>
      <c r="B528" s="159">
        <v>12</v>
      </c>
      <c r="C528" s="159">
        <v>2021</v>
      </c>
      <c r="D528" s="98" t="s">
        <v>476</v>
      </c>
      <c r="E528" s="77" t="s">
        <v>349</v>
      </c>
      <c r="F528" s="77" t="s">
        <v>350</v>
      </c>
      <c r="G528" s="9" t="s">
        <v>432</v>
      </c>
      <c r="H528" s="154">
        <v>8</v>
      </c>
      <c r="I528" s="78">
        <v>54</v>
      </c>
      <c r="J528" s="67"/>
      <c r="K528" s="53">
        <f t="shared" si="409"/>
        <v>432</v>
      </c>
      <c r="L528" s="54">
        <v>9.6999999999999993</v>
      </c>
      <c r="M528" s="55">
        <f t="shared" si="410"/>
        <v>0.21249999999999991</v>
      </c>
      <c r="N528" s="56">
        <f t="shared" si="411"/>
        <v>1.6999999999999993</v>
      </c>
      <c r="O528" s="57">
        <f t="shared" si="412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13"/>
        <v>432</v>
      </c>
      <c r="X528" s="69">
        <f t="shared" si="433"/>
        <v>717593.9994999998</v>
      </c>
      <c r="Y528" s="70">
        <v>1</v>
      </c>
      <c r="Z528" s="71">
        <f t="shared" si="440"/>
        <v>91.799999999999955</v>
      </c>
      <c r="AA528" s="72">
        <f t="shared" si="444"/>
        <v>120087.85049999997</v>
      </c>
      <c r="AB528" s="70">
        <f t="shared" si="443"/>
        <v>12</v>
      </c>
      <c r="AC528" s="139">
        <f t="shared" si="442"/>
        <v>523.79999999999995</v>
      </c>
      <c r="AD528" s="113">
        <f t="shared" si="437"/>
        <v>837681.84999999974</v>
      </c>
      <c r="AE528" s="114"/>
    </row>
    <row r="529" spans="1:31" ht="11.5" customHeight="1" x14ac:dyDescent="0.3">
      <c r="A529" s="112"/>
      <c r="B529" s="159"/>
      <c r="C529" s="159"/>
      <c r="D529" s="129"/>
      <c r="E529" s="77"/>
      <c r="F529" s="77"/>
      <c r="G529" s="3"/>
      <c r="H529" s="75"/>
      <c r="I529" s="78"/>
      <c r="J529" s="67"/>
      <c r="K529" s="53"/>
      <c r="L529" s="54"/>
      <c r="M529" s="55"/>
      <c r="N529" s="56"/>
      <c r="O529" s="57"/>
      <c r="P529" s="58"/>
      <c r="Q529" s="57"/>
      <c r="R529" s="59"/>
      <c r="S529" s="60"/>
      <c r="T529" s="56"/>
      <c r="U529" s="61"/>
      <c r="V529" s="62"/>
      <c r="W529" s="68"/>
      <c r="X529" s="69"/>
      <c r="Y529" s="70"/>
      <c r="Z529" s="71"/>
      <c r="AA529" s="72"/>
      <c r="AB529" s="70"/>
      <c r="AC529" s="139"/>
      <c r="AD529" s="113"/>
      <c r="AE529" s="114"/>
    </row>
    <row r="530" spans="1:31" s="125" customFormat="1" ht="11.5" customHeight="1" x14ac:dyDescent="0.3">
      <c r="A530" s="122"/>
      <c r="B530" s="161"/>
      <c r="C530" s="161"/>
      <c r="D530" s="162"/>
      <c r="E530" s="163"/>
      <c r="F530" s="163"/>
      <c r="G530" s="164"/>
      <c r="H530" s="75"/>
      <c r="I530" s="51"/>
      <c r="J530" s="67"/>
      <c r="K530" s="53"/>
      <c r="L530" s="54"/>
      <c r="M530" s="55"/>
      <c r="N530" s="56"/>
      <c r="O530" s="57"/>
      <c r="P530" s="58"/>
      <c r="Q530" s="57"/>
      <c r="R530" s="59"/>
      <c r="S530" s="60"/>
      <c r="T530" s="56"/>
      <c r="U530" s="61"/>
      <c r="V530" s="62"/>
      <c r="W530" s="68"/>
      <c r="X530" s="68"/>
      <c r="Y530" s="67"/>
      <c r="Z530" s="68"/>
      <c r="AA530" s="144"/>
      <c r="AB530" s="67"/>
      <c r="AC530" s="165"/>
      <c r="AD530" s="123"/>
      <c r="AE530" s="124"/>
    </row>
    <row r="531" spans="1:31" s="125" customFormat="1" ht="11.5" customHeight="1" x14ac:dyDescent="0.3">
      <c r="A531" s="122"/>
      <c r="B531" s="161"/>
      <c r="C531" s="161"/>
      <c r="D531" s="162"/>
      <c r="E531" s="163"/>
      <c r="F531" s="163"/>
      <c r="G531" s="164"/>
      <c r="H531" s="75"/>
      <c r="I531" s="51"/>
      <c r="J531" s="67"/>
      <c r="K531" s="53"/>
      <c r="L531" s="54"/>
      <c r="M531" s="55"/>
      <c r="N531" s="56"/>
      <c r="O531" s="57"/>
      <c r="P531" s="58"/>
      <c r="Q531" s="57"/>
      <c r="R531" s="59"/>
      <c r="S531" s="60"/>
      <c r="T531" s="56"/>
      <c r="U531" s="61"/>
      <c r="V531" s="62"/>
      <c r="W531" s="68"/>
      <c r="X531" s="68"/>
      <c r="Y531" s="67"/>
      <c r="Z531" s="68"/>
      <c r="AA531" s="144"/>
      <c r="AB531" s="67"/>
      <c r="AC531" s="165"/>
      <c r="AD531" s="123"/>
      <c r="AE531" s="124"/>
    </row>
    <row r="532" spans="1:31" s="125" customFormat="1" ht="11.5" customHeight="1" x14ac:dyDescent="0.3">
      <c r="A532" s="122"/>
      <c r="B532" s="161"/>
      <c r="C532" s="161"/>
      <c r="D532" s="162"/>
      <c r="E532" s="163"/>
      <c r="F532" s="163"/>
      <c r="G532" s="164"/>
      <c r="H532" s="75"/>
      <c r="I532" s="51"/>
      <c r="J532" s="67"/>
      <c r="K532" s="53"/>
      <c r="L532" s="54"/>
      <c r="M532" s="55"/>
      <c r="N532" s="56"/>
      <c r="O532" s="57"/>
      <c r="P532" s="58"/>
      <c r="Q532" s="57"/>
      <c r="R532" s="59"/>
      <c r="S532" s="60"/>
      <c r="T532" s="56"/>
      <c r="U532" s="61"/>
      <c r="V532" s="62"/>
      <c r="W532" s="68"/>
      <c r="X532" s="68"/>
      <c r="Y532" s="67"/>
      <c r="Z532" s="68"/>
      <c r="AA532" s="144"/>
      <c r="AB532" s="67"/>
      <c r="AC532" s="165"/>
      <c r="AD532" s="123"/>
      <c r="AE532" s="124"/>
    </row>
    <row r="533" spans="1:31" ht="11.5" customHeight="1" x14ac:dyDescent="0.3">
      <c r="A533" s="77"/>
      <c r="B533" s="129"/>
      <c r="C533" s="129"/>
      <c r="D533" s="129"/>
      <c r="E533" s="77"/>
      <c r="F533" s="77"/>
      <c r="G533" s="108"/>
      <c r="H533" s="75"/>
      <c r="I533" s="51"/>
      <c r="J533" s="67"/>
      <c r="K533" s="53"/>
      <c r="L533" s="54"/>
      <c r="M533" s="55"/>
      <c r="N533" s="56"/>
      <c r="O533" s="57"/>
      <c r="P533" s="58"/>
      <c r="Q533" s="57"/>
      <c r="R533" s="59"/>
      <c r="S533" s="60"/>
      <c r="T533" s="56"/>
      <c r="U533" s="61"/>
      <c r="V533" s="62"/>
      <c r="W533" s="68"/>
      <c r="X533" s="68"/>
      <c r="Y533" s="67"/>
      <c r="Z533" s="68"/>
      <c r="AA533" s="144"/>
      <c r="AB533" s="67"/>
      <c r="AC533" s="139"/>
      <c r="AD533" s="113"/>
      <c r="AE533" s="114"/>
    </row>
    <row r="534" spans="1:31" ht="11.5" customHeight="1" x14ac:dyDescent="0.3">
      <c r="A534" s="77"/>
      <c r="B534" s="129"/>
      <c r="C534" s="129"/>
      <c r="D534" s="129"/>
      <c r="E534" s="77"/>
      <c r="F534" s="77"/>
      <c r="G534" s="108"/>
      <c r="H534" s="75"/>
      <c r="I534" s="51"/>
      <c r="J534" s="67"/>
      <c r="K534" s="53"/>
      <c r="L534" s="54"/>
      <c r="M534" s="55"/>
      <c r="N534" s="56"/>
      <c r="O534" s="57"/>
      <c r="P534" s="58"/>
      <c r="Q534" s="57"/>
      <c r="R534" s="59"/>
      <c r="S534" s="60"/>
      <c r="T534" s="56"/>
      <c r="U534" s="61"/>
      <c r="V534" s="62"/>
      <c r="W534" s="68"/>
      <c r="X534" s="68"/>
      <c r="Y534" s="67"/>
      <c r="Z534" s="68"/>
      <c r="AA534" s="144"/>
      <c r="AB534" s="67"/>
      <c r="AC534" s="139"/>
      <c r="AE534" s="114"/>
    </row>
    <row r="535" spans="1:31" ht="11.5" customHeight="1" x14ac:dyDescent="0.3">
      <c r="A535" s="77"/>
      <c r="B535" s="129"/>
      <c r="C535" s="129"/>
      <c r="D535" s="129"/>
      <c r="E535" s="77"/>
      <c r="F535" s="77"/>
      <c r="G535" s="108"/>
      <c r="H535" s="75"/>
      <c r="I535" s="51"/>
      <c r="J535" s="67"/>
      <c r="K535" s="53"/>
      <c r="L535" s="54"/>
      <c r="M535" s="55"/>
      <c r="N535" s="56"/>
      <c r="O535" s="57"/>
      <c r="P535" s="58"/>
      <c r="Q535" s="57"/>
      <c r="R535" s="59"/>
      <c r="S535" s="60"/>
      <c r="T535" s="56"/>
      <c r="U535" s="61"/>
      <c r="V535" s="62"/>
      <c r="W535" s="68"/>
      <c r="X535" s="68"/>
      <c r="Y535" s="70"/>
      <c r="Z535" s="71"/>
      <c r="AA535" s="78"/>
      <c r="AB535" s="70"/>
      <c r="AC535" s="138"/>
      <c r="AE535" s="114"/>
    </row>
    <row r="536" spans="1:31" ht="12" customHeight="1" x14ac:dyDescent="0.3">
      <c r="A536" s="49">
        <v>43969</v>
      </c>
      <c r="B536" s="127"/>
      <c r="C536" s="127"/>
      <c r="D536" s="127"/>
      <c r="E536" s="49"/>
      <c r="F536" s="49"/>
      <c r="G536" s="74" t="s">
        <v>20</v>
      </c>
      <c r="H536" s="75">
        <v>5.45</v>
      </c>
      <c r="I536" s="51">
        <v>225</v>
      </c>
      <c r="J536" s="67" t="s">
        <v>14</v>
      </c>
      <c r="K536" s="53">
        <f>I536*H536</f>
        <v>1226.25</v>
      </c>
      <c r="L536" s="79">
        <v>6.1</v>
      </c>
      <c r="M536" s="55">
        <f>(L536-H536)/H536</f>
        <v>0.11926605504587146</v>
      </c>
      <c r="N536" s="56">
        <f>L536-H536</f>
        <v>0.64999999999999947</v>
      </c>
      <c r="O536" s="57">
        <f>N536*I536</f>
        <v>146.24999999999989</v>
      </c>
      <c r="P536" s="58"/>
      <c r="Q536" s="57"/>
      <c r="R536" s="59"/>
      <c r="S536" s="60"/>
      <c r="T536" s="56"/>
      <c r="U536" s="61"/>
      <c r="V536" s="62"/>
      <c r="W536" s="71"/>
      <c r="X536" s="71"/>
      <c r="Y536" s="70"/>
      <c r="Z536" s="71"/>
      <c r="AA536" s="78"/>
      <c r="AB536" s="70"/>
      <c r="AC536" s="138"/>
      <c r="AE536" s="114"/>
    </row>
    <row r="537" spans="1:31" ht="12" customHeight="1" x14ac:dyDescent="0.3">
      <c r="A537" s="49">
        <v>43969</v>
      </c>
      <c r="B537" s="127"/>
      <c r="C537" s="127"/>
      <c r="D537" s="127"/>
      <c r="E537" s="49"/>
      <c r="F537" s="49"/>
      <c r="G537" s="74" t="s">
        <v>18</v>
      </c>
      <c r="H537" s="75">
        <v>9</v>
      </c>
      <c r="I537" s="51">
        <v>225</v>
      </c>
      <c r="J537" s="67" t="s">
        <v>14</v>
      </c>
      <c r="K537" s="53">
        <f>I537*H537</f>
        <v>2025</v>
      </c>
      <c r="L537" s="79">
        <v>12</v>
      </c>
      <c r="M537" s="55">
        <f>(L537-H537)/H537</f>
        <v>0.33333333333333331</v>
      </c>
      <c r="N537" s="56">
        <f>L537-H537</f>
        <v>3</v>
      </c>
      <c r="O537" s="57">
        <f>N537*I537</f>
        <v>675</v>
      </c>
      <c r="P537" s="58"/>
      <c r="Q537" s="57"/>
      <c r="R537" s="59"/>
      <c r="S537" s="60"/>
      <c r="T537" s="56"/>
      <c r="U537" s="61"/>
      <c r="V537" s="62"/>
      <c r="W537" s="71"/>
      <c r="X537" s="71"/>
      <c r="Y537" s="70"/>
      <c r="Z537" s="71"/>
      <c r="AA537" s="78"/>
      <c r="AB537" s="70"/>
      <c r="AC537" s="138"/>
      <c r="AE537" s="114"/>
    </row>
    <row r="538" spans="1:31" ht="12" customHeight="1" x14ac:dyDescent="0.3">
      <c r="A538" s="77"/>
      <c r="B538" s="129"/>
      <c r="C538" s="129"/>
      <c r="D538" s="129"/>
      <c r="E538" s="77"/>
      <c r="F538" s="77"/>
      <c r="G538" s="109"/>
      <c r="H538" s="75"/>
      <c r="I538" s="51"/>
      <c r="J538" s="67"/>
      <c r="K538" s="53"/>
      <c r="L538" s="79"/>
      <c r="M538" s="55"/>
      <c r="N538" s="56"/>
      <c r="O538" s="57"/>
      <c r="P538" s="58"/>
      <c r="Q538" s="57"/>
      <c r="R538" s="59"/>
      <c r="S538" s="60"/>
      <c r="T538" s="56"/>
      <c r="U538" s="61"/>
      <c r="V538" s="62"/>
      <c r="W538" s="68"/>
      <c r="X538" s="68"/>
      <c r="Y538" s="70"/>
      <c r="Z538" s="71"/>
      <c r="AA538" s="78"/>
      <c r="AB538" s="70"/>
      <c r="AC538" s="138"/>
      <c r="AE538" s="114"/>
    </row>
    <row r="539" spans="1:31" ht="12" customHeight="1" x14ac:dyDescent="0.3">
      <c r="A539" s="77"/>
      <c r="B539" s="129"/>
      <c r="C539" s="129"/>
      <c r="D539" s="129"/>
      <c r="E539" s="77"/>
      <c r="F539" s="77"/>
      <c r="G539" s="110"/>
      <c r="H539" s="75"/>
      <c r="I539" s="51"/>
      <c r="J539" s="67"/>
      <c r="K539" s="53"/>
      <c r="L539" s="79"/>
      <c r="M539" s="55"/>
      <c r="N539" s="56"/>
      <c r="O539" s="57"/>
      <c r="P539" s="58"/>
      <c r="Q539" s="57"/>
      <c r="R539" s="59"/>
      <c r="S539" s="60"/>
      <c r="T539" s="56"/>
      <c r="U539" s="61"/>
      <c r="V539" s="62"/>
      <c r="W539" s="68"/>
      <c r="X539" s="68"/>
      <c r="Y539" s="70"/>
      <c r="Z539" s="71"/>
      <c r="AA539" s="78"/>
      <c r="AB539" s="70"/>
      <c r="AC539" s="138"/>
      <c r="AE539" s="114"/>
    </row>
    <row r="540" spans="1:31" ht="12" customHeight="1" x14ac:dyDescent="0.3">
      <c r="A540" s="30"/>
      <c r="B540" s="131"/>
      <c r="C540" s="131"/>
      <c r="D540" s="131"/>
      <c r="E540" s="30"/>
      <c r="F540" s="30"/>
      <c r="G540" s="111"/>
      <c r="H540" s="81"/>
      <c r="I540" s="80"/>
      <c r="J540" s="82"/>
      <c r="K540" s="83"/>
      <c r="L540" s="84"/>
      <c r="M540" s="85"/>
      <c r="N540" s="86"/>
      <c r="O540" s="87"/>
      <c r="P540" s="88"/>
      <c r="Q540" s="87"/>
      <c r="R540" s="89"/>
      <c r="S540" s="90"/>
      <c r="T540" s="86"/>
      <c r="U540" s="91"/>
      <c r="V540" s="92"/>
      <c r="W540" s="93"/>
      <c r="X540" s="93"/>
      <c r="Y540" s="31"/>
      <c r="Z540" s="94"/>
      <c r="AA540" s="95"/>
      <c r="AB540" s="31"/>
      <c r="AC540" s="156"/>
      <c r="AD540" s="155"/>
      <c r="AE540" s="115"/>
    </row>
    <row r="541" spans="1:31" ht="12" customHeight="1" x14ac:dyDescent="0.3">
      <c r="G541" s="3"/>
      <c r="H541" s="96"/>
      <c r="I541" s="3"/>
      <c r="J541" s="4"/>
      <c r="K541" s="5"/>
      <c r="L541" s="5"/>
      <c r="M541" s="6"/>
      <c r="N541" s="5"/>
      <c r="O541" s="7"/>
      <c r="P541" s="7"/>
      <c r="Q541" s="7"/>
      <c r="R541" s="7"/>
      <c r="S541" s="7"/>
      <c r="T541" s="5"/>
      <c r="U541" s="5"/>
      <c r="V541" s="3"/>
      <c r="W541" s="8"/>
      <c r="X541" s="8"/>
      <c r="Y541" s="4"/>
      <c r="Z541" s="3"/>
      <c r="AA541" s="3"/>
      <c r="AB541" s="4"/>
      <c r="AC541" s="4"/>
    </row>
    <row r="542" spans="1:31" ht="12" customHeight="1" x14ac:dyDescent="0.3">
      <c r="G542" s="3"/>
      <c r="H542" s="96"/>
      <c r="I542" s="3"/>
      <c r="J542" s="4"/>
      <c r="K542" s="5"/>
      <c r="L542" s="5"/>
      <c r="M542" s="6"/>
      <c r="N542" s="5"/>
      <c r="O542" s="7"/>
      <c r="P542" s="7"/>
      <c r="Q542" s="7"/>
      <c r="R542" s="7"/>
      <c r="S542" s="7"/>
      <c r="T542" s="5"/>
      <c r="U542" s="5"/>
      <c r="V542" s="3"/>
      <c r="W542" s="8"/>
      <c r="X542" s="8"/>
      <c r="Y542" s="4"/>
      <c r="Z542" s="3"/>
      <c r="AA542" s="3"/>
      <c r="AB542" s="4"/>
      <c r="AC542" s="4"/>
    </row>
    <row r="543" spans="1:31" ht="12" customHeight="1" x14ac:dyDescent="0.3">
      <c r="G543" s="3"/>
      <c r="H543" s="96"/>
      <c r="I543" s="3"/>
      <c r="J543" s="4"/>
      <c r="K543" s="5"/>
      <c r="L543" s="5"/>
      <c r="M543" s="6"/>
      <c r="N543" s="5"/>
      <c r="O543" s="7"/>
      <c r="P543" s="7"/>
      <c r="Q543" s="7"/>
      <c r="R543" s="7"/>
      <c r="S543" s="7"/>
      <c r="T543" s="5"/>
      <c r="U543" s="5"/>
      <c r="V543" s="3"/>
      <c r="W543" s="8"/>
      <c r="X543" s="8"/>
      <c r="Y543" s="4"/>
      <c r="Z543" s="3"/>
      <c r="AA543" s="3"/>
      <c r="AB543" s="4"/>
      <c r="AC543" s="4"/>
    </row>
    <row r="544" spans="1:31" ht="12" customHeight="1" x14ac:dyDescent="0.3">
      <c r="G544" s="3"/>
      <c r="H544" s="96"/>
      <c r="I544" s="3"/>
      <c r="J544" s="4"/>
      <c r="K544" s="5"/>
      <c r="L544" s="5"/>
      <c r="M544" s="6"/>
      <c r="N544" s="5"/>
      <c r="O544" s="7"/>
      <c r="P544" s="7"/>
      <c r="Q544" s="7"/>
      <c r="R544" s="7"/>
      <c r="S544" s="7"/>
      <c r="T544" s="5"/>
      <c r="U544" s="5"/>
      <c r="V544" s="3"/>
      <c r="W544" s="8"/>
      <c r="X544" s="8"/>
      <c r="Y544" s="4"/>
      <c r="Z544" s="3"/>
      <c r="AA544" s="3"/>
      <c r="AB544" s="4"/>
      <c r="AC544" s="4"/>
    </row>
    <row r="545" spans="7:29" ht="12" customHeight="1" x14ac:dyDescent="0.3">
      <c r="G545" s="3"/>
      <c r="H545" s="96"/>
      <c r="I545" s="3"/>
      <c r="J545" s="4"/>
      <c r="K545" s="5"/>
      <c r="L545" s="5"/>
      <c r="M545" s="6"/>
      <c r="N545" s="5"/>
      <c r="O545" s="7"/>
      <c r="P545" s="7"/>
      <c r="Q545" s="7"/>
      <c r="R545" s="7"/>
      <c r="S545" s="7"/>
      <c r="T545" s="5"/>
      <c r="U545" s="5"/>
      <c r="V545" s="3"/>
      <c r="W545" s="8"/>
      <c r="X545" s="8"/>
      <c r="Y545" s="4"/>
      <c r="Z545" s="3"/>
      <c r="AA545" s="3"/>
      <c r="AB545" s="4"/>
      <c r="AC545" s="4"/>
    </row>
    <row r="546" spans="7:29" ht="12" customHeight="1" x14ac:dyDescent="0.3">
      <c r="G546" s="3"/>
      <c r="H546" s="96"/>
      <c r="I546" s="3"/>
      <c r="J546" s="4"/>
      <c r="K546" s="5"/>
      <c r="L546" s="5"/>
      <c r="M546" s="6"/>
      <c r="N546" s="5"/>
      <c r="O546" s="7"/>
      <c r="P546" s="7"/>
      <c r="Q546" s="7"/>
      <c r="R546" s="7"/>
      <c r="S546" s="7"/>
      <c r="T546" s="5"/>
      <c r="U546" s="5"/>
      <c r="V546" s="3"/>
      <c r="W546" s="8"/>
      <c r="X546" s="8"/>
      <c r="Y546" s="4"/>
      <c r="Z546" s="3"/>
      <c r="AA546" s="3"/>
      <c r="AB546" s="4"/>
      <c r="AC546" s="4"/>
    </row>
    <row r="547" spans="7:29" ht="12" customHeight="1" x14ac:dyDescent="0.3">
      <c r="H547" s="96"/>
      <c r="I547" s="3"/>
      <c r="J547" s="4"/>
      <c r="K547" s="5"/>
      <c r="L547" s="5"/>
      <c r="M547" s="6"/>
      <c r="N547" s="5"/>
      <c r="O547" s="7"/>
      <c r="P547" s="7"/>
      <c r="Q547" s="7"/>
      <c r="R547" s="7"/>
      <c r="S547" s="7"/>
      <c r="T547" s="5"/>
      <c r="U547" s="5"/>
      <c r="V547" s="3"/>
      <c r="W547" s="8"/>
      <c r="X547" s="8"/>
      <c r="Y547" s="4"/>
      <c r="Z547" s="3"/>
      <c r="AA547" s="3"/>
      <c r="AB547" s="4"/>
      <c r="AC547" s="4"/>
    </row>
    <row r="548" spans="7:29" ht="12" customHeight="1" x14ac:dyDescent="0.3">
      <c r="G548" s="3"/>
      <c r="H548" s="96"/>
      <c r="I548" s="3"/>
      <c r="J548" s="4"/>
      <c r="K548" s="5"/>
      <c r="L548" s="5"/>
      <c r="M548" s="6"/>
      <c r="N548" s="5"/>
      <c r="O548" s="7"/>
      <c r="P548" s="7"/>
      <c r="Q548" s="7"/>
      <c r="R548" s="7"/>
      <c r="S548" s="7"/>
      <c r="T548" s="5"/>
      <c r="U548" s="5"/>
      <c r="V548" s="3"/>
      <c r="W548" s="8"/>
      <c r="X548" s="8"/>
      <c r="Y548" s="4"/>
      <c r="Z548" s="3"/>
      <c r="AA548" s="3"/>
      <c r="AB548" s="4"/>
      <c r="AC548" s="4"/>
    </row>
    <row r="549" spans="7:29" ht="12" customHeight="1" x14ac:dyDescent="0.3">
      <c r="G549" s="3"/>
      <c r="H549" s="96"/>
      <c r="I549" s="3"/>
      <c r="J549" s="4"/>
      <c r="K549" s="5"/>
      <c r="L549" s="5"/>
      <c r="M549" s="6"/>
      <c r="N549" s="5"/>
      <c r="O549" s="7"/>
      <c r="P549" s="7"/>
      <c r="Q549" s="7"/>
      <c r="R549" s="7"/>
      <c r="S549" s="7"/>
      <c r="T549" s="5"/>
      <c r="U549" s="5"/>
      <c r="V549" s="3"/>
      <c r="W549" s="8"/>
      <c r="X549" s="8"/>
      <c r="Y549" s="4"/>
      <c r="Z549" s="3"/>
      <c r="AA549" s="3"/>
      <c r="AB549" s="4"/>
      <c r="AC549" s="4"/>
    </row>
    <row r="550" spans="7:29" ht="12" customHeight="1" x14ac:dyDescent="0.3">
      <c r="G550" s="3"/>
      <c r="H550" s="96"/>
      <c r="I550" s="3"/>
      <c r="J550" s="4"/>
      <c r="K550" s="5"/>
      <c r="L550" s="5"/>
      <c r="M550" s="6"/>
      <c r="N550" s="5"/>
      <c r="O550" s="7"/>
      <c r="P550" s="7"/>
      <c r="Q550" s="7"/>
      <c r="R550" s="7"/>
      <c r="S550" s="7"/>
      <c r="T550" s="5"/>
      <c r="U550" s="5"/>
      <c r="V550" s="3"/>
      <c r="W550" s="8"/>
      <c r="X550" s="8"/>
      <c r="Y550" s="4"/>
      <c r="Z550" s="3"/>
      <c r="AA550" s="3"/>
      <c r="AB550" s="4"/>
      <c r="AC550" s="4"/>
    </row>
    <row r="551" spans="7:29" ht="12" customHeight="1" x14ac:dyDescent="0.3">
      <c r="G551" s="3"/>
      <c r="H551" s="96"/>
      <c r="I551" s="3"/>
      <c r="J551" s="4"/>
      <c r="K551" s="5"/>
      <c r="L551" s="5"/>
      <c r="M551" s="6"/>
      <c r="N551" s="5"/>
      <c r="O551" s="7"/>
      <c r="P551" s="7"/>
      <c r="Q551" s="7"/>
      <c r="R551" s="7"/>
      <c r="S551" s="7"/>
      <c r="T551" s="5"/>
      <c r="U551" s="5"/>
      <c r="V551" s="3"/>
      <c r="W551" s="8"/>
      <c r="X551" s="8"/>
      <c r="Y551" s="4"/>
      <c r="Z551" s="3"/>
      <c r="AA551" s="3"/>
      <c r="AB551" s="4"/>
      <c r="AC551" s="4"/>
    </row>
    <row r="552" spans="7:29" ht="12" customHeight="1" x14ac:dyDescent="0.3">
      <c r="G552" s="3"/>
      <c r="H552" s="96"/>
      <c r="I552" s="3"/>
      <c r="J552" s="4"/>
      <c r="K552" s="5"/>
      <c r="L552" s="5"/>
      <c r="M552" s="6"/>
      <c r="N552" s="5"/>
      <c r="O552" s="7"/>
      <c r="P552" s="7"/>
      <c r="Q552" s="7"/>
      <c r="R552" s="7"/>
      <c r="S552" s="7"/>
      <c r="T552" s="5"/>
      <c r="U552" s="5"/>
      <c r="V552" s="3"/>
      <c r="W552" s="8"/>
      <c r="X552" s="8"/>
      <c r="Y552" s="4"/>
      <c r="Z552" s="3"/>
      <c r="AA552" s="3"/>
      <c r="AB552" s="4"/>
      <c r="AC552" s="4"/>
    </row>
    <row r="553" spans="7:29" ht="12" customHeight="1" x14ac:dyDescent="0.3">
      <c r="G553" s="3"/>
      <c r="H553" s="96"/>
      <c r="I553" s="3"/>
      <c r="J553" s="4"/>
      <c r="K553" s="5"/>
      <c r="L553" s="5"/>
      <c r="M553" s="6"/>
      <c r="N553" s="5"/>
      <c r="O553" s="7"/>
      <c r="P553" s="7"/>
      <c r="Q553" s="7"/>
      <c r="R553" s="7"/>
      <c r="S553" s="7"/>
      <c r="T553" s="5"/>
      <c r="U553" s="5"/>
      <c r="V553" s="3"/>
      <c r="W553" s="8"/>
      <c r="X553" s="8"/>
      <c r="Y553" s="4"/>
      <c r="Z553" s="3"/>
      <c r="AA553" s="3"/>
      <c r="AB553" s="4"/>
      <c r="AC553" s="4"/>
    </row>
    <row r="554" spans="7:29" ht="12" customHeight="1" x14ac:dyDescent="0.3">
      <c r="G554" s="3"/>
      <c r="H554" s="96"/>
      <c r="I554" s="3"/>
      <c r="J554" s="4"/>
      <c r="K554" s="5"/>
      <c r="L554" s="5"/>
      <c r="M554" s="6"/>
      <c r="N554" s="5"/>
      <c r="O554" s="7"/>
      <c r="P554" s="7"/>
      <c r="Q554" s="7"/>
      <c r="R554" s="7"/>
      <c r="S554" s="7"/>
      <c r="T554" s="5"/>
      <c r="U554" s="5"/>
      <c r="V554" s="3"/>
      <c r="W554" s="8"/>
      <c r="X554" s="8"/>
      <c r="Y554" s="4"/>
      <c r="Z554" s="3"/>
      <c r="AA554" s="3"/>
      <c r="AB554" s="4"/>
      <c r="AC554" s="4"/>
    </row>
    <row r="555" spans="7:29" ht="12" customHeight="1" x14ac:dyDescent="0.3">
      <c r="G555" s="3"/>
      <c r="H555" s="96"/>
      <c r="I555" s="3"/>
      <c r="J555" s="4"/>
      <c r="K555" s="5"/>
      <c r="L555" s="5"/>
      <c r="M555" s="6"/>
      <c r="N555" s="5"/>
      <c r="O555" s="7"/>
      <c r="P555" s="7"/>
      <c r="Q555" s="7"/>
      <c r="R555" s="7"/>
      <c r="S555" s="7"/>
      <c r="T555" s="5"/>
      <c r="U555" s="5"/>
      <c r="V555" s="3"/>
      <c r="W555" s="8"/>
      <c r="X555" s="8"/>
      <c r="Y555" s="4"/>
      <c r="Z555" s="3"/>
      <c r="AA555" s="3"/>
      <c r="AB555" s="4"/>
      <c r="AC555" s="4"/>
    </row>
    <row r="556" spans="7:29" ht="12" customHeight="1" x14ac:dyDescent="0.3">
      <c r="G556" s="3"/>
      <c r="H556" s="96"/>
      <c r="I556" s="3"/>
      <c r="J556" s="4"/>
      <c r="K556" s="5"/>
      <c r="L556" s="5"/>
      <c r="M556" s="6"/>
      <c r="N556" s="5"/>
      <c r="O556" s="7"/>
      <c r="P556" s="7"/>
      <c r="Q556" s="7"/>
      <c r="R556" s="7"/>
      <c r="S556" s="7"/>
      <c r="T556" s="5"/>
      <c r="U556" s="5"/>
      <c r="V556" s="3"/>
      <c r="W556" s="8"/>
      <c r="X556" s="8"/>
      <c r="Y556" s="4"/>
      <c r="Z556" s="3"/>
      <c r="AA556" s="3"/>
      <c r="AB556" s="4"/>
      <c r="AC556" s="4"/>
    </row>
    <row r="557" spans="7:29" ht="12" customHeight="1" x14ac:dyDescent="0.3">
      <c r="G557" s="3"/>
      <c r="H557" s="96"/>
      <c r="I557" s="3"/>
      <c r="J557" s="4"/>
      <c r="K557" s="5"/>
      <c r="L557" s="5"/>
      <c r="M557" s="6"/>
      <c r="N557" s="5"/>
      <c r="O557" s="7"/>
      <c r="P557" s="7"/>
      <c r="Q557" s="7"/>
      <c r="R557" s="7"/>
      <c r="S557" s="7"/>
      <c r="T557" s="5"/>
      <c r="U557" s="5"/>
      <c r="V557" s="3"/>
      <c r="W557" s="8"/>
      <c r="X557" s="8"/>
      <c r="Y557" s="4"/>
      <c r="Z557" s="3"/>
      <c r="AA557" s="3"/>
      <c r="AB557" s="4"/>
      <c r="AC557" s="4"/>
    </row>
    <row r="558" spans="7:29" ht="12" customHeight="1" x14ac:dyDescent="0.3">
      <c r="G558" s="3"/>
      <c r="H558" s="96"/>
      <c r="I558" s="3"/>
      <c r="J558" s="4"/>
      <c r="K558" s="5"/>
      <c r="L558" s="5"/>
      <c r="M558" s="6"/>
      <c r="N558" s="5"/>
      <c r="O558" s="7"/>
      <c r="P558" s="7"/>
      <c r="Q558" s="7"/>
      <c r="R558" s="7"/>
      <c r="S558" s="7"/>
      <c r="T558" s="5"/>
      <c r="U558" s="5"/>
      <c r="V558" s="3"/>
      <c r="W558" s="8"/>
      <c r="X558" s="8"/>
      <c r="Y558" s="4"/>
      <c r="Z558" s="3"/>
      <c r="AA558" s="3"/>
      <c r="AB558" s="4"/>
      <c r="AC558" s="4"/>
    </row>
    <row r="559" spans="7:29" ht="12" customHeight="1" x14ac:dyDescent="0.3">
      <c r="G559" s="3"/>
      <c r="H559" s="96"/>
      <c r="I559" s="3"/>
      <c r="J559" s="4"/>
      <c r="K559" s="5"/>
      <c r="L559" s="5"/>
      <c r="M559" s="6"/>
      <c r="N559" s="5"/>
      <c r="O559" s="7"/>
      <c r="P559" s="7"/>
      <c r="Q559" s="7"/>
      <c r="R559" s="7"/>
      <c r="S559" s="7"/>
      <c r="T559" s="5"/>
      <c r="U559" s="5"/>
      <c r="V559" s="3"/>
      <c r="W559" s="8"/>
      <c r="X559" s="8"/>
      <c r="Y559" s="4"/>
      <c r="Z559" s="3"/>
      <c r="AA559" s="3"/>
      <c r="AB559" s="4"/>
      <c r="AC559" s="4"/>
    </row>
    <row r="560" spans="7:29" ht="12" customHeight="1" x14ac:dyDescent="0.3">
      <c r="G560" s="3"/>
      <c r="H560" s="96"/>
      <c r="I560" s="3"/>
      <c r="J560" s="4"/>
      <c r="K560" s="5"/>
      <c r="L560" s="5"/>
      <c r="M560" s="6"/>
      <c r="N560" s="5"/>
      <c r="O560" s="7"/>
      <c r="P560" s="7"/>
      <c r="Q560" s="7"/>
      <c r="R560" s="7"/>
      <c r="S560" s="7"/>
      <c r="T560" s="5"/>
      <c r="U560" s="5"/>
      <c r="V560" s="3"/>
      <c r="W560" s="8"/>
      <c r="X560" s="8"/>
      <c r="Y560" s="4"/>
      <c r="Z560" s="3"/>
      <c r="AA560" s="3"/>
      <c r="AB560" s="4"/>
      <c r="AC560" s="4"/>
    </row>
    <row r="561" spans="7:29" ht="12" customHeight="1" x14ac:dyDescent="0.3">
      <c r="G561" s="3"/>
      <c r="H561" s="96"/>
      <c r="I561" s="3"/>
      <c r="J561" s="4"/>
      <c r="K561" s="5"/>
      <c r="L561" s="5"/>
      <c r="M561" s="6"/>
      <c r="N561" s="5"/>
      <c r="O561" s="7"/>
      <c r="P561" s="7"/>
      <c r="Q561" s="7"/>
      <c r="R561" s="7"/>
      <c r="S561" s="7"/>
      <c r="T561" s="5"/>
      <c r="U561" s="5"/>
      <c r="V561" s="3"/>
      <c r="W561" s="8"/>
      <c r="X561" s="8"/>
      <c r="Y561" s="4"/>
      <c r="Z561" s="3"/>
      <c r="AA561" s="3"/>
      <c r="AB561" s="4"/>
      <c r="AC561" s="4"/>
    </row>
    <row r="562" spans="7:29" ht="12" customHeight="1" x14ac:dyDescent="0.3">
      <c r="G562" s="3"/>
      <c r="H562" s="96"/>
      <c r="I562" s="3"/>
      <c r="J562" s="4"/>
      <c r="K562" s="5"/>
      <c r="L562" s="5"/>
      <c r="M562" s="6"/>
      <c r="N562" s="5"/>
      <c r="O562" s="7"/>
      <c r="P562" s="7"/>
      <c r="Q562" s="7"/>
      <c r="R562" s="7"/>
      <c r="S562" s="7"/>
      <c r="T562" s="5"/>
      <c r="U562" s="5"/>
      <c r="V562" s="3"/>
      <c r="W562" s="8"/>
      <c r="X562" s="8"/>
      <c r="Y562" s="4"/>
      <c r="Z562" s="3"/>
      <c r="AA562" s="3"/>
      <c r="AB562" s="4"/>
      <c r="AC562" s="4"/>
    </row>
    <row r="563" spans="7:29" ht="12" customHeight="1" x14ac:dyDescent="0.3">
      <c r="G563" s="3"/>
      <c r="H563" s="96"/>
      <c r="I563" s="3"/>
      <c r="J563" s="4"/>
      <c r="K563" s="5"/>
      <c r="L563" s="5"/>
      <c r="M563" s="6"/>
      <c r="N563" s="5"/>
      <c r="O563" s="7"/>
      <c r="P563" s="7"/>
      <c r="Q563" s="7"/>
      <c r="R563" s="7"/>
      <c r="S563" s="7"/>
      <c r="T563" s="5"/>
      <c r="U563" s="5"/>
      <c r="V563" s="3"/>
      <c r="W563" s="8"/>
      <c r="X563" s="8"/>
      <c r="Y563" s="4"/>
      <c r="Z563" s="3"/>
      <c r="AA563" s="3"/>
      <c r="AB563" s="4"/>
      <c r="AC563" s="4"/>
    </row>
    <row r="564" spans="7:29" ht="12" customHeight="1" x14ac:dyDescent="0.3">
      <c r="G564" s="3"/>
      <c r="H564" s="96"/>
      <c r="I564" s="3"/>
      <c r="J564" s="4"/>
      <c r="K564" s="5"/>
      <c r="L564" s="5"/>
      <c r="M564" s="6"/>
      <c r="N564" s="5"/>
      <c r="O564" s="7"/>
      <c r="P564" s="7"/>
      <c r="Q564" s="7"/>
      <c r="R564" s="7"/>
      <c r="S564" s="7"/>
      <c r="T564" s="5"/>
      <c r="U564" s="5"/>
      <c r="V564" s="3"/>
      <c r="W564" s="8"/>
      <c r="X564" s="8"/>
      <c r="Y564" s="4"/>
      <c r="Z564" s="3"/>
      <c r="AA564" s="3"/>
      <c r="AB564" s="4"/>
      <c r="AC564" s="4"/>
    </row>
    <row r="565" spans="7:29" ht="12" customHeight="1" x14ac:dyDescent="0.3">
      <c r="G565" s="3"/>
      <c r="H565" s="96"/>
      <c r="I565" s="3"/>
      <c r="J565" s="4"/>
      <c r="K565" s="5"/>
      <c r="L565" s="5"/>
      <c r="M565" s="6"/>
      <c r="N565" s="5"/>
      <c r="O565" s="7"/>
      <c r="P565" s="7"/>
      <c r="Q565" s="7"/>
      <c r="R565" s="7"/>
      <c r="S565" s="7"/>
      <c r="T565" s="5"/>
      <c r="U565" s="5"/>
      <c r="V565" s="3"/>
      <c r="W565" s="8"/>
      <c r="X565" s="8"/>
      <c r="Y565" s="4"/>
      <c r="Z565" s="3"/>
      <c r="AA565" s="3"/>
      <c r="AB565" s="4"/>
      <c r="AC565" s="4"/>
    </row>
    <row r="566" spans="7:29" ht="12" customHeight="1" x14ac:dyDescent="0.3">
      <c r="G566" s="3"/>
      <c r="H566" s="96"/>
      <c r="I566" s="3"/>
      <c r="J566" s="4"/>
      <c r="K566" s="5"/>
      <c r="L566" s="5"/>
      <c r="M566" s="6"/>
      <c r="N566" s="5"/>
      <c r="O566" s="7"/>
      <c r="P566" s="7"/>
      <c r="Q566" s="7"/>
      <c r="R566" s="7"/>
      <c r="S566" s="7"/>
      <c r="T566" s="5"/>
      <c r="U566" s="5"/>
      <c r="V566" s="3"/>
      <c r="W566" s="8"/>
      <c r="X566" s="8"/>
      <c r="Y566" s="4"/>
      <c r="Z566" s="3"/>
      <c r="AA566" s="3"/>
      <c r="AB566" s="4"/>
      <c r="AC566" s="4"/>
    </row>
    <row r="567" spans="7:29" ht="12" customHeight="1" x14ac:dyDescent="0.3">
      <c r="G567" s="3"/>
      <c r="H567" s="96"/>
      <c r="I567" s="3"/>
      <c r="J567" s="4"/>
      <c r="K567" s="5"/>
      <c r="L567" s="5"/>
      <c r="M567" s="6"/>
      <c r="N567" s="5"/>
      <c r="O567" s="7"/>
      <c r="P567" s="7"/>
      <c r="Q567" s="7"/>
      <c r="R567" s="7"/>
      <c r="S567" s="7"/>
      <c r="T567" s="5"/>
      <c r="U567" s="5"/>
      <c r="V567" s="3"/>
      <c r="W567" s="8"/>
      <c r="X567" s="8"/>
      <c r="Y567" s="4"/>
      <c r="Z567" s="3"/>
      <c r="AA567" s="3"/>
      <c r="AB567" s="4"/>
      <c r="AC567" s="4"/>
    </row>
    <row r="568" spans="7:29" ht="12" customHeight="1" x14ac:dyDescent="0.3">
      <c r="G568" s="3"/>
      <c r="H568" s="96"/>
      <c r="I568" s="3"/>
      <c r="J568" s="4"/>
      <c r="K568" s="5"/>
      <c r="L568" s="5"/>
      <c r="M568" s="6"/>
      <c r="N568" s="5"/>
      <c r="O568" s="7"/>
      <c r="P568" s="7"/>
      <c r="Q568" s="7"/>
      <c r="R568" s="7"/>
      <c r="S568" s="7"/>
      <c r="T568" s="5"/>
      <c r="U568" s="5"/>
      <c r="V568" s="3"/>
      <c r="W568" s="8"/>
      <c r="X568" s="8"/>
      <c r="Y568" s="4"/>
      <c r="Z568" s="3"/>
      <c r="AA568" s="3"/>
      <c r="AB568" s="4"/>
      <c r="AC568" s="4"/>
    </row>
    <row r="569" spans="7:29" ht="12" customHeight="1" x14ac:dyDescent="0.3">
      <c r="G569" s="3"/>
      <c r="H569" s="96"/>
      <c r="I569" s="3"/>
      <c r="J569" s="4"/>
      <c r="K569" s="5"/>
      <c r="L569" s="5"/>
      <c r="M569" s="6"/>
      <c r="N569" s="5"/>
      <c r="O569" s="7"/>
      <c r="P569" s="7"/>
      <c r="Q569" s="7"/>
      <c r="R569" s="7"/>
      <c r="S569" s="7"/>
      <c r="T569" s="5"/>
      <c r="U569" s="5"/>
      <c r="V569" s="3"/>
      <c r="W569" s="8"/>
      <c r="X569" s="8"/>
      <c r="Y569" s="4"/>
      <c r="Z569" s="3"/>
      <c r="AA569" s="3"/>
      <c r="AB569" s="4"/>
      <c r="AC569" s="4"/>
    </row>
    <row r="570" spans="7:29" ht="12" customHeight="1" x14ac:dyDescent="0.3">
      <c r="G570" s="3"/>
      <c r="H570" s="96"/>
      <c r="I570" s="3"/>
      <c r="J570" s="4"/>
      <c r="K570" s="5"/>
      <c r="L570" s="5"/>
      <c r="M570" s="6"/>
      <c r="N570" s="5"/>
      <c r="O570" s="7"/>
      <c r="P570" s="7"/>
      <c r="Q570" s="7"/>
      <c r="R570" s="7"/>
      <c r="S570" s="7"/>
      <c r="T570" s="5"/>
      <c r="U570" s="5"/>
      <c r="V570" s="3"/>
      <c r="W570" s="8"/>
      <c r="X570" s="8"/>
      <c r="Y570" s="4"/>
      <c r="Z570" s="3"/>
      <c r="AA570" s="3"/>
      <c r="AB570" s="4"/>
      <c r="AC570" s="4"/>
    </row>
    <row r="571" spans="7:29" ht="12" customHeight="1" x14ac:dyDescent="0.3">
      <c r="G571" s="3"/>
      <c r="H571" s="96"/>
      <c r="I571" s="3"/>
      <c r="J571" s="4"/>
      <c r="K571" s="5"/>
      <c r="L571" s="5"/>
      <c r="M571" s="6"/>
      <c r="N571" s="5"/>
      <c r="O571" s="7"/>
      <c r="P571" s="7"/>
      <c r="Q571" s="7"/>
      <c r="R571" s="7"/>
      <c r="S571" s="7"/>
      <c r="T571" s="5"/>
      <c r="U571" s="5"/>
      <c r="V571" s="3"/>
      <c r="W571" s="8"/>
      <c r="X571" s="8"/>
      <c r="Y571" s="4"/>
      <c r="Z571" s="3"/>
      <c r="AA571" s="3"/>
      <c r="AB571" s="4"/>
      <c r="AC571" s="4"/>
    </row>
    <row r="572" spans="7:29" ht="12" customHeight="1" x14ac:dyDescent="0.3">
      <c r="G572" s="3"/>
      <c r="H572" s="96"/>
      <c r="I572" s="3"/>
      <c r="J572" s="4"/>
      <c r="K572" s="5"/>
      <c r="L572" s="5"/>
      <c r="M572" s="6"/>
      <c r="N572" s="5"/>
      <c r="O572" s="7"/>
      <c r="P572" s="7"/>
      <c r="Q572" s="7"/>
      <c r="R572" s="7"/>
      <c r="S572" s="7"/>
      <c r="T572" s="5"/>
      <c r="U572" s="5"/>
      <c r="V572" s="3"/>
      <c r="W572" s="8"/>
      <c r="X572" s="8"/>
      <c r="Y572" s="4"/>
      <c r="Z572" s="3"/>
      <c r="AA572" s="3"/>
      <c r="AB572" s="4"/>
      <c r="AC572" s="4"/>
    </row>
    <row r="573" spans="7:29" ht="12" customHeight="1" x14ac:dyDescent="0.3">
      <c r="G573" s="3"/>
      <c r="H573" s="96"/>
      <c r="I573" s="3"/>
      <c r="J573" s="4"/>
      <c r="K573" s="5"/>
      <c r="L573" s="5"/>
      <c r="M573" s="6"/>
      <c r="N573" s="5"/>
      <c r="O573" s="7"/>
      <c r="P573" s="7"/>
      <c r="Q573" s="7"/>
      <c r="R573" s="7"/>
      <c r="S573" s="7"/>
      <c r="T573" s="5"/>
      <c r="U573" s="5"/>
      <c r="V573" s="3"/>
      <c r="W573" s="8"/>
      <c r="X573" s="8"/>
      <c r="Y573" s="4"/>
      <c r="Z573" s="3"/>
      <c r="AA573" s="3"/>
      <c r="AB573" s="4"/>
      <c r="AC573" s="4"/>
    </row>
    <row r="574" spans="7:29" ht="12" customHeight="1" x14ac:dyDescent="0.3">
      <c r="G574" s="3"/>
      <c r="H574" s="96"/>
      <c r="I574" s="3"/>
      <c r="J574" s="4"/>
      <c r="K574" s="5"/>
      <c r="L574" s="5"/>
      <c r="M574" s="6"/>
      <c r="N574" s="5"/>
      <c r="O574" s="7"/>
      <c r="P574" s="7"/>
      <c r="Q574" s="7"/>
      <c r="R574" s="7"/>
      <c r="S574" s="7"/>
      <c r="T574" s="5"/>
      <c r="U574" s="5"/>
      <c r="V574" s="3"/>
      <c r="W574" s="8"/>
      <c r="X574" s="8"/>
      <c r="Y574" s="4"/>
      <c r="Z574" s="3"/>
      <c r="AA574" s="3"/>
      <c r="AB574" s="4"/>
      <c r="AC574" s="4"/>
    </row>
    <row r="575" spans="7:29" ht="12" customHeight="1" x14ac:dyDescent="0.3">
      <c r="G575" s="3"/>
      <c r="H575" s="96"/>
      <c r="I575" s="3"/>
      <c r="J575" s="4"/>
      <c r="K575" s="5"/>
      <c r="L575" s="5"/>
      <c r="M575" s="6"/>
      <c r="N575" s="5"/>
      <c r="O575" s="7"/>
      <c r="P575" s="7"/>
      <c r="Q575" s="7"/>
      <c r="R575" s="7"/>
      <c r="S575" s="7"/>
      <c r="T575" s="5"/>
      <c r="U575" s="5"/>
      <c r="V575" s="3"/>
      <c r="W575" s="8"/>
      <c r="X575" s="8"/>
      <c r="Y575" s="4"/>
      <c r="Z575" s="3"/>
      <c r="AA575" s="3"/>
      <c r="AB575" s="4"/>
      <c r="AC575" s="4"/>
    </row>
    <row r="576" spans="7:29" ht="12" customHeight="1" x14ac:dyDescent="0.3">
      <c r="G576" s="3"/>
      <c r="H576" s="96"/>
      <c r="I576" s="3"/>
      <c r="J576" s="4"/>
      <c r="K576" s="5"/>
      <c r="L576" s="5"/>
      <c r="M576" s="6"/>
      <c r="N576" s="5"/>
      <c r="O576" s="7"/>
      <c r="P576" s="7"/>
      <c r="Q576" s="7"/>
      <c r="R576" s="7"/>
      <c r="S576" s="7"/>
      <c r="T576" s="5"/>
      <c r="U576" s="5"/>
      <c r="V576" s="3"/>
      <c r="W576" s="8"/>
      <c r="X576" s="8"/>
      <c r="Y576" s="4"/>
      <c r="Z576" s="3"/>
      <c r="AA576" s="3"/>
      <c r="AB576" s="4"/>
      <c r="AC576" s="4"/>
    </row>
    <row r="577" spans="7:29" ht="12" customHeight="1" x14ac:dyDescent="0.3">
      <c r="G577" s="3"/>
      <c r="H577" s="96"/>
      <c r="I577" s="3"/>
      <c r="J577" s="4"/>
      <c r="K577" s="5"/>
      <c r="L577" s="5"/>
      <c r="M577" s="6"/>
      <c r="N577" s="5"/>
      <c r="O577" s="7"/>
      <c r="P577" s="7"/>
      <c r="Q577" s="7"/>
      <c r="R577" s="7"/>
      <c r="S577" s="7"/>
      <c r="T577" s="5"/>
      <c r="U577" s="5"/>
      <c r="V577" s="3"/>
      <c r="W577" s="8"/>
      <c r="X577" s="8"/>
      <c r="Y577" s="4"/>
      <c r="Z577" s="3"/>
      <c r="AA577" s="3"/>
      <c r="AB577" s="4"/>
      <c r="AC577" s="4"/>
    </row>
    <row r="578" spans="7:29" ht="12" customHeight="1" x14ac:dyDescent="0.3">
      <c r="G578" s="3"/>
      <c r="H578" s="96"/>
      <c r="I578" s="3"/>
      <c r="J578" s="4"/>
      <c r="K578" s="5"/>
      <c r="L578" s="5"/>
      <c r="M578" s="6"/>
      <c r="N578" s="5"/>
      <c r="O578" s="7"/>
      <c r="P578" s="7"/>
      <c r="Q578" s="7"/>
      <c r="R578" s="7"/>
      <c r="S578" s="7"/>
      <c r="T578" s="5"/>
      <c r="U578" s="5"/>
      <c r="V578" s="3"/>
      <c r="W578" s="8"/>
      <c r="X578" s="8"/>
      <c r="Y578" s="4"/>
      <c r="Z578" s="3"/>
      <c r="AA578" s="3"/>
      <c r="AB578" s="4"/>
      <c r="AC578" s="4"/>
    </row>
    <row r="579" spans="7:29" ht="12" customHeight="1" x14ac:dyDescent="0.3">
      <c r="G579" s="3"/>
      <c r="H579" s="96"/>
      <c r="I579" s="3"/>
      <c r="J579" s="4"/>
      <c r="K579" s="5"/>
      <c r="L579" s="5"/>
      <c r="M579" s="6"/>
      <c r="N579" s="5"/>
      <c r="O579" s="7"/>
      <c r="P579" s="7"/>
      <c r="Q579" s="7"/>
      <c r="R579" s="7"/>
      <c r="S579" s="7"/>
      <c r="T579" s="5"/>
      <c r="U579" s="5"/>
      <c r="V579" s="3"/>
      <c r="W579" s="8"/>
      <c r="X579" s="8"/>
      <c r="Y579" s="4"/>
      <c r="Z579" s="3"/>
      <c r="AA579" s="3"/>
      <c r="AB579" s="4"/>
      <c r="AC579" s="4"/>
    </row>
    <row r="580" spans="7:29" ht="12" customHeight="1" x14ac:dyDescent="0.3">
      <c r="G580" s="3"/>
      <c r="H580" s="96"/>
      <c r="I580" s="3"/>
      <c r="J580" s="4"/>
      <c r="K580" s="5"/>
      <c r="L580" s="5"/>
      <c r="M580" s="6"/>
      <c r="N580" s="5"/>
      <c r="O580" s="7"/>
      <c r="P580" s="7"/>
      <c r="Q580" s="7"/>
      <c r="R580" s="7"/>
      <c r="S580" s="7"/>
      <c r="T580" s="5"/>
      <c r="U580" s="5"/>
      <c r="V580" s="3"/>
      <c r="W580" s="8"/>
      <c r="X580" s="8"/>
      <c r="Y580" s="4"/>
      <c r="Z580" s="3"/>
      <c r="AA580" s="3"/>
      <c r="AB580" s="4"/>
      <c r="AC580" s="4"/>
    </row>
    <row r="581" spans="7:29" ht="12" customHeight="1" x14ac:dyDescent="0.3">
      <c r="G581" s="3"/>
      <c r="H581" s="96"/>
      <c r="I581" s="3"/>
      <c r="J581" s="4"/>
      <c r="K581" s="5"/>
      <c r="L581" s="5"/>
      <c r="M581" s="6"/>
      <c r="N581" s="5"/>
      <c r="O581" s="7"/>
      <c r="P581" s="7"/>
      <c r="Q581" s="7"/>
      <c r="R581" s="7"/>
      <c r="S581" s="7"/>
      <c r="T581" s="5"/>
      <c r="U581" s="5"/>
      <c r="V581" s="3"/>
      <c r="W581" s="8"/>
      <c r="X581" s="8"/>
      <c r="Y581" s="4"/>
      <c r="Z581" s="3"/>
      <c r="AA581" s="3"/>
      <c r="AB581" s="4"/>
      <c r="AC581" s="4"/>
    </row>
    <row r="582" spans="7:29" ht="12" customHeight="1" x14ac:dyDescent="0.3">
      <c r="G582" s="3"/>
      <c r="H582" s="96"/>
      <c r="I582" s="3"/>
      <c r="J582" s="4"/>
      <c r="K582" s="5"/>
      <c r="L582" s="5"/>
      <c r="M582" s="6"/>
      <c r="N582" s="5"/>
      <c r="O582" s="7"/>
      <c r="P582" s="7"/>
      <c r="Q582" s="7"/>
      <c r="R582" s="7"/>
      <c r="S582" s="7"/>
      <c r="T582" s="5"/>
      <c r="U582" s="5"/>
      <c r="V582" s="3"/>
      <c r="W582" s="8"/>
      <c r="X582" s="8"/>
      <c r="Y582" s="4"/>
      <c r="Z582" s="3"/>
      <c r="AA582" s="3"/>
      <c r="AB582" s="4"/>
      <c r="AC582" s="4"/>
    </row>
    <row r="583" spans="7:29" ht="12" customHeight="1" x14ac:dyDescent="0.3">
      <c r="G583" s="3"/>
      <c r="H583" s="96"/>
      <c r="I583" s="3"/>
      <c r="J583" s="4"/>
      <c r="K583" s="5"/>
      <c r="L583" s="5"/>
      <c r="M583" s="6"/>
      <c r="N583" s="5"/>
      <c r="O583" s="7"/>
      <c r="P583" s="7"/>
      <c r="Q583" s="7"/>
      <c r="R583" s="7"/>
      <c r="S583" s="7"/>
      <c r="T583" s="5"/>
      <c r="U583" s="5"/>
      <c r="V583" s="3"/>
      <c r="W583" s="8"/>
      <c r="X583" s="8"/>
      <c r="Y583" s="4"/>
      <c r="Z583" s="3"/>
      <c r="AA583" s="3"/>
      <c r="AB583" s="4"/>
      <c r="AC583" s="4"/>
    </row>
    <row r="584" spans="7:29" ht="12" customHeight="1" x14ac:dyDescent="0.3">
      <c r="G584" s="3"/>
      <c r="H584" s="96"/>
      <c r="I584" s="3"/>
      <c r="J584" s="4"/>
      <c r="K584" s="5"/>
      <c r="L584" s="5"/>
      <c r="M584" s="6"/>
      <c r="N584" s="5"/>
      <c r="O584" s="7"/>
      <c r="P584" s="7"/>
      <c r="Q584" s="7"/>
      <c r="R584" s="7"/>
      <c r="S584" s="7"/>
      <c r="T584" s="5"/>
      <c r="U584" s="5"/>
      <c r="V584" s="3"/>
      <c r="W584" s="8"/>
      <c r="X584" s="8"/>
      <c r="Y584" s="4"/>
      <c r="Z584" s="3"/>
      <c r="AA584" s="3"/>
      <c r="AB584" s="4"/>
      <c r="AC584" s="4"/>
    </row>
    <row r="585" spans="7:29" ht="12" customHeight="1" x14ac:dyDescent="0.3">
      <c r="G585" s="3"/>
      <c r="H585" s="96"/>
      <c r="I585" s="3"/>
      <c r="J585" s="4"/>
      <c r="K585" s="5"/>
      <c r="L585" s="5"/>
      <c r="M585" s="6"/>
      <c r="N585" s="5"/>
      <c r="O585" s="7"/>
      <c r="P585" s="7"/>
      <c r="Q585" s="7"/>
      <c r="R585" s="7"/>
      <c r="S585" s="7"/>
      <c r="T585" s="5"/>
      <c r="U585" s="5"/>
      <c r="V585" s="3"/>
      <c r="W585" s="8"/>
      <c r="X585" s="8"/>
      <c r="Y585" s="4"/>
      <c r="Z585" s="3"/>
      <c r="AA585" s="3"/>
      <c r="AB585" s="4"/>
      <c r="AC585" s="4"/>
    </row>
    <row r="586" spans="7:29" ht="12" customHeight="1" x14ac:dyDescent="0.3">
      <c r="G586" s="3"/>
      <c r="H586" s="96"/>
      <c r="I586" s="3"/>
      <c r="J586" s="4"/>
      <c r="K586" s="5"/>
      <c r="L586" s="5"/>
      <c r="M586" s="6"/>
      <c r="N586" s="5"/>
      <c r="O586" s="7"/>
      <c r="P586" s="7"/>
      <c r="Q586" s="7"/>
      <c r="R586" s="7"/>
      <c r="S586" s="7"/>
      <c r="T586" s="5"/>
      <c r="U586" s="5"/>
      <c r="V586" s="3"/>
      <c r="W586" s="8"/>
      <c r="X586" s="8"/>
      <c r="Y586" s="4"/>
      <c r="Z586" s="3"/>
      <c r="AA586" s="3"/>
      <c r="AB586" s="4"/>
      <c r="AC586" s="4"/>
    </row>
    <row r="587" spans="7:29" ht="12" customHeight="1" x14ac:dyDescent="0.3">
      <c r="G587" s="3"/>
      <c r="H587" s="96"/>
      <c r="I587" s="3"/>
      <c r="J587" s="4"/>
      <c r="K587" s="5"/>
      <c r="L587" s="5"/>
      <c r="M587" s="6"/>
      <c r="N587" s="5"/>
      <c r="O587" s="7"/>
      <c r="P587" s="7"/>
      <c r="Q587" s="7"/>
      <c r="R587" s="7"/>
      <c r="S587" s="7"/>
      <c r="T587" s="5"/>
      <c r="U587" s="5"/>
      <c r="V587" s="3"/>
      <c r="W587" s="8"/>
      <c r="X587" s="8"/>
      <c r="Y587" s="4"/>
      <c r="Z587" s="3"/>
      <c r="AA587" s="3"/>
      <c r="AB587" s="4"/>
      <c r="AC587" s="4"/>
    </row>
    <row r="588" spans="7:29" ht="12" customHeight="1" x14ac:dyDescent="0.3">
      <c r="G588" s="3"/>
      <c r="H588" s="96"/>
      <c r="I588" s="3"/>
      <c r="J588" s="4"/>
      <c r="K588" s="5"/>
      <c r="L588" s="5"/>
      <c r="M588" s="6"/>
      <c r="N588" s="5"/>
      <c r="O588" s="7"/>
      <c r="P588" s="7"/>
      <c r="Q588" s="7"/>
      <c r="R588" s="7"/>
      <c r="S588" s="7"/>
      <c r="T588" s="5"/>
      <c r="U588" s="5"/>
      <c r="V588" s="3"/>
      <c r="W588" s="8"/>
      <c r="X588" s="8"/>
      <c r="Y588" s="4"/>
      <c r="Z588" s="3"/>
      <c r="AA588" s="3"/>
      <c r="AB588" s="4"/>
      <c r="AC588" s="4"/>
    </row>
    <row r="589" spans="7:29" ht="12" customHeight="1" x14ac:dyDescent="0.3">
      <c r="G589" s="3"/>
      <c r="H589" s="96"/>
      <c r="I589" s="3"/>
      <c r="J589" s="4"/>
      <c r="K589" s="5"/>
      <c r="L589" s="5"/>
      <c r="M589" s="6"/>
      <c r="N589" s="5"/>
      <c r="O589" s="7"/>
      <c r="P589" s="7"/>
      <c r="Q589" s="7"/>
      <c r="R589" s="7"/>
      <c r="S589" s="7"/>
      <c r="T589" s="5"/>
      <c r="U589" s="5"/>
      <c r="V589" s="3"/>
      <c r="W589" s="8"/>
      <c r="X589" s="8"/>
      <c r="Y589" s="4"/>
      <c r="Z589" s="3"/>
      <c r="AA589" s="3"/>
      <c r="AB589" s="4"/>
      <c r="AC589" s="4"/>
    </row>
    <row r="590" spans="7:29" ht="12" customHeight="1" x14ac:dyDescent="0.3">
      <c r="G590" s="3"/>
      <c r="H590" s="96"/>
      <c r="I590" s="3"/>
      <c r="J590" s="4"/>
      <c r="K590" s="5"/>
      <c r="L590" s="5"/>
      <c r="M590" s="6"/>
      <c r="N590" s="5"/>
      <c r="O590" s="7"/>
      <c r="P590" s="7"/>
      <c r="Q590" s="7"/>
      <c r="R590" s="7"/>
      <c r="S590" s="7"/>
      <c r="T590" s="5"/>
      <c r="U590" s="5"/>
      <c r="V590" s="3"/>
      <c r="W590" s="8"/>
      <c r="X590" s="8"/>
      <c r="Y590" s="4"/>
      <c r="Z590" s="3"/>
      <c r="AA590" s="3"/>
      <c r="AB590" s="4"/>
      <c r="AC590" s="4"/>
    </row>
    <row r="591" spans="7:29" ht="12" customHeight="1" x14ac:dyDescent="0.3">
      <c r="G591" s="3"/>
      <c r="H591" s="96"/>
      <c r="I591" s="3"/>
      <c r="J591" s="4"/>
      <c r="K591" s="5"/>
      <c r="L591" s="5"/>
      <c r="M591" s="6"/>
      <c r="N591" s="5"/>
      <c r="O591" s="7"/>
      <c r="P591" s="7"/>
      <c r="Q591" s="7"/>
      <c r="R591" s="7"/>
      <c r="S591" s="7"/>
      <c r="T591" s="5"/>
      <c r="U591" s="5"/>
      <c r="V591" s="3"/>
      <c r="W591" s="8"/>
      <c r="X591" s="8"/>
      <c r="Y591" s="4"/>
      <c r="Z591" s="3"/>
      <c r="AA591" s="3"/>
      <c r="AB591" s="4"/>
      <c r="AC591" s="4"/>
    </row>
    <row r="592" spans="7:29" ht="12" customHeight="1" x14ac:dyDescent="0.3">
      <c r="G592" s="3"/>
      <c r="H592" s="96"/>
      <c r="I592" s="3"/>
      <c r="J592" s="4"/>
      <c r="K592" s="5"/>
      <c r="L592" s="5"/>
      <c r="M592" s="6"/>
      <c r="N592" s="5"/>
      <c r="O592" s="7"/>
      <c r="P592" s="7"/>
      <c r="Q592" s="7"/>
      <c r="R592" s="7"/>
      <c r="S592" s="7"/>
      <c r="T592" s="5"/>
      <c r="U592" s="5"/>
      <c r="V592" s="3"/>
      <c r="W592" s="8"/>
      <c r="X592" s="8"/>
      <c r="Y592" s="4"/>
      <c r="Z592" s="3"/>
      <c r="AA592" s="3"/>
      <c r="AB592" s="4"/>
      <c r="AC592" s="4"/>
    </row>
    <row r="593" spans="7:29" ht="12" customHeight="1" x14ac:dyDescent="0.3">
      <c r="G593" s="3"/>
      <c r="H593" s="96"/>
      <c r="I593" s="3"/>
      <c r="J593" s="4"/>
      <c r="K593" s="5"/>
      <c r="L593" s="5"/>
      <c r="M593" s="6"/>
      <c r="N593" s="5"/>
      <c r="O593" s="7"/>
      <c r="P593" s="7"/>
      <c r="Q593" s="7"/>
      <c r="R593" s="7"/>
      <c r="S593" s="7"/>
      <c r="T593" s="5"/>
      <c r="U593" s="5"/>
      <c r="V593" s="3"/>
      <c r="W593" s="8"/>
      <c r="X593" s="8"/>
      <c r="Y593" s="4"/>
      <c r="Z593" s="3"/>
      <c r="AA593" s="3"/>
      <c r="AB593" s="4"/>
      <c r="AC593" s="4"/>
    </row>
    <row r="594" spans="7:29" ht="12" customHeight="1" x14ac:dyDescent="0.3">
      <c r="G594" s="3"/>
      <c r="H594" s="96"/>
      <c r="I594" s="3"/>
      <c r="J594" s="4"/>
      <c r="K594" s="5"/>
      <c r="L594" s="5"/>
      <c r="M594" s="6"/>
      <c r="N594" s="5"/>
      <c r="O594" s="7"/>
      <c r="P594" s="7"/>
      <c r="Q594" s="7"/>
      <c r="R594" s="7"/>
      <c r="S594" s="7"/>
      <c r="T594" s="5"/>
      <c r="U594" s="5"/>
      <c r="V594" s="3"/>
      <c r="W594" s="8"/>
      <c r="X594" s="8"/>
      <c r="Y594" s="4"/>
      <c r="Z594" s="3"/>
      <c r="AA594" s="3"/>
      <c r="AB594" s="4"/>
      <c r="AC594" s="4"/>
    </row>
    <row r="595" spans="7:29" ht="12" customHeight="1" x14ac:dyDescent="0.3">
      <c r="G595" s="3"/>
      <c r="H595" s="96"/>
      <c r="I595" s="3"/>
      <c r="J595" s="4"/>
      <c r="K595" s="5"/>
      <c r="L595" s="5"/>
      <c r="M595" s="6"/>
      <c r="N595" s="5"/>
      <c r="O595" s="7"/>
      <c r="P595" s="7"/>
      <c r="Q595" s="7"/>
      <c r="R595" s="7"/>
      <c r="S595" s="7"/>
      <c r="T595" s="5"/>
      <c r="U595" s="5"/>
      <c r="V595" s="3"/>
      <c r="W595" s="8"/>
      <c r="X595" s="8"/>
      <c r="Y595" s="4"/>
      <c r="Z595" s="3"/>
      <c r="AA595" s="3"/>
      <c r="AB595" s="4"/>
      <c r="AC595" s="4"/>
    </row>
    <row r="596" spans="7:29" ht="12" customHeight="1" x14ac:dyDescent="0.3">
      <c r="G596" s="3"/>
      <c r="H596" s="96"/>
      <c r="I596" s="3"/>
      <c r="J596" s="4"/>
      <c r="K596" s="5"/>
      <c r="L596" s="5"/>
      <c r="M596" s="6"/>
      <c r="N596" s="5"/>
      <c r="O596" s="7"/>
      <c r="P596" s="7"/>
      <c r="Q596" s="7"/>
      <c r="R596" s="7"/>
      <c r="S596" s="7"/>
      <c r="T596" s="5"/>
      <c r="U596" s="5"/>
      <c r="V596" s="3"/>
      <c r="W596" s="8"/>
      <c r="X596" s="8"/>
      <c r="Y596" s="4"/>
      <c r="Z596" s="3"/>
      <c r="AA596" s="3"/>
      <c r="AB596" s="4"/>
      <c r="AC596" s="4"/>
    </row>
    <row r="597" spans="7:29" ht="12" customHeight="1" x14ac:dyDescent="0.3">
      <c r="G597" s="3"/>
      <c r="H597" s="2"/>
      <c r="I597" s="3"/>
      <c r="J597" s="4"/>
      <c r="K597" s="5"/>
      <c r="L597" s="5"/>
      <c r="M597" s="6"/>
      <c r="N597" s="5"/>
      <c r="O597" s="7"/>
      <c r="P597" s="7"/>
      <c r="Q597" s="7"/>
      <c r="R597" s="7"/>
      <c r="S597" s="7"/>
      <c r="T597" s="5"/>
      <c r="U597" s="5"/>
      <c r="V597" s="3"/>
      <c r="W597" s="8"/>
      <c r="X597" s="8"/>
      <c r="Y597" s="4"/>
      <c r="Z597" s="3"/>
      <c r="AA597" s="3"/>
      <c r="AB597" s="4"/>
      <c r="AC597" s="4"/>
    </row>
    <row r="598" spans="7:29" ht="12" customHeight="1" x14ac:dyDescent="0.3">
      <c r="G598" s="3"/>
      <c r="H598" s="2"/>
      <c r="I598" s="3"/>
      <c r="J598" s="4"/>
      <c r="K598" s="5"/>
      <c r="L598" s="5"/>
      <c r="M598" s="6"/>
      <c r="N598" s="5"/>
      <c r="O598" s="7"/>
      <c r="P598" s="7"/>
      <c r="Q598" s="7"/>
      <c r="R598" s="7"/>
      <c r="S598" s="7"/>
      <c r="T598" s="5"/>
      <c r="U598" s="5"/>
      <c r="V598" s="3"/>
      <c r="W598" s="8"/>
      <c r="X598" s="8"/>
      <c r="Y598" s="4"/>
      <c r="Z598" s="3"/>
      <c r="AA598" s="3"/>
      <c r="AB598" s="4"/>
      <c r="AC598" s="4"/>
    </row>
    <row r="599" spans="7:29" ht="12" customHeight="1" x14ac:dyDescent="0.3">
      <c r="G599" s="3"/>
      <c r="H599" s="2"/>
      <c r="I599" s="3"/>
      <c r="J599" s="4"/>
      <c r="K599" s="5"/>
      <c r="L599" s="5"/>
      <c r="M599" s="6"/>
      <c r="N599" s="5"/>
      <c r="O599" s="7"/>
      <c r="P599" s="7"/>
      <c r="Q599" s="7"/>
      <c r="R599" s="7"/>
      <c r="S599" s="7"/>
      <c r="T599" s="5"/>
      <c r="U599" s="5"/>
      <c r="V599" s="3"/>
      <c r="W599" s="8"/>
      <c r="X599" s="8"/>
      <c r="Y599" s="4"/>
      <c r="Z599" s="3"/>
      <c r="AA599" s="3"/>
      <c r="AB599" s="4"/>
      <c r="AC599" s="4"/>
    </row>
    <row r="600" spans="7:29" ht="12" customHeight="1" x14ac:dyDescent="0.3">
      <c r="G600" s="3"/>
      <c r="H600" s="2"/>
      <c r="I600" s="3"/>
      <c r="J600" s="4"/>
      <c r="K600" s="5"/>
      <c r="L600" s="5"/>
      <c r="M600" s="6"/>
      <c r="N600" s="5"/>
      <c r="O600" s="7"/>
      <c r="P600" s="7"/>
      <c r="Q600" s="7"/>
      <c r="R600" s="7"/>
      <c r="S600" s="7"/>
      <c r="T600" s="5"/>
      <c r="U600" s="5"/>
      <c r="V600" s="3"/>
      <c r="W600" s="8"/>
      <c r="X600" s="8"/>
      <c r="Y600" s="4"/>
      <c r="Z600" s="3"/>
      <c r="AA600" s="3"/>
      <c r="AB600" s="4"/>
      <c r="AC600" s="4"/>
    </row>
    <row r="601" spans="7:29" ht="12" customHeight="1" x14ac:dyDescent="0.3">
      <c r="G601" s="3"/>
      <c r="H601" s="2"/>
      <c r="I601" s="3"/>
      <c r="J601" s="4"/>
      <c r="K601" s="5"/>
      <c r="L601" s="5"/>
      <c r="M601" s="6"/>
      <c r="N601" s="5"/>
      <c r="O601" s="7"/>
      <c r="P601" s="7"/>
      <c r="Q601" s="7"/>
      <c r="R601" s="7"/>
      <c r="S601" s="7"/>
      <c r="T601" s="5"/>
      <c r="U601" s="5"/>
      <c r="V601" s="3"/>
      <c r="W601" s="8"/>
      <c r="X601" s="8"/>
      <c r="Y601" s="4"/>
      <c r="Z601" s="3"/>
      <c r="AA601" s="3"/>
      <c r="AB601" s="4"/>
      <c r="AC601" s="4"/>
    </row>
    <row r="602" spans="7:29" ht="12" customHeight="1" x14ac:dyDescent="0.3">
      <c r="G602" s="3"/>
      <c r="H602" s="2"/>
      <c r="I602" s="3"/>
      <c r="J602" s="4"/>
      <c r="K602" s="5"/>
      <c r="L602" s="5"/>
      <c r="M602" s="6"/>
      <c r="N602" s="5"/>
      <c r="O602" s="7"/>
      <c r="P602" s="7"/>
      <c r="Q602" s="7"/>
      <c r="R602" s="7"/>
      <c r="S602" s="7"/>
      <c r="T602" s="5"/>
      <c r="U602" s="5"/>
      <c r="V602" s="3"/>
      <c r="W602" s="8"/>
      <c r="X602" s="8"/>
      <c r="Y602" s="4"/>
      <c r="Z602" s="3"/>
      <c r="AA602" s="3"/>
      <c r="AB602" s="4"/>
      <c r="AC602" s="4"/>
    </row>
    <row r="603" spans="7:29" ht="12" customHeight="1" x14ac:dyDescent="0.3">
      <c r="G603" s="3"/>
      <c r="H603" s="2"/>
      <c r="I603" s="3"/>
      <c r="J603" s="4"/>
      <c r="K603" s="5"/>
      <c r="L603" s="5"/>
      <c r="M603" s="6"/>
      <c r="N603" s="5"/>
      <c r="O603" s="7"/>
      <c r="P603" s="7"/>
      <c r="Q603" s="7"/>
      <c r="R603" s="7"/>
      <c r="S603" s="7"/>
      <c r="T603" s="5"/>
      <c r="U603" s="5"/>
      <c r="V603" s="3"/>
      <c r="W603" s="8"/>
      <c r="X603" s="8"/>
      <c r="Y603" s="4"/>
      <c r="Z603" s="3"/>
      <c r="AA603" s="3"/>
      <c r="AB603" s="4"/>
      <c r="AC603" s="4"/>
    </row>
    <row r="604" spans="7:29" ht="12" customHeight="1" x14ac:dyDescent="0.3">
      <c r="G604" s="3"/>
      <c r="H604" s="2"/>
      <c r="I604" s="3"/>
      <c r="J604" s="4"/>
      <c r="K604" s="5"/>
      <c r="L604" s="5"/>
      <c r="M604" s="6"/>
      <c r="N604" s="5"/>
      <c r="O604" s="7"/>
      <c r="P604" s="7"/>
      <c r="Q604" s="7"/>
      <c r="R604" s="7"/>
      <c r="S604" s="7"/>
      <c r="T604" s="5"/>
      <c r="U604" s="5"/>
      <c r="V604" s="3"/>
      <c r="W604" s="8"/>
      <c r="X604" s="8"/>
      <c r="Y604" s="4"/>
      <c r="Z604" s="3"/>
      <c r="AA604" s="3"/>
      <c r="AB604" s="4"/>
      <c r="AC604" s="4"/>
    </row>
    <row r="605" spans="7:29" ht="12" customHeight="1" x14ac:dyDescent="0.3">
      <c r="G605" s="3"/>
      <c r="H605" s="2"/>
      <c r="I605" s="3"/>
      <c r="J605" s="4"/>
      <c r="K605" s="5"/>
      <c r="L605" s="5"/>
      <c r="M605" s="6"/>
      <c r="N605" s="5"/>
      <c r="O605" s="7"/>
      <c r="P605" s="7"/>
      <c r="Q605" s="7"/>
      <c r="R605" s="7"/>
      <c r="S605" s="7"/>
      <c r="T605" s="5"/>
      <c r="U605" s="5"/>
      <c r="V605" s="3"/>
      <c r="W605" s="8"/>
      <c r="X605" s="8"/>
      <c r="Y605" s="4"/>
      <c r="Z605" s="3"/>
      <c r="AA605" s="3"/>
      <c r="AB605" s="4"/>
      <c r="AC605" s="4"/>
    </row>
    <row r="606" spans="7:29" ht="12" customHeight="1" x14ac:dyDescent="0.3">
      <c r="G606" s="3"/>
      <c r="H606" s="2"/>
      <c r="I606" s="3"/>
      <c r="J606" s="4"/>
      <c r="K606" s="5"/>
      <c r="L606" s="5"/>
      <c r="M606" s="6"/>
      <c r="N606" s="5"/>
      <c r="O606" s="7"/>
      <c r="P606" s="7"/>
      <c r="Q606" s="7"/>
      <c r="R606" s="7"/>
      <c r="S606" s="7"/>
      <c r="T606" s="5"/>
      <c r="U606" s="5"/>
      <c r="V606" s="3"/>
      <c r="W606" s="8"/>
      <c r="X606" s="8"/>
      <c r="Y606" s="4"/>
      <c r="Z606" s="3"/>
      <c r="AA606" s="3"/>
      <c r="AB606" s="4"/>
      <c r="AC606" s="4"/>
    </row>
    <row r="607" spans="7:29" ht="12" customHeight="1" x14ac:dyDescent="0.3">
      <c r="G607" s="3"/>
      <c r="H607" s="2"/>
      <c r="I607" s="3"/>
      <c r="J607" s="4"/>
      <c r="K607" s="5"/>
      <c r="L607" s="5"/>
      <c r="M607" s="6"/>
      <c r="N607" s="5"/>
      <c r="O607" s="7"/>
      <c r="P607" s="7"/>
      <c r="Q607" s="7"/>
      <c r="R607" s="7"/>
      <c r="S607" s="7"/>
      <c r="T607" s="5"/>
      <c r="U607" s="5"/>
      <c r="V607" s="3"/>
      <c r="W607" s="8"/>
      <c r="X607" s="8"/>
      <c r="Y607" s="4"/>
      <c r="Z607" s="3"/>
      <c r="AA607" s="3"/>
      <c r="AB607" s="4"/>
      <c r="AC607" s="4"/>
    </row>
    <row r="608" spans="7:29" ht="12" customHeight="1" x14ac:dyDescent="0.3">
      <c r="G608" s="3"/>
      <c r="H608" s="2"/>
      <c r="I608" s="3"/>
      <c r="J608" s="4"/>
      <c r="K608" s="5"/>
      <c r="L608" s="5"/>
      <c r="M608" s="6"/>
      <c r="N608" s="5"/>
      <c r="O608" s="7"/>
      <c r="P608" s="7"/>
      <c r="Q608" s="7"/>
      <c r="R608" s="7"/>
      <c r="S608" s="7"/>
      <c r="T608" s="5"/>
      <c r="U608" s="5"/>
      <c r="V608" s="3"/>
      <c r="W608" s="8"/>
      <c r="X608" s="8"/>
      <c r="Y608" s="4"/>
      <c r="Z608" s="3"/>
      <c r="AA608" s="3"/>
      <c r="AB608" s="4"/>
      <c r="AC608" s="4"/>
    </row>
    <row r="609" spans="7:29" ht="12" customHeight="1" x14ac:dyDescent="0.3">
      <c r="G609" s="3"/>
      <c r="H609" s="2"/>
      <c r="I609" s="3"/>
      <c r="J609" s="4"/>
      <c r="K609" s="5"/>
      <c r="L609" s="5"/>
      <c r="M609" s="6"/>
      <c r="N609" s="5"/>
      <c r="O609" s="7"/>
      <c r="P609" s="7"/>
      <c r="Q609" s="7"/>
      <c r="R609" s="7"/>
      <c r="S609" s="7"/>
      <c r="T609" s="5"/>
      <c r="U609" s="5"/>
      <c r="V609" s="3"/>
      <c r="W609" s="8"/>
      <c r="X609" s="8"/>
      <c r="Y609" s="4"/>
      <c r="Z609" s="3"/>
      <c r="AA609" s="3"/>
      <c r="AB609" s="4"/>
      <c r="AC609" s="4"/>
    </row>
    <row r="610" spans="7:29" ht="12" customHeight="1" x14ac:dyDescent="0.3">
      <c r="G610" s="3"/>
      <c r="H610" s="2"/>
      <c r="I610" s="3"/>
      <c r="J610" s="4"/>
      <c r="K610" s="5"/>
      <c r="L610" s="5"/>
      <c r="M610" s="6"/>
      <c r="N610" s="5"/>
      <c r="O610" s="7"/>
      <c r="P610" s="7"/>
      <c r="Q610" s="7"/>
      <c r="R610" s="7"/>
      <c r="S610" s="7"/>
      <c r="T610" s="5"/>
      <c r="U610" s="5"/>
      <c r="V610" s="3"/>
      <c r="W610" s="8"/>
      <c r="X610" s="8"/>
      <c r="Y610" s="4"/>
      <c r="Z610" s="3"/>
      <c r="AA610" s="3"/>
      <c r="AB610" s="4"/>
      <c r="AC610" s="4"/>
    </row>
    <row r="611" spans="7:29" ht="12" customHeight="1" x14ac:dyDescent="0.3">
      <c r="G611" s="3"/>
      <c r="H611" s="2"/>
      <c r="I611" s="3"/>
      <c r="J611" s="4"/>
      <c r="K611" s="5"/>
      <c r="L611" s="5"/>
      <c r="M611" s="6"/>
      <c r="N611" s="5"/>
      <c r="O611" s="7"/>
      <c r="P611" s="7"/>
      <c r="Q611" s="7"/>
      <c r="R611" s="7"/>
      <c r="S611" s="7"/>
      <c r="T611" s="5"/>
      <c r="U611" s="5"/>
      <c r="V611" s="3"/>
      <c r="W611" s="8"/>
      <c r="X611" s="8"/>
      <c r="Y611" s="4"/>
      <c r="Z611" s="3"/>
      <c r="AA611" s="3"/>
      <c r="AB611" s="4"/>
      <c r="AC611" s="4"/>
    </row>
    <row r="612" spans="7:29" ht="12" customHeight="1" x14ac:dyDescent="0.3">
      <c r="G612" s="3"/>
      <c r="H612" s="2"/>
      <c r="I612" s="3"/>
      <c r="J612" s="4"/>
      <c r="K612" s="5"/>
      <c r="L612" s="5"/>
      <c r="M612" s="6"/>
      <c r="N612" s="5"/>
      <c r="O612" s="7"/>
      <c r="P612" s="7"/>
      <c r="Q612" s="7"/>
      <c r="R612" s="7"/>
      <c r="S612" s="7"/>
      <c r="T612" s="5"/>
      <c r="U612" s="5"/>
      <c r="V612" s="3"/>
      <c r="W612" s="8"/>
      <c r="X612" s="8"/>
      <c r="Y612" s="4"/>
      <c r="Z612" s="3"/>
      <c r="AA612" s="3"/>
      <c r="AB612" s="4"/>
      <c r="AC612" s="4"/>
    </row>
    <row r="613" spans="7:29" ht="12" customHeight="1" x14ac:dyDescent="0.3">
      <c r="G613" s="3"/>
      <c r="H613" s="2"/>
      <c r="I613" s="3"/>
      <c r="J613" s="4"/>
      <c r="K613" s="5"/>
      <c r="L613" s="5"/>
      <c r="M613" s="6"/>
      <c r="N613" s="5"/>
      <c r="O613" s="7"/>
      <c r="P613" s="7"/>
      <c r="Q613" s="7"/>
      <c r="R613" s="7"/>
      <c r="S613" s="7"/>
      <c r="T613" s="5"/>
      <c r="U613" s="5"/>
      <c r="V613" s="3"/>
      <c r="W613" s="8"/>
      <c r="X613" s="8"/>
      <c r="Y613" s="4"/>
      <c r="Z613" s="3"/>
      <c r="AA613" s="3"/>
      <c r="AB613" s="4"/>
      <c r="AC613" s="4"/>
    </row>
    <row r="614" spans="7:29" ht="12" customHeight="1" x14ac:dyDescent="0.3">
      <c r="G614" s="3"/>
      <c r="H614" s="2"/>
      <c r="I614" s="3"/>
      <c r="J614" s="4"/>
      <c r="K614" s="5"/>
      <c r="L614" s="5"/>
      <c r="M614" s="6"/>
      <c r="N614" s="5"/>
      <c r="O614" s="7"/>
      <c r="P614" s="7"/>
      <c r="Q614" s="7"/>
      <c r="R614" s="7"/>
      <c r="S614" s="7"/>
      <c r="T614" s="5"/>
      <c r="U614" s="5"/>
      <c r="V614" s="3"/>
      <c r="W614" s="8"/>
      <c r="X614" s="8"/>
      <c r="Y614" s="4"/>
      <c r="Z614" s="3"/>
      <c r="AA614" s="3"/>
      <c r="AB614" s="4"/>
      <c r="AC614" s="4"/>
    </row>
    <row r="615" spans="7:29" ht="12" customHeight="1" x14ac:dyDescent="0.3">
      <c r="G615" s="3"/>
      <c r="H615" s="2"/>
      <c r="I615" s="3"/>
      <c r="J615" s="4"/>
      <c r="K615" s="5"/>
      <c r="L615" s="5"/>
      <c r="M615" s="6"/>
      <c r="N615" s="5"/>
      <c r="O615" s="7"/>
      <c r="P615" s="7"/>
      <c r="Q615" s="7"/>
      <c r="R615" s="7"/>
      <c r="S615" s="7"/>
      <c r="T615" s="5"/>
      <c r="U615" s="5"/>
      <c r="V615" s="3"/>
      <c r="W615" s="8"/>
      <c r="X615" s="8"/>
      <c r="Y615" s="4"/>
      <c r="Z615" s="3"/>
      <c r="AA615" s="3"/>
      <c r="AB615" s="4"/>
      <c r="AC615" s="4"/>
    </row>
    <row r="616" spans="7:29" ht="12" customHeight="1" x14ac:dyDescent="0.3">
      <c r="G616" s="3"/>
      <c r="H616" s="2"/>
      <c r="I616" s="3"/>
      <c r="J616" s="4"/>
      <c r="K616" s="5"/>
      <c r="L616" s="5"/>
      <c r="M616" s="6"/>
      <c r="N616" s="5"/>
      <c r="O616" s="7"/>
      <c r="P616" s="7"/>
      <c r="Q616" s="7"/>
      <c r="R616" s="7"/>
      <c r="S616" s="7"/>
      <c r="T616" s="5"/>
      <c r="U616" s="5"/>
      <c r="V616" s="3"/>
      <c r="W616" s="8"/>
      <c r="X616" s="8"/>
      <c r="Y616" s="4"/>
      <c r="Z616" s="3"/>
      <c r="AA616" s="3"/>
      <c r="AB616" s="4"/>
      <c r="AC616" s="4"/>
    </row>
    <row r="617" spans="7:29" ht="12" customHeight="1" x14ac:dyDescent="0.3">
      <c r="G617" s="3"/>
      <c r="H617" s="2"/>
      <c r="I617" s="3"/>
      <c r="J617" s="4"/>
      <c r="K617" s="5"/>
      <c r="L617" s="5"/>
      <c r="M617" s="6"/>
      <c r="N617" s="5"/>
      <c r="O617" s="7"/>
      <c r="P617" s="7"/>
      <c r="Q617" s="7"/>
      <c r="R617" s="7"/>
      <c r="S617" s="7"/>
      <c r="T617" s="5"/>
      <c r="U617" s="5"/>
      <c r="V617" s="3"/>
      <c r="W617" s="8"/>
      <c r="X617" s="8"/>
      <c r="Y617" s="4"/>
      <c r="Z617" s="3"/>
      <c r="AA617" s="3"/>
      <c r="AB617" s="4"/>
      <c r="AC617" s="4"/>
    </row>
    <row r="618" spans="7:29" ht="12" customHeight="1" x14ac:dyDescent="0.3">
      <c r="G618" s="3"/>
      <c r="H618" s="2"/>
      <c r="I618" s="3"/>
      <c r="J618" s="4"/>
      <c r="K618" s="5"/>
      <c r="L618" s="5"/>
      <c r="M618" s="6"/>
      <c r="N618" s="5"/>
      <c r="O618" s="7"/>
      <c r="P618" s="7"/>
      <c r="Q618" s="7"/>
      <c r="R618" s="7"/>
      <c r="S618" s="7"/>
      <c r="T618" s="5"/>
      <c r="U618" s="5"/>
      <c r="V618" s="3"/>
      <c r="W618" s="8"/>
      <c r="X618" s="8"/>
      <c r="Y618" s="4"/>
      <c r="Z618" s="3"/>
      <c r="AA618" s="3"/>
      <c r="AB618" s="4"/>
      <c r="AC618" s="4"/>
    </row>
    <row r="619" spans="7:29" ht="12" customHeight="1" x14ac:dyDescent="0.3">
      <c r="G619" s="3"/>
      <c r="H619" s="2"/>
      <c r="I619" s="3"/>
      <c r="J619" s="4"/>
      <c r="K619" s="5"/>
      <c r="L619" s="5"/>
      <c r="M619" s="6"/>
      <c r="N619" s="5"/>
      <c r="O619" s="7"/>
      <c r="P619" s="7"/>
      <c r="Q619" s="7"/>
      <c r="R619" s="7"/>
      <c r="S619" s="7"/>
      <c r="T619" s="5"/>
      <c r="U619" s="5"/>
      <c r="V619" s="3"/>
      <c r="W619" s="8"/>
      <c r="X619" s="8"/>
      <c r="Y619" s="4"/>
      <c r="Z619" s="3"/>
      <c r="AA619" s="3"/>
      <c r="AB619" s="4"/>
      <c r="AC619" s="4"/>
    </row>
    <row r="620" spans="7:29" ht="12" customHeight="1" x14ac:dyDescent="0.3">
      <c r="G620" s="3"/>
      <c r="H620" s="2"/>
      <c r="I620" s="3"/>
      <c r="J620" s="4"/>
      <c r="K620" s="5"/>
      <c r="L620" s="5"/>
      <c r="M620" s="6"/>
      <c r="N620" s="5"/>
      <c r="O620" s="7"/>
      <c r="P620" s="7"/>
      <c r="Q620" s="7"/>
      <c r="R620" s="7"/>
      <c r="S620" s="7"/>
      <c r="T620" s="5"/>
      <c r="U620" s="5"/>
      <c r="V620" s="3"/>
      <c r="W620" s="8"/>
      <c r="X620" s="8"/>
      <c r="Y620" s="4"/>
      <c r="Z620" s="3"/>
      <c r="AA620" s="3"/>
      <c r="AB620" s="4"/>
      <c r="AC620" s="4"/>
    </row>
    <row r="621" spans="7:29" ht="12" customHeight="1" x14ac:dyDescent="0.3">
      <c r="G621" s="3"/>
      <c r="H621" s="2"/>
      <c r="I621" s="3"/>
      <c r="J621" s="4"/>
      <c r="K621" s="5"/>
      <c r="L621" s="5"/>
      <c r="M621" s="6"/>
      <c r="N621" s="5"/>
      <c r="O621" s="7"/>
      <c r="P621" s="7"/>
      <c r="Q621" s="7"/>
      <c r="R621" s="7"/>
      <c r="S621" s="7"/>
      <c r="T621" s="5"/>
      <c r="U621" s="5"/>
      <c r="V621" s="3"/>
      <c r="W621" s="8"/>
      <c r="X621" s="8"/>
      <c r="Y621" s="4"/>
      <c r="Z621" s="3"/>
      <c r="AA621" s="3"/>
      <c r="AB621" s="4"/>
      <c r="AC621" s="4"/>
    </row>
    <row r="622" spans="7:29" ht="12" customHeight="1" x14ac:dyDescent="0.3">
      <c r="G622" s="3"/>
      <c r="H622" s="2"/>
      <c r="I622" s="3"/>
      <c r="J622" s="4"/>
      <c r="K622" s="5"/>
      <c r="L622" s="5"/>
      <c r="M622" s="6"/>
      <c r="N622" s="5"/>
      <c r="O622" s="7"/>
      <c r="P622" s="7"/>
      <c r="Q622" s="7"/>
      <c r="R622" s="7"/>
      <c r="S622" s="7"/>
      <c r="T622" s="5"/>
      <c r="U622" s="5"/>
      <c r="V622" s="3"/>
      <c r="W622" s="8"/>
      <c r="X622" s="8"/>
      <c r="Y622" s="4"/>
      <c r="Z622" s="3"/>
      <c r="AA622" s="3"/>
      <c r="AB622" s="4"/>
      <c r="AC622" s="4"/>
    </row>
    <row r="623" spans="7:29" ht="12" customHeight="1" x14ac:dyDescent="0.3">
      <c r="G623" s="3"/>
      <c r="H623" s="2"/>
      <c r="I623" s="3"/>
      <c r="J623" s="4"/>
      <c r="K623" s="5"/>
      <c r="L623" s="5"/>
      <c r="M623" s="6"/>
      <c r="N623" s="5"/>
      <c r="O623" s="7"/>
      <c r="P623" s="7"/>
      <c r="Q623" s="7"/>
      <c r="R623" s="7"/>
      <c r="S623" s="7"/>
      <c r="T623" s="5"/>
      <c r="U623" s="5"/>
      <c r="V623" s="3"/>
      <c r="W623" s="8"/>
      <c r="X623" s="8"/>
      <c r="Y623" s="4"/>
      <c r="Z623" s="3"/>
      <c r="AA623" s="3"/>
      <c r="AB623" s="4"/>
      <c r="AC623" s="4"/>
    </row>
    <row r="624" spans="7:29" ht="12" customHeight="1" x14ac:dyDescent="0.3">
      <c r="G624" s="3"/>
      <c r="H624" s="2"/>
      <c r="I624" s="3"/>
      <c r="J624" s="4"/>
      <c r="K624" s="5"/>
      <c r="L624" s="5"/>
      <c r="M624" s="6"/>
      <c r="N624" s="5"/>
      <c r="O624" s="7"/>
      <c r="P624" s="7"/>
      <c r="Q624" s="7"/>
      <c r="R624" s="7"/>
      <c r="S624" s="7"/>
      <c r="T624" s="5"/>
      <c r="U624" s="5"/>
      <c r="V624" s="3"/>
      <c r="W624" s="8"/>
      <c r="X624" s="8"/>
      <c r="Y624" s="4"/>
      <c r="Z624" s="3"/>
      <c r="AA624" s="3"/>
      <c r="AB624" s="4"/>
      <c r="AC624" s="4"/>
    </row>
    <row r="625" spans="7:29" ht="12" customHeight="1" x14ac:dyDescent="0.3">
      <c r="G625" s="3"/>
      <c r="H625" s="2"/>
      <c r="I625" s="3"/>
      <c r="J625" s="4"/>
      <c r="K625" s="5"/>
      <c r="L625" s="5"/>
      <c r="M625" s="6"/>
      <c r="N625" s="5"/>
      <c r="O625" s="7"/>
      <c r="P625" s="7"/>
      <c r="Q625" s="7"/>
      <c r="R625" s="7"/>
      <c r="S625" s="7"/>
      <c r="T625" s="5"/>
      <c r="U625" s="5"/>
      <c r="V625" s="3"/>
      <c r="W625" s="8"/>
      <c r="X625" s="8"/>
      <c r="Y625" s="4"/>
      <c r="Z625" s="3"/>
      <c r="AA625" s="3"/>
      <c r="AB625" s="4"/>
      <c r="AC625" s="4"/>
    </row>
    <row r="626" spans="7:29" ht="12" customHeight="1" x14ac:dyDescent="0.3">
      <c r="G626" s="3"/>
      <c r="H626" s="2"/>
      <c r="I626" s="3"/>
      <c r="J626" s="4"/>
      <c r="K626" s="5"/>
      <c r="L626" s="5"/>
      <c r="M626" s="6"/>
      <c r="N626" s="5"/>
      <c r="O626" s="7"/>
      <c r="P626" s="7"/>
      <c r="Q626" s="7"/>
      <c r="R626" s="7"/>
      <c r="S626" s="7"/>
      <c r="T626" s="5"/>
      <c r="U626" s="5"/>
      <c r="V626" s="3"/>
      <c r="W626" s="8"/>
      <c r="X626" s="8"/>
      <c r="Y626" s="4"/>
      <c r="Z626" s="3"/>
      <c r="AA626" s="3"/>
      <c r="AB626" s="4"/>
      <c r="AC626" s="4"/>
    </row>
    <row r="627" spans="7:29" ht="12" customHeight="1" x14ac:dyDescent="0.3">
      <c r="G627" s="3"/>
      <c r="H627" s="2"/>
      <c r="I627" s="3"/>
      <c r="J627" s="4"/>
      <c r="K627" s="5"/>
      <c r="L627" s="5"/>
      <c r="M627" s="6"/>
      <c r="N627" s="5"/>
      <c r="O627" s="7"/>
      <c r="P627" s="7"/>
      <c r="Q627" s="7"/>
      <c r="R627" s="7"/>
      <c r="S627" s="7"/>
      <c r="T627" s="5"/>
      <c r="U627" s="5"/>
      <c r="V627" s="3"/>
      <c r="W627" s="8"/>
      <c r="X627" s="8"/>
      <c r="Y627" s="4"/>
      <c r="Z627" s="3"/>
      <c r="AA627" s="3"/>
      <c r="AB627" s="4"/>
      <c r="AC627" s="4"/>
    </row>
    <row r="628" spans="7:29" ht="12" customHeight="1" x14ac:dyDescent="0.3">
      <c r="G628" s="3"/>
      <c r="H628" s="2"/>
      <c r="I628" s="3"/>
      <c r="J628" s="4"/>
      <c r="K628" s="5"/>
      <c r="L628" s="5"/>
      <c r="M628" s="6"/>
      <c r="N628" s="5"/>
      <c r="O628" s="7"/>
      <c r="P628" s="7"/>
      <c r="Q628" s="7"/>
      <c r="R628" s="7"/>
      <c r="S628" s="7"/>
      <c r="T628" s="5"/>
      <c r="U628" s="5"/>
      <c r="V628" s="3"/>
      <c r="W628" s="8"/>
      <c r="X628" s="8"/>
      <c r="Y628" s="4"/>
      <c r="Z628" s="3"/>
      <c r="AA628" s="3"/>
      <c r="AB628" s="4"/>
      <c r="AC628" s="4"/>
    </row>
    <row r="629" spans="7:29" ht="12" customHeight="1" x14ac:dyDescent="0.3">
      <c r="G629" s="3"/>
      <c r="H629" s="2"/>
      <c r="I629" s="3"/>
      <c r="J629" s="4"/>
      <c r="K629" s="5"/>
      <c r="L629" s="5"/>
      <c r="M629" s="6"/>
      <c r="N629" s="5"/>
      <c r="O629" s="7"/>
      <c r="P629" s="7"/>
      <c r="Q629" s="7"/>
      <c r="R629" s="7"/>
      <c r="S629" s="7"/>
      <c r="T629" s="5"/>
      <c r="U629" s="5"/>
      <c r="V629" s="3"/>
      <c r="W629" s="8"/>
      <c r="X629" s="8"/>
      <c r="Y629" s="4"/>
      <c r="Z629" s="3"/>
      <c r="AA629" s="3"/>
      <c r="AB629" s="4"/>
      <c r="AC629" s="4"/>
    </row>
    <row r="630" spans="7:29" ht="12" customHeight="1" x14ac:dyDescent="0.3">
      <c r="G630" s="3"/>
      <c r="H630" s="2"/>
      <c r="I630" s="3"/>
      <c r="J630" s="4"/>
      <c r="K630" s="5"/>
      <c r="L630" s="5"/>
      <c r="M630" s="6"/>
      <c r="N630" s="5"/>
      <c r="O630" s="7"/>
      <c r="P630" s="7"/>
      <c r="Q630" s="7"/>
      <c r="R630" s="7"/>
      <c r="S630" s="7"/>
      <c r="T630" s="5"/>
      <c r="U630" s="5"/>
      <c r="V630" s="3"/>
      <c r="W630" s="8"/>
      <c r="X630" s="8"/>
      <c r="Y630" s="4"/>
      <c r="Z630" s="3"/>
      <c r="AA630" s="3"/>
      <c r="AB630" s="4"/>
      <c r="AC630" s="4"/>
    </row>
    <row r="631" spans="7:29" ht="12" customHeight="1" x14ac:dyDescent="0.3">
      <c r="G631" s="3"/>
      <c r="H631" s="2"/>
      <c r="I631" s="3"/>
      <c r="J631" s="4"/>
      <c r="K631" s="5"/>
      <c r="L631" s="5"/>
      <c r="M631" s="6"/>
      <c r="N631" s="5"/>
      <c r="O631" s="7"/>
      <c r="P631" s="7"/>
      <c r="Q631" s="7"/>
      <c r="R631" s="7"/>
      <c r="S631" s="7"/>
      <c r="T631" s="5"/>
      <c r="U631" s="5"/>
      <c r="V631" s="3"/>
      <c r="W631" s="8"/>
      <c r="X631" s="8"/>
      <c r="Y631" s="4"/>
      <c r="Z631" s="3"/>
      <c r="AA631" s="3"/>
      <c r="AB631" s="4"/>
      <c r="AC631" s="4"/>
    </row>
    <row r="632" spans="7:29" ht="12" customHeight="1" x14ac:dyDescent="0.3">
      <c r="G632" s="3"/>
      <c r="H632" s="2"/>
      <c r="I632" s="3"/>
      <c r="J632" s="4"/>
      <c r="K632" s="5"/>
      <c r="L632" s="5"/>
      <c r="M632" s="6"/>
      <c r="N632" s="5"/>
      <c r="O632" s="7"/>
      <c r="P632" s="7"/>
      <c r="Q632" s="7"/>
      <c r="R632" s="7"/>
      <c r="S632" s="7"/>
      <c r="T632" s="5"/>
      <c r="U632" s="5"/>
      <c r="V632" s="3"/>
      <c r="W632" s="8"/>
      <c r="X632" s="8"/>
      <c r="Y632" s="4"/>
      <c r="Z632" s="3"/>
      <c r="AA632" s="3"/>
      <c r="AB632" s="4"/>
      <c r="AC632" s="4"/>
    </row>
    <row r="633" spans="7:29" ht="12" customHeight="1" x14ac:dyDescent="0.3">
      <c r="G633" s="3"/>
      <c r="H633" s="2"/>
      <c r="I633" s="3"/>
      <c r="J633" s="4"/>
      <c r="K633" s="5"/>
      <c r="L633" s="5"/>
      <c r="M633" s="6"/>
      <c r="N633" s="5"/>
      <c r="O633" s="7"/>
      <c r="P633" s="7"/>
      <c r="Q633" s="7"/>
      <c r="R633" s="7"/>
      <c r="S633" s="7"/>
      <c r="T633" s="5"/>
      <c r="U633" s="5"/>
      <c r="V633" s="3"/>
      <c r="W633" s="8"/>
      <c r="X633" s="8"/>
      <c r="Y633" s="4"/>
      <c r="Z633" s="3"/>
      <c r="AA633" s="3"/>
      <c r="AB633" s="4"/>
      <c r="AC633" s="4"/>
    </row>
    <row r="634" spans="7:29" ht="12" customHeight="1" x14ac:dyDescent="0.3">
      <c r="G634" s="3"/>
      <c r="H634" s="2"/>
      <c r="I634" s="3"/>
      <c r="J634" s="4"/>
      <c r="K634" s="5"/>
      <c r="L634" s="5"/>
      <c r="M634" s="6"/>
      <c r="N634" s="5"/>
      <c r="O634" s="7"/>
      <c r="P634" s="7"/>
      <c r="Q634" s="7"/>
      <c r="R634" s="7"/>
      <c r="S634" s="7"/>
      <c r="T634" s="5"/>
      <c r="U634" s="5"/>
      <c r="V634" s="3"/>
      <c r="W634" s="8"/>
      <c r="X634" s="8"/>
      <c r="Y634" s="4"/>
      <c r="Z634" s="3"/>
      <c r="AA634" s="3"/>
      <c r="AB634" s="4"/>
      <c r="AC634" s="4"/>
    </row>
    <row r="635" spans="7:29" ht="12" customHeight="1" x14ac:dyDescent="0.3">
      <c r="G635" s="3"/>
      <c r="H635" s="2"/>
      <c r="I635" s="3"/>
      <c r="J635" s="4"/>
      <c r="K635" s="5"/>
      <c r="L635" s="5"/>
      <c r="M635" s="6"/>
      <c r="N635" s="5"/>
      <c r="O635" s="7"/>
      <c r="P635" s="7"/>
      <c r="Q635" s="7"/>
      <c r="R635" s="7"/>
      <c r="S635" s="7"/>
      <c r="T635" s="5"/>
      <c r="U635" s="5"/>
      <c r="V635" s="3"/>
      <c r="W635" s="8"/>
      <c r="X635" s="8"/>
      <c r="Y635" s="4"/>
      <c r="Z635" s="3"/>
      <c r="AA635" s="3"/>
      <c r="AB635" s="4"/>
      <c r="AC635" s="4"/>
    </row>
    <row r="636" spans="7:29" ht="12" customHeight="1" x14ac:dyDescent="0.3">
      <c r="G636" s="3"/>
      <c r="H636" s="2"/>
      <c r="I636" s="3"/>
      <c r="J636" s="4"/>
      <c r="K636" s="5"/>
      <c r="L636" s="5"/>
      <c r="M636" s="6"/>
      <c r="N636" s="5"/>
      <c r="O636" s="7"/>
      <c r="P636" s="7"/>
      <c r="Q636" s="7"/>
      <c r="R636" s="7"/>
      <c r="S636" s="7"/>
      <c r="T636" s="5"/>
      <c r="U636" s="5"/>
      <c r="V636" s="3"/>
      <c r="W636" s="8"/>
      <c r="X636" s="8"/>
      <c r="Y636" s="4"/>
      <c r="Z636" s="3"/>
      <c r="AA636" s="3"/>
      <c r="AB636" s="4"/>
      <c r="AC636" s="4"/>
    </row>
    <row r="637" spans="7:29" ht="12" customHeight="1" x14ac:dyDescent="0.3">
      <c r="G637" s="3"/>
      <c r="H637" s="2"/>
      <c r="I637" s="3"/>
      <c r="J637" s="4"/>
      <c r="K637" s="5"/>
      <c r="L637" s="5"/>
      <c r="M637" s="6"/>
      <c r="N637" s="5"/>
      <c r="O637" s="7"/>
      <c r="P637" s="7"/>
      <c r="Q637" s="7"/>
      <c r="R637" s="7"/>
      <c r="S637" s="7"/>
      <c r="T637" s="5"/>
      <c r="U637" s="5"/>
      <c r="V637" s="3"/>
      <c r="W637" s="8"/>
      <c r="X637" s="8"/>
      <c r="Y637" s="4"/>
      <c r="Z637" s="3"/>
      <c r="AA637" s="3"/>
      <c r="AB637" s="4"/>
      <c r="AC637" s="4"/>
    </row>
    <row r="638" spans="7:29" ht="12" customHeight="1" x14ac:dyDescent="0.3">
      <c r="G638" s="3"/>
      <c r="H638" s="2"/>
      <c r="I638" s="3"/>
      <c r="J638" s="4"/>
      <c r="K638" s="5"/>
      <c r="L638" s="5"/>
      <c r="M638" s="6"/>
      <c r="N638" s="5"/>
      <c r="O638" s="7"/>
      <c r="P638" s="7"/>
      <c r="Q638" s="7"/>
      <c r="R638" s="7"/>
      <c r="S638" s="7"/>
      <c r="T638" s="5"/>
      <c r="U638" s="5"/>
      <c r="V638" s="3"/>
      <c r="W638" s="8"/>
      <c r="X638" s="8"/>
      <c r="Y638" s="4"/>
      <c r="Z638" s="3"/>
      <c r="AA638" s="3"/>
      <c r="AB638" s="4"/>
      <c r="AC638" s="4"/>
    </row>
    <row r="639" spans="7:29" ht="12" customHeight="1" x14ac:dyDescent="0.3">
      <c r="G639" s="3"/>
      <c r="H639" s="2"/>
      <c r="I639" s="3"/>
      <c r="J639" s="4"/>
      <c r="K639" s="5"/>
      <c r="L639" s="5"/>
      <c r="M639" s="6"/>
      <c r="N639" s="5"/>
      <c r="O639" s="7"/>
      <c r="P639" s="7"/>
      <c r="Q639" s="7"/>
      <c r="R639" s="7"/>
      <c r="S639" s="7"/>
      <c r="T639" s="5"/>
      <c r="U639" s="5"/>
      <c r="V639" s="3"/>
      <c r="W639" s="8"/>
      <c r="X639" s="8"/>
      <c r="Y639" s="4"/>
      <c r="Z639" s="3"/>
      <c r="AA639" s="3"/>
      <c r="AB639" s="4"/>
      <c r="AC639" s="4"/>
    </row>
    <row r="640" spans="7:29" ht="12" customHeight="1" x14ac:dyDescent="0.3">
      <c r="G640" s="3"/>
      <c r="H640" s="2"/>
      <c r="I640" s="3"/>
      <c r="J640" s="4"/>
      <c r="K640" s="5"/>
      <c r="L640" s="5"/>
      <c r="M640" s="6"/>
      <c r="N640" s="5"/>
      <c r="O640" s="7"/>
      <c r="P640" s="7"/>
      <c r="Q640" s="7"/>
      <c r="R640" s="7"/>
      <c r="S640" s="7"/>
      <c r="T640" s="5"/>
      <c r="U640" s="5"/>
      <c r="V640" s="3"/>
      <c r="W640" s="8"/>
      <c r="X640" s="8"/>
      <c r="Y640" s="4"/>
      <c r="Z640" s="3"/>
      <c r="AA640" s="3"/>
      <c r="AB640" s="4"/>
      <c r="AC640" s="4"/>
    </row>
    <row r="641" spans="7:29" ht="12" customHeight="1" x14ac:dyDescent="0.3">
      <c r="G641" s="3"/>
      <c r="H641" s="2"/>
      <c r="I641" s="3"/>
      <c r="J641" s="4"/>
      <c r="K641" s="5"/>
      <c r="L641" s="5"/>
      <c r="M641" s="6"/>
      <c r="N641" s="5"/>
      <c r="O641" s="7"/>
      <c r="P641" s="7"/>
      <c r="Q641" s="7"/>
      <c r="R641" s="7"/>
      <c r="S641" s="7"/>
      <c r="T641" s="5"/>
      <c r="U641" s="5"/>
      <c r="V641" s="3"/>
      <c r="W641" s="8"/>
      <c r="X641" s="8"/>
      <c r="Y641" s="4"/>
      <c r="Z641" s="3"/>
      <c r="AA641" s="3"/>
      <c r="AB641" s="4"/>
      <c r="AC641" s="4"/>
    </row>
    <row r="642" spans="7:29" ht="12" customHeight="1" x14ac:dyDescent="0.3">
      <c r="G642" s="3"/>
      <c r="H642" s="2"/>
      <c r="I642" s="3"/>
      <c r="J642" s="4"/>
      <c r="K642" s="5"/>
      <c r="L642" s="5"/>
      <c r="M642" s="6"/>
      <c r="N642" s="5"/>
      <c r="O642" s="7"/>
      <c r="P642" s="7"/>
      <c r="Q642" s="7"/>
      <c r="R642" s="7"/>
      <c r="S642" s="7"/>
      <c r="T642" s="5"/>
      <c r="U642" s="5"/>
      <c r="V642" s="3"/>
      <c r="W642" s="8"/>
      <c r="X642" s="8"/>
      <c r="Y642" s="4"/>
      <c r="Z642" s="3"/>
      <c r="AA642" s="3"/>
      <c r="AB642" s="4"/>
      <c r="AC642" s="4"/>
    </row>
    <row r="643" spans="7:29" ht="12" customHeight="1" x14ac:dyDescent="0.3">
      <c r="G643" s="3"/>
      <c r="H643" s="2"/>
      <c r="I643" s="3"/>
      <c r="J643" s="4"/>
      <c r="K643" s="5"/>
      <c r="L643" s="5"/>
      <c r="M643" s="6"/>
      <c r="N643" s="5"/>
      <c r="O643" s="7"/>
      <c r="P643" s="7"/>
      <c r="Q643" s="7"/>
      <c r="R643" s="7"/>
      <c r="S643" s="7"/>
      <c r="T643" s="5"/>
      <c r="U643" s="5"/>
      <c r="V643" s="3"/>
      <c r="W643" s="8"/>
      <c r="X643" s="8"/>
      <c r="Y643" s="4"/>
      <c r="Z643" s="3"/>
      <c r="AA643" s="3"/>
      <c r="AB643" s="4"/>
      <c r="AC643" s="4"/>
    </row>
    <row r="644" spans="7:29" ht="12" customHeight="1" x14ac:dyDescent="0.3">
      <c r="G644" s="3"/>
      <c r="H644" s="2"/>
      <c r="I644" s="3"/>
      <c r="J644" s="4"/>
      <c r="K644" s="5"/>
      <c r="L644" s="5"/>
      <c r="M644" s="6"/>
      <c r="N644" s="5"/>
      <c r="O644" s="7"/>
      <c r="P644" s="7"/>
      <c r="Q644" s="7"/>
      <c r="R644" s="7"/>
      <c r="S644" s="7"/>
      <c r="T644" s="5"/>
      <c r="U644" s="5"/>
      <c r="V644" s="3"/>
      <c r="W644" s="8"/>
      <c r="X644" s="8"/>
      <c r="Y644" s="4"/>
      <c r="Z644" s="3"/>
      <c r="AA644" s="3"/>
      <c r="AB644" s="4"/>
      <c r="AC644" s="4"/>
    </row>
    <row r="645" spans="7:29" ht="12" customHeight="1" x14ac:dyDescent="0.3">
      <c r="G645" s="3"/>
      <c r="H645" s="2"/>
      <c r="I645" s="3"/>
      <c r="J645" s="4"/>
      <c r="K645" s="5"/>
      <c r="L645" s="5"/>
      <c r="M645" s="6"/>
      <c r="N645" s="5"/>
      <c r="O645" s="7"/>
      <c r="P645" s="7"/>
      <c r="Q645" s="7"/>
      <c r="R645" s="7"/>
      <c r="S645" s="7"/>
      <c r="T645" s="5"/>
      <c r="U645" s="5"/>
      <c r="V645" s="3"/>
      <c r="W645" s="8"/>
      <c r="X645" s="8"/>
      <c r="Y645" s="4"/>
      <c r="Z645" s="3"/>
      <c r="AA645" s="3"/>
      <c r="AB645" s="4"/>
      <c r="AC645" s="4"/>
    </row>
    <row r="646" spans="7:29" ht="12" customHeight="1" x14ac:dyDescent="0.3">
      <c r="G646" s="3"/>
      <c r="H646" s="2"/>
      <c r="I646" s="3"/>
      <c r="J646" s="4"/>
      <c r="K646" s="5"/>
      <c r="L646" s="5"/>
      <c r="M646" s="6"/>
      <c r="N646" s="5"/>
      <c r="O646" s="7"/>
      <c r="P646" s="7"/>
      <c r="Q646" s="7"/>
      <c r="R646" s="7"/>
      <c r="S646" s="7"/>
      <c r="T646" s="5"/>
      <c r="U646" s="5"/>
      <c r="V646" s="3"/>
      <c r="W646" s="8"/>
      <c r="X646" s="8"/>
      <c r="Y646" s="4"/>
      <c r="Z646" s="3"/>
      <c r="AA646" s="3"/>
      <c r="AB646" s="4"/>
      <c r="AC646" s="4"/>
    </row>
    <row r="647" spans="7:29" ht="12" customHeight="1" x14ac:dyDescent="0.3">
      <c r="G647" s="3"/>
      <c r="H647" s="2"/>
      <c r="I647" s="3"/>
      <c r="J647" s="4"/>
      <c r="K647" s="5"/>
      <c r="L647" s="5"/>
      <c r="M647" s="6"/>
      <c r="N647" s="5"/>
      <c r="O647" s="7"/>
      <c r="P647" s="7"/>
      <c r="Q647" s="7"/>
      <c r="R647" s="7"/>
      <c r="S647" s="7"/>
      <c r="T647" s="5"/>
      <c r="U647" s="5"/>
      <c r="V647" s="3"/>
      <c r="W647" s="8"/>
      <c r="X647" s="8"/>
      <c r="Y647" s="4"/>
      <c r="Z647" s="3"/>
      <c r="AA647" s="3"/>
      <c r="AB647" s="4"/>
      <c r="AC647" s="4"/>
    </row>
    <row r="648" spans="7:29" ht="12" customHeight="1" x14ac:dyDescent="0.3">
      <c r="G648" s="3"/>
      <c r="H648" s="2"/>
      <c r="I648" s="3"/>
      <c r="J648" s="4"/>
      <c r="K648" s="5"/>
      <c r="L648" s="5"/>
      <c r="M648" s="6"/>
      <c r="N648" s="5"/>
      <c r="O648" s="7"/>
      <c r="P648" s="7"/>
      <c r="Q648" s="7"/>
      <c r="R648" s="7"/>
      <c r="S648" s="7"/>
      <c r="T648" s="5"/>
      <c r="U648" s="5"/>
      <c r="V648" s="3"/>
      <c r="W648" s="8"/>
      <c r="X648" s="8"/>
      <c r="Y648" s="4"/>
      <c r="Z648" s="3"/>
      <c r="AA648" s="3"/>
      <c r="AB648" s="4"/>
      <c r="AC648" s="4"/>
    </row>
    <row r="649" spans="7:29" ht="12" customHeight="1" x14ac:dyDescent="0.3">
      <c r="G649" s="3"/>
      <c r="H649" s="2"/>
      <c r="I649" s="3"/>
      <c r="J649" s="4"/>
      <c r="K649" s="5"/>
      <c r="L649" s="5"/>
      <c r="M649" s="6"/>
      <c r="N649" s="5"/>
      <c r="O649" s="7"/>
      <c r="P649" s="7"/>
      <c r="Q649" s="7"/>
      <c r="R649" s="7"/>
      <c r="S649" s="7"/>
      <c r="T649" s="5"/>
      <c r="U649" s="5"/>
      <c r="V649" s="3"/>
      <c r="W649" s="8"/>
      <c r="X649" s="8"/>
      <c r="Y649" s="4"/>
      <c r="Z649" s="3"/>
      <c r="AA649" s="3"/>
      <c r="AB649" s="4"/>
      <c r="AC649" s="4"/>
    </row>
    <row r="650" spans="7:29" ht="12" customHeight="1" x14ac:dyDescent="0.3">
      <c r="G650" s="3"/>
      <c r="H650" s="2"/>
      <c r="I650" s="3"/>
      <c r="J650" s="4"/>
      <c r="K650" s="5"/>
      <c r="L650" s="5"/>
      <c r="M650" s="6"/>
      <c r="N650" s="5"/>
      <c r="O650" s="7"/>
      <c r="P650" s="7"/>
      <c r="Q650" s="7"/>
      <c r="R650" s="7"/>
      <c r="S650" s="7"/>
      <c r="T650" s="5"/>
      <c r="U650" s="5"/>
      <c r="V650" s="3"/>
      <c r="W650" s="8"/>
      <c r="X650" s="8"/>
      <c r="Y650" s="4"/>
      <c r="Z650" s="3"/>
      <c r="AA650" s="3"/>
      <c r="AB650" s="4"/>
      <c r="AC650" s="4"/>
    </row>
    <row r="651" spans="7:29" ht="12" customHeight="1" x14ac:dyDescent="0.3">
      <c r="G651" s="3"/>
      <c r="H651" s="2"/>
      <c r="I651" s="3"/>
      <c r="J651" s="4"/>
      <c r="K651" s="5"/>
      <c r="L651" s="5"/>
      <c r="M651" s="6"/>
      <c r="N651" s="5"/>
      <c r="O651" s="7"/>
      <c r="P651" s="7"/>
      <c r="Q651" s="7"/>
      <c r="R651" s="7"/>
      <c r="S651" s="7"/>
      <c r="T651" s="5"/>
      <c r="U651" s="5"/>
      <c r="V651" s="3"/>
      <c r="W651" s="8"/>
      <c r="X651" s="8"/>
      <c r="Y651" s="4"/>
      <c r="Z651" s="3"/>
      <c r="AA651" s="3"/>
      <c r="AB651" s="4"/>
      <c r="AC651" s="4"/>
    </row>
    <row r="652" spans="7:29" ht="12" customHeight="1" x14ac:dyDescent="0.3">
      <c r="G652" s="3"/>
      <c r="H652" s="2"/>
      <c r="I652" s="3"/>
      <c r="J652" s="4"/>
      <c r="K652" s="5"/>
      <c r="L652" s="5"/>
      <c r="M652" s="6"/>
      <c r="N652" s="5"/>
      <c r="O652" s="7"/>
      <c r="P652" s="7"/>
      <c r="Q652" s="7"/>
      <c r="R652" s="7"/>
      <c r="S652" s="7"/>
      <c r="T652" s="5"/>
      <c r="U652" s="5"/>
      <c r="V652" s="3"/>
      <c r="W652" s="8"/>
      <c r="X652" s="8"/>
      <c r="Y652" s="4"/>
      <c r="Z652" s="3"/>
      <c r="AA652" s="3"/>
      <c r="AB652" s="4"/>
      <c r="AC652" s="4"/>
    </row>
    <row r="653" spans="7:29" ht="12" customHeight="1" x14ac:dyDescent="0.3">
      <c r="G653" s="3"/>
      <c r="H653" s="2"/>
      <c r="I653" s="3"/>
      <c r="J653" s="4"/>
      <c r="K653" s="5"/>
      <c r="L653" s="5"/>
      <c r="M653" s="6"/>
      <c r="N653" s="5"/>
      <c r="O653" s="7"/>
      <c r="P653" s="7"/>
      <c r="Q653" s="7"/>
      <c r="R653" s="7"/>
      <c r="S653" s="7"/>
      <c r="T653" s="5"/>
      <c r="U653" s="5"/>
      <c r="V653" s="3"/>
      <c r="W653" s="8"/>
      <c r="X653" s="8"/>
      <c r="Y653" s="4"/>
      <c r="Z653" s="3"/>
      <c r="AA653" s="3"/>
      <c r="AB653" s="4"/>
      <c r="AC653" s="4"/>
    </row>
    <row r="654" spans="7:29" ht="12" customHeight="1" x14ac:dyDescent="0.3">
      <c r="G654" s="3"/>
      <c r="H654" s="2"/>
      <c r="I654" s="3"/>
      <c r="J654" s="4"/>
      <c r="K654" s="5"/>
      <c r="L654" s="5"/>
      <c r="M654" s="6"/>
      <c r="N654" s="5"/>
      <c r="O654" s="7"/>
      <c r="P654" s="7"/>
      <c r="Q654" s="7"/>
      <c r="R654" s="7"/>
      <c r="S654" s="7"/>
      <c r="T654" s="5"/>
      <c r="U654" s="5"/>
      <c r="V654" s="3"/>
      <c r="W654" s="8"/>
      <c r="X654" s="8"/>
      <c r="Y654" s="4"/>
      <c r="Z654" s="3"/>
      <c r="AA654" s="3"/>
      <c r="AB654" s="4"/>
      <c r="AC654" s="4"/>
    </row>
    <row r="655" spans="7:29" ht="12" customHeight="1" x14ac:dyDescent="0.3">
      <c r="G655" s="3"/>
      <c r="H655" s="2"/>
      <c r="I655" s="3"/>
      <c r="J655" s="4"/>
      <c r="K655" s="5"/>
      <c r="L655" s="5"/>
      <c r="M655" s="6"/>
      <c r="N655" s="5"/>
      <c r="O655" s="7"/>
      <c r="P655" s="7"/>
      <c r="Q655" s="7"/>
      <c r="R655" s="7"/>
      <c r="S655" s="7"/>
      <c r="T655" s="5"/>
      <c r="U655" s="5"/>
      <c r="V655" s="3"/>
      <c r="W655" s="8"/>
      <c r="X655" s="8"/>
      <c r="Y655" s="4"/>
      <c r="Z655" s="3"/>
      <c r="AA655" s="3"/>
      <c r="AB655" s="4"/>
      <c r="AC655" s="4"/>
    </row>
    <row r="656" spans="7:29" ht="12" customHeight="1" x14ac:dyDescent="0.3">
      <c r="G656" s="3"/>
      <c r="H656" s="2"/>
      <c r="I656" s="3"/>
      <c r="J656" s="4"/>
      <c r="K656" s="5"/>
      <c r="L656" s="5"/>
      <c r="M656" s="6"/>
      <c r="N656" s="5"/>
      <c r="O656" s="7"/>
      <c r="P656" s="7"/>
      <c r="Q656" s="7"/>
      <c r="R656" s="7"/>
      <c r="S656" s="7"/>
      <c r="T656" s="5"/>
      <c r="U656" s="5"/>
      <c r="V656" s="3"/>
      <c r="W656" s="8"/>
      <c r="X656" s="8"/>
      <c r="Y656" s="4"/>
      <c r="Z656" s="3"/>
      <c r="AA656" s="3"/>
      <c r="AB656" s="4"/>
      <c r="AC656" s="4"/>
    </row>
    <row r="657" spans="7:29" ht="12" customHeight="1" x14ac:dyDescent="0.3">
      <c r="G657" s="3"/>
      <c r="H657" s="2"/>
      <c r="I657" s="3"/>
      <c r="J657" s="4"/>
      <c r="K657" s="5"/>
      <c r="L657" s="5"/>
      <c r="M657" s="6"/>
      <c r="N657" s="5"/>
      <c r="O657" s="7"/>
      <c r="P657" s="7"/>
      <c r="Q657" s="7"/>
      <c r="R657" s="7"/>
      <c r="S657" s="7"/>
      <c r="T657" s="5"/>
      <c r="U657" s="5"/>
      <c r="V657" s="3"/>
      <c r="W657" s="8"/>
      <c r="X657" s="8"/>
      <c r="Y657" s="4"/>
      <c r="Z657" s="3"/>
      <c r="AA657" s="3"/>
      <c r="AB657" s="4"/>
      <c r="AC657" s="4"/>
    </row>
    <row r="658" spans="7:29" ht="12" customHeight="1" x14ac:dyDescent="0.3">
      <c r="G658" s="3"/>
      <c r="H658" s="2"/>
      <c r="I658" s="3"/>
      <c r="J658" s="4"/>
      <c r="K658" s="5"/>
      <c r="L658" s="5"/>
      <c r="M658" s="6"/>
      <c r="N658" s="5"/>
      <c r="O658" s="7"/>
      <c r="P658" s="7"/>
      <c r="Q658" s="7"/>
      <c r="R658" s="7"/>
      <c r="S658" s="7"/>
      <c r="T658" s="5"/>
      <c r="U658" s="5"/>
      <c r="V658" s="3"/>
      <c r="W658" s="8"/>
      <c r="X658" s="8"/>
      <c r="Y658" s="4"/>
      <c r="Z658" s="3"/>
      <c r="AA658" s="3"/>
      <c r="AB658" s="4"/>
      <c r="AC658" s="4"/>
    </row>
    <row r="659" spans="7:29" ht="12" customHeight="1" x14ac:dyDescent="0.3">
      <c r="G659" s="3"/>
      <c r="H659" s="2"/>
      <c r="I659" s="3"/>
      <c r="J659" s="4"/>
      <c r="K659" s="5"/>
      <c r="L659" s="5"/>
      <c r="M659" s="6"/>
      <c r="N659" s="5"/>
      <c r="O659" s="7"/>
      <c r="P659" s="7"/>
      <c r="Q659" s="7"/>
      <c r="R659" s="7"/>
      <c r="S659" s="7"/>
      <c r="T659" s="5"/>
      <c r="U659" s="5"/>
      <c r="V659" s="3"/>
      <c r="W659" s="8"/>
      <c r="X659" s="8"/>
      <c r="Y659" s="4"/>
      <c r="Z659" s="3"/>
      <c r="AA659" s="3"/>
      <c r="AB659" s="4"/>
      <c r="AC659" s="4"/>
    </row>
    <row r="660" spans="7:29" ht="12" customHeight="1" x14ac:dyDescent="0.3">
      <c r="G660" s="3"/>
      <c r="H660" s="2"/>
      <c r="I660" s="3"/>
      <c r="J660" s="4"/>
      <c r="K660" s="5"/>
      <c r="L660" s="5"/>
      <c r="M660" s="6"/>
      <c r="N660" s="5"/>
      <c r="O660" s="7"/>
      <c r="P660" s="7"/>
      <c r="Q660" s="7"/>
      <c r="R660" s="7"/>
      <c r="S660" s="7"/>
      <c r="T660" s="5"/>
      <c r="U660" s="5"/>
      <c r="V660" s="3"/>
      <c r="W660" s="8"/>
      <c r="X660" s="8"/>
      <c r="Y660" s="4"/>
      <c r="Z660" s="3"/>
      <c r="AA660" s="3"/>
      <c r="AB660" s="4"/>
      <c r="AC660" s="4"/>
    </row>
    <row r="661" spans="7:29" ht="12" customHeight="1" x14ac:dyDescent="0.3">
      <c r="G661" s="3"/>
      <c r="H661" s="2"/>
      <c r="I661" s="3"/>
      <c r="J661" s="4"/>
      <c r="K661" s="5"/>
      <c r="L661" s="5"/>
      <c r="M661" s="6"/>
      <c r="N661" s="5"/>
      <c r="O661" s="7"/>
      <c r="P661" s="7"/>
      <c r="Q661" s="7"/>
      <c r="R661" s="7"/>
      <c r="S661" s="7"/>
      <c r="T661" s="5"/>
      <c r="U661" s="5"/>
      <c r="V661" s="3"/>
      <c r="W661" s="8"/>
      <c r="X661" s="8"/>
      <c r="Y661" s="4"/>
      <c r="Z661" s="3"/>
      <c r="AA661" s="3"/>
      <c r="AB661" s="4"/>
      <c r="AC661" s="4"/>
    </row>
    <row r="662" spans="7:29" ht="12" customHeight="1" x14ac:dyDescent="0.3">
      <c r="G662" s="3"/>
      <c r="H662" s="2"/>
      <c r="I662" s="3"/>
      <c r="J662" s="4"/>
      <c r="K662" s="5"/>
      <c r="L662" s="5"/>
      <c r="M662" s="6"/>
      <c r="N662" s="5"/>
      <c r="O662" s="7"/>
      <c r="P662" s="7"/>
      <c r="Q662" s="7"/>
      <c r="R662" s="7"/>
      <c r="S662" s="7"/>
      <c r="T662" s="5"/>
      <c r="U662" s="5"/>
      <c r="V662" s="3"/>
      <c r="W662" s="8"/>
      <c r="X662" s="8"/>
      <c r="Y662" s="4"/>
      <c r="Z662" s="3"/>
      <c r="AA662" s="3"/>
      <c r="AB662" s="4"/>
      <c r="AC662" s="4"/>
    </row>
    <row r="663" spans="7:29" ht="12" customHeight="1" x14ac:dyDescent="0.3">
      <c r="G663" s="3"/>
      <c r="H663" s="2"/>
      <c r="I663" s="3"/>
      <c r="J663" s="4"/>
      <c r="K663" s="5"/>
      <c r="L663" s="5"/>
      <c r="M663" s="6"/>
      <c r="N663" s="5"/>
      <c r="O663" s="7"/>
      <c r="P663" s="7"/>
      <c r="Q663" s="7"/>
      <c r="R663" s="7"/>
      <c r="S663" s="7"/>
      <c r="T663" s="5"/>
      <c r="U663" s="5"/>
      <c r="V663" s="3"/>
      <c r="W663" s="8"/>
      <c r="X663" s="8"/>
      <c r="Y663" s="4"/>
      <c r="Z663" s="3"/>
      <c r="AA663" s="3"/>
      <c r="AB663" s="4"/>
      <c r="AC663" s="4"/>
    </row>
    <row r="664" spans="7:29" ht="12" customHeight="1" x14ac:dyDescent="0.3">
      <c r="G664" s="3"/>
      <c r="H664" s="2"/>
      <c r="I664" s="3"/>
      <c r="J664" s="4"/>
      <c r="K664" s="5"/>
      <c r="L664" s="5"/>
      <c r="M664" s="6"/>
      <c r="N664" s="5"/>
      <c r="O664" s="7"/>
      <c r="P664" s="7"/>
      <c r="Q664" s="7"/>
      <c r="R664" s="7"/>
      <c r="S664" s="7"/>
      <c r="T664" s="5"/>
      <c r="U664" s="5"/>
      <c r="V664" s="3"/>
      <c r="W664" s="8"/>
      <c r="X664" s="8"/>
      <c r="Y664" s="4"/>
      <c r="Z664" s="3"/>
      <c r="AA664" s="3"/>
      <c r="AB664" s="4"/>
      <c r="AC664" s="4"/>
    </row>
    <row r="665" spans="7:29" ht="12" customHeight="1" x14ac:dyDescent="0.3">
      <c r="G665" s="3"/>
      <c r="H665" s="2"/>
      <c r="I665" s="3"/>
      <c r="J665" s="4"/>
      <c r="K665" s="5"/>
      <c r="L665" s="5"/>
      <c r="M665" s="6"/>
      <c r="N665" s="5"/>
      <c r="O665" s="7"/>
      <c r="P665" s="7"/>
      <c r="Q665" s="7"/>
      <c r="R665" s="7"/>
      <c r="S665" s="7"/>
      <c r="T665" s="5"/>
      <c r="U665" s="5"/>
      <c r="V665" s="3"/>
      <c r="W665" s="8"/>
      <c r="X665" s="8"/>
      <c r="Y665" s="4"/>
      <c r="Z665" s="3"/>
      <c r="AA665" s="3"/>
      <c r="AB665" s="4"/>
      <c r="AC665" s="4"/>
    </row>
    <row r="666" spans="7:29" ht="12" customHeight="1" x14ac:dyDescent="0.3">
      <c r="G666" s="3"/>
      <c r="H666" s="2"/>
      <c r="I666" s="3"/>
      <c r="J666" s="4"/>
      <c r="K666" s="5"/>
      <c r="L666" s="5"/>
      <c r="M666" s="6"/>
      <c r="N666" s="5"/>
      <c r="O666" s="7"/>
      <c r="P666" s="7"/>
      <c r="Q666" s="7"/>
      <c r="R666" s="7"/>
      <c r="S666" s="7"/>
      <c r="T666" s="5"/>
      <c r="U666" s="5"/>
      <c r="V666" s="3"/>
      <c r="W666" s="8"/>
      <c r="X666" s="8"/>
      <c r="Y666" s="4"/>
      <c r="Z666" s="3"/>
      <c r="AA666" s="3"/>
      <c r="AB666" s="4"/>
      <c r="AC666" s="4"/>
    </row>
    <row r="667" spans="7:29" ht="12" customHeight="1" x14ac:dyDescent="0.3">
      <c r="G667" s="3"/>
      <c r="H667" s="2"/>
      <c r="I667" s="3"/>
      <c r="J667" s="4"/>
      <c r="K667" s="5"/>
      <c r="L667" s="5"/>
      <c r="M667" s="6"/>
      <c r="N667" s="5"/>
      <c r="O667" s="7"/>
      <c r="P667" s="7"/>
      <c r="Q667" s="7"/>
      <c r="R667" s="7"/>
      <c r="S667" s="7"/>
      <c r="T667" s="5"/>
      <c r="U667" s="5"/>
      <c r="V667" s="3"/>
      <c r="W667" s="8"/>
      <c r="X667" s="8"/>
      <c r="Y667" s="4"/>
      <c r="Z667" s="3"/>
      <c r="AA667" s="3"/>
      <c r="AB667" s="4"/>
      <c r="AC667" s="4"/>
    </row>
    <row r="668" spans="7:29" ht="12" customHeight="1" x14ac:dyDescent="0.3">
      <c r="G668" s="3"/>
      <c r="H668" s="2"/>
      <c r="I668" s="3"/>
      <c r="J668" s="4"/>
      <c r="K668" s="5"/>
      <c r="L668" s="5"/>
      <c r="M668" s="6"/>
      <c r="N668" s="5"/>
      <c r="O668" s="7"/>
      <c r="P668" s="7"/>
      <c r="Q668" s="7"/>
      <c r="R668" s="7"/>
      <c r="S668" s="7"/>
      <c r="T668" s="5"/>
      <c r="U668" s="5"/>
      <c r="V668" s="3"/>
      <c r="W668" s="8"/>
      <c r="X668" s="8"/>
      <c r="Y668" s="4"/>
      <c r="Z668" s="3"/>
      <c r="AA668" s="3"/>
      <c r="AB668" s="4"/>
      <c r="AC668" s="4"/>
    </row>
    <row r="669" spans="7:29" ht="12" customHeight="1" x14ac:dyDescent="0.3">
      <c r="G669" s="3"/>
      <c r="H669" s="2"/>
      <c r="I669" s="3"/>
      <c r="J669" s="4"/>
      <c r="K669" s="5"/>
      <c r="L669" s="5"/>
      <c r="M669" s="6"/>
      <c r="N669" s="5"/>
      <c r="O669" s="7"/>
      <c r="P669" s="7"/>
      <c r="Q669" s="7"/>
      <c r="R669" s="7"/>
      <c r="S669" s="7"/>
      <c r="T669" s="5"/>
      <c r="U669" s="5"/>
      <c r="V669" s="3"/>
      <c r="W669" s="8"/>
      <c r="X669" s="8"/>
      <c r="Y669" s="4"/>
      <c r="Z669" s="3"/>
      <c r="AA669" s="3"/>
      <c r="AB669" s="4"/>
      <c r="AC669" s="4"/>
    </row>
    <row r="670" spans="7:29" ht="12" customHeight="1" x14ac:dyDescent="0.3">
      <c r="G670" s="3"/>
      <c r="H670" s="2"/>
      <c r="I670" s="3"/>
      <c r="J670" s="4"/>
      <c r="K670" s="5"/>
      <c r="L670" s="5"/>
      <c r="M670" s="6"/>
      <c r="N670" s="5"/>
      <c r="O670" s="7"/>
      <c r="P670" s="7"/>
      <c r="Q670" s="7"/>
      <c r="R670" s="7"/>
      <c r="S670" s="7"/>
      <c r="T670" s="5"/>
      <c r="U670" s="5"/>
      <c r="V670" s="3"/>
      <c r="W670" s="8"/>
      <c r="X670" s="8"/>
      <c r="Y670" s="4"/>
      <c r="Z670" s="3"/>
      <c r="AA670" s="3"/>
      <c r="AB670" s="4"/>
      <c r="AC670" s="4"/>
    </row>
    <row r="671" spans="7:29" ht="12" customHeight="1" x14ac:dyDescent="0.3">
      <c r="G671" s="3"/>
      <c r="H671" s="2"/>
      <c r="I671" s="3"/>
      <c r="J671" s="4"/>
      <c r="K671" s="5"/>
      <c r="L671" s="5"/>
      <c r="M671" s="6"/>
      <c r="N671" s="5"/>
      <c r="O671" s="7"/>
      <c r="P671" s="7"/>
      <c r="Q671" s="7"/>
      <c r="R671" s="7"/>
      <c r="S671" s="7"/>
      <c r="T671" s="5"/>
      <c r="U671" s="5"/>
      <c r="V671" s="3"/>
      <c r="W671" s="8"/>
      <c r="X671" s="8"/>
      <c r="Y671" s="4"/>
      <c r="Z671" s="3"/>
      <c r="AA671" s="3"/>
      <c r="AB671" s="4"/>
      <c r="AC671" s="4"/>
    </row>
    <row r="672" spans="7:29" ht="12" customHeight="1" x14ac:dyDescent="0.3">
      <c r="G672" s="3"/>
      <c r="H672" s="2"/>
      <c r="I672" s="3"/>
      <c r="J672" s="4"/>
      <c r="K672" s="5"/>
      <c r="L672" s="5"/>
      <c r="M672" s="6"/>
      <c r="N672" s="5"/>
      <c r="O672" s="7"/>
      <c r="P672" s="7"/>
      <c r="Q672" s="7"/>
      <c r="R672" s="7"/>
      <c r="S672" s="7"/>
      <c r="T672" s="5"/>
      <c r="U672" s="5"/>
      <c r="V672" s="3"/>
      <c r="W672" s="8"/>
      <c r="X672" s="8"/>
      <c r="Y672" s="4"/>
      <c r="Z672" s="3"/>
      <c r="AA672" s="3"/>
      <c r="AB672" s="4"/>
      <c r="AC672" s="4"/>
    </row>
    <row r="673" spans="7:29" ht="12" customHeight="1" x14ac:dyDescent="0.3">
      <c r="G673" s="3"/>
      <c r="H673" s="2"/>
      <c r="I673" s="3"/>
      <c r="J673" s="4"/>
      <c r="K673" s="5"/>
      <c r="L673" s="5"/>
      <c r="M673" s="6"/>
      <c r="N673" s="5"/>
      <c r="O673" s="7"/>
      <c r="P673" s="7"/>
      <c r="Q673" s="7"/>
      <c r="R673" s="7"/>
      <c r="S673" s="7"/>
      <c r="T673" s="5"/>
      <c r="U673" s="5"/>
      <c r="V673" s="3"/>
      <c r="W673" s="8"/>
      <c r="X673" s="8"/>
      <c r="Y673" s="4"/>
      <c r="Z673" s="3"/>
      <c r="AA673" s="3"/>
      <c r="AB673" s="4"/>
      <c r="AC673" s="4"/>
    </row>
    <row r="674" spans="7:29" ht="12" customHeight="1" x14ac:dyDescent="0.3">
      <c r="G674" s="3"/>
      <c r="H674" s="2"/>
      <c r="I674" s="3"/>
      <c r="J674" s="4"/>
      <c r="K674" s="5"/>
      <c r="L674" s="5"/>
      <c r="M674" s="6"/>
      <c r="N674" s="5"/>
      <c r="O674" s="7"/>
      <c r="P674" s="7"/>
      <c r="Q674" s="7"/>
      <c r="R674" s="7"/>
      <c r="S674" s="7"/>
      <c r="T674" s="5"/>
      <c r="U674" s="5"/>
      <c r="V674" s="3"/>
      <c r="W674" s="8"/>
      <c r="X674" s="8"/>
      <c r="Y674" s="4"/>
      <c r="Z674" s="3"/>
      <c r="AA674" s="3"/>
      <c r="AB674" s="4"/>
      <c r="AC674" s="4"/>
    </row>
    <row r="675" spans="7:29" ht="12" customHeight="1" x14ac:dyDescent="0.3">
      <c r="G675" s="3"/>
      <c r="H675" s="2"/>
      <c r="I675" s="3"/>
      <c r="J675" s="4"/>
      <c r="K675" s="5"/>
      <c r="L675" s="5"/>
      <c r="M675" s="6"/>
      <c r="N675" s="5"/>
      <c r="O675" s="7"/>
      <c r="P675" s="7"/>
      <c r="Q675" s="7"/>
      <c r="R675" s="7"/>
      <c r="S675" s="7"/>
      <c r="T675" s="5"/>
      <c r="U675" s="5"/>
      <c r="V675" s="3"/>
      <c r="W675" s="8"/>
      <c r="X675" s="8"/>
      <c r="Y675" s="4"/>
      <c r="Z675" s="3"/>
      <c r="AA675" s="3"/>
      <c r="AB675" s="4"/>
      <c r="AC675" s="4"/>
    </row>
    <row r="676" spans="7:29" ht="12" customHeight="1" x14ac:dyDescent="0.3">
      <c r="G676" s="3"/>
      <c r="H676" s="2"/>
      <c r="I676" s="3"/>
      <c r="J676" s="4"/>
      <c r="K676" s="5"/>
      <c r="L676" s="5"/>
      <c r="M676" s="6"/>
      <c r="N676" s="5"/>
      <c r="O676" s="7"/>
      <c r="P676" s="7"/>
      <c r="Q676" s="7"/>
      <c r="R676" s="7"/>
      <c r="S676" s="7"/>
      <c r="T676" s="5"/>
      <c r="U676" s="5"/>
      <c r="V676" s="3"/>
      <c r="W676" s="8"/>
      <c r="X676" s="8"/>
      <c r="Y676" s="4"/>
      <c r="Z676" s="3"/>
      <c r="AA676" s="3"/>
      <c r="AB676" s="4"/>
      <c r="AC676" s="4"/>
    </row>
    <row r="677" spans="7:29" ht="12" customHeight="1" x14ac:dyDescent="0.3">
      <c r="G677" s="3"/>
      <c r="H677" s="2"/>
      <c r="I677" s="3"/>
      <c r="J677" s="4"/>
      <c r="K677" s="5"/>
      <c r="L677" s="5"/>
      <c r="M677" s="6"/>
      <c r="N677" s="5"/>
      <c r="O677" s="7"/>
      <c r="P677" s="7"/>
      <c r="Q677" s="7"/>
      <c r="R677" s="7"/>
      <c r="S677" s="7"/>
      <c r="T677" s="5"/>
      <c r="U677" s="5"/>
      <c r="V677" s="3"/>
      <c r="W677" s="8"/>
      <c r="X677" s="8"/>
      <c r="Y677" s="4"/>
      <c r="Z677" s="3"/>
      <c r="AA677" s="3"/>
      <c r="AB677" s="4"/>
      <c r="AC677" s="4"/>
    </row>
    <row r="678" spans="7:29" ht="12" customHeight="1" x14ac:dyDescent="0.3">
      <c r="G678" s="3"/>
      <c r="H678" s="2"/>
      <c r="I678" s="3"/>
      <c r="J678" s="4"/>
      <c r="K678" s="5"/>
      <c r="L678" s="5"/>
      <c r="M678" s="6"/>
      <c r="N678" s="5"/>
      <c r="O678" s="7"/>
      <c r="P678" s="7"/>
      <c r="Q678" s="7"/>
      <c r="R678" s="7"/>
      <c r="S678" s="7"/>
      <c r="T678" s="5"/>
      <c r="U678" s="5"/>
      <c r="V678" s="3"/>
      <c r="W678" s="8"/>
      <c r="X678" s="8"/>
      <c r="Y678" s="4"/>
      <c r="Z678" s="3"/>
      <c r="AA678" s="3"/>
      <c r="AB678" s="4"/>
      <c r="AC678" s="4"/>
    </row>
    <row r="679" spans="7:29" ht="12" customHeight="1" x14ac:dyDescent="0.3">
      <c r="G679" s="3"/>
      <c r="H679" s="2"/>
      <c r="I679" s="3"/>
      <c r="J679" s="4"/>
      <c r="K679" s="5"/>
      <c r="L679" s="5"/>
      <c r="M679" s="6"/>
      <c r="N679" s="5"/>
      <c r="O679" s="7"/>
      <c r="P679" s="7"/>
      <c r="Q679" s="7"/>
      <c r="R679" s="7"/>
      <c r="S679" s="7"/>
      <c r="T679" s="5"/>
      <c r="U679" s="5"/>
      <c r="V679" s="3"/>
      <c r="W679" s="8"/>
      <c r="X679" s="8"/>
      <c r="Y679" s="4"/>
      <c r="Z679" s="3"/>
      <c r="AA679" s="3"/>
      <c r="AB679" s="4"/>
      <c r="AC679" s="4"/>
    </row>
    <row r="680" spans="7:29" ht="12" customHeight="1" x14ac:dyDescent="0.3">
      <c r="G680" s="3"/>
      <c r="H680" s="2"/>
      <c r="I680" s="3"/>
      <c r="J680" s="4"/>
      <c r="K680" s="5"/>
      <c r="L680" s="5"/>
      <c r="M680" s="6"/>
      <c r="N680" s="5"/>
      <c r="O680" s="7"/>
      <c r="P680" s="7"/>
      <c r="Q680" s="7"/>
      <c r="R680" s="7"/>
      <c r="S680" s="7"/>
      <c r="T680" s="5"/>
      <c r="U680" s="5"/>
      <c r="V680" s="3"/>
      <c r="W680" s="8"/>
      <c r="X680" s="8"/>
      <c r="Y680" s="4"/>
      <c r="Z680" s="3"/>
      <c r="AA680" s="3"/>
      <c r="AB680" s="4"/>
      <c r="AC680" s="4"/>
    </row>
    <row r="681" spans="7:29" ht="12" customHeight="1" x14ac:dyDescent="0.3">
      <c r="G681" s="3"/>
      <c r="H681" s="2"/>
      <c r="I681" s="3"/>
      <c r="J681" s="4"/>
      <c r="K681" s="5"/>
      <c r="L681" s="5"/>
      <c r="M681" s="6"/>
      <c r="N681" s="5"/>
      <c r="O681" s="7"/>
      <c r="P681" s="7"/>
      <c r="Q681" s="7"/>
      <c r="R681" s="7"/>
      <c r="S681" s="7"/>
      <c r="T681" s="5"/>
      <c r="U681" s="5"/>
      <c r="V681" s="3"/>
      <c r="W681" s="8"/>
      <c r="X681" s="8"/>
      <c r="Y681" s="4"/>
      <c r="Z681" s="3"/>
      <c r="AA681" s="3"/>
      <c r="AB681" s="4"/>
      <c r="AC681" s="4"/>
    </row>
    <row r="682" spans="7:29" ht="12" customHeight="1" x14ac:dyDescent="0.3">
      <c r="G682" s="3"/>
      <c r="H682" s="2"/>
      <c r="I682" s="3"/>
      <c r="J682" s="4"/>
      <c r="K682" s="5"/>
      <c r="L682" s="5"/>
      <c r="M682" s="6"/>
      <c r="N682" s="5"/>
      <c r="O682" s="7"/>
      <c r="P682" s="7"/>
      <c r="Q682" s="7"/>
      <c r="R682" s="7"/>
      <c r="S682" s="7"/>
      <c r="T682" s="5"/>
      <c r="U682" s="5"/>
      <c r="V682" s="3"/>
      <c r="W682" s="8"/>
      <c r="X682" s="8"/>
      <c r="Y682" s="4"/>
      <c r="Z682" s="3"/>
      <c r="AA682" s="3"/>
      <c r="AB682" s="4"/>
      <c r="AC682" s="4"/>
    </row>
    <row r="683" spans="7:29" ht="12" customHeight="1" x14ac:dyDescent="0.3">
      <c r="G683" s="3"/>
      <c r="H683" s="2"/>
      <c r="I683" s="3"/>
      <c r="J683" s="4"/>
      <c r="K683" s="5"/>
      <c r="L683" s="5"/>
      <c r="M683" s="6"/>
      <c r="N683" s="5"/>
      <c r="O683" s="7"/>
      <c r="P683" s="7"/>
      <c r="Q683" s="7"/>
      <c r="R683" s="7"/>
      <c r="S683" s="7"/>
      <c r="T683" s="5"/>
      <c r="U683" s="5"/>
      <c r="V683" s="3"/>
      <c r="W683" s="8"/>
      <c r="X683" s="8"/>
      <c r="Y683" s="4"/>
      <c r="Z683" s="3"/>
      <c r="AA683" s="3"/>
      <c r="AB683" s="4"/>
      <c r="AC683" s="4"/>
    </row>
    <row r="684" spans="7:29" ht="12" customHeight="1" x14ac:dyDescent="0.3">
      <c r="G684" s="3"/>
      <c r="H684" s="2"/>
      <c r="I684" s="3"/>
      <c r="J684" s="4"/>
      <c r="K684" s="5"/>
      <c r="L684" s="5"/>
      <c r="M684" s="6"/>
      <c r="N684" s="5"/>
      <c r="O684" s="7"/>
      <c r="P684" s="7"/>
      <c r="Q684" s="7"/>
      <c r="R684" s="7"/>
      <c r="S684" s="7"/>
      <c r="T684" s="5"/>
      <c r="U684" s="5"/>
      <c r="V684" s="3"/>
      <c r="W684" s="8"/>
      <c r="X684" s="8"/>
      <c r="Y684" s="4"/>
      <c r="Z684" s="3"/>
      <c r="AA684" s="3"/>
      <c r="AB684" s="4"/>
      <c r="AC684" s="4"/>
    </row>
    <row r="685" spans="7:29" ht="12" customHeight="1" x14ac:dyDescent="0.3">
      <c r="G685" s="3"/>
      <c r="H685" s="2"/>
      <c r="I685" s="3"/>
      <c r="J685" s="4"/>
      <c r="K685" s="5"/>
      <c r="L685" s="5"/>
      <c r="M685" s="6"/>
      <c r="N685" s="5"/>
      <c r="O685" s="7"/>
      <c r="P685" s="7"/>
      <c r="Q685" s="7"/>
      <c r="R685" s="7"/>
      <c r="S685" s="7"/>
      <c r="T685" s="5"/>
      <c r="U685" s="5"/>
      <c r="V685" s="3"/>
      <c r="W685" s="8"/>
      <c r="X685" s="8"/>
      <c r="Y685" s="4"/>
      <c r="Z685" s="3"/>
      <c r="AA685" s="3"/>
      <c r="AB685" s="4"/>
      <c r="AC685" s="4"/>
    </row>
    <row r="686" spans="7:29" ht="12" customHeight="1" x14ac:dyDescent="0.3">
      <c r="G686" s="3"/>
      <c r="H686" s="2"/>
      <c r="I686" s="3"/>
      <c r="J686" s="4"/>
      <c r="K686" s="5"/>
      <c r="L686" s="5"/>
      <c r="M686" s="6"/>
      <c r="N686" s="5"/>
      <c r="O686" s="7"/>
      <c r="P686" s="7"/>
      <c r="Q686" s="7"/>
      <c r="R686" s="7"/>
      <c r="S686" s="7"/>
      <c r="T686" s="5"/>
      <c r="U686" s="5"/>
      <c r="V686" s="3"/>
      <c r="W686" s="8"/>
      <c r="X686" s="8"/>
      <c r="Y686" s="4"/>
      <c r="Z686" s="3"/>
      <c r="AA686" s="3"/>
      <c r="AB686" s="4"/>
      <c r="AC686" s="4"/>
    </row>
    <row r="687" spans="7:29" ht="12" customHeight="1" x14ac:dyDescent="0.3">
      <c r="G687" s="3"/>
      <c r="H687" s="2"/>
      <c r="I687" s="3"/>
      <c r="J687" s="4"/>
      <c r="K687" s="5"/>
      <c r="L687" s="5"/>
      <c r="M687" s="6"/>
      <c r="N687" s="5"/>
      <c r="O687" s="7"/>
      <c r="P687" s="7"/>
      <c r="Q687" s="7"/>
      <c r="R687" s="7"/>
      <c r="S687" s="7"/>
      <c r="T687" s="5"/>
      <c r="U687" s="5"/>
      <c r="V687" s="3"/>
      <c r="W687" s="8"/>
      <c r="X687" s="8"/>
      <c r="Y687" s="4"/>
      <c r="Z687" s="3"/>
      <c r="AA687" s="3"/>
      <c r="AB687" s="4"/>
      <c r="AC687" s="4"/>
    </row>
    <row r="688" spans="7:29" ht="12" customHeight="1" x14ac:dyDescent="0.3">
      <c r="G688" s="3"/>
      <c r="H688" s="2"/>
      <c r="I688" s="3"/>
      <c r="J688" s="4"/>
      <c r="K688" s="5"/>
      <c r="L688" s="5"/>
      <c r="M688" s="6"/>
      <c r="N688" s="5"/>
      <c r="O688" s="7"/>
      <c r="P688" s="7"/>
      <c r="Q688" s="7"/>
      <c r="R688" s="7"/>
      <c r="S688" s="7"/>
      <c r="T688" s="5"/>
      <c r="U688" s="5"/>
      <c r="V688" s="3"/>
      <c r="W688" s="8"/>
      <c r="X688" s="8"/>
      <c r="Y688" s="4"/>
      <c r="Z688" s="3"/>
      <c r="AA688" s="3"/>
      <c r="AB688" s="4"/>
      <c r="AC688" s="4"/>
    </row>
    <row r="689" spans="7:29" ht="12" customHeight="1" x14ac:dyDescent="0.3">
      <c r="G689" s="3"/>
      <c r="H689" s="2"/>
      <c r="I689" s="3"/>
      <c r="J689" s="4"/>
      <c r="K689" s="5"/>
      <c r="L689" s="5"/>
      <c r="M689" s="6"/>
      <c r="N689" s="5"/>
      <c r="O689" s="7"/>
      <c r="P689" s="7"/>
      <c r="Q689" s="7"/>
      <c r="R689" s="7"/>
      <c r="S689" s="7"/>
      <c r="T689" s="5"/>
      <c r="U689" s="5"/>
      <c r="V689" s="3"/>
      <c r="W689" s="8"/>
      <c r="X689" s="8"/>
      <c r="Y689" s="4"/>
      <c r="Z689" s="3"/>
      <c r="AA689" s="3"/>
      <c r="AB689" s="4"/>
      <c r="AC689" s="4"/>
    </row>
    <row r="690" spans="7:29" ht="12" customHeight="1" x14ac:dyDescent="0.3">
      <c r="G690" s="3"/>
      <c r="H690" s="2"/>
      <c r="I690" s="3"/>
      <c r="J690" s="4"/>
      <c r="K690" s="5"/>
      <c r="L690" s="5"/>
      <c r="M690" s="6"/>
      <c r="N690" s="5"/>
      <c r="O690" s="7"/>
      <c r="P690" s="7"/>
      <c r="Q690" s="7"/>
      <c r="R690" s="7"/>
      <c r="S690" s="7"/>
      <c r="T690" s="5"/>
      <c r="U690" s="5"/>
      <c r="V690" s="3"/>
      <c r="W690" s="8"/>
      <c r="X690" s="8"/>
      <c r="Y690" s="4"/>
      <c r="Z690" s="3"/>
      <c r="AA690" s="3"/>
      <c r="AB690" s="4"/>
      <c r="AC690" s="4"/>
    </row>
    <row r="691" spans="7:29" ht="12" customHeight="1" x14ac:dyDescent="0.3">
      <c r="G691" s="3"/>
      <c r="H691" s="2"/>
      <c r="I691" s="3"/>
      <c r="J691" s="4"/>
      <c r="K691" s="5"/>
      <c r="L691" s="5"/>
      <c r="M691" s="6"/>
      <c r="N691" s="5"/>
      <c r="O691" s="7"/>
      <c r="P691" s="7"/>
      <c r="Q691" s="7"/>
      <c r="R691" s="7"/>
      <c r="S691" s="7"/>
      <c r="T691" s="5"/>
      <c r="U691" s="5"/>
      <c r="V691" s="3"/>
      <c r="W691" s="8"/>
      <c r="X691" s="8"/>
      <c r="Y691" s="4"/>
      <c r="Z691" s="3"/>
      <c r="AA691" s="3"/>
      <c r="AB691" s="4"/>
      <c r="AC691" s="4"/>
    </row>
    <row r="692" spans="7:29" ht="12" customHeight="1" x14ac:dyDescent="0.3">
      <c r="G692" s="3"/>
      <c r="H692" s="2"/>
      <c r="I692" s="3"/>
      <c r="J692" s="4"/>
      <c r="K692" s="5"/>
      <c r="L692" s="5"/>
      <c r="M692" s="6"/>
      <c r="N692" s="5"/>
      <c r="O692" s="7"/>
      <c r="P692" s="7"/>
      <c r="Q692" s="7"/>
      <c r="R692" s="7"/>
      <c r="S692" s="7"/>
      <c r="T692" s="5"/>
      <c r="U692" s="5"/>
      <c r="V692" s="3"/>
      <c r="W692" s="8"/>
      <c r="X692" s="8"/>
      <c r="Y692" s="4"/>
      <c r="Z692" s="3"/>
      <c r="AA692" s="3"/>
      <c r="AB692" s="4"/>
      <c r="AC692" s="4"/>
    </row>
    <row r="693" spans="7:29" ht="12" customHeight="1" x14ac:dyDescent="0.3">
      <c r="G693" s="3"/>
      <c r="H693" s="2"/>
      <c r="I693" s="3"/>
      <c r="J693" s="4"/>
      <c r="K693" s="5"/>
      <c r="L693" s="5"/>
      <c r="M693" s="6"/>
      <c r="N693" s="5"/>
      <c r="O693" s="7"/>
      <c r="P693" s="7"/>
      <c r="Q693" s="7"/>
      <c r="R693" s="7"/>
      <c r="S693" s="7"/>
      <c r="T693" s="5"/>
      <c r="U693" s="5"/>
      <c r="V693" s="3"/>
      <c r="W693" s="8"/>
      <c r="X693" s="8"/>
      <c r="Y693" s="4"/>
      <c r="Z693" s="3"/>
      <c r="AA693" s="3"/>
      <c r="AB693" s="4"/>
      <c r="AC693" s="4"/>
    </row>
    <row r="694" spans="7:29" ht="12" customHeight="1" x14ac:dyDescent="0.3">
      <c r="G694" s="3"/>
      <c r="H694" s="2"/>
      <c r="I694" s="3"/>
      <c r="J694" s="4"/>
      <c r="K694" s="5"/>
      <c r="L694" s="5"/>
      <c r="M694" s="6"/>
      <c r="N694" s="5"/>
      <c r="O694" s="7"/>
      <c r="P694" s="7"/>
      <c r="Q694" s="7"/>
      <c r="R694" s="7"/>
      <c r="S694" s="7"/>
      <c r="T694" s="5"/>
      <c r="U694" s="5"/>
      <c r="V694" s="3"/>
      <c r="W694" s="8"/>
      <c r="X694" s="8"/>
      <c r="Y694" s="4"/>
      <c r="Z694" s="3"/>
      <c r="AA694" s="3"/>
      <c r="AB694" s="4"/>
      <c r="AC694" s="4"/>
    </row>
    <row r="695" spans="7:29" ht="12" customHeight="1" x14ac:dyDescent="0.3">
      <c r="G695" s="3"/>
      <c r="H695" s="2"/>
      <c r="I695" s="3"/>
      <c r="J695" s="4"/>
      <c r="K695" s="5"/>
      <c r="L695" s="5"/>
      <c r="M695" s="6"/>
      <c r="N695" s="5"/>
      <c r="O695" s="7"/>
      <c r="P695" s="7"/>
      <c r="Q695" s="7"/>
      <c r="R695" s="7"/>
      <c r="S695" s="7"/>
      <c r="T695" s="5"/>
      <c r="U695" s="5"/>
      <c r="V695" s="3"/>
      <c r="W695" s="8"/>
      <c r="X695" s="8"/>
      <c r="Y695" s="4"/>
      <c r="Z695" s="3"/>
      <c r="AA695" s="3"/>
      <c r="AB695" s="4"/>
      <c r="AC695" s="4"/>
    </row>
    <row r="696" spans="7:29" ht="12" customHeight="1" x14ac:dyDescent="0.3">
      <c r="G696" s="3"/>
      <c r="H696" s="2"/>
      <c r="I696" s="3"/>
      <c r="J696" s="4"/>
      <c r="K696" s="5"/>
      <c r="L696" s="5"/>
      <c r="M696" s="6"/>
      <c r="N696" s="5"/>
      <c r="O696" s="7"/>
      <c r="P696" s="7"/>
      <c r="Q696" s="7"/>
      <c r="R696" s="7"/>
      <c r="S696" s="7"/>
      <c r="T696" s="5"/>
      <c r="U696" s="5"/>
      <c r="V696" s="3"/>
      <c r="W696" s="8"/>
      <c r="X696" s="8"/>
      <c r="Y696" s="4"/>
      <c r="Z696" s="3"/>
      <c r="AA696" s="3"/>
      <c r="AB696" s="4"/>
      <c r="AC696" s="4"/>
    </row>
    <row r="697" spans="7:29" ht="12" customHeight="1" x14ac:dyDescent="0.3">
      <c r="G697" s="3"/>
      <c r="H697" s="2"/>
      <c r="I697" s="3"/>
      <c r="J697" s="4"/>
      <c r="K697" s="5"/>
      <c r="L697" s="5"/>
      <c r="M697" s="6"/>
      <c r="N697" s="5"/>
      <c r="O697" s="7"/>
      <c r="P697" s="7"/>
      <c r="Q697" s="7"/>
      <c r="R697" s="7"/>
      <c r="S697" s="7"/>
      <c r="T697" s="5"/>
      <c r="U697" s="5"/>
      <c r="V697" s="3"/>
      <c r="W697" s="8"/>
      <c r="X697" s="8"/>
      <c r="Y697" s="4"/>
      <c r="Z697" s="3"/>
      <c r="AA697" s="3"/>
      <c r="AB697" s="4"/>
      <c r="AC697" s="4"/>
    </row>
    <row r="698" spans="7:29" ht="12" customHeight="1" x14ac:dyDescent="0.3">
      <c r="G698" s="3"/>
      <c r="H698" s="2"/>
      <c r="I698" s="3"/>
      <c r="J698" s="4"/>
      <c r="K698" s="5"/>
      <c r="L698" s="5"/>
      <c r="M698" s="6"/>
      <c r="N698" s="5"/>
      <c r="O698" s="7"/>
      <c r="P698" s="7"/>
      <c r="Q698" s="7"/>
      <c r="R698" s="7"/>
      <c r="S698" s="7"/>
      <c r="T698" s="5"/>
      <c r="U698" s="5"/>
      <c r="V698" s="3"/>
      <c r="W698" s="8"/>
      <c r="X698" s="8"/>
      <c r="Y698" s="4"/>
      <c r="Z698" s="3"/>
      <c r="AA698" s="3"/>
      <c r="AB698" s="4"/>
      <c r="AC698" s="4"/>
    </row>
    <row r="699" spans="7:29" ht="12" customHeight="1" x14ac:dyDescent="0.3">
      <c r="G699" s="3"/>
      <c r="H699" s="2"/>
      <c r="I699" s="3"/>
      <c r="J699" s="4"/>
      <c r="K699" s="5"/>
      <c r="L699" s="5"/>
      <c r="M699" s="6"/>
      <c r="N699" s="5"/>
      <c r="O699" s="7"/>
      <c r="P699" s="7"/>
      <c r="Q699" s="7"/>
      <c r="R699" s="7"/>
      <c r="S699" s="7"/>
      <c r="T699" s="5"/>
      <c r="U699" s="5"/>
      <c r="V699" s="3"/>
      <c r="W699" s="8"/>
      <c r="X699" s="8"/>
      <c r="Y699" s="4"/>
      <c r="Z699" s="3"/>
      <c r="AA699" s="3"/>
      <c r="AB699" s="4"/>
      <c r="AC699" s="4"/>
    </row>
    <row r="700" spans="7:29" ht="12" customHeight="1" x14ac:dyDescent="0.3">
      <c r="G700" s="3"/>
      <c r="H700" s="2"/>
      <c r="I700" s="3"/>
      <c r="J700" s="4"/>
      <c r="K700" s="5"/>
      <c r="L700" s="5"/>
      <c r="M700" s="6"/>
      <c r="N700" s="5"/>
      <c r="O700" s="7"/>
      <c r="P700" s="7"/>
      <c r="Q700" s="7"/>
      <c r="R700" s="7"/>
      <c r="S700" s="7"/>
      <c r="T700" s="5"/>
      <c r="U700" s="5"/>
      <c r="V700" s="3"/>
      <c r="W700" s="8"/>
      <c r="X700" s="8"/>
      <c r="Y700" s="4"/>
      <c r="Z700" s="3"/>
      <c r="AA700" s="3"/>
      <c r="AB700" s="4"/>
      <c r="AC700" s="4"/>
    </row>
    <row r="701" spans="7:29" ht="12" customHeight="1" x14ac:dyDescent="0.3">
      <c r="G701" s="3"/>
      <c r="H701" s="2"/>
      <c r="I701" s="3"/>
      <c r="J701" s="4"/>
      <c r="K701" s="5"/>
      <c r="L701" s="5"/>
      <c r="M701" s="6"/>
      <c r="N701" s="5"/>
      <c r="O701" s="7"/>
      <c r="P701" s="7"/>
      <c r="Q701" s="7"/>
      <c r="R701" s="7"/>
      <c r="S701" s="7"/>
      <c r="T701" s="5"/>
      <c r="U701" s="5"/>
      <c r="V701" s="3"/>
      <c r="W701" s="8"/>
      <c r="X701" s="8"/>
      <c r="Y701" s="4"/>
      <c r="Z701" s="3"/>
      <c r="AA701" s="3"/>
      <c r="AB701" s="4"/>
      <c r="AC701" s="4"/>
    </row>
    <row r="702" spans="7:29" ht="12" customHeight="1" x14ac:dyDescent="0.3">
      <c r="G702" s="3"/>
      <c r="H702" s="2"/>
      <c r="I702" s="3"/>
      <c r="J702" s="4"/>
      <c r="K702" s="5"/>
      <c r="L702" s="5"/>
      <c r="M702" s="6"/>
      <c r="N702" s="5"/>
      <c r="O702" s="7"/>
      <c r="P702" s="7"/>
      <c r="Q702" s="7"/>
      <c r="R702" s="7"/>
      <c r="S702" s="7"/>
      <c r="T702" s="5"/>
      <c r="U702" s="5"/>
      <c r="V702" s="3"/>
      <c r="W702" s="8"/>
      <c r="X702" s="8"/>
      <c r="Y702" s="4"/>
      <c r="Z702" s="3"/>
      <c r="AA702" s="3"/>
      <c r="AB702" s="4"/>
      <c r="AC702" s="4"/>
    </row>
    <row r="703" spans="7:29" ht="12" customHeight="1" x14ac:dyDescent="0.3">
      <c r="G703" s="3"/>
      <c r="H703" s="2"/>
      <c r="I703" s="3"/>
      <c r="J703" s="4"/>
      <c r="K703" s="5"/>
      <c r="L703" s="5"/>
      <c r="M703" s="6"/>
      <c r="N703" s="5"/>
      <c r="O703" s="7"/>
      <c r="P703" s="7"/>
      <c r="Q703" s="7"/>
      <c r="R703" s="7"/>
      <c r="S703" s="7"/>
      <c r="T703" s="5"/>
      <c r="U703" s="5"/>
      <c r="V703" s="3"/>
      <c r="W703" s="8"/>
      <c r="X703" s="8"/>
      <c r="Y703" s="4"/>
      <c r="Z703" s="3"/>
      <c r="AA703" s="3"/>
      <c r="AB703" s="4"/>
      <c r="AC703" s="4"/>
    </row>
    <row r="704" spans="7:29" ht="12" customHeight="1" x14ac:dyDescent="0.3">
      <c r="G704" s="3"/>
      <c r="H704" s="2"/>
      <c r="I704" s="3"/>
      <c r="J704" s="4"/>
      <c r="K704" s="5"/>
      <c r="L704" s="5"/>
      <c r="M704" s="6"/>
      <c r="N704" s="5"/>
      <c r="O704" s="7"/>
      <c r="P704" s="7"/>
      <c r="Q704" s="7"/>
      <c r="R704" s="7"/>
      <c r="S704" s="7"/>
      <c r="T704" s="5"/>
      <c r="U704" s="5"/>
      <c r="V704" s="3"/>
      <c r="W704" s="8"/>
      <c r="X704" s="8"/>
      <c r="Y704" s="4"/>
      <c r="Z704" s="3"/>
      <c r="AA704" s="3"/>
      <c r="AB704" s="4"/>
      <c r="AC704" s="4"/>
    </row>
    <row r="705" spans="7:29" ht="12" customHeight="1" x14ac:dyDescent="0.3">
      <c r="G705" s="3"/>
      <c r="H705" s="2"/>
      <c r="I705" s="3"/>
      <c r="J705" s="4"/>
      <c r="K705" s="5"/>
      <c r="L705" s="5"/>
      <c r="M705" s="6"/>
      <c r="N705" s="5"/>
      <c r="O705" s="7"/>
      <c r="P705" s="7"/>
      <c r="Q705" s="7"/>
      <c r="R705" s="7"/>
      <c r="S705" s="7"/>
      <c r="T705" s="5"/>
      <c r="U705" s="5"/>
      <c r="V705" s="3"/>
      <c r="W705" s="8"/>
      <c r="X705" s="8"/>
      <c r="Y705" s="4"/>
      <c r="Z705" s="3"/>
      <c r="AA705" s="3"/>
      <c r="AB705" s="4"/>
      <c r="AC705" s="4"/>
    </row>
    <row r="706" spans="7:29" ht="12" customHeight="1" x14ac:dyDescent="0.3">
      <c r="G706" s="3"/>
      <c r="H706" s="2"/>
      <c r="I706" s="3"/>
      <c r="J706" s="4"/>
      <c r="K706" s="5"/>
      <c r="L706" s="5"/>
      <c r="M706" s="6"/>
      <c r="N706" s="5"/>
      <c r="O706" s="7"/>
      <c r="P706" s="7"/>
      <c r="Q706" s="7"/>
      <c r="R706" s="7"/>
      <c r="S706" s="7"/>
      <c r="T706" s="5"/>
      <c r="U706" s="5"/>
      <c r="V706" s="3"/>
      <c r="W706" s="8"/>
      <c r="X706" s="8"/>
      <c r="Y706" s="4"/>
      <c r="Z706" s="3"/>
      <c r="AA706" s="3"/>
      <c r="AB706" s="4"/>
      <c r="AC706" s="4"/>
    </row>
    <row r="707" spans="7:29" ht="12" customHeight="1" x14ac:dyDescent="0.3">
      <c r="G707" s="3"/>
      <c r="H707" s="2"/>
      <c r="I707" s="3"/>
      <c r="J707" s="4"/>
      <c r="K707" s="5"/>
      <c r="L707" s="5"/>
      <c r="M707" s="6"/>
      <c r="N707" s="5"/>
      <c r="O707" s="7"/>
      <c r="P707" s="7"/>
      <c r="Q707" s="7"/>
      <c r="R707" s="7"/>
      <c r="S707" s="7"/>
      <c r="T707" s="5"/>
      <c r="U707" s="5"/>
      <c r="V707" s="3"/>
      <c r="W707" s="8"/>
      <c r="X707" s="8"/>
      <c r="Y707" s="4"/>
      <c r="Z707" s="3"/>
      <c r="AA707" s="3"/>
      <c r="AB707" s="4"/>
      <c r="AC707" s="4"/>
    </row>
    <row r="708" spans="7:29" ht="12" customHeight="1" x14ac:dyDescent="0.3">
      <c r="G708" s="3"/>
      <c r="H708" s="2"/>
      <c r="I708" s="3"/>
      <c r="J708" s="4"/>
      <c r="K708" s="5"/>
      <c r="L708" s="5"/>
      <c r="M708" s="6"/>
      <c r="N708" s="5"/>
      <c r="O708" s="7"/>
      <c r="P708" s="7"/>
      <c r="Q708" s="7"/>
      <c r="R708" s="7"/>
      <c r="S708" s="7"/>
      <c r="T708" s="5"/>
      <c r="U708" s="5"/>
      <c r="V708" s="3"/>
      <c r="W708" s="8"/>
      <c r="X708" s="8"/>
      <c r="Y708" s="4"/>
      <c r="Z708" s="3"/>
      <c r="AA708" s="3"/>
      <c r="AB708" s="4"/>
      <c r="AC708" s="4"/>
    </row>
    <row r="709" spans="7:29" ht="12" customHeight="1" x14ac:dyDescent="0.3">
      <c r="G709" s="3"/>
      <c r="H709" s="2"/>
      <c r="I709" s="3"/>
      <c r="J709" s="4"/>
      <c r="K709" s="5"/>
      <c r="L709" s="5"/>
      <c r="M709" s="6"/>
      <c r="N709" s="5"/>
      <c r="O709" s="7"/>
      <c r="P709" s="7"/>
      <c r="Q709" s="7"/>
      <c r="R709" s="7"/>
      <c r="S709" s="7"/>
      <c r="T709" s="5"/>
      <c r="U709" s="5"/>
      <c r="V709" s="3"/>
      <c r="W709" s="8"/>
      <c r="X709" s="8"/>
      <c r="Y709" s="4"/>
      <c r="Z709" s="3"/>
      <c r="AA709" s="3"/>
      <c r="AB709" s="4"/>
      <c r="AC709" s="4"/>
    </row>
    <row r="710" spans="7:29" ht="12" customHeight="1" x14ac:dyDescent="0.3">
      <c r="G710" s="3"/>
      <c r="H710" s="2"/>
      <c r="I710" s="3"/>
      <c r="J710" s="4"/>
      <c r="K710" s="5"/>
      <c r="L710" s="5"/>
      <c r="M710" s="6"/>
      <c r="N710" s="5"/>
      <c r="O710" s="7"/>
      <c r="P710" s="7"/>
      <c r="Q710" s="7"/>
      <c r="R710" s="7"/>
      <c r="S710" s="7"/>
      <c r="T710" s="5"/>
      <c r="U710" s="5"/>
      <c r="V710" s="3"/>
      <c r="W710" s="8"/>
      <c r="X710" s="8"/>
      <c r="Y710" s="4"/>
      <c r="Z710" s="3"/>
      <c r="AA710" s="3"/>
      <c r="AB710" s="4"/>
      <c r="AC710" s="4"/>
    </row>
    <row r="711" spans="7:29" ht="12" customHeight="1" x14ac:dyDescent="0.3">
      <c r="G711" s="3"/>
      <c r="H711" s="2"/>
      <c r="I711" s="3"/>
      <c r="J711" s="4"/>
      <c r="K711" s="5"/>
      <c r="L711" s="5"/>
      <c r="M711" s="6"/>
      <c r="N711" s="5"/>
      <c r="O711" s="7"/>
      <c r="P711" s="7"/>
      <c r="Q711" s="7"/>
      <c r="R711" s="7"/>
      <c r="S711" s="7"/>
      <c r="T711" s="5"/>
      <c r="U711" s="5"/>
      <c r="V711" s="3"/>
      <c r="W711" s="8"/>
      <c r="X711" s="8"/>
      <c r="Y711" s="4"/>
      <c r="Z711" s="3"/>
      <c r="AA711" s="3"/>
      <c r="AB711" s="4"/>
      <c r="AC711" s="4"/>
    </row>
    <row r="712" spans="7:29" ht="12" customHeight="1" x14ac:dyDescent="0.3">
      <c r="G712" s="3"/>
      <c r="H712" s="2"/>
      <c r="I712" s="3"/>
      <c r="J712" s="4"/>
      <c r="K712" s="5"/>
      <c r="L712" s="5"/>
      <c r="M712" s="6"/>
      <c r="N712" s="5"/>
      <c r="O712" s="7"/>
      <c r="P712" s="7"/>
      <c r="Q712" s="7"/>
      <c r="R712" s="7"/>
      <c r="S712" s="7"/>
      <c r="T712" s="5"/>
      <c r="U712" s="5"/>
      <c r="V712" s="3"/>
      <c r="W712" s="8"/>
      <c r="X712" s="8"/>
      <c r="Y712" s="4"/>
      <c r="Z712" s="3"/>
      <c r="AA712" s="3"/>
      <c r="AB712" s="4"/>
      <c r="AC712" s="4"/>
    </row>
    <row r="713" spans="7:29" ht="12" customHeight="1" x14ac:dyDescent="0.3">
      <c r="G713" s="3"/>
      <c r="H713" s="2"/>
      <c r="I713" s="3"/>
      <c r="J713" s="4"/>
      <c r="K713" s="5"/>
      <c r="L713" s="5"/>
      <c r="M713" s="6"/>
      <c r="N713" s="5"/>
      <c r="O713" s="7"/>
      <c r="P713" s="7"/>
      <c r="Q713" s="7"/>
      <c r="R713" s="7"/>
      <c r="S713" s="7"/>
      <c r="T713" s="5"/>
      <c r="U713" s="5"/>
      <c r="V713" s="3"/>
      <c r="W713" s="8"/>
      <c r="X713" s="8"/>
      <c r="Y713" s="4"/>
      <c r="Z713" s="3"/>
      <c r="AA713" s="3"/>
      <c r="AB713" s="4"/>
      <c r="AC713" s="4"/>
    </row>
    <row r="714" spans="7:29" ht="12" customHeight="1" x14ac:dyDescent="0.3">
      <c r="G714" s="3"/>
      <c r="H714" s="2"/>
      <c r="I714" s="3"/>
      <c r="J714" s="4"/>
      <c r="K714" s="5"/>
      <c r="L714" s="5"/>
      <c r="M714" s="6"/>
      <c r="N714" s="5"/>
      <c r="O714" s="7"/>
      <c r="P714" s="7"/>
      <c r="Q714" s="7"/>
      <c r="R714" s="7"/>
      <c r="S714" s="7"/>
      <c r="T714" s="5"/>
      <c r="U714" s="5"/>
      <c r="V714" s="3"/>
      <c r="W714" s="8"/>
      <c r="X714" s="8"/>
      <c r="Y714" s="4"/>
      <c r="Z714" s="3"/>
      <c r="AA714" s="3"/>
      <c r="AB714" s="4"/>
      <c r="AC714" s="4"/>
    </row>
    <row r="715" spans="7:29" ht="12" customHeight="1" x14ac:dyDescent="0.3">
      <c r="G715" s="3"/>
      <c r="H715" s="2"/>
      <c r="I715" s="3"/>
      <c r="J715" s="4"/>
      <c r="K715" s="5"/>
      <c r="L715" s="5"/>
      <c r="M715" s="6"/>
      <c r="N715" s="5"/>
      <c r="O715" s="7"/>
      <c r="P715" s="7"/>
      <c r="Q715" s="7"/>
      <c r="R715" s="7"/>
      <c r="S715" s="7"/>
      <c r="T715" s="5"/>
      <c r="U715" s="5"/>
      <c r="V715" s="3"/>
      <c r="W715" s="8"/>
      <c r="X715" s="8"/>
      <c r="Y715" s="4"/>
      <c r="Z715" s="3"/>
      <c r="AA715" s="3"/>
      <c r="AB715" s="4"/>
      <c r="AC715" s="4"/>
    </row>
    <row r="716" spans="7:29" ht="12" customHeight="1" x14ac:dyDescent="0.3">
      <c r="G716" s="3"/>
      <c r="H716" s="2"/>
      <c r="I716" s="3"/>
      <c r="J716" s="4"/>
      <c r="K716" s="5"/>
      <c r="L716" s="5"/>
      <c r="M716" s="6"/>
      <c r="N716" s="5"/>
      <c r="O716" s="7"/>
      <c r="P716" s="7"/>
      <c r="Q716" s="7"/>
      <c r="R716" s="7"/>
      <c r="S716" s="7"/>
      <c r="T716" s="5"/>
      <c r="U716" s="5"/>
      <c r="V716" s="3"/>
      <c r="W716" s="8"/>
      <c r="X716" s="8"/>
      <c r="Y716" s="4"/>
      <c r="Z716" s="3"/>
      <c r="AA716" s="3"/>
      <c r="AB716" s="4"/>
      <c r="AC716" s="4"/>
    </row>
    <row r="717" spans="7:29" ht="12" customHeight="1" x14ac:dyDescent="0.3">
      <c r="G717" s="3"/>
      <c r="H717" s="2"/>
      <c r="I717" s="3"/>
      <c r="J717" s="4"/>
      <c r="K717" s="5"/>
      <c r="L717" s="5"/>
      <c r="M717" s="6"/>
      <c r="N717" s="5"/>
      <c r="O717" s="7"/>
      <c r="P717" s="7"/>
      <c r="Q717" s="7"/>
      <c r="R717" s="7"/>
      <c r="S717" s="7"/>
      <c r="T717" s="5"/>
      <c r="U717" s="5"/>
      <c r="V717" s="3"/>
      <c r="W717" s="8"/>
      <c r="X717" s="8"/>
      <c r="Y717" s="4"/>
      <c r="Z717" s="3"/>
      <c r="AA717" s="3"/>
      <c r="AB717" s="4"/>
      <c r="AC717" s="4"/>
    </row>
    <row r="718" spans="7:29" ht="12" customHeight="1" x14ac:dyDescent="0.3">
      <c r="G718" s="3"/>
      <c r="H718" s="2"/>
      <c r="I718" s="3"/>
      <c r="J718" s="4"/>
      <c r="K718" s="5"/>
      <c r="L718" s="5"/>
      <c r="M718" s="6"/>
      <c r="N718" s="5"/>
      <c r="O718" s="7"/>
      <c r="P718" s="7"/>
      <c r="Q718" s="7"/>
      <c r="R718" s="7"/>
      <c r="S718" s="7"/>
      <c r="T718" s="5"/>
      <c r="U718" s="5"/>
      <c r="V718" s="3"/>
      <c r="W718" s="8"/>
      <c r="X718" s="8"/>
      <c r="Y718" s="4"/>
      <c r="Z718" s="3"/>
      <c r="AA718" s="3"/>
      <c r="AB718" s="4"/>
      <c r="AC718" s="4"/>
    </row>
    <row r="719" spans="7:29" ht="12" customHeight="1" x14ac:dyDescent="0.3">
      <c r="G719" s="3"/>
      <c r="H719" s="2"/>
      <c r="I719" s="3"/>
      <c r="J719" s="4"/>
      <c r="K719" s="5"/>
      <c r="L719" s="5"/>
      <c r="M719" s="6"/>
      <c r="N719" s="5"/>
      <c r="O719" s="7"/>
      <c r="P719" s="7"/>
      <c r="Q719" s="7"/>
      <c r="R719" s="7"/>
      <c r="S719" s="7"/>
      <c r="T719" s="5"/>
      <c r="U719" s="5"/>
      <c r="V719" s="3"/>
      <c r="W719" s="8"/>
      <c r="X719" s="8"/>
      <c r="Y719" s="4"/>
      <c r="Z719" s="3"/>
      <c r="AA719" s="3"/>
      <c r="AB719" s="4"/>
      <c r="AC719" s="4"/>
    </row>
    <row r="720" spans="7:29" ht="12" customHeight="1" x14ac:dyDescent="0.3">
      <c r="G720" s="3"/>
      <c r="H720" s="2"/>
      <c r="I720" s="3"/>
      <c r="J720" s="4"/>
      <c r="K720" s="5"/>
      <c r="L720" s="5"/>
      <c r="M720" s="6"/>
      <c r="N720" s="5"/>
      <c r="O720" s="7"/>
      <c r="P720" s="7"/>
      <c r="Q720" s="7"/>
      <c r="R720" s="7"/>
      <c r="S720" s="7"/>
      <c r="T720" s="5"/>
      <c r="U720" s="5"/>
      <c r="V720" s="3"/>
      <c r="W720" s="8"/>
      <c r="X720" s="8"/>
      <c r="Y720" s="4"/>
      <c r="Z720" s="3"/>
      <c r="AA720" s="3"/>
      <c r="AB720" s="4"/>
      <c r="AC720" s="4"/>
    </row>
    <row r="721" spans="7:29" ht="12" customHeight="1" x14ac:dyDescent="0.3">
      <c r="G721" s="3"/>
      <c r="H721" s="2"/>
      <c r="I721" s="3"/>
      <c r="J721" s="4"/>
      <c r="K721" s="5"/>
      <c r="L721" s="5"/>
      <c r="M721" s="6"/>
      <c r="N721" s="5"/>
      <c r="O721" s="7"/>
      <c r="P721" s="7"/>
      <c r="Q721" s="7"/>
      <c r="R721" s="7"/>
      <c r="S721" s="7"/>
      <c r="T721" s="5"/>
      <c r="U721" s="5"/>
      <c r="V721" s="3"/>
      <c r="W721" s="8"/>
      <c r="X721" s="8"/>
      <c r="Y721" s="4"/>
      <c r="Z721" s="3"/>
      <c r="AA721" s="3"/>
      <c r="AB721" s="4"/>
      <c r="AC721" s="4"/>
    </row>
    <row r="722" spans="7:29" ht="12" customHeight="1" x14ac:dyDescent="0.3">
      <c r="G722" s="3"/>
      <c r="H722" s="2"/>
      <c r="I722" s="3"/>
      <c r="J722" s="4"/>
      <c r="K722" s="5"/>
      <c r="L722" s="5"/>
      <c r="M722" s="6"/>
      <c r="N722" s="5"/>
      <c r="O722" s="7"/>
      <c r="P722" s="7"/>
      <c r="Q722" s="7"/>
      <c r="R722" s="7"/>
      <c r="S722" s="7"/>
      <c r="T722" s="5"/>
      <c r="U722" s="5"/>
      <c r="V722" s="3"/>
      <c r="W722" s="8"/>
      <c r="X722" s="8"/>
      <c r="Y722" s="4"/>
      <c r="Z722" s="3"/>
      <c r="AA722" s="3"/>
      <c r="AB722" s="4"/>
      <c r="AC722" s="4"/>
    </row>
    <row r="723" spans="7:29" ht="12" customHeight="1" x14ac:dyDescent="0.3">
      <c r="G723" s="3"/>
      <c r="H723" s="2"/>
      <c r="I723" s="3"/>
      <c r="J723" s="4"/>
      <c r="K723" s="5"/>
      <c r="L723" s="5"/>
      <c r="M723" s="6"/>
      <c r="N723" s="5"/>
      <c r="O723" s="7"/>
      <c r="P723" s="7"/>
      <c r="Q723" s="7"/>
      <c r="R723" s="7"/>
      <c r="S723" s="7"/>
      <c r="T723" s="5"/>
      <c r="U723" s="5"/>
      <c r="V723" s="3"/>
      <c r="W723" s="8"/>
      <c r="X723" s="8"/>
      <c r="Y723" s="4"/>
      <c r="Z723" s="3"/>
      <c r="AA723" s="3"/>
      <c r="AB723" s="4"/>
      <c r="AC723" s="4"/>
    </row>
    <row r="724" spans="7:29" ht="12" customHeight="1" x14ac:dyDescent="0.3">
      <c r="G724" s="3"/>
      <c r="H724" s="2"/>
      <c r="I724" s="3"/>
      <c r="J724" s="4"/>
      <c r="K724" s="5"/>
      <c r="L724" s="5"/>
      <c r="M724" s="6"/>
      <c r="N724" s="5"/>
      <c r="O724" s="7"/>
      <c r="P724" s="7"/>
      <c r="Q724" s="7"/>
      <c r="R724" s="7"/>
      <c r="S724" s="7"/>
      <c r="T724" s="5"/>
      <c r="U724" s="5"/>
      <c r="V724" s="3"/>
      <c r="W724" s="8"/>
      <c r="X724" s="8"/>
      <c r="Y724" s="4"/>
      <c r="Z724" s="3"/>
      <c r="AA724" s="3"/>
      <c r="AB724" s="4"/>
      <c r="AC724" s="4"/>
    </row>
    <row r="725" spans="7:29" ht="12" customHeight="1" x14ac:dyDescent="0.3">
      <c r="G725" s="3"/>
      <c r="H725" s="2"/>
      <c r="I725" s="3"/>
      <c r="J725" s="4"/>
      <c r="K725" s="5"/>
      <c r="L725" s="5"/>
      <c r="M725" s="6"/>
      <c r="N725" s="5"/>
      <c r="O725" s="7"/>
      <c r="P725" s="7"/>
      <c r="Q725" s="7"/>
      <c r="R725" s="7"/>
      <c r="S725" s="7"/>
      <c r="T725" s="5"/>
      <c r="U725" s="5"/>
      <c r="V725" s="3"/>
      <c r="W725" s="8"/>
      <c r="X725" s="8"/>
      <c r="Y725" s="4"/>
      <c r="Z725" s="3"/>
      <c r="AA725" s="3"/>
      <c r="AB725" s="4"/>
      <c r="AC725" s="4"/>
    </row>
    <row r="726" spans="7:29" ht="12" customHeight="1" x14ac:dyDescent="0.3">
      <c r="G726" s="3"/>
      <c r="H726" s="2"/>
      <c r="I726" s="3"/>
      <c r="J726" s="4"/>
      <c r="K726" s="5"/>
      <c r="L726" s="5"/>
      <c r="M726" s="6"/>
      <c r="N726" s="5"/>
      <c r="O726" s="7"/>
      <c r="P726" s="7"/>
      <c r="Q726" s="7"/>
      <c r="R726" s="7"/>
      <c r="S726" s="7"/>
      <c r="T726" s="5"/>
      <c r="U726" s="5"/>
      <c r="V726" s="3"/>
      <c r="W726" s="8"/>
      <c r="X726" s="8"/>
      <c r="Y726" s="4"/>
      <c r="Z726" s="3"/>
      <c r="AA726" s="3"/>
      <c r="AB726" s="4"/>
      <c r="AC726" s="4"/>
    </row>
    <row r="727" spans="7:29" ht="12" customHeight="1" x14ac:dyDescent="0.3">
      <c r="G727" s="3"/>
      <c r="H727" s="2"/>
      <c r="I727" s="3"/>
      <c r="J727" s="4"/>
      <c r="K727" s="5"/>
      <c r="L727" s="5"/>
      <c r="M727" s="6"/>
      <c r="N727" s="5"/>
      <c r="O727" s="7"/>
      <c r="P727" s="7"/>
      <c r="Q727" s="7"/>
      <c r="R727" s="7"/>
      <c r="S727" s="7"/>
      <c r="T727" s="5"/>
      <c r="U727" s="5"/>
      <c r="V727" s="3"/>
      <c r="W727" s="8"/>
      <c r="X727" s="8"/>
      <c r="Y727" s="4"/>
      <c r="Z727" s="3"/>
      <c r="AA727" s="3"/>
      <c r="AB727" s="4"/>
      <c r="AC727" s="4"/>
    </row>
    <row r="728" spans="7:29" ht="12" customHeight="1" x14ac:dyDescent="0.3">
      <c r="G728" s="3"/>
      <c r="H728" s="2"/>
      <c r="I728" s="3"/>
      <c r="J728" s="4"/>
      <c r="K728" s="5"/>
      <c r="L728" s="5"/>
      <c r="M728" s="6"/>
      <c r="N728" s="5"/>
      <c r="O728" s="7"/>
      <c r="P728" s="7"/>
      <c r="Q728" s="7"/>
      <c r="R728" s="7"/>
      <c r="S728" s="7"/>
      <c r="T728" s="5"/>
      <c r="U728" s="5"/>
      <c r="V728" s="3"/>
      <c r="W728" s="8"/>
      <c r="X728" s="8"/>
      <c r="Y728" s="4"/>
      <c r="Z728" s="3"/>
      <c r="AA728" s="3"/>
      <c r="AB728" s="4"/>
      <c r="AC728" s="4"/>
    </row>
    <row r="729" spans="7:29" ht="12" customHeight="1" x14ac:dyDescent="0.3">
      <c r="G729" s="3"/>
      <c r="H729" s="2"/>
      <c r="I729" s="3"/>
      <c r="J729" s="4"/>
      <c r="K729" s="5"/>
      <c r="L729" s="5"/>
      <c r="M729" s="6"/>
      <c r="N729" s="5"/>
      <c r="O729" s="7"/>
      <c r="P729" s="7"/>
      <c r="Q729" s="7"/>
      <c r="R729" s="7"/>
      <c r="S729" s="7"/>
      <c r="T729" s="5"/>
      <c r="U729" s="5"/>
      <c r="V729" s="3"/>
      <c r="W729" s="8"/>
      <c r="X729" s="8"/>
      <c r="Y729" s="4"/>
      <c r="Z729" s="3"/>
      <c r="AA729" s="3"/>
      <c r="AB729" s="4"/>
      <c r="AC729" s="4"/>
    </row>
    <row r="730" spans="7:29" ht="12" customHeight="1" x14ac:dyDescent="0.3">
      <c r="G730" s="3"/>
      <c r="H730" s="2"/>
      <c r="I730" s="3"/>
      <c r="J730" s="4"/>
      <c r="K730" s="5"/>
      <c r="L730" s="5"/>
      <c r="M730" s="6"/>
      <c r="N730" s="5"/>
      <c r="O730" s="7"/>
      <c r="P730" s="7"/>
      <c r="Q730" s="7"/>
      <c r="R730" s="7"/>
      <c r="S730" s="7"/>
      <c r="T730" s="5"/>
      <c r="U730" s="5"/>
      <c r="V730" s="3"/>
      <c r="W730" s="8"/>
      <c r="X730" s="8"/>
      <c r="Y730" s="4"/>
      <c r="Z730" s="3"/>
      <c r="AA730" s="3"/>
      <c r="AB730" s="4"/>
      <c r="AC730" s="4"/>
    </row>
    <row r="731" spans="7:29" ht="12" customHeight="1" x14ac:dyDescent="0.3">
      <c r="G731" s="3"/>
      <c r="H731" s="2"/>
      <c r="I731" s="3"/>
      <c r="J731" s="4"/>
      <c r="K731" s="5"/>
      <c r="L731" s="5"/>
      <c r="M731" s="6"/>
      <c r="N731" s="5"/>
      <c r="O731" s="7"/>
      <c r="P731" s="7"/>
      <c r="Q731" s="7"/>
      <c r="R731" s="7"/>
      <c r="S731" s="7"/>
      <c r="T731" s="5"/>
      <c r="U731" s="5"/>
      <c r="V731" s="3"/>
      <c r="W731" s="8"/>
      <c r="X731" s="8"/>
      <c r="Y731" s="4"/>
      <c r="Z731" s="3"/>
      <c r="AA731" s="3"/>
      <c r="AB731" s="4"/>
      <c r="AC731" s="4"/>
    </row>
    <row r="732" spans="7:29" ht="12" customHeight="1" x14ac:dyDescent="0.3">
      <c r="G732" s="3"/>
      <c r="H732" s="2"/>
      <c r="I732" s="3"/>
      <c r="J732" s="4"/>
      <c r="K732" s="5"/>
      <c r="L732" s="5"/>
      <c r="M732" s="6"/>
      <c r="N732" s="5"/>
      <c r="O732" s="7"/>
      <c r="P732" s="7"/>
      <c r="Q732" s="7"/>
      <c r="R732" s="7"/>
      <c r="S732" s="7"/>
      <c r="T732" s="5"/>
      <c r="U732" s="5"/>
      <c r="V732" s="3"/>
      <c r="W732" s="8"/>
      <c r="X732" s="8"/>
      <c r="Y732" s="4"/>
      <c r="Z732" s="3"/>
      <c r="AA732" s="3"/>
      <c r="AB732" s="4"/>
      <c r="AC732" s="4"/>
    </row>
    <row r="733" spans="7:29" ht="12" customHeight="1" x14ac:dyDescent="0.3">
      <c r="G733" s="3"/>
      <c r="H733" s="2"/>
      <c r="I733" s="3"/>
      <c r="J733" s="4"/>
      <c r="K733" s="5"/>
      <c r="L733" s="5"/>
      <c r="M733" s="6"/>
      <c r="N733" s="5"/>
      <c r="O733" s="7"/>
      <c r="P733" s="7"/>
      <c r="Q733" s="7"/>
      <c r="R733" s="7"/>
      <c r="S733" s="7"/>
      <c r="T733" s="5"/>
      <c r="U733" s="5"/>
      <c r="V733" s="3"/>
      <c r="W733" s="8"/>
      <c r="X733" s="8"/>
      <c r="Y733" s="4"/>
      <c r="Z733" s="3"/>
      <c r="AA733" s="3"/>
      <c r="AB733" s="4"/>
      <c r="AC733" s="4"/>
    </row>
    <row r="734" spans="7:29" ht="12" customHeight="1" x14ac:dyDescent="0.3">
      <c r="G734" s="3"/>
      <c r="H734" s="2"/>
      <c r="I734" s="3"/>
      <c r="J734" s="4"/>
      <c r="K734" s="5"/>
      <c r="L734" s="5"/>
      <c r="M734" s="6"/>
      <c r="N734" s="5"/>
      <c r="O734" s="7"/>
      <c r="P734" s="7"/>
      <c r="Q734" s="7"/>
      <c r="R734" s="7"/>
      <c r="S734" s="7"/>
      <c r="T734" s="5"/>
      <c r="U734" s="5"/>
      <c r="V734" s="3"/>
      <c r="W734" s="8"/>
      <c r="X734" s="8"/>
      <c r="Y734" s="4"/>
      <c r="Z734" s="3"/>
      <c r="AA734" s="3"/>
      <c r="AB734" s="4"/>
      <c r="AC734" s="4"/>
    </row>
    <row r="735" spans="7:29" ht="12" customHeight="1" x14ac:dyDescent="0.3">
      <c r="G735" s="3"/>
      <c r="H735" s="2"/>
      <c r="I735" s="3"/>
      <c r="J735" s="4"/>
      <c r="K735" s="5"/>
      <c r="L735" s="5"/>
      <c r="M735" s="6"/>
      <c r="N735" s="5"/>
      <c r="O735" s="7"/>
      <c r="P735" s="7"/>
      <c r="Q735" s="7"/>
      <c r="R735" s="7"/>
      <c r="S735" s="7"/>
      <c r="T735" s="5"/>
      <c r="U735" s="5"/>
      <c r="V735" s="3"/>
      <c r="W735" s="8"/>
      <c r="X735" s="8"/>
      <c r="Y735" s="4"/>
      <c r="Z735" s="3"/>
      <c r="AA735" s="3"/>
      <c r="AB735" s="4"/>
      <c r="AC735" s="4"/>
    </row>
    <row r="736" spans="7:29" ht="12" customHeight="1" x14ac:dyDescent="0.3">
      <c r="G736" s="3"/>
      <c r="H736" s="2"/>
      <c r="I736" s="3"/>
      <c r="J736" s="4"/>
      <c r="K736" s="5"/>
      <c r="L736" s="5"/>
      <c r="M736" s="6"/>
      <c r="N736" s="5"/>
      <c r="O736" s="7"/>
      <c r="P736" s="7"/>
      <c r="Q736" s="7"/>
      <c r="R736" s="7"/>
      <c r="S736" s="7"/>
      <c r="T736" s="5"/>
      <c r="U736" s="5"/>
      <c r="V736" s="3"/>
      <c r="W736" s="8"/>
      <c r="X736" s="8"/>
      <c r="Y736" s="4"/>
      <c r="Z736" s="3"/>
      <c r="AA736" s="3"/>
      <c r="AB736" s="4"/>
      <c r="AC736" s="4"/>
    </row>
    <row r="737" spans="8:10" ht="12" customHeight="1" x14ac:dyDescent="0.3">
      <c r="H737" s="97"/>
      <c r="J737" s="98"/>
    </row>
    <row r="738" spans="8:10" ht="12" customHeight="1" x14ac:dyDescent="0.3">
      <c r="H738" s="97"/>
      <c r="J738" s="98"/>
    </row>
    <row r="739" spans="8:10" ht="12" customHeight="1" x14ac:dyDescent="0.3">
      <c r="H739" s="97"/>
      <c r="J739" s="98"/>
    </row>
    <row r="740" spans="8:10" ht="12" customHeight="1" x14ac:dyDescent="0.3">
      <c r="H740" s="97"/>
      <c r="J740" s="98"/>
    </row>
    <row r="741" spans="8:10" ht="12" customHeight="1" x14ac:dyDescent="0.3">
      <c r="H741" s="97"/>
      <c r="J741" s="98"/>
    </row>
    <row r="742" spans="8:10" ht="12" customHeight="1" x14ac:dyDescent="0.3">
      <c r="H742" s="97"/>
      <c r="J742" s="98"/>
    </row>
    <row r="743" spans="8:10" ht="12" customHeight="1" x14ac:dyDescent="0.3">
      <c r="H743" s="97"/>
      <c r="J743" s="98"/>
    </row>
    <row r="744" spans="8:10" ht="12" customHeight="1" x14ac:dyDescent="0.3">
      <c r="H744" s="97"/>
      <c r="J744" s="98"/>
    </row>
    <row r="745" spans="8:10" ht="12" customHeight="1" x14ac:dyDescent="0.3">
      <c r="H745" s="97"/>
      <c r="J745" s="98"/>
    </row>
    <row r="746" spans="8:10" ht="12" customHeight="1" x14ac:dyDescent="0.3">
      <c r="H746" s="97"/>
      <c r="J746" s="98"/>
    </row>
    <row r="747" spans="8:10" ht="12" customHeight="1" x14ac:dyDescent="0.3">
      <c r="H747" s="97"/>
      <c r="J747" s="98"/>
    </row>
    <row r="748" spans="8:10" ht="12" customHeight="1" x14ac:dyDescent="0.3">
      <c r="H748" s="97"/>
      <c r="J748" s="98"/>
    </row>
    <row r="749" spans="8:10" ht="12" customHeight="1" x14ac:dyDescent="0.3">
      <c r="H749" s="97"/>
      <c r="J749" s="98"/>
    </row>
    <row r="750" spans="8:10" ht="12" customHeight="1" x14ac:dyDescent="0.3">
      <c r="H750" s="97"/>
      <c r="J750" s="98"/>
    </row>
    <row r="751" spans="8:10" ht="12" customHeight="1" x14ac:dyDescent="0.3">
      <c r="H751" s="97"/>
      <c r="J751" s="98"/>
    </row>
    <row r="752" spans="8:10" ht="12" customHeight="1" x14ac:dyDescent="0.3">
      <c r="H752" s="97"/>
      <c r="J752" s="98"/>
    </row>
    <row r="753" spans="8:10" ht="12" customHeight="1" x14ac:dyDescent="0.3">
      <c r="H753" s="97"/>
      <c r="J753" s="98"/>
    </row>
    <row r="754" spans="8:10" ht="12" customHeight="1" x14ac:dyDescent="0.3">
      <c r="H754" s="97"/>
      <c r="J754" s="98"/>
    </row>
    <row r="755" spans="8:10" ht="12" customHeight="1" x14ac:dyDescent="0.3">
      <c r="H755" s="97"/>
      <c r="J755" s="98"/>
    </row>
    <row r="756" spans="8:10" ht="12" customHeight="1" x14ac:dyDescent="0.3">
      <c r="H756" s="97"/>
      <c r="J756" s="98"/>
    </row>
    <row r="757" spans="8:10" ht="12" customHeight="1" x14ac:dyDescent="0.3">
      <c r="H757" s="97"/>
      <c r="J757" s="98"/>
    </row>
    <row r="758" spans="8:10" ht="12" customHeight="1" x14ac:dyDescent="0.3">
      <c r="H758" s="97"/>
      <c r="J758" s="98"/>
    </row>
    <row r="759" spans="8:10" ht="12" customHeight="1" x14ac:dyDescent="0.3">
      <c r="H759" s="97"/>
      <c r="J759" s="98"/>
    </row>
    <row r="760" spans="8:10" ht="12" customHeight="1" x14ac:dyDescent="0.3">
      <c r="H760" s="97"/>
      <c r="J760" s="98"/>
    </row>
    <row r="761" spans="8:10" ht="12" customHeight="1" x14ac:dyDescent="0.3">
      <c r="H761" s="97"/>
      <c r="J761" s="98"/>
    </row>
    <row r="762" spans="8:10" ht="12" customHeight="1" x14ac:dyDescent="0.3">
      <c r="H762" s="97"/>
      <c r="J762" s="98"/>
    </row>
    <row r="763" spans="8:10" ht="12" customHeight="1" x14ac:dyDescent="0.3">
      <c r="H763" s="97"/>
      <c r="J763" s="98"/>
    </row>
    <row r="764" spans="8:10" ht="12" customHeight="1" x14ac:dyDescent="0.3">
      <c r="H764" s="97"/>
      <c r="J764" s="98"/>
    </row>
    <row r="765" spans="8:10" ht="12" customHeight="1" x14ac:dyDescent="0.3">
      <c r="H765" s="97"/>
      <c r="J765" s="98"/>
    </row>
    <row r="766" spans="8:10" ht="12" customHeight="1" x14ac:dyDescent="0.3">
      <c r="H766" s="97"/>
      <c r="J766" s="98"/>
    </row>
    <row r="767" spans="8:10" ht="12" customHeight="1" x14ac:dyDescent="0.3">
      <c r="H767" s="97"/>
      <c r="J767" s="98"/>
    </row>
    <row r="768" spans="8:10" ht="12" customHeight="1" x14ac:dyDescent="0.3">
      <c r="H768" s="97"/>
      <c r="J768" s="98"/>
    </row>
    <row r="769" spans="8:10" ht="12" customHeight="1" x14ac:dyDescent="0.3">
      <c r="H769" s="97"/>
      <c r="J769" s="98"/>
    </row>
    <row r="770" spans="8:10" ht="12" customHeight="1" x14ac:dyDescent="0.3">
      <c r="H770" s="97"/>
      <c r="J770" s="98"/>
    </row>
    <row r="771" spans="8:10" ht="12" customHeight="1" x14ac:dyDescent="0.3">
      <c r="H771" s="97"/>
      <c r="J771" s="98"/>
    </row>
    <row r="772" spans="8:10" ht="12" customHeight="1" x14ac:dyDescent="0.3">
      <c r="H772" s="97"/>
      <c r="J772" s="98"/>
    </row>
    <row r="773" spans="8:10" ht="12" customHeight="1" x14ac:dyDescent="0.3">
      <c r="H773" s="97"/>
      <c r="J773" s="98"/>
    </row>
    <row r="774" spans="8:10" ht="12" customHeight="1" x14ac:dyDescent="0.3">
      <c r="H774" s="97"/>
      <c r="J774" s="98"/>
    </row>
    <row r="775" spans="8:10" ht="12" customHeight="1" x14ac:dyDescent="0.3">
      <c r="H775" s="97"/>
      <c r="J775" s="98"/>
    </row>
    <row r="776" spans="8:10" ht="12" customHeight="1" x14ac:dyDescent="0.3">
      <c r="H776" s="97"/>
      <c r="J776" s="98"/>
    </row>
    <row r="777" spans="8:10" ht="12" customHeight="1" x14ac:dyDescent="0.3">
      <c r="H777" s="97"/>
      <c r="J777" s="98"/>
    </row>
    <row r="778" spans="8:10" ht="12" customHeight="1" x14ac:dyDescent="0.3">
      <c r="H778" s="97"/>
      <c r="J778" s="98"/>
    </row>
    <row r="779" spans="8:10" ht="12" customHeight="1" x14ac:dyDescent="0.3">
      <c r="H779" s="97"/>
      <c r="J779" s="98"/>
    </row>
    <row r="780" spans="8:10" ht="12" customHeight="1" x14ac:dyDescent="0.3">
      <c r="H780" s="97"/>
      <c r="J780" s="98"/>
    </row>
    <row r="781" spans="8:10" ht="12" customHeight="1" x14ac:dyDescent="0.3">
      <c r="H781" s="97"/>
      <c r="J781" s="98"/>
    </row>
    <row r="782" spans="8:10" ht="12" customHeight="1" x14ac:dyDescent="0.3">
      <c r="H782" s="97"/>
      <c r="J782" s="98"/>
    </row>
    <row r="783" spans="8:10" ht="12" customHeight="1" x14ac:dyDescent="0.3">
      <c r="H783" s="97"/>
      <c r="J783" s="98"/>
    </row>
    <row r="784" spans="8:10" ht="12" customHeight="1" x14ac:dyDescent="0.3">
      <c r="H784" s="97"/>
      <c r="J784" s="98"/>
    </row>
    <row r="785" spans="8:10" ht="12" customHeight="1" x14ac:dyDescent="0.3">
      <c r="H785" s="97"/>
      <c r="J785" s="98"/>
    </row>
    <row r="786" spans="8:10" ht="12" customHeight="1" x14ac:dyDescent="0.3">
      <c r="H786" s="97"/>
      <c r="J786" s="98"/>
    </row>
    <row r="787" spans="8:10" ht="12" customHeight="1" x14ac:dyDescent="0.3">
      <c r="H787" s="97"/>
      <c r="J787" s="98"/>
    </row>
    <row r="788" spans="8:10" ht="12" customHeight="1" x14ac:dyDescent="0.3">
      <c r="H788" s="97"/>
      <c r="J788" s="98"/>
    </row>
    <row r="789" spans="8:10" ht="12" customHeight="1" x14ac:dyDescent="0.3">
      <c r="H789" s="97"/>
      <c r="J789" s="98"/>
    </row>
    <row r="790" spans="8:10" ht="12" customHeight="1" x14ac:dyDescent="0.3">
      <c r="H790" s="97"/>
      <c r="J790" s="98"/>
    </row>
    <row r="791" spans="8:10" ht="12" customHeight="1" x14ac:dyDescent="0.3">
      <c r="H791" s="97"/>
      <c r="J791" s="98"/>
    </row>
    <row r="792" spans="8:10" ht="12" customHeight="1" x14ac:dyDescent="0.3">
      <c r="H792" s="97"/>
      <c r="J792" s="98"/>
    </row>
    <row r="793" spans="8:10" ht="12" customHeight="1" x14ac:dyDescent="0.3">
      <c r="H793" s="97"/>
      <c r="J793" s="98"/>
    </row>
    <row r="794" spans="8:10" ht="12" customHeight="1" x14ac:dyDescent="0.3">
      <c r="H794" s="97"/>
      <c r="J794" s="98"/>
    </row>
    <row r="795" spans="8:10" ht="12" customHeight="1" x14ac:dyDescent="0.3">
      <c r="H795" s="97"/>
      <c r="J795" s="98"/>
    </row>
    <row r="796" spans="8:10" ht="12" customHeight="1" x14ac:dyDescent="0.3">
      <c r="H796" s="97"/>
      <c r="J796" s="98"/>
    </row>
    <row r="797" spans="8:10" ht="12" customHeight="1" x14ac:dyDescent="0.3">
      <c r="H797" s="97"/>
      <c r="J797" s="98"/>
    </row>
    <row r="798" spans="8:10" ht="12" customHeight="1" x14ac:dyDescent="0.3">
      <c r="H798" s="97"/>
      <c r="J798" s="98"/>
    </row>
    <row r="799" spans="8:10" ht="12" customHeight="1" x14ac:dyDescent="0.3">
      <c r="H799" s="97"/>
      <c r="J799" s="98"/>
    </row>
    <row r="800" spans="8:10" ht="12" customHeight="1" x14ac:dyDescent="0.3">
      <c r="H800" s="97"/>
      <c r="J800" s="98"/>
    </row>
    <row r="801" spans="8:10" ht="12" customHeight="1" x14ac:dyDescent="0.3">
      <c r="H801" s="97"/>
      <c r="J801" s="98"/>
    </row>
    <row r="802" spans="8:10" ht="12" customHeight="1" x14ac:dyDescent="0.3">
      <c r="H802" s="97"/>
      <c r="J802" s="98"/>
    </row>
    <row r="803" spans="8:10" ht="12" customHeight="1" x14ac:dyDescent="0.3">
      <c r="H803" s="97"/>
      <c r="J803" s="98"/>
    </row>
    <row r="804" spans="8:10" ht="12" customHeight="1" x14ac:dyDescent="0.3">
      <c r="H804" s="97"/>
      <c r="J804" s="98"/>
    </row>
    <row r="805" spans="8:10" ht="12" customHeight="1" x14ac:dyDescent="0.3">
      <c r="H805" s="97"/>
      <c r="J805" s="98"/>
    </row>
    <row r="806" spans="8:10" ht="12" customHeight="1" x14ac:dyDescent="0.3">
      <c r="H806" s="97"/>
      <c r="J806" s="98"/>
    </row>
    <row r="807" spans="8:10" ht="12" customHeight="1" x14ac:dyDescent="0.3">
      <c r="H807" s="97"/>
      <c r="J807" s="98"/>
    </row>
    <row r="808" spans="8:10" ht="12" customHeight="1" x14ac:dyDescent="0.3">
      <c r="H808" s="97"/>
      <c r="J808" s="98"/>
    </row>
    <row r="809" spans="8:10" ht="12" customHeight="1" x14ac:dyDescent="0.3">
      <c r="H809" s="97"/>
      <c r="J809" s="98"/>
    </row>
    <row r="810" spans="8:10" ht="12" customHeight="1" x14ac:dyDescent="0.3">
      <c r="H810" s="97"/>
      <c r="J810" s="98"/>
    </row>
    <row r="811" spans="8:10" ht="12" customHeight="1" x14ac:dyDescent="0.3">
      <c r="H811" s="97"/>
      <c r="J811" s="98"/>
    </row>
    <row r="812" spans="8:10" ht="12" customHeight="1" x14ac:dyDescent="0.3">
      <c r="H812" s="97"/>
      <c r="J812" s="98"/>
    </row>
    <row r="813" spans="8:10" ht="12" customHeight="1" x14ac:dyDescent="0.3">
      <c r="H813" s="97"/>
      <c r="J813" s="98"/>
    </row>
    <row r="814" spans="8:10" ht="12" customHeight="1" x14ac:dyDescent="0.3">
      <c r="H814" s="97"/>
      <c r="J814" s="98"/>
    </row>
    <row r="815" spans="8:10" ht="12" customHeight="1" x14ac:dyDescent="0.3">
      <c r="H815" s="97"/>
      <c r="J815" s="98"/>
    </row>
    <row r="816" spans="8:10" ht="12" customHeight="1" x14ac:dyDescent="0.3">
      <c r="H816" s="97"/>
      <c r="J816" s="98"/>
    </row>
    <row r="817" spans="8:10" ht="12" customHeight="1" x14ac:dyDescent="0.3">
      <c r="H817" s="97"/>
      <c r="J817" s="98"/>
    </row>
    <row r="818" spans="8:10" ht="12" customHeight="1" x14ac:dyDescent="0.3">
      <c r="H818" s="97"/>
      <c r="J818" s="98"/>
    </row>
    <row r="819" spans="8:10" ht="12" customHeight="1" x14ac:dyDescent="0.3">
      <c r="H819" s="97"/>
      <c r="J819" s="98"/>
    </row>
    <row r="820" spans="8:10" ht="12" customHeight="1" x14ac:dyDescent="0.3">
      <c r="H820" s="97"/>
      <c r="J820" s="98"/>
    </row>
    <row r="821" spans="8:10" ht="12" customHeight="1" x14ac:dyDescent="0.3">
      <c r="H821" s="97"/>
      <c r="J821" s="98"/>
    </row>
    <row r="822" spans="8:10" ht="12" customHeight="1" x14ac:dyDescent="0.3">
      <c r="H822" s="97"/>
      <c r="J822" s="98"/>
    </row>
    <row r="823" spans="8:10" ht="12" customHeight="1" x14ac:dyDescent="0.3">
      <c r="H823" s="97"/>
      <c r="J823" s="98"/>
    </row>
    <row r="824" spans="8:10" ht="12" customHeight="1" x14ac:dyDescent="0.3">
      <c r="H824" s="97"/>
      <c r="J824" s="98"/>
    </row>
    <row r="825" spans="8:10" ht="12" customHeight="1" x14ac:dyDescent="0.3">
      <c r="H825" s="97"/>
      <c r="J825" s="98"/>
    </row>
    <row r="826" spans="8:10" ht="12" customHeight="1" x14ac:dyDescent="0.3">
      <c r="H826" s="97"/>
      <c r="J826" s="98"/>
    </row>
    <row r="827" spans="8:10" ht="12" customHeight="1" x14ac:dyDescent="0.3">
      <c r="H827" s="97"/>
      <c r="J827" s="98"/>
    </row>
    <row r="828" spans="8:10" ht="12" customHeight="1" x14ac:dyDescent="0.3">
      <c r="H828" s="97"/>
      <c r="J828" s="98"/>
    </row>
    <row r="829" spans="8:10" ht="12" customHeight="1" x14ac:dyDescent="0.3">
      <c r="H829" s="97"/>
      <c r="J829" s="98"/>
    </row>
    <row r="830" spans="8:10" ht="12" customHeight="1" x14ac:dyDescent="0.3">
      <c r="H830" s="97"/>
      <c r="J830" s="98"/>
    </row>
    <row r="831" spans="8:10" ht="12" customHeight="1" x14ac:dyDescent="0.3">
      <c r="H831" s="97"/>
      <c r="J831" s="98"/>
    </row>
    <row r="832" spans="8:10" ht="12" customHeight="1" x14ac:dyDescent="0.3">
      <c r="H832" s="97"/>
      <c r="J832" s="98"/>
    </row>
    <row r="833" spans="8:10" ht="12" customHeight="1" x14ac:dyDescent="0.3">
      <c r="H833" s="97"/>
      <c r="J833" s="98"/>
    </row>
    <row r="834" spans="8:10" ht="12" customHeight="1" x14ac:dyDescent="0.3">
      <c r="H834" s="97"/>
      <c r="J834" s="98"/>
    </row>
    <row r="835" spans="8:10" ht="12" customHeight="1" x14ac:dyDescent="0.3">
      <c r="H835" s="97"/>
      <c r="J835" s="98"/>
    </row>
    <row r="836" spans="8:10" ht="12" customHeight="1" x14ac:dyDescent="0.3">
      <c r="H836" s="97"/>
      <c r="J836" s="98"/>
    </row>
    <row r="837" spans="8:10" ht="12" customHeight="1" x14ac:dyDescent="0.3">
      <c r="H837" s="97"/>
      <c r="J837" s="98"/>
    </row>
    <row r="838" spans="8:10" ht="12" customHeight="1" x14ac:dyDescent="0.3">
      <c r="H838" s="97"/>
      <c r="J838" s="98"/>
    </row>
    <row r="839" spans="8:10" ht="12" customHeight="1" x14ac:dyDescent="0.3">
      <c r="H839" s="97"/>
      <c r="J839" s="98"/>
    </row>
    <row r="840" spans="8:10" ht="12" customHeight="1" x14ac:dyDescent="0.3">
      <c r="H840" s="97"/>
      <c r="J840" s="98"/>
    </row>
    <row r="841" spans="8:10" ht="12" customHeight="1" x14ac:dyDescent="0.3">
      <c r="H841" s="97"/>
      <c r="J841" s="98"/>
    </row>
    <row r="842" spans="8:10" ht="12" customHeight="1" x14ac:dyDescent="0.3">
      <c r="H842" s="97"/>
      <c r="J842" s="98"/>
    </row>
    <row r="843" spans="8:10" ht="12" customHeight="1" x14ac:dyDescent="0.3">
      <c r="H843" s="97"/>
      <c r="J843" s="98"/>
    </row>
    <row r="844" spans="8:10" ht="12" customHeight="1" x14ac:dyDescent="0.3">
      <c r="H844" s="97"/>
      <c r="J844" s="98"/>
    </row>
    <row r="845" spans="8:10" ht="12" customHeight="1" x14ac:dyDescent="0.3">
      <c r="H845" s="97"/>
      <c r="J845" s="98"/>
    </row>
    <row r="846" spans="8:10" ht="12" customHeight="1" x14ac:dyDescent="0.3">
      <c r="H846" s="97"/>
      <c r="J846" s="98"/>
    </row>
    <row r="847" spans="8:10" ht="12" customHeight="1" x14ac:dyDescent="0.3">
      <c r="H847" s="97"/>
      <c r="J847" s="98"/>
    </row>
    <row r="848" spans="8:10" ht="12" customHeight="1" x14ac:dyDescent="0.3">
      <c r="H848" s="97"/>
      <c r="J848" s="98"/>
    </row>
    <row r="849" spans="8:10" ht="12" customHeight="1" x14ac:dyDescent="0.3">
      <c r="H849" s="97"/>
      <c r="J849" s="98"/>
    </row>
    <row r="850" spans="8:10" ht="12" customHeight="1" x14ac:dyDescent="0.3">
      <c r="H850" s="97"/>
      <c r="J850" s="98"/>
    </row>
    <row r="851" spans="8:10" ht="12" customHeight="1" x14ac:dyDescent="0.3">
      <c r="H851" s="97"/>
      <c r="J851" s="98"/>
    </row>
    <row r="852" spans="8:10" ht="12" customHeight="1" x14ac:dyDescent="0.3">
      <c r="H852" s="97"/>
      <c r="J852" s="98"/>
    </row>
    <row r="853" spans="8:10" ht="12" customHeight="1" x14ac:dyDescent="0.3">
      <c r="H853" s="97"/>
      <c r="J853" s="98"/>
    </row>
    <row r="854" spans="8:10" ht="12" customHeight="1" x14ac:dyDescent="0.3">
      <c r="H854" s="97"/>
      <c r="J854" s="98"/>
    </row>
    <row r="855" spans="8:10" ht="12" customHeight="1" x14ac:dyDescent="0.3">
      <c r="H855" s="97"/>
      <c r="J855" s="98"/>
    </row>
    <row r="856" spans="8:10" ht="12" customHeight="1" x14ac:dyDescent="0.3">
      <c r="H856" s="97"/>
      <c r="J856" s="98"/>
    </row>
    <row r="857" spans="8:10" ht="12" customHeight="1" x14ac:dyDescent="0.3">
      <c r="H857" s="97"/>
      <c r="J857" s="98"/>
    </row>
    <row r="858" spans="8:10" ht="12" customHeight="1" x14ac:dyDescent="0.3">
      <c r="H858" s="97"/>
      <c r="J858" s="98"/>
    </row>
    <row r="859" spans="8:10" ht="12" customHeight="1" x14ac:dyDescent="0.3">
      <c r="H859" s="97"/>
      <c r="J859" s="98"/>
    </row>
    <row r="860" spans="8:10" ht="12" customHeight="1" x14ac:dyDescent="0.3">
      <c r="H860" s="97"/>
      <c r="J860" s="98"/>
    </row>
    <row r="861" spans="8:10" ht="12" customHeight="1" x14ac:dyDescent="0.3">
      <c r="H861" s="97"/>
      <c r="J861" s="98"/>
    </row>
    <row r="862" spans="8:10" ht="12" customHeight="1" x14ac:dyDescent="0.3">
      <c r="H862" s="97"/>
      <c r="J862" s="98"/>
    </row>
    <row r="863" spans="8:10" ht="12" customHeight="1" x14ac:dyDescent="0.3">
      <c r="H863" s="97"/>
      <c r="J863" s="98"/>
    </row>
    <row r="864" spans="8:10" ht="12" customHeight="1" x14ac:dyDescent="0.3">
      <c r="H864" s="97"/>
      <c r="J864" s="98"/>
    </row>
    <row r="865" spans="8:10" ht="12" customHeight="1" x14ac:dyDescent="0.3">
      <c r="H865" s="97"/>
      <c r="J865" s="98"/>
    </row>
    <row r="866" spans="8:10" ht="12" customHeight="1" x14ac:dyDescent="0.3">
      <c r="H866" s="97"/>
      <c r="J866" s="98"/>
    </row>
    <row r="867" spans="8:10" ht="12" customHeight="1" x14ac:dyDescent="0.3">
      <c r="H867" s="97"/>
      <c r="J867" s="98"/>
    </row>
    <row r="868" spans="8:10" ht="12" customHeight="1" x14ac:dyDescent="0.3">
      <c r="H868" s="97"/>
      <c r="J868" s="98"/>
    </row>
    <row r="869" spans="8:10" ht="12" customHeight="1" x14ac:dyDescent="0.3">
      <c r="H869" s="97"/>
      <c r="J869" s="98"/>
    </row>
    <row r="870" spans="8:10" ht="12" customHeight="1" x14ac:dyDescent="0.3">
      <c r="H870" s="97"/>
      <c r="J870" s="98"/>
    </row>
    <row r="871" spans="8:10" ht="12" customHeight="1" x14ac:dyDescent="0.3">
      <c r="H871" s="97"/>
      <c r="J871" s="98"/>
    </row>
    <row r="872" spans="8:10" ht="12" customHeight="1" x14ac:dyDescent="0.3">
      <c r="H872" s="97"/>
      <c r="J872" s="98"/>
    </row>
    <row r="873" spans="8:10" ht="12" customHeight="1" x14ac:dyDescent="0.3">
      <c r="H873" s="97"/>
      <c r="J873" s="98"/>
    </row>
    <row r="874" spans="8:10" ht="12" customHeight="1" x14ac:dyDescent="0.3">
      <c r="H874" s="97"/>
      <c r="J874" s="98"/>
    </row>
    <row r="875" spans="8:10" ht="12" customHeight="1" x14ac:dyDescent="0.3">
      <c r="H875" s="97"/>
      <c r="J875" s="98"/>
    </row>
    <row r="876" spans="8:10" ht="12" customHeight="1" x14ac:dyDescent="0.3">
      <c r="H876" s="97"/>
      <c r="J876" s="98"/>
    </row>
    <row r="877" spans="8:10" ht="12" customHeight="1" x14ac:dyDescent="0.3">
      <c r="H877" s="97"/>
      <c r="J877" s="98"/>
    </row>
    <row r="878" spans="8:10" ht="12" customHeight="1" x14ac:dyDescent="0.3">
      <c r="H878" s="97"/>
      <c r="J878" s="98"/>
    </row>
    <row r="879" spans="8:10" ht="12" customHeight="1" x14ac:dyDescent="0.3">
      <c r="H879" s="97"/>
      <c r="J879" s="98"/>
    </row>
    <row r="880" spans="8:10" ht="12" customHeight="1" x14ac:dyDescent="0.3">
      <c r="H880" s="97"/>
      <c r="J880" s="98"/>
    </row>
    <row r="881" spans="8:10" ht="12" customHeight="1" x14ac:dyDescent="0.3">
      <c r="H881" s="97"/>
      <c r="J881" s="98"/>
    </row>
    <row r="882" spans="8:10" ht="12" customHeight="1" x14ac:dyDescent="0.3">
      <c r="H882" s="97"/>
      <c r="J882" s="98"/>
    </row>
    <row r="883" spans="8:10" ht="12" customHeight="1" x14ac:dyDescent="0.3">
      <c r="H883" s="97"/>
      <c r="J883" s="98"/>
    </row>
    <row r="884" spans="8:10" ht="12" customHeight="1" x14ac:dyDescent="0.3">
      <c r="H884" s="97"/>
      <c r="J884" s="98"/>
    </row>
    <row r="885" spans="8:10" ht="12" customHeight="1" x14ac:dyDescent="0.3">
      <c r="H885" s="97"/>
      <c r="J885" s="98"/>
    </row>
    <row r="886" spans="8:10" ht="12" customHeight="1" x14ac:dyDescent="0.3">
      <c r="H886" s="97"/>
      <c r="J886" s="98"/>
    </row>
    <row r="887" spans="8:10" ht="12" customHeight="1" x14ac:dyDescent="0.3">
      <c r="H887" s="97"/>
      <c r="J887" s="98"/>
    </row>
    <row r="888" spans="8:10" ht="12" customHeight="1" x14ac:dyDescent="0.3">
      <c r="H888" s="97"/>
      <c r="J888" s="98"/>
    </row>
    <row r="889" spans="8:10" ht="12" customHeight="1" x14ac:dyDescent="0.3">
      <c r="H889" s="97"/>
      <c r="J889" s="98"/>
    </row>
    <row r="890" spans="8:10" ht="12" customHeight="1" x14ac:dyDescent="0.3">
      <c r="H890" s="97"/>
      <c r="J890" s="98"/>
    </row>
    <row r="891" spans="8:10" ht="12" customHeight="1" x14ac:dyDescent="0.3">
      <c r="H891" s="97"/>
      <c r="J891" s="98"/>
    </row>
    <row r="892" spans="8:10" ht="12" customHeight="1" x14ac:dyDescent="0.3">
      <c r="H892" s="97"/>
      <c r="J892" s="98"/>
    </row>
    <row r="893" spans="8:10" ht="12" customHeight="1" x14ac:dyDescent="0.3">
      <c r="H893" s="97"/>
      <c r="J893" s="98"/>
    </row>
    <row r="894" spans="8:10" ht="12" customHeight="1" x14ac:dyDescent="0.3">
      <c r="H894" s="97"/>
      <c r="J894" s="98"/>
    </row>
    <row r="895" spans="8:10" ht="12" customHeight="1" x14ac:dyDescent="0.3">
      <c r="H895" s="97"/>
      <c r="J895" s="98"/>
    </row>
    <row r="896" spans="8:10" ht="12" customHeight="1" x14ac:dyDescent="0.3">
      <c r="H896" s="97"/>
      <c r="J896" s="98"/>
    </row>
    <row r="897" spans="8:10" ht="12" customHeight="1" x14ac:dyDescent="0.3">
      <c r="H897" s="97"/>
      <c r="J897" s="98"/>
    </row>
    <row r="898" spans="8:10" ht="12" customHeight="1" x14ac:dyDescent="0.3">
      <c r="H898" s="97"/>
      <c r="J898" s="98"/>
    </row>
    <row r="899" spans="8:10" ht="12" customHeight="1" x14ac:dyDescent="0.3">
      <c r="H899" s="97"/>
      <c r="J899" s="98"/>
    </row>
    <row r="900" spans="8:10" ht="12" customHeight="1" x14ac:dyDescent="0.3">
      <c r="H900" s="97"/>
      <c r="J900" s="98"/>
    </row>
    <row r="901" spans="8:10" ht="12" customHeight="1" x14ac:dyDescent="0.3">
      <c r="H901" s="97"/>
      <c r="J901" s="98"/>
    </row>
    <row r="902" spans="8:10" ht="12" customHeight="1" x14ac:dyDescent="0.3">
      <c r="H902" s="97"/>
      <c r="J902" s="98"/>
    </row>
    <row r="903" spans="8:10" ht="12" customHeight="1" x14ac:dyDescent="0.3">
      <c r="H903" s="97"/>
      <c r="J903" s="98"/>
    </row>
    <row r="904" spans="8:10" ht="12" customHeight="1" x14ac:dyDescent="0.3">
      <c r="H904" s="97"/>
      <c r="J904" s="98"/>
    </row>
    <row r="905" spans="8:10" ht="12" customHeight="1" x14ac:dyDescent="0.3">
      <c r="H905" s="97"/>
      <c r="J905" s="98"/>
    </row>
    <row r="906" spans="8:10" ht="12" customHeight="1" x14ac:dyDescent="0.3">
      <c r="H906" s="97"/>
      <c r="J906" s="98"/>
    </row>
    <row r="907" spans="8:10" ht="12" customHeight="1" x14ac:dyDescent="0.3">
      <c r="H907" s="97"/>
      <c r="J907" s="98"/>
    </row>
    <row r="908" spans="8:10" ht="12" customHeight="1" x14ac:dyDescent="0.3">
      <c r="H908" s="97"/>
      <c r="J908" s="98"/>
    </row>
    <row r="909" spans="8:10" ht="12" customHeight="1" x14ac:dyDescent="0.3">
      <c r="H909" s="97"/>
      <c r="J909" s="98"/>
    </row>
    <row r="910" spans="8:10" ht="12" customHeight="1" x14ac:dyDescent="0.3">
      <c r="H910" s="97"/>
      <c r="J910" s="98"/>
    </row>
    <row r="911" spans="8:10" ht="12" customHeight="1" x14ac:dyDescent="0.3">
      <c r="H911" s="97"/>
      <c r="J911" s="98"/>
    </row>
    <row r="912" spans="8:10" ht="12" customHeight="1" x14ac:dyDescent="0.3">
      <c r="H912" s="97"/>
      <c r="J912" s="98"/>
    </row>
    <row r="913" spans="8:10" ht="12" customHeight="1" x14ac:dyDescent="0.3">
      <c r="H913" s="97"/>
      <c r="J913" s="98"/>
    </row>
    <row r="914" spans="8:10" ht="12" customHeight="1" x14ac:dyDescent="0.3">
      <c r="H914" s="97"/>
      <c r="J914" s="98"/>
    </row>
    <row r="915" spans="8:10" ht="12" customHeight="1" x14ac:dyDescent="0.3">
      <c r="H915" s="97"/>
      <c r="J915" s="98"/>
    </row>
    <row r="916" spans="8:10" ht="12" customHeight="1" x14ac:dyDescent="0.3">
      <c r="H916" s="97"/>
      <c r="J916" s="98"/>
    </row>
    <row r="917" spans="8:10" ht="12" customHeight="1" x14ac:dyDescent="0.3">
      <c r="H917" s="97"/>
      <c r="J917" s="98"/>
    </row>
    <row r="918" spans="8:10" ht="12" customHeight="1" x14ac:dyDescent="0.3">
      <c r="H918" s="97"/>
      <c r="J918" s="98"/>
    </row>
    <row r="919" spans="8:10" ht="12" customHeight="1" x14ac:dyDescent="0.3">
      <c r="H919" s="97"/>
      <c r="J919" s="98"/>
    </row>
    <row r="920" spans="8:10" ht="12" customHeight="1" x14ac:dyDescent="0.3">
      <c r="H920" s="97"/>
      <c r="J920" s="98"/>
    </row>
    <row r="921" spans="8:10" ht="12" customHeight="1" x14ac:dyDescent="0.3">
      <c r="H921" s="97"/>
      <c r="J921" s="98"/>
    </row>
    <row r="922" spans="8:10" ht="12" customHeight="1" x14ac:dyDescent="0.3">
      <c r="H922" s="97"/>
      <c r="J922" s="98"/>
    </row>
    <row r="923" spans="8:10" ht="12" customHeight="1" x14ac:dyDescent="0.3">
      <c r="H923" s="97"/>
      <c r="J923" s="98"/>
    </row>
    <row r="924" spans="8:10" ht="12" customHeight="1" x14ac:dyDescent="0.3">
      <c r="H924" s="97"/>
      <c r="J924" s="98"/>
    </row>
    <row r="925" spans="8:10" ht="12" customHeight="1" x14ac:dyDescent="0.3">
      <c r="H925" s="97"/>
      <c r="J925" s="98"/>
    </row>
    <row r="926" spans="8:10" ht="12" customHeight="1" x14ac:dyDescent="0.3">
      <c r="H926" s="97"/>
      <c r="J926" s="98"/>
    </row>
    <row r="927" spans="8:10" ht="12" customHeight="1" x14ac:dyDescent="0.3">
      <c r="H927" s="97"/>
      <c r="J927" s="98"/>
    </row>
    <row r="928" spans="8:10" ht="12" customHeight="1" x14ac:dyDescent="0.3">
      <c r="H928" s="97"/>
      <c r="J928" s="98"/>
    </row>
    <row r="929" spans="8:10" ht="12" customHeight="1" x14ac:dyDescent="0.3">
      <c r="H929" s="97"/>
      <c r="J929" s="98"/>
    </row>
    <row r="930" spans="8:10" ht="12" customHeight="1" x14ac:dyDescent="0.3">
      <c r="H930" s="97"/>
      <c r="J930" s="98"/>
    </row>
    <row r="931" spans="8:10" ht="12" customHeight="1" x14ac:dyDescent="0.3">
      <c r="H931" s="97"/>
      <c r="J931" s="98"/>
    </row>
    <row r="932" spans="8:10" ht="12" customHeight="1" x14ac:dyDescent="0.3">
      <c r="H932" s="97"/>
      <c r="J932" s="98"/>
    </row>
    <row r="933" spans="8:10" ht="12" customHeight="1" x14ac:dyDescent="0.3">
      <c r="H933" s="97"/>
      <c r="J933" s="98"/>
    </row>
    <row r="934" spans="8:10" ht="12" customHeight="1" x14ac:dyDescent="0.3">
      <c r="H934" s="97"/>
      <c r="J934" s="98"/>
    </row>
    <row r="935" spans="8:10" ht="12" customHeight="1" x14ac:dyDescent="0.3">
      <c r="H935" s="97"/>
      <c r="J935" s="98"/>
    </row>
    <row r="936" spans="8:10" ht="12" customHeight="1" x14ac:dyDescent="0.3">
      <c r="H936" s="97"/>
      <c r="J936" s="98"/>
    </row>
    <row r="937" spans="8:10" ht="12" customHeight="1" x14ac:dyDescent="0.3">
      <c r="H937" s="97"/>
      <c r="J937" s="98"/>
    </row>
    <row r="938" spans="8:10" ht="12" customHeight="1" x14ac:dyDescent="0.3">
      <c r="H938" s="97"/>
      <c r="J938" s="98"/>
    </row>
    <row r="939" spans="8:10" ht="12" customHeight="1" x14ac:dyDescent="0.3">
      <c r="H939" s="97"/>
      <c r="J939" s="98"/>
    </row>
    <row r="940" spans="8:10" ht="12" customHeight="1" x14ac:dyDescent="0.3">
      <c r="H940" s="97"/>
      <c r="J940" s="98"/>
    </row>
    <row r="941" spans="8:10" ht="12" customHeight="1" x14ac:dyDescent="0.3">
      <c r="H941" s="97"/>
      <c r="J941" s="98"/>
    </row>
    <row r="942" spans="8:10" ht="12" customHeight="1" x14ac:dyDescent="0.3">
      <c r="H942" s="97"/>
      <c r="J942" s="98"/>
    </row>
    <row r="943" spans="8:10" ht="12" customHeight="1" x14ac:dyDescent="0.3">
      <c r="H943" s="97"/>
      <c r="J943" s="98"/>
    </row>
    <row r="944" spans="8:10" ht="12" customHeight="1" x14ac:dyDescent="0.3">
      <c r="H944" s="97"/>
      <c r="J944" s="98"/>
    </row>
    <row r="945" spans="8:10" ht="12" customHeight="1" x14ac:dyDescent="0.3">
      <c r="H945" s="97"/>
      <c r="J945" s="98"/>
    </row>
    <row r="946" spans="8:10" ht="12" customHeight="1" x14ac:dyDescent="0.3">
      <c r="H946" s="97"/>
      <c r="J946" s="98"/>
    </row>
    <row r="947" spans="8:10" ht="12" customHeight="1" x14ac:dyDescent="0.3">
      <c r="H947" s="97"/>
      <c r="J947" s="98"/>
    </row>
    <row r="948" spans="8:10" ht="12" customHeight="1" x14ac:dyDescent="0.3">
      <c r="H948" s="97"/>
      <c r="J948" s="98"/>
    </row>
    <row r="949" spans="8:10" ht="12" customHeight="1" x14ac:dyDescent="0.3">
      <c r="H949" s="97"/>
      <c r="J949" s="98"/>
    </row>
    <row r="950" spans="8:10" ht="12" customHeight="1" x14ac:dyDescent="0.3">
      <c r="H950" s="97"/>
      <c r="J950" s="98"/>
    </row>
    <row r="951" spans="8:10" ht="12" customHeight="1" x14ac:dyDescent="0.3">
      <c r="H951" s="97"/>
      <c r="J951" s="98"/>
    </row>
    <row r="952" spans="8:10" ht="12" customHeight="1" x14ac:dyDescent="0.3">
      <c r="H952" s="97"/>
      <c r="J952" s="98"/>
    </row>
    <row r="953" spans="8:10" ht="12" customHeight="1" x14ac:dyDescent="0.3">
      <c r="H953" s="97"/>
      <c r="J953" s="98"/>
    </row>
    <row r="954" spans="8:10" ht="12" customHeight="1" x14ac:dyDescent="0.3">
      <c r="H954" s="97"/>
      <c r="J954" s="98"/>
    </row>
    <row r="955" spans="8:10" ht="12" customHeight="1" x14ac:dyDescent="0.3">
      <c r="H955" s="97"/>
      <c r="J955" s="98"/>
    </row>
    <row r="956" spans="8:10" ht="12" customHeight="1" x14ac:dyDescent="0.3">
      <c r="H956" s="97"/>
      <c r="J956" s="98"/>
    </row>
    <row r="957" spans="8:10" ht="12" customHeight="1" x14ac:dyDescent="0.3">
      <c r="H957" s="97"/>
      <c r="J957" s="98"/>
    </row>
    <row r="958" spans="8:10" ht="12" customHeight="1" x14ac:dyDescent="0.3">
      <c r="H958" s="97"/>
      <c r="J958" s="98"/>
    </row>
    <row r="959" spans="8:10" ht="12" customHeight="1" x14ac:dyDescent="0.3">
      <c r="H959" s="97"/>
      <c r="J959" s="98"/>
    </row>
    <row r="960" spans="8:10" ht="12" customHeight="1" x14ac:dyDescent="0.3">
      <c r="H960" s="97"/>
      <c r="J960" s="98"/>
    </row>
    <row r="961" spans="8:10" ht="12" customHeight="1" x14ac:dyDescent="0.3">
      <c r="H961" s="97"/>
      <c r="J961" s="98"/>
    </row>
    <row r="962" spans="8:10" ht="12" customHeight="1" x14ac:dyDescent="0.3">
      <c r="H962" s="97"/>
      <c r="J962" s="98"/>
    </row>
    <row r="963" spans="8:10" ht="12" customHeight="1" x14ac:dyDescent="0.3">
      <c r="H963" s="97"/>
      <c r="J963" s="98"/>
    </row>
    <row r="964" spans="8:10" ht="12" customHeight="1" x14ac:dyDescent="0.3">
      <c r="H964" s="97"/>
      <c r="J964" s="98"/>
    </row>
    <row r="965" spans="8:10" ht="12" customHeight="1" x14ac:dyDescent="0.3">
      <c r="H965" s="97"/>
      <c r="J965" s="98"/>
    </row>
    <row r="966" spans="8:10" ht="12" customHeight="1" x14ac:dyDescent="0.3">
      <c r="H966" s="97"/>
      <c r="J966" s="98"/>
    </row>
    <row r="967" spans="8:10" ht="12" customHeight="1" x14ac:dyDescent="0.3">
      <c r="H967" s="97"/>
      <c r="J967" s="98"/>
    </row>
    <row r="968" spans="8:10" ht="12" customHeight="1" x14ac:dyDescent="0.3">
      <c r="H968" s="97"/>
      <c r="J968" s="98"/>
    </row>
    <row r="969" spans="8:10" ht="12" customHeight="1" x14ac:dyDescent="0.3">
      <c r="H969" s="97"/>
      <c r="J969" s="98"/>
    </row>
    <row r="970" spans="8:10" ht="12" customHeight="1" x14ac:dyDescent="0.3">
      <c r="H970" s="97"/>
      <c r="J970" s="98"/>
    </row>
    <row r="971" spans="8:10" ht="12" customHeight="1" x14ac:dyDescent="0.3">
      <c r="H971" s="97"/>
      <c r="J971" s="98"/>
    </row>
    <row r="972" spans="8:10" ht="12" customHeight="1" x14ac:dyDescent="0.3">
      <c r="H972" s="97"/>
      <c r="J972" s="98"/>
    </row>
    <row r="973" spans="8:10" ht="12" customHeight="1" x14ac:dyDescent="0.3">
      <c r="H973" s="97"/>
      <c r="J973" s="98"/>
    </row>
    <row r="974" spans="8:10" ht="12" customHeight="1" x14ac:dyDescent="0.3">
      <c r="H974" s="97"/>
      <c r="J974" s="98"/>
    </row>
    <row r="975" spans="8:10" ht="12" customHeight="1" x14ac:dyDescent="0.3">
      <c r="H975" s="97"/>
      <c r="J975" s="98"/>
    </row>
    <row r="976" spans="8:10" ht="12" customHeight="1" x14ac:dyDescent="0.3">
      <c r="H976" s="97"/>
      <c r="J976" s="98"/>
    </row>
    <row r="977" spans="8:10" ht="12" customHeight="1" x14ac:dyDescent="0.3">
      <c r="H977" s="97"/>
      <c r="J977" s="98"/>
    </row>
    <row r="978" spans="8:10" ht="12" customHeight="1" x14ac:dyDescent="0.3">
      <c r="H978" s="97"/>
      <c r="J978" s="98"/>
    </row>
    <row r="979" spans="8:10" ht="12" customHeight="1" x14ac:dyDescent="0.3">
      <c r="H979" s="97"/>
      <c r="J979" s="98"/>
    </row>
    <row r="980" spans="8:10" ht="12" customHeight="1" x14ac:dyDescent="0.3">
      <c r="H980" s="97"/>
      <c r="J980" s="98"/>
    </row>
    <row r="981" spans="8:10" ht="12" customHeight="1" x14ac:dyDescent="0.3">
      <c r="H981" s="97"/>
      <c r="J981" s="98"/>
    </row>
    <row r="982" spans="8:10" ht="12" customHeight="1" x14ac:dyDescent="0.3">
      <c r="H982" s="97"/>
      <c r="J982" s="98"/>
    </row>
    <row r="983" spans="8:10" ht="12" customHeight="1" x14ac:dyDescent="0.3">
      <c r="H983" s="97"/>
      <c r="J983" s="98"/>
    </row>
    <row r="984" spans="8:10" ht="12" customHeight="1" x14ac:dyDescent="0.3">
      <c r="H984" s="97"/>
      <c r="J984" s="98"/>
    </row>
    <row r="985" spans="8:10" ht="12" customHeight="1" x14ac:dyDescent="0.3">
      <c r="H985" s="97"/>
      <c r="J985" s="98"/>
    </row>
    <row r="986" spans="8:10" ht="12" customHeight="1" x14ac:dyDescent="0.3">
      <c r="H986" s="97"/>
      <c r="J986" s="98"/>
    </row>
    <row r="987" spans="8:10" ht="12" customHeight="1" x14ac:dyDescent="0.3">
      <c r="H987" s="97"/>
      <c r="J987" s="98"/>
    </row>
    <row r="988" spans="8:10" ht="12" customHeight="1" x14ac:dyDescent="0.3">
      <c r="H988" s="97"/>
      <c r="J988" s="98"/>
    </row>
    <row r="989" spans="8:10" ht="12" customHeight="1" x14ac:dyDescent="0.3">
      <c r="H989" s="97"/>
      <c r="J989" s="98"/>
    </row>
    <row r="990" spans="8:10" ht="12" customHeight="1" x14ac:dyDescent="0.3">
      <c r="H990" s="97"/>
      <c r="J990" s="98"/>
    </row>
    <row r="991" spans="8:10" ht="12" customHeight="1" x14ac:dyDescent="0.3">
      <c r="H991" s="97"/>
      <c r="J991" s="98"/>
    </row>
    <row r="992" spans="8:10" ht="12" customHeight="1" x14ac:dyDescent="0.3">
      <c r="H992" s="97"/>
      <c r="J992" s="98"/>
    </row>
    <row r="993" spans="8:10" ht="12" customHeight="1" x14ac:dyDescent="0.3">
      <c r="H993" s="97"/>
      <c r="J993" s="98"/>
    </row>
    <row r="994" spans="8:10" ht="12" customHeight="1" x14ac:dyDescent="0.3">
      <c r="H994" s="97"/>
      <c r="J994" s="98"/>
    </row>
    <row r="995" spans="8:10" ht="12" customHeight="1" x14ac:dyDescent="0.3">
      <c r="H995" s="97"/>
      <c r="J995" s="98"/>
    </row>
    <row r="996" spans="8:10" ht="12" customHeight="1" x14ac:dyDescent="0.3">
      <c r="H996" s="97"/>
      <c r="J996" s="98"/>
    </row>
    <row r="997" spans="8:10" ht="12" customHeight="1" x14ac:dyDescent="0.3">
      <c r="H997" s="97"/>
      <c r="J997" s="98"/>
    </row>
    <row r="998" spans="8:10" ht="12" customHeight="1" x14ac:dyDescent="0.3">
      <c r="H998" s="97"/>
      <c r="J998" s="98"/>
    </row>
    <row r="999" spans="8:10" ht="12" customHeight="1" x14ac:dyDescent="0.3">
      <c r="H999" s="97"/>
      <c r="J999" s="98"/>
    </row>
    <row r="1000" spans="8:10" ht="12" customHeight="1" x14ac:dyDescent="0.3">
      <c r="H1000" s="97"/>
      <c r="J1000" s="98"/>
    </row>
    <row r="1001" spans="8:10" ht="12" customHeight="1" x14ac:dyDescent="0.3">
      <c r="H1001" s="97"/>
      <c r="J1001" s="98"/>
    </row>
    <row r="1002" spans="8:10" ht="12" customHeight="1" x14ac:dyDescent="0.3">
      <c r="H1002" s="97"/>
      <c r="J1002" s="98"/>
    </row>
    <row r="1003" spans="8:10" ht="12" customHeight="1" x14ac:dyDescent="0.3">
      <c r="H1003" s="97"/>
      <c r="J1003" s="98"/>
    </row>
    <row r="1004" spans="8:10" ht="12" customHeight="1" x14ac:dyDescent="0.3">
      <c r="H1004" s="97"/>
      <c r="J1004" s="98"/>
    </row>
    <row r="1005" spans="8:10" ht="12" customHeight="1" x14ac:dyDescent="0.3">
      <c r="H1005" s="97"/>
      <c r="J1005" s="98"/>
    </row>
    <row r="1006" spans="8:10" ht="12" customHeight="1" x14ac:dyDescent="0.3">
      <c r="H1006" s="97"/>
      <c r="J1006" s="98"/>
    </row>
    <row r="1007" spans="8:10" ht="12" customHeight="1" x14ac:dyDescent="0.3">
      <c r="H1007" s="97"/>
      <c r="J1007" s="98"/>
    </row>
    <row r="1008" spans="8:10" ht="12" customHeight="1" x14ac:dyDescent="0.3">
      <c r="H1008" s="97"/>
      <c r="J1008" s="98"/>
    </row>
    <row r="1009" spans="8:10" ht="12" customHeight="1" x14ac:dyDescent="0.3">
      <c r="H1009" s="97"/>
      <c r="J1009" s="98"/>
    </row>
    <row r="1010" spans="8:10" ht="12" customHeight="1" x14ac:dyDescent="0.3">
      <c r="H1010" s="97"/>
      <c r="J1010" s="98"/>
    </row>
    <row r="1011" spans="8:10" ht="12" customHeight="1" x14ac:dyDescent="0.3">
      <c r="H1011" s="97"/>
      <c r="J1011" s="98"/>
    </row>
    <row r="1012" spans="8:10" ht="12" customHeight="1" x14ac:dyDescent="0.3">
      <c r="H1012" s="97"/>
      <c r="J1012" s="98"/>
    </row>
    <row r="1013" spans="8:10" ht="12" customHeight="1" x14ac:dyDescent="0.3">
      <c r="H1013" s="97"/>
      <c r="J1013" s="98"/>
    </row>
    <row r="1014" spans="8:10" ht="12" customHeight="1" x14ac:dyDescent="0.3">
      <c r="H1014" s="97"/>
      <c r="J1014" s="98"/>
    </row>
    <row r="1015" spans="8:10" ht="12" customHeight="1" x14ac:dyDescent="0.3">
      <c r="H1015" s="97"/>
      <c r="J1015" s="98"/>
    </row>
    <row r="1016" spans="8:10" ht="12" customHeight="1" x14ac:dyDescent="0.3">
      <c r="H1016" s="97"/>
      <c r="J1016" s="98"/>
    </row>
    <row r="1017" spans="8:10" ht="12" customHeight="1" x14ac:dyDescent="0.3">
      <c r="H1017" s="97"/>
      <c r="J1017" s="98"/>
    </row>
    <row r="1018" spans="8:10" ht="12" customHeight="1" x14ac:dyDescent="0.3">
      <c r="H1018" s="97"/>
      <c r="J1018" s="98"/>
    </row>
    <row r="1019" spans="8:10" ht="12" customHeight="1" x14ac:dyDescent="0.3">
      <c r="H1019" s="97"/>
      <c r="J1019" s="98"/>
    </row>
    <row r="1020" spans="8:10" ht="12" customHeight="1" x14ac:dyDescent="0.3">
      <c r="H1020" s="97"/>
      <c r="J1020" s="98"/>
    </row>
    <row r="1021" spans="8:10" ht="12" customHeight="1" x14ac:dyDescent="0.3">
      <c r="H1021" s="97"/>
      <c r="J1021" s="98"/>
    </row>
    <row r="1022" spans="8:10" ht="12" customHeight="1" x14ac:dyDescent="0.3">
      <c r="H1022" s="97"/>
      <c r="J1022" s="98"/>
    </row>
    <row r="1023" spans="8:10" ht="12" customHeight="1" x14ac:dyDescent="0.3">
      <c r="H1023" s="97"/>
      <c r="J1023" s="98"/>
    </row>
    <row r="1024" spans="8:10" ht="12" customHeight="1" x14ac:dyDescent="0.3">
      <c r="H1024" s="97"/>
      <c r="J1024" s="98"/>
    </row>
    <row r="1025" spans="8:10" ht="12" customHeight="1" x14ac:dyDescent="0.3">
      <c r="H1025" s="97"/>
      <c r="J1025" s="98"/>
    </row>
    <row r="1026" spans="8:10" ht="12" customHeight="1" x14ac:dyDescent="0.3">
      <c r="H1026" s="97"/>
      <c r="J1026" s="98"/>
    </row>
    <row r="1027" spans="8:10" ht="12" customHeight="1" x14ac:dyDescent="0.3">
      <c r="H1027" s="97"/>
      <c r="J1027" s="98"/>
    </row>
    <row r="1028" spans="8:10" ht="12" customHeight="1" x14ac:dyDescent="0.3">
      <c r="H1028" s="97"/>
      <c r="J1028" s="98"/>
    </row>
    <row r="1029" spans="8:10" ht="12" customHeight="1" x14ac:dyDescent="0.3">
      <c r="H1029" s="97"/>
      <c r="J1029" s="98"/>
    </row>
    <row r="1030" spans="8:10" ht="12" customHeight="1" x14ac:dyDescent="0.3">
      <c r="H1030" s="97"/>
      <c r="J1030" s="98"/>
    </row>
    <row r="1031" spans="8:10" ht="12" customHeight="1" x14ac:dyDescent="0.3">
      <c r="H1031" s="97"/>
      <c r="J1031" s="98"/>
    </row>
    <row r="1032" spans="8:10" ht="12" customHeight="1" x14ac:dyDescent="0.3">
      <c r="H1032" s="97"/>
      <c r="J1032" s="98"/>
    </row>
    <row r="1033" spans="8:10" ht="12" customHeight="1" x14ac:dyDescent="0.3">
      <c r="H1033" s="97"/>
      <c r="J1033" s="98"/>
    </row>
    <row r="1034" spans="8:10" ht="12" customHeight="1" x14ac:dyDescent="0.3">
      <c r="H1034" s="97"/>
      <c r="J1034" s="98"/>
    </row>
    <row r="1035" spans="8:10" ht="12" customHeight="1" x14ac:dyDescent="0.3">
      <c r="H1035" s="97"/>
      <c r="J1035" s="98"/>
    </row>
    <row r="1036" spans="8:10" ht="12" customHeight="1" x14ac:dyDescent="0.3">
      <c r="H1036" s="97"/>
      <c r="J1036" s="98"/>
    </row>
    <row r="1037" spans="8:10" ht="12" customHeight="1" x14ac:dyDescent="0.3">
      <c r="H1037" s="97"/>
      <c r="J1037" s="98"/>
    </row>
    <row r="1038" spans="8:10" ht="12" customHeight="1" x14ac:dyDescent="0.3">
      <c r="H1038" s="97"/>
      <c r="J1038" s="98"/>
    </row>
    <row r="1039" spans="8:10" ht="12" customHeight="1" x14ac:dyDescent="0.3">
      <c r="H1039" s="97"/>
      <c r="J1039" s="98"/>
    </row>
    <row r="1040" spans="8:10" ht="12" customHeight="1" x14ac:dyDescent="0.3">
      <c r="H1040" s="97"/>
      <c r="J1040" s="98"/>
    </row>
    <row r="1041" spans="8:10" ht="12" customHeight="1" x14ac:dyDescent="0.3">
      <c r="H1041" s="97"/>
      <c r="J1041" s="98"/>
    </row>
    <row r="1042" spans="8:10" ht="12" customHeight="1" x14ac:dyDescent="0.3">
      <c r="H1042" s="97"/>
      <c r="J1042" s="98"/>
    </row>
    <row r="1043" spans="8:10" ht="12" customHeight="1" x14ac:dyDescent="0.3">
      <c r="H1043" s="97"/>
      <c r="J1043" s="98"/>
    </row>
    <row r="1044" spans="8:10" ht="12" customHeight="1" x14ac:dyDescent="0.3">
      <c r="H1044" s="97"/>
      <c r="J1044" s="98"/>
    </row>
    <row r="1045" spans="8:10" ht="12" customHeight="1" x14ac:dyDescent="0.3">
      <c r="H1045" s="97"/>
      <c r="J1045" s="98"/>
    </row>
    <row r="1046" spans="8:10" ht="12" customHeight="1" x14ac:dyDescent="0.3">
      <c r="H1046" s="97"/>
      <c r="J1046" s="98"/>
    </row>
    <row r="1047" spans="8:10" ht="12" customHeight="1" x14ac:dyDescent="0.3">
      <c r="H1047" s="97"/>
      <c r="J1047" s="98"/>
    </row>
    <row r="1048" spans="8:10" ht="12" customHeight="1" x14ac:dyDescent="0.3">
      <c r="H1048" s="97"/>
      <c r="J1048" s="98"/>
    </row>
    <row r="1049" spans="8:10" ht="12" customHeight="1" x14ac:dyDescent="0.3">
      <c r="H1049" s="97"/>
      <c r="J1049" s="98"/>
    </row>
    <row r="1050" spans="8:10" ht="12" customHeight="1" x14ac:dyDescent="0.3">
      <c r="H1050" s="97"/>
      <c r="J1050" s="98"/>
    </row>
    <row r="1051" spans="8:10" ht="12" customHeight="1" x14ac:dyDescent="0.3">
      <c r="H1051" s="97"/>
      <c r="J1051" s="98"/>
    </row>
    <row r="1052" spans="8:10" ht="12" customHeight="1" x14ac:dyDescent="0.3">
      <c r="H1052" s="97"/>
      <c r="J1052" s="98"/>
    </row>
    <row r="1053" spans="8:10" ht="12" customHeight="1" x14ac:dyDescent="0.3">
      <c r="H1053" s="97"/>
      <c r="J1053" s="98"/>
    </row>
    <row r="1054" spans="8:10" ht="12" customHeight="1" x14ac:dyDescent="0.3">
      <c r="H1054" s="97"/>
      <c r="J1054" s="98"/>
    </row>
    <row r="1055" spans="8:10" ht="12" customHeight="1" x14ac:dyDescent="0.3">
      <c r="H1055" s="97"/>
      <c r="J1055" s="98"/>
    </row>
    <row r="1056" spans="8:10" ht="12" customHeight="1" x14ac:dyDescent="0.3">
      <c r="H1056" s="97"/>
      <c r="J1056" s="98"/>
    </row>
    <row r="1057" spans="8:10" ht="12" customHeight="1" x14ac:dyDescent="0.3">
      <c r="H1057" s="97"/>
      <c r="J1057" s="98"/>
    </row>
    <row r="1058" spans="8:10" ht="12" customHeight="1" x14ac:dyDescent="0.3">
      <c r="H1058" s="97"/>
      <c r="J1058" s="98"/>
    </row>
    <row r="1059" spans="8:10" ht="12" customHeight="1" x14ac:dyDescent="0.3">
      <c r="H1059" s="97"/>
      <c r="J1059" s="98"/>
    </row>
    <row r="1060" spans="8:10" ht="12" customHeight="1" x14ac:dyDescent="0.3">
      <c r="H1060" s="97"/>
      <c r="J1060" s="98"/>
    </row>
    <row r="1061" spans="8:10" ht="12" customHeight="1" x14ac:dyDescent="0.3">
      <c r="H1061" s="97"/>
      <c r="J1061" s="98"/>
    </row>
    <row r="1062" spans="8:10" ht="12" customHeight="1" x14ac:dyDescent="0.3">
      <c r="H1062" s="97"/>
      <c r="J1062" s="98"/>
    </row>
    <row r="1063" spans="8:10" ht="12" customHeight="1" x14ac:dyDescent="0.3">
      <c r="H1063" s="97"/>
      <c r="J1063" s="98"/>
    </row>
    <row r="1064" spans="8:10" ht="12" customHeight="1" x14ac:dyDescent="0.3">
      <c r="H1064" s="97"/>
      <c r="J1064" s="98"/>
    </row>
    <row r="1065" spans="8:10" ht="12" customHeight="1" x14ac:dyDescent="0.3">
      <c r="H1065" s="97"/>
      <c r="J1065" s="98"/>
    </row>
    <row r="1066" spans="8:10" ht="12" customHeight="1" x14ac:dyDescent="0.3">
      <c r="H1066" s="97"/>
      <c r="J1066" s="98"/>
    </row>
    <row r="1067" spans="8:10" ht="12" customHeight="1" x14ac:dyDescent="0.3">
      <c r="H1067" s="97"/>
      <c r="J1067" s="98"/>
    </row>
    <row r="1068" spans="8:10" ht="12" customHeight="1" x14ac:dyDescent="0.3">
      <c r="H1068" s="97"/>
      <c r="J1068" s="98"/>
    </row>
    <row r="1069" spans="8:10" ht="12" customHeight="1" x14ac:dyDescent="0.3">
      <c r="H1069" s="97"/>
      <c r="J1069" s="98"/>
    </row>
    <row r="1070" spans="8:10" ht="12" customHeight="1" x14ac:dyDescent="0.3">
      <c r="H1070" s="97"/>
      <c r="J1070" s="98"/>
    </row>
    <row r="1071" spans="8:10" ht="12" customHeight="1" x14ac:dyDescent="0.3">
      <c r="H1071" s="97"/>
      <c r="J1071" s="98"/>
    </row>
    <row r="1072" spans="8:10" ht="12" customHeight="1" x14ac:dyDescent="0.3">
      <c r="H1072" s="97"/>
      <c r="J1072" s="98"/>
    </row>
    <row r="1073" spans="8:10" ht="12" customHeight="1" x14ac:dyDescent="0.3">
      <c r="H1073" s="97"/>
      <c r="J1073" s="98"/>
    </row>
    <row r="1074" spans="8:10" ht="12" customHeight="1" x14ac:dyDescent="0.3">
      <c r="H1074" s="97"/>
      <c r="J1074" s="98"/>
    </row>
    <row r="1075" spans="8:10" ht="12" customHeight="1" x14ac:dyDescent="0.3">
      <c r="H1075" s="97"/>
      <c r="J1075" s="98"/>
    </row>
    <row r="1076" spans="8:10" ht="12" customHeight="1" x14ac:dyDescent="0.3">
      <c r="H1076" s="97"/>
      <c r="J1076" s="98"/>
    </row>
    <row r="1077" spans="8:10" ht="12" customHeight="1" x14ac:dyDescent="0.3">
      <c r="H1077" s="97"/>
      <c r="J1077" s="98"/>
    </row>
    <row r="1078" spans="8:10" ht="12" customHeight="1" x14ac:dyDescent="0.3">
      <c r="H1078" s="97"/>
      <c r="J1078" s="98"/>
    </row>
    <row r="1079" spans="8:10" ht="12" customHeight="1" x14ac:dyDescent="0.3">
      <c r="H1079" s="97"/>
      <c r="J1079" s="98"/>
    </row>
    <row r="1080" spans="8:10" ht="12" customHeight="1" x14ac:dyDescent="0.3">
      <c r="H1080" s="97"/>
      <c r="J1080" s="98"/>
    </row>
    <row r="1081" spans="8:10" ht="12" customHeight="1" x14ac:dyDescent="0.3">
      <c r="H1081" s="97"/>
      <c r="J1081" s="98"/>
    </row>
    <row r="1082" spans="8:10" ht="12" customHeight="1" x14ac:dyDescent="0.3">
      <c r="H1082" s="97"/>
      <c r="J1082" s="98"/>
    </row>
    <row r="1083" spans="8:10" ht="12" customHeight="1" x14ac:dyDescent="0.3">
      <c r="H1083" s="97"/>
      <c r="J1083" s="98"/>
    </row>
    <row r="1084" spans="8:10" ht="12" customHeight="1" x14ac:dyDescent="0.3">
      <c r="H1084" s="97"/>
      <c r="J1084" s="98"/>
    </row>
    <row r="1085" spans="8:10" ht="12" customHeight="1" x14ac:dyDescent="0.3">
      <c r="H1085" s="97"/>
      <c r="J1085" s="98"/>
    </row>
    <row r="1086" spans="8:10" ht="12" customHeight="1" x14ac:dyDescent="0.3">
      <c r="H1086" s="97"/>
      <c r="J1086" s="98"/>
    </row>
    <row r="1087" spans="8:10" ht="12" customHeight="1" x14ac:dyDescent="0.3">
      <c r="H1087" s="97"/>
      <c r="J1087" s="98"/>
    </row>
    <row r="1088" spans="8:10" ht="12" customHeight="1" x14ac:dyDescent="0.3">
      <c r="H1088" s="97"/>
      <c r="J1088" s="98"/>
    </row>
    <row r="1089" spans="8:10" ht="12" customHeight="1" x14ac:dyDescent="0.3">
      <c r="H1089" s="97"/>
      <c r="J1089" s="98"/>
    </row>
    <row r="1090" spans="8:10" ht="12" customHeight="1" x14ac:dyDescent="0.3">
      <c r="H1090" s="97"/>
      <c r="J1090" s="98"/>
    </row>
    <row r="1091" spans="8:10" ht="12" customHeight="1" x14ac:dyDescent="0.3">
      <c r="H1091" s="97"/>
      <c r="J1091" s="98"/>
    </row>
    <row r="1092" spans="8:10" ht="12" customHeight="1" x14ac:dyDescent="0.3">
      <c r="H1092" s="97"/>
      <c r="J1092" s="98"/>
    </row>
    <row r="1093" spans="8:10" ht="12" customHeight="1" x14ac:dyDescent="0.3">
      <c r="H1093" s="97"/>
      <c r="J1093" s="98"/>
    </row>
    <row r="1094" spans="8:10" ht="12" customHeight="1" x14ac:dyDescent="0.3">
      <c r="H1094" s="97"/>
      <c r="J1094" s="98"/>
    </row>
    <row r="1095" spans="8:10" ht="12" customHeight="1" x14ac:dyDescent="0.3">
      <c r="H1095" s="97"/>
      <c r="J1095" s="98"/>
    </row>
    <row r="1096" spans="8:10" ht="12" customHeight="1" x14ac:dyDescent="0.3">
      <c r="H1096" s="97"/>
      <c r="J1096" s="98"/>
    </row>
    <row r="1097" spans="8:10" ht="12" customHeight="1" x14ac:dyDescent="0.3">
      <c r="H1097" s="97"/>
      <c r="J1097" s="98"/>
    </row>
    <row r="1098" spans="8:10" ht="12" customHeight="1" x14ac:dyDescent="0.3">
      <c r="H1098" s="97"/>
      <c r="J1098" s="98"/>
    </row>
    <row r="1099" spans="8:10" ht="12" customHeight="1" x14ac:dyDescent="0.3">
      <c r="H1099" s="97"/>
      <c r="J1099" s="98"/>
    </row>
    <row r="1100" spans="8:10" ht="12" customHeight="1" x14ac:dyDescent="0.3">
      <c r="H1100" s="97"/>
      <c r="J1100" s="98"/>
    </row>
    <row r="1101" spans="8:10" ht="12" customHeight="1" x14ac:dyDescent="0.3">
      <c r="H1101" s="97"/>
      <c r="J1101" s="98"/>
    </row>
    <row r="1102" spans="8:10" ht="12" customHeight="1" x14ac:dyDescent="0.3">
      <c r="H1102" s="97"/>
      <c r="J1102" s="98"/>
    </row>
    <row r="1103" spans="8:10" ht="12" customHeight="1" x14ac:dyDescent="0.3">
      <c r="H1103" s="97"/>
      <c r="J1103" s="98"/>
    </row>
    <row r="1104" spans="8:10" ht="12" customHeight="1" x14ac:dyDescent="0.3">
      <c r="H1104" s="97"/>
      <c r="J1104" s="98"/>
    </row>
    <row r="1105" spans="8:10" ht="12" customHeight="1" x14ac:dyDescent="0.3">
      <c r="H1105" s="97"/>
      <c r="J1105" s="98"/>
    </row>
    <row r="1106" spans="8:10" ht="12" customHeight="1" x14ac:dyDescent="0.3">
      <c r="H1106" s="97"/>
      <c r="J1106" s="98"/>
    </row>
    <row r="1107" spans="8:10" ht="12" customHeight="1" x14ac:dyDescent="0.3">
      <c r="H1107" s="97"/>
      <c r="J1107" s="98"/>
    </row>
    <row r="1108" spans="8:10" ht="12" customHeight="1" x14ac:dyDescent="0.3">
      <c r="H1108" s="97"/>
      <c r="J1108" s="98"/>
    </row>
    <row r="1109" spans="8:10" ht="12" customHeight="1" x14ac:dyDescent="0.3">
      <c r="H1109" s="97"/>
      <c r="J1109" s="98"/>
    </row>
    <row r="1110" spans="8:10" ht="12" customHeight="1" x14ac:dyDescent="0.3">
      <c r="H1110" s="97"/>
      <c r="J1110" s="98"/>
    </row>
    <row r="1111" spans="8:10" ht="12" customHeight="1" x14ac:dyDescent="0.3">
      <c r="H1111" s="97"/>
      <c r="J1111" s="98"/>
    </row>
    <row r="1112" spans="8:10" ht="12" customHeight="1" x14ac:dyDescent="0.3">
      <c r="H1112" s="97"/>
      <c r="J1112" s="98"/>
    </row>
    <row r="1113" spans="8:10" ht="12" customHeight="1" x14ac:dyDescent="0.3">
      <c r="H1113" s="97"/>
      <c r="J1113" s="98"/>
    </row>
    <row r="1114" spans="8:10" ht="12" customHeight="1" x14ac:dyDescent="0.3">
      <c r="H1114" s="97"/>
      <c r="J1114" s="98"/>
    </row>
    <row r="1115" spans="8:10" ht="12" customHeight="1" x14ac:dyDescent="0.3">
      <c r="H1115" s="97"/>
      <c r="J1115" s="98"/>
    </row>
    <row r="1116" spans="8:10" ht="12" customHeight="1" x14ac:dyDescent="0.3">
      <c r="H1116" s="97"/>
      <c r="J1116" s="98"/>
    </row>
    <row r="1117" spans="8:10" ht="12" customHeight="1" x14ac:dyDescent="0.3">
      <c r="H1117" s="97"/>
      <c r="J1117" s="98"/>
    </row>
    <row r="1118" spans="8:10" ht="12" customHeight="1" x14ac:dyDescent="0.3">
      <c r="H1118" s="97"/>
      <c r="J1118" s="98"/>
    </row>
    <row r="1119" spans="8:10" ht="12" customHeight="1" x14ac:dyDescent="0.3">
      <c r="H1119" s="97"/>
      <c r="J1119" s="98"/>
    </row>
    <row r="1120" spans="8:10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  <row r="1366" spans="8:10" ht="12" customHeight="1" x14ac:dyDescent="0.3">
      <c r="H1366" s="97"/>
      <c r="J1366" s="98"/>
    </row>
    <row r="1367" spans="8:10" ht="12" customHeight="1" x14ac:dyDescent="0.3">
      <c r="H1367" s="97"/>
      <c r="J1367" s="98"/>
    </row>
    <row r="1368" spans="8:10" ht="12" customHeight="1" x14ac:dyDescent="0.3">
      <c r="H1368" s="97"/>
      <c r="J1368" s="98"/>
    </row>
    <row r="1369" spans="8:10" ht="12" customHeight="1" x14ac:dyDescent="0.3">
      <c r="H1369" s="97"/>
      <c r="J1369" s="98"/>
    </row>
    <row r="1370" spans="8:10" ht="12" customHeight="1" x14ac:dyDescent="0.3">
      <c r="H1370" s="97"/>
      <c r="J1370" s="98"/>
    </row>
    <row r="1371" spans="8:10" ht="12" customHeight="1" x14ac:dyDescent="0.3">
      <c r="H1371" s="97"/>
      <c r="J1371" s="98"/>
    </row>
    <row r="1372" spans="8:10" ht="12" customHeight="1" x14ac:dyDescent="0.3">
      <c r="H1372" s="97"/>
      <c r="J1372" s="98"/>
    </row>
    <row r="1373" spans="8:10" ht="12" customHeight="1" x14ac:dyDescent="0.3">
      <c r="H1373" s="97"/>
      <c r="J1373" s="98"/>
    </row>
    <row r="1374" spans="8:10" ht="12" customHeight="1" x14ac:dyDescent="0.3">
      <c r="H1374" s="97"/>
      <c r="J1374" s="98"/>
    </row>
    <row r="1375" spans="8:10" ht="12" customHeight="1" x14ac:dyDescent="0.3">
      <c r="H1375" s="97"/>
      <c r="J1375" s="98"/>
    </row>
    <row r="1376" spans="8:10" ht="12" customHeight="1" x14ac:dyDescent="0.3">
      <c r="H1376" s="97"/>
      <c r="J1376" s="98"/>
    </row>
    <row r="1377" spans="8:10" ht="12" customHeight="1" x14ac:dyDescent="0.3">
      <c r="H1377" s="97"/>
      <c r="J1377" s="98"/>
    </row>
    <row r="1378" spans="8:10" ht="12" customHeight="1" x14ac:dyDescent="0.3">
      <c r="H1378" s="97"/>
      <c r="J1378" s="98"/>
    </row>
    <row r="1379" spans="8:10" ht="12" customHeight="1" x14ac:dyDescent="0.3">
      <c r="H1379" s="97"/>
      <c r="J1379" s="98"/>
    </row>
    <row r="1380" spans="8:10" ht="12" customHeight="1" x14ac:dyDescent="0.3">
      <c r="H1380" s="97"/>
      <c r="J1380" s="98"/>
    </row>
    <row r="1381" spans="8:10" ht="12" customHeight="1" x14ac:dyDescent="0.3">
      <c r="H1381" s="97"/>
      <c r="J1381" s="98"/>
    </row>
    <row r="1382" spans="8:10" ht="12" customHeight="1" x14ac:dyDescent="0.3">
      <c r="H1382" s="97"/>
      <c r="J1382" s="98"/>
    </row>
    <row r="1383" spans="8:10" ht="12" customHeight="1" x14ac:dyDescent="0.3">
      <c r="H1383" s="97"/>
      <c r="J1383" s="98"/>
    </row>
    <row r="1384" spans="8:10" ht="12" customHeight="1" x14ac:dyDescent="0.3">
      <c r="H1384" s="97"/>
      <c r="J1384" s="98"/>
    </row>
    <row r="1385" spans="8:10" ht="12" customHeight="1" x14ac:dyDescent="0.3">
      <c r="H1385" s="97"/>
      <c r="J1385" s="98"/>
    </row>
    <row r="1386" spans="8:10" ht="12" customHeight="1" x14ac:dyDescent="0.3">
      <c r="H1386" s="97"/>
      <c r="J1386" s="98"/>
    </row>
    <row r="1387" spans="8:10" ht="12" customHeight="1" x14ac:dyDescent="0.3">
      <c r="H1387" s="97"/>
      <c r="J1387" s="98"/>
    </row>
    <row r="1388" spans="8:10" ht="12" customHeight="1" x14ac:dyDescent="0.3">
      <c r="H1388" s="97"/>
      <c r="J1388" s="98"/>
    </row>
    <row r="1389" spans="8:10" ht="12" customHeight="1" x14ac:dyDescent="0.3">
      <c r="H1389" s="97"/>
      <c r="J1389" s="98"/>
    </row>
    <row r="1390" spans="8:10" ht="12" customHeight="1" x14ac:dyDescent="0.3">
      <c r="H1390" s="97"/>
      <c r="J1390" s="98"/>
    </row>
    <row r="1391" spans="8:10" ht="12" customHeight="1" x14ac:dyDescent="0.3">
      <c r="H1391" s="97"/>
      <c r="J1391" s="98"/>
    </row>
    <row r="1392" spans="8:10" ht="12" customHeight="1" x14ac:dyDescent="0.3">
      <c r="H1392" s="97"/>
      <c r="J1392" s="98"/>
    </row>
    <row r="1393" spans="8:10" ht="12" customHeight="1" x14ac:dyDescent="0.3">
      <c r="H1393" s="97"/>
      <c r="J1393" s="98"/>
    </row>
    <row r="1394" spans="8:10" ht="12" customHeight="1" x14ac:dyDescent="0.3">
      <c r="H1394" s="97"/>
      <c r="J1394" s="98"/>
    </row>
    <row r="1395" spans="8:10" ht="12" customHeight="1" x14ac:dyDescent="0.3">
      <c r="H1395" s="97"/>
      <c r="J1395" s="98"/>
    </row>
    <row r="1396" spans="8:10" ht="12" customHeight="1" x14ac:dyDescent="0.3">
      <c r="H1396" s="97"/>
      <c r="J1396" s="98"/>
    </row>
    <row r="1397" spans="8:10" ht="12" customHeight="1" x14ac:dyDescent="0.3">
      <c r="H1397" s="97"/>
      <c r="J1397" s="98"/>
    </row>
    <row r="1398" spans="8:10" ht="12" customHeight="1" x14ac:dyDescent="0.3">
      <c r="H1398" s="97"/>
      <c r="J1398" s="98"/>
    </row>
    <row r="1399" spans="8:10" ht="12" customHeight="1" x14ac:dyDescent="0.3">
      <c r="H1399" s="97"/>
      <c r="J1399" s="98"/>
    </row>
    <row r="1400" spans="8:10" ht="12" customHeight="1" x14ac:dyDescent="0.3">
      <c r="H1400" s="97"/>
      <c r="J1400" s="98"/>
    </row>
    <row r="1401" spans="8:10" ht="12" customHeight="1" x14ac:dyDescent="0.3">
      <c r="H1401" s="97"/>
      <c r="J1401" s="98"/>
    </row>
    <row r="1402" spans="8:10" ht="12" customHeight="1" x14ac:dyDescent="0.3">
      <c r="H1402" s="97"/>
      <c r="J1402" s="98"/>
    </row>
    <row r="1403" spans="8:10" ht="12" customHeight="1" x14ac:dyDescent="0.3">
      <c r="H1403" s="97"/>
      <c r="J1403" s="98"/>
    </row>
    <row r="1404" spans="8:10" ht="12" customHeight="1" x14ac:dyDescent="0.3">
      <c r="H1404" s="97"/>
      <c r="J1404" s="98"/>
    </row>
    <row r="1405" spans="8:10" ht="12" customHeight="1" x14ac:dyDescent="0.3">
      <c r="H1405" s="97"/>
      <c r="J1405" s="98"/>
    </row>
    <row r="1406" spans="8:10" ht="12" customHeight="1" x14ac:dyDescent="0.3">
      <c r="H1406" s="97"/>
      <c r="J1406" s="98"/>
    </row>
    <row r="1407" spans="8:10" ht="12" customHeight="1" x14ac:dyDescent="0.3">
      <c r="H1407" s="97"/>
      <c r="J1407" s="98"/>
    </row>
    <row r="1408" spans="8:10" ht="12" customHeight="1" x14ac:dyDescent="0.3">
      <c r="H1408" s="97"/>
      <c r="J1408" s="98"/>
    </row>
    <row r="1409" spans="8:10" ht="12" customHeight="1" x14ac:dyDescent="0.3">
      <c r="H1409" s="97"/>
      <c r="J1409" s="98"/>
    </row>
    <row r="1410" spans="8:10" ht="12" customHeight="1" x14ac:dyDescent="0.3">
      <c r="H1410" s="97"/>
      <c r="J1410" s="98"/>
    </row>
    <row r="1411" spans="8:10" ht="12" customHeight="1" x14ac:dyDescent="0.3">
      <c r="H1411" s="97"/>
      <c r="J1411" s="98"/>
    </row>
    <row r="1412" spans="8:10" ht="12" customHeight="1" x14ac:dyDescent="0.3">
      <c r="H1412" s="97"/>
      <c r="J1412" s="98"/>
    </row>
    <row r="1413" spans="8:10" ht="12" customHeight="1" x14ac:dyDescent="0.3">
      <c r="H1413" s="97"/>
      <c r="J1413" s="98"/>
    </row>
    <row r="1414" spans="8:10" ht="12" customHeight="1" x14ac:dyDescent="0.3">
      <c r="H1414" s="97"/>
      <c r="J1414" s="98"/>
    </row>
    <row r="1415" spans="8:10" ht="12" customHeight="1" x14ac:dyDescent="0.3">
      <c r="H1415" s="97"/>
      <c r="J1415" s="98"/>
    </row>
    <row r="1416" spans="8:10" ht="12" customHeight="1" x14ac:dyDescent="0.3">
      <c r="H1416" s="97"/>
      <c r="J1416" s="98"/>
    </row>
    <row r="1417" spans="8:10" ht="12" customHeight="1" x14ac:dyDescent="0.3">
      <c r="H1417" s="97"/>
      <c r="J1417" s="98"/>
    </row>
    <row r="1418" spans="8:10" ht="12" customHeight="1" x14ac:dyDescent="0.3">
      <c r="H1418" s="97"/>
      <c r="J1418" s="98"/>
    </row>
    <row r="1419" spans="8:10" ht="12" customHeight="1" x14ac:dyDescent="0.3">
      <c r="H1419" s="97"/>
      <c r="J1419" s="98"/>
    </row>
    <row r="1420" spans="8:10" ht="12" customHeight="1" x14ac:dyDescent="0.3">
      <c r="H1420" s="97"/>
      <c r="J1420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1:I315"/>
  <sheetViews>
    <sheetView tabSelected="1" topLeftCell="A298" zoomScaleNormal="100" workbookViewId="0">
      <selection activeCell="I316" sqref="I316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383</v>
      </c>
      <c r="B1" s="160">
        <v>2021</v>
      </c>
    </row>
    <row r="3" spans="1:9" x14ac:dyDescent="0.25">
      <c r="G3" s="118" t="s">
        <v>173</v>
      </c>
    </row>
    <row r="4" spans="1:9" ht="37.5" x14ac:dyDescent="0.25">
      <c r="A4" s="118" t="s">
        <v>30</v>
      </c>
      <c r="B4" s="118" t="s">
        <v>65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174</v>
      </c>
      <c r="H4" s="136" t="s">
        <v>51</v>
      </c>
      <c r="I4" s="136" t="s">
        <v>176</v>
      </c>
    </row>
    <row r="5" spans="1:9" x14ac:dyDescent="0.25">
      <c r="A5">
        <v>3</v>
      </c>
      <c r="B5" t="s">
        <v>105</v>
      </c>
      <c r="C5" t="s">
        <v>40</v>
      </c>
      <c r="D5">
        <v>2</v>
      </c>
      <c r="E5" s="119">
        <v>4.7</v>
      </c>
      <c r="F5" s="119">
        <v>7.6</v>
      </c>
      <c r="G5" s="119">
        <v>507.6</v>
      </c>
      <c r="H5" s="119">
        <v>313.19999999999993</v>
      </c>
      <c r="I5" s="119">
        <v>820.8</v>
      </c>
    </row>
    <row r="6" spans="1:9" x14ac:dyDescent="0.25">
      <c r="C6" t="s">
        <v>39</v>
      </c>
      <c r="D6">
        <v>2</v>
      </c>
      <c r="E6" s="119">
        <v>4.7</v>
      </c>
      <c r="F6" s="119">
        <v>7.6</v>
      </c>
      <c r="G6" s="119">
        <v>507.6</v>
      </c>
      <c r="H6" s="119">
        <v>313.19999999999993</v>
      </c>
      <c r="I6" s="119">
        <v>820.8</v>
      </c>
    </row>
    <row r="7" spans="1:9" x14ac:dyDescent="0.25">
      <c r="C7" t="s">
        <v>38</v>
      </c>
      <c r="D7">
        <v>1</v>
      </c>
      <c r="E7" s="119">
        <v>5.05</v>
      </c>
      <c r="F7" s="119">
        <v>7.3</v>
      </c>
      <c r="G7" s="119">
        <v>1111</v>
      </c>
      <c r="H7" s="119">
        <v>495</v>
      </c>
      <c r="I7" s="119">
        <v>1606</v>
      </c>
    </row>
    <row r="8" spans="1:9" x14ac:dyDescent="0.25">
      <c r="C8" t="s">
        <v>60</v>
      </c>
      <c r="D8">
        <v>2</v>
      </c>
      <c r="E8" s="119">
        <v>28</v>
      </c>
      <c r="F8" s="119">
        <v>45</v>
      </c>
      <c r="G8" s="119">
        <v>56</v>
      </c>
      <c r="H8" s="119">
        <v>34</v>
      </c>
      <c r="I8" s="119">
        <v>90</v>
      </c>
    </row>
    <row r="9" spans="1:9" x14ac:dyDescent="0.25">
      <c r="C9" t="s">
        <v>251</v>
      </c>
      <c r="G9" s="119">
        <v>2816</v>
      </c>
      <c r="H9" s="119">
        <v>395.99999999999977</v>
      </c>
      <c r="I9" s="119">
        <v>3212</v>
      </c>
    </row>
    <row r="10" spans="1:9" x14ac:dyDescent="0.25">
      <c r="B10" s="145" t="s">
        <v>238</v>
      </c>
      <c r="C10" s="145"/>
      <c r="D10" s="145"/>
      <c r="E10" s="145"/>
      <c r="F10" s="145"/>
      <c r="G10" s="146">
        <v>4998.2</v>
      </c>
      <c r="H10" s="146">
        <v>1551.3999999999996</v>
      </c>
      <c r="I10" s="146">
        <v>6549.6</v>
      </c>
    </row>
    <row r="11" spans="1:9" x14ac:dyDescent="0.25">
      <c r="B11" t="s">
        <v>81</v>
      </c>
      <c r="C11" t="s">
        <v>26</v>
      </c>
      <c r="D11">
        <v>4</v>
      </c>
      <c r="E11" s="119">
        <v>16</v>
      </c>
      <c r="F11" s="119">
        <v>19</v>
      </c>
      <c r="G11" s="119">
        <v>320</v>
      </c>
      <c r="H11" s="119">
        <v>60</v>
      </c>
      <c r="I11" s="119">
        <v>380</v>
      </c>
    </row>
    <row r="12" spans="1:9" x14ac:dyDescent="0.25">
      <c r="C12" t="s">
        <v>40</v>
      </c>
      <c r="D12">
        <v>4</v>
      </c>
      <c r="E12" s="119">
        <v>4.7</v>
      </c>
      <c r="F12" s="119">
        <v>7.6</v>
      </c>
      <c r="G12" s="119">
        <v>1015.2</v>
      </c>
      <c r="H12" s="119">
        <v>626.39999999999986</v>
      </c>
      <c r="I12" s="119">
        <v>1641.6</v>
      </c>
    </row>
    <row r="13" spans="1:9" x14ac:dyDescent="0.25">
      <c r="D13">
        <v>5</v>
      </c>
      <c r="E13" s="119">
        <v>4.7</v>
      </c>
      <c r="F13" s="119">
        <v>6.7</v>
      </c>
      <c r="G13" s="119">
        <v>1269</v>
      </c>
      <c r="H13" s="119">
        <v>540</v>
      </c>
      <c r="I13" s="119">
        <v>1809</v>
      </c>
    </row>
    <row r="14" spans="1:9" x14ac:dyDescent="0.25">
      <c r="C14" t="s">
        <v>39</v>
      </c>
      <c r="D14">
        <v>4</v>
      </c>
      <c r="E14" s="119">
        <v>4.7</v>
      </c>
      <c r="F14" s="119">
        <v>7.6</v>
      </c>
      <c r="G14" s="119">
        <v>1015.2</v>
      </c>
      <c r="H14" s="119">
        <v>626.39999999999986</v>
      </c>
      <c r="I14" s="119">
        <v>1641.6</v>
      </c>
    </row>
    <row r="15" spans="1:9" x14ac:dyDescent="0.25">
      <c r="D15">
        <v>7</v>
      </c>
      <c r="E15" s="119">
        <v>4.7</v>
      </c>
      <c r="F15" s="119">
        <v>6.7</v>
      </c>
      <c r="G15" s="119">
        <v>1776.6000000000001</v>
      </c>
      <c r="H15" s="119">
        <v>756</v>
      </c>
      <c r="I15" s="119">
        <v>2532.6000000000004</v>
      </c>
    </row>
    <row r="16" spans="1:9" x14ac:dyDescent="0.25">
      <c r="C16" t="s">
        <v>38</v>
      </c>
      <c r="D16">
        <v>1</v>
      </c>
      <c r="E16" s="119">
        <v>5.05</v>
      </c>
      <c r="F16" s="119">
        <v>6.8</v>
      </c>
      <c r="G16" s="119">
        <v>1111</v>
      </c>
      <c r="H16" s="119">
        <v>385</v>
      </c>
      <c r="I16" s="119">
        <v>1496</v>
      </c>
    </row>
    <row r="17" spans="2:9" x14ac:dyDescent="0.25">
      <c r="C17" t="s">
        <v>251</v>
      </c>
      <c r="G17" s="119">
        <v>15488</v>
      </c>
      <c r="H17" s="119">
        <v>1627.9999999999993</v>
      </c>
      <c r="I17" s="119">
        <v>17116</v>
      </c>
    </row>
    <row r="18" spans="2:9" x14ac:dyDescent="0.25">
      <c r="C18" t="s">
        <v>281</v>
      </c>
      <c r="D18">
        <v>2</v>
      </c>
      <c r="E18" s="119">
        <v>7.2</v>
      </c>
      <c r="F18" s="119">
        <v>7.8</v>
      </c>
      <c r="G18" s="119">
        <v>3240</v>
      </c>
      <c r="H18" s="119">
        <v>269.99999999999983</v>
      </c>
      <c r="I18" s="119">
        <v>3510</v>
      </c>
    </row>
    <row r="19" spans="2:9" x14ac:dyDescent="0.25">
      <c r="B19" s="145" t="s">
        <v>236</v>
      </c>
      <c r="C19" s="145"/>
      <c r="D19" s="145"/>
      <c r="E19" s="145"/>
      <c r="F19" s="145"/>
      <c r="G19" s="146">
        <v>25235</v>
      </c>
      <c r="H19" s="146">
        <v>4891.7999999999993</v>
      </c>
      <c r="I19" s="146">
        <v>30126.799999999999</v>
      </c>
    </row>
    <row r="20" spans="2:9" x14ac:dyDescent="0.25">
      <c r="B20" t="s">
        <v>109</v>
      </c>
      <c r="C20" t="s">
        <v>26</v>
      </c>
      <c r="D20">
        <v>4</v>
      </c>
      <c r="E20" s="119">
        <v>16</v>
      </c>
      <c r="F20" s="119">
        <v>19</v>
      </c>
      <c r="G20" s="119">
        <v>320</v>
      </c>
      <c r="H20" s="119">
        <v>60</v>
      </c>
      <c r="I20" s="119">
        <v>380</v>
      </c>
    </row>
    <row r="21" spans="2:9" x14ac:dyDescent="0.25">
      <c r="C21" t="s">
        <v>34</v>
      </c>
      <c r="G21" s="119">
        <v>150</v>
      </c>
      <c r="H21" s="119">
        <v>125.00000000000003</v>
      </c>
      <c r="I21" s="119">
        <v>275</v>
      </c>
    </row>
    <row r="22" spans="2:9" x14ac:dyDescent="0.25">
      <c r="C22" t="s">
        <v>188</v>
      </c>
      <c r="D22">
        <v>5</v>
      </c>
      <c r="E22" s="119">
        <v>4.7</v>
      </c>
      <c r="F22" s="119">
        <v>7.8</v>
      </c>
      <c r="G22" s="119">
        <v>705</v>
      </c>
      <c r="H22" s="119">
        <v>464.99999999999994</v>
      </c>
      <c r="I22" s="119">
        <v>1170</v>
      </c>
    </row>
    <row r="23" spans="2:9" x14ac:dyDescent="0.25">
      <c r="C23" t="s">
        <v>274</v>
      </c>
      <c r="G23" s="119">
        <v>7040</v>
      </c>
      <c r="H23" s="119">
        <v>1209.9999999999995</v>
      </c>
      <c r="I23" s="119">
        <v>8250</v>
      </c>
    </row>
    <row r="24" spans="2:9" x14ac:dyDescent="0.25">
      <c r="B24" s="145" t="s">
        <v>240</v>
      </c>
      <c r="C24" s="145"/>
      <c r="D24" s="145"/>
      <c r="E24" s="145"/>
      <c r="F24" s="145"/>
      <c r="G24" s="146">
        <v>8215</v>
      </c>
      <c r="H24" s="146">
        <v>1859.9999999999995</v>
      </c>
      <c r="I24" s="146">
        <v>10075</v>
      </c>
    </row>
    <row r="25" spans="2:9" x14ac:dyDescent="0.25">
      <c r="B25" t="s">
        <v>195</v>
      </c>
      <c r="C25" t="s">
        <v>26</v>
      </c>
      <c r="D25">
        <v>3</v>
      </c>
      <c r="E25" s="119">
        <v>16</v>
      </c>
      <c r="F25" s="119">
        <v>20</v>
      </c>
      <c r="G25" s="119">
        <v>0</v>
      </c>
      <c r="H25" s="119">
        <v>0</v>
      </c>
      <c r="I25" s="119">
        <v>0</v>
      </c>
    </row>
    <row r="26" spans="2:9" x14ac:dyDescent="0.25">
      <c r="C26" t="s">
        <v>40</v>
      </c>
      <c r="D26">
        <v>2</v>
      </c>
      <c r="E26" s="119">
        <v>4.7</v>
      </c>
      <c r="F26" s="119">
        <v>8.5</v>
      </c>
      <c r="G26" s="119">
        <v>0</v>
      </c>
      <c r="H26" s="119">
        <v>0</v>
      </c>
      <c r="I26" s="119">
        <v>0</v>
      </c>
    </row>
    <row r="27" spans="2:9" x14ac:dyDescent="0.25">
      <c r="C27" t="s">
        <v>39</v>
      </c>
      <c r="D27">
        <v>2</v>
      </c>
      <c r="E27" s="119">
        <v>4.7</v>
      </c>
      <c r="F27" s="119">
        <v>8.5</v>
      </c>
      <c r="G27" s="119">
        <v>0</v>
      </c>
      <c r="H27" s="119">
        <v>0</v>
      </c>
      <c r="I27" s="119">
        <v>0</v>
      </c>
    </row>
    <row r="28" spans="2:9" x14ac:dyDescent="0.25">
      <c r="C28" t="s">
        <v>18</v>
      </c>
      <c r="D28">
        <v>3</v>
      </c>
      <c r="E28" s="119">
        <v>10.5</v>
      </c>
      <c r="F28" s="119">
        <v>12.3</v>
      </c>
      <c r="G28" s="119">
        <v>0</v>
      </c>
      <c r="H28" s="119">
        <v>0</v>
      </c>
      <c r="I28" s="119">
        <v>0</v>
      </c>
    </row>
    <row r="29" spans="2:9" x14ac:dyDescent="0.25">
      <c r="C29" t="s">
        <v>200</v>
      </c>
      <c r="D29">
        <v>2</v>
      </c>
      <c r="E29" s="119">
        <v>22</v>
      </c>
      <c r="F29" s="119">
        <v>26</v>
      </c>
      <c r="G29" s="119">
        <v>0</v>
      </c>
      <c r="H29" s="119">
        <v>0</v>
      </c>
      <c r="I29" s="119">
        <v>0</v>
      </c>
    </row>
    <row r="30" spans="2:9" x14ac:dyDescent="0.25">
      <c r="C30" t="s">
        <v>60</v>
      </c>
      <c r="D30">
        <v>4</v>
      </c>
      <c r="E30" s="119">
        <v>28</v>
      </c>
      <c r="F30" s="119">
        <v>45</v>
      </c>
      <c r="G30" s="119">
        <v>0</v>
      </c>
      <c r="H30" s="119">
        <v>0</v>
      </c>
      <c r="I30" s="119">
        <v>0</v>
      </c>
    </row>
    <row r="31" spans="2:9" x14ac:dyDescent="0.25">
      <c r="C31" t="s">
        <v>269</v>
      </c>
      <c r="D31">
        <v>2</v>
      </c>
      <c r="E31" s="119">
        <v>305</v>
      </c>
      <c r="F31" s="119">
        <v>380</v>
      </c>
      <c r="G31" s="119">
        <v>0</v>
      </c>
      <c r="H31" s="119">
        <v>0</v>
      </c>
      <c r="I31" s="119">
        <v>0</v>
      </c>
    </row>
    <row r="32" spans="2:9" x14ac:dyDescent="0.25">
      <c r="C32" t="s">
        <v>270</v>
      </c>
      <c r="D32">
        <v>1</v>
      </c>
      <c r="E32" s="119">
        <v>50</v>
      </c>
      <c r="F32" s="119">
        <v>68</v>
      </c>
      <c r="G32" s="119">
        <v>0</v>
      </c>
      <c r="H32" s="119">
        <v>0</v>
      </c>
      <c r="I32" s="119">
        <v>0</v>
      </c>
    </row>
    <row r="33" spans="1:9" x14ac:dyDescent="0.25">
      <c r="C33" t="s">
        <v>271</v>
      </c>
      <c r="D33">
        <v>2</v>
      </c>
      <c r="E33" s="119">
        <v>50</v>
      </c>
      <c r="F33" s="119">
        <v>65</v>
      </c>
      <c r="G33" s="119">
        <v>0</v>
      </c>
      <c r="H33" s="119">
        <v>0</v>
      </c>
      <c r="I33" s="119">
        <v>0</v>
      </c>
    </row>
    <row r="34" spans="1:9" x14ac:dyDescent="0.25">
      <c r="C34" t="s">
        <v>272</v>
      </c>
      <c r="D34">
        <v>1</v>
      </c>
      <c r="E34" s="119">
        <v>28.8</v>
      </c>
      <c r="F34" s="119">
        <v>42</v>
      </c>
      <c r="G34" s="119">
        <v>0</v>
      </c>
      <c r="H34" s="119">
        <v>0</v>
      </c>
      <c r="I34" s="119">
        <v>0</v>
      </c>
    </row>
    <row r="35" spans="1:9" x14ac:dyDescent="0.25">
      <c r="C35" t="s">
        <v>273</v>
      </c>
      <c r="D35">
        <v>1</v>
      </c>
      <c r="E35" s="119">
        <v>42</v>
      </c>
      <c r="F35" s="119">
        <v>60</v>
      </c>
      <c r="G35" s="119">
        <v>0</v>
      </c>
      <c r="H35" s="119">
        <v>0</v>
      </c>
      <c r="I35" s="119">
        <v>0</v>
      </c>
    </row>
    <row r="36" spans="1:9" x14ac:dyDescent="0.25">
      <c r="B36" s="145" t="s">
        <v>241</v>
      </c>
      <c r="C36" s="145"/>
      <c r="D36" s="145"/>
      <c r="E36" s="145"/>
      <c r="F36" s="145"/>
      <c r="G36" s="146">
        <v>0</v>
      </c>
      <c r="H36" s="146">
        <v>0</v>
      </c>
      <c r="I36" s="146">
        <v>0</v>
      </c>
    </row>
    <row r="37" spans="1:9" x14ac:dyDescent="0.25">
      <c r="B37" t="s">
        <v>243</v>
      </c>
      <c r="C37" t="s">
        <v>18</v>
      </c>
      <c r="D37">
        <v>1</v>
      </c>
      <c r="E37" s="119">
        <v>10.5</v>
      </c>
      <c r="F37" s="119">
        <v>12</v>
      </c>
      <c r="G37" s="119">
        <v>210</v>
      </c>
      <c r="H37" s="119">
        <v>30</v>
      </c>
      <c r="I37" s="119">
        <v>240</v>
      </c>
    </row>
    <row r="38" spans="1:9" x14ac:dyDescent="0.25">
      <c r="B38" s="145" t="s">
        <v>244</v>
      </c>
      <c r="C38" s="145"/>
      <c r="D38" s="145"/>
      <c r="E38" s="145"/>
      <c r="F38" s="145"/>
      <c r="G38" s="146">
        <v>210</v>
      </c>
      <c r="H38" s="146">
        <v>30</v>
      </c>
      <c r="I38" s="146">
        <v>240</v>
      </c>
    </row>
    <row r="39" spans="1:9" x14ac:dyDescent="0.25">
      <c r="B39" t="s">
        <v>264</v>
      </c>
      <c r="C39" t="s">
        <v>36</v>
      </c>
      <c r="D39">
        <v>2</v>
      </c>
      <c r="E39" s="119">
        <v>6.6</v>
      </c>
      <c r="F39" s="119">
        <v>6.95</v>
      </c>
      <c r="G39" s="119">
        <v>2904</v>
      </c>
      <c r="H39" s="119">
        <v>154.00000000000023</v>
      </c>
      <c r="I39" s="119">
        <v>3058</v>
      </c>
    </row>
    <row r="40" spans="1:9" x14ac:dyDescent="0.25">
      <c r="C40" t="s">
        <v>251</v>
      </c>
      <c r="G40" s="119">
        <v>2816</v>
      </c>
      <c r="H40" s="119">
        <v>241.99999999999991</v>
      </c>
      <c r="I40" s="119">
        <v>3058</v>
      </c>
    </row>
    <row r="41" spans="1:9" x14ac:dyDescent="0.25">
      <c r="C41" t="s">
        <v>265</v>
      </c>
      <c r="D41">
        <v>3</v>
      </c>
      <c r="E41" s="119">
        <v>5.25</v>
      </c>
      <c r="F41" s="119">
        <v>6.95</v>
      </c>
      <c r="G41" s="119">
        <v>3543.75</v>
      </c>
      <c r="H41" s="119">
        <v>1147.5000000000002</v>
      </c>
      <c r="I41" s="119">
        <v>4691.25</v>
      </c>
    </row>
    <row r="42" spans="1:9" x14ac:dyDescent="0.25">
      <c r="B42" s="145" t="s">
        <v>266</v>
      </c>
      <c r="C42" s="145"/>
      <c r="D42" s="145"/>
      <c r="E42" s="145"/>
      <c r="F42" s="145"/>
      <c r="G42" s="146">
        <v>9263.75</v>
      </c>
      <c r="H42" s="146">
        <v>1543.5000000000005</v>
      </c>
      <c r="I42" s="146">
        <v>10807.25</v>
      </c>
    </row>
    <row r="43" spans="1:9" x14ac:dyDescent="0.25">
      <c r="A43" s="120" t="s">
        <v>267</v>
      </c>
      <c r="B43" s="120"/>
      <c r="C43" s="120"/>
      <c r="D43" s="120"/>
      <c r="E43" s="120"/>
      <c r="F43" s="120"/>
      <c r="G43" s="121">
        <v>47921.95</v>
      </c>
      <c r="H43" s="121">
        <v>9876.6999999999971</v>
      </c>
      <c r="I43" s="121">
        <v>57798.65</v>
      </c>
    </row>
    <row r="44" spans="1:9" x14ac:dyDescent="0.25">
      <c r="A44">
        <v>4</v>
      </c>
      <c r="B44" t="s">
        <v>105</v>
      </c>
      <c r="C44" t="s">
        <v>251</v>
      </c>
      <c r="G44" s="119">
        <v>3300</v>
      </c>
      <c r="H44" s="119">
        <v>176.00000000000017</v>
      </c>
      <c r="I44" s="119">
        <v>3476</v>
      </c>
    </row>
    <row r="45" spans="1:9" x14ac:dyDescent="0.25">
      <c r="C45" t="s">
        <v>291</v>
      </c>
      <c r="D45">
        <v>1</v>
      </c>
      <c r="E45" s="119">
        <v>7.6</v>
      </c>
      <c r="F45" s="119">
        <v>7.9</v>
      </c>
      <c r="G45" s="119">
        <v>1672</v>
      </c>
      <c r="H45" s="119">
        <v>66.000000000000156</v>
      </c>
      <c r="I45" s="119">
        <v>1738.0000000000002</v>
      </c>
    </row>
    <row r="46" spans="1:9" x14ac:dyDescent="0.25">
      <c r="C46" t="s">
        <v>292</v>
      </c>
      <c r="D46">
        <v>5</v>
      </c>
      <c r="E46" s="119">
        <v>7.5</v>
      </c>
      <c r="F46" s="119">
        <v>8.4</v>
      </c>
      <c r="G46" s="119">
        <v>2025</v>
      </c>
      <c r="H46" s="119">
        <v>243.00000000000011</v>
      </c>
      <c r="I46" s="119">
        <v>2268</v>
      </c>
    </row>
    <row r="47" spans="1:9" x14ac:dyDescent="0.25">
      <c r="B47" s="145" t="s">
        <v>238</v>
      </c>
      <c r="C47" s="145"/>
      <c r="D47" s="145"/>
      <c r="E47" s="145"/>
      <c r="F47" s="145"/>
      <c r="G47" s="146">
        <v>6997</v>
      </c>
      <c r="H47" s="146">
        <v>485.00000000000045</v>
      </c>
      <c r="I47" s="146">
        <v>7482</v>
      </c>
    </row>
    <row r="48" spans="1:9" x14ac:dyDescent="0.25">
      <c r="B48" t="s">
        <v>66</v>
      </c>
      <c r="C48" t="s">
        <v>286</v>
      </c>
      <c r="D48">
        <v>2</v>
      </c>
      <c r="E48" s="119">
        <v>11.5</v>
      </c>
      <c r="F48" s="119">
        <v>13</v>
      </c>
      <c r="G48" s="119">
        <v>460</v>
      </c>
      <c r="H48" s="119">
        <v>60</v>
      </c>
      <c r="I48" s="119">
        <v>520</v>
      </c>
    </row>
    <row r="49" spans="2:9" x14ac:dyDescent="0.25">
      <c r="B49" s="145" t="s">
        <v>233</v>
      </c>
      <c r="C49" s="145"/>
      <c r="D49" s="145"/>
      <c r="E49" s="145"/>
      <c r="F49" s="145"/>
      <c r="G49" s="146">
        <v>460</v>
      </c>
      <c r="H49" s="146">
        <v>60</v>
      </c>
      <c r="I49" s="146">
        <v>520</v>
      </c>
    </row>
    <row r="50" spans="2:9" x14ac:dyDescent="0.25">
      <c r="B50" t="s">
        <v>63</v>
      </c>
      <c r="C50" t="s">
        <v>26</v>
      </c>
      <c r="D50">
        <v>5</v>
      </c>
      <c r="E50" s="119">
        <v>16</v>
      </c>
      <c r="F50" s="119">
        <v>20</v>
      </c>
      <c r="G50" s="119">
        <v>400</v>
      </c>
      <c r="H50" s="119">
        <v>100</v>
      </c>
      <c r="I50" s="119">
        <v>500</v>
      </c>
    </row>
    <row r="51" spans="2:9" x14ac:dyDescent="0.25">
      <c r="C51" t="s">
        <v>40</v>
      </c>
      <c r="D51">
        <v>1</v>
      </c>
      <c r="E51" s="119">
        <v>7.3</v>
      </c>
      <c r="F51" s="119">
        <v>8.5</v>
      </c>
      <c r="G51" s="119">
        <v>394.2</v>
      </c>
      <c r="H51" s="119">
        <v>64.800000000000011</v>
      </c>
      <c r="I51" s="119">
        <v>459</v>
      </c>
    </row>
    <row r="52" spans="2:9" x14ac:dyDescent="0.25">
      <c r="C52" t="s">
        <v>36</v>
      </c>
      <c r="D52">
        <v>3</v>
      </c>
      <c r="E52" s="119">
        <v>6.4</v>
      </c>
      <c r="F52" s="119">
        <v>8.1999999999999993</v>
      </c>
      <c r="G52" s="119">
        <v>4224</v>
      </c>
      <c r="H52" s="119">
        <v>1187.9999999999993</v>
      </c>
      <c r="I52" s="119">
        <v>5411.9999999999991</v>
      </c>
    </row>
    <row r="53" spans="2:9" x14ac:dyDescent="0.25">
      <c r="C53" t="s">
        <v>34</v>
      </c>
      <c r="G53" s="119">
        <v>150</v>
      </c>
      <c r="H53" s="119">
        <v>100</v>
      </c>
      <c r="I53" s="119">
        <v>250</v>
      </c>
    </row>
    <row r="54" spans="2:9" x14ac:dyDescent="0.25">
      <c r="C54" t="s">
        <v>60</v>
      </c>
      <c r="D54">
        <v>2</v>
      </c>
      <c r="E54" s="119">
        <v>28</v>
      </c>
      <c r="F54" s="119">
        <v>45</v>
      </c>
      <c r="G54" s="119">
        <v>56</v>
      </c>
      <c r="H54" s="119">
        <v>34</v>
      </c>
      <c r="I54" s="119">
        <v>90</v>
      </c>
    </row>
    <row r="55" spans="2:9" x14ac:dyDescent="0.25">
      <c r="B55" s="145" t="s">
        <v>234</v>
      </c>
      <c r="C55" s="145"/>
      <c r="D55" s="145"/>
      <c r="E55" s="145"/>
      <c r="F55" s="145"/>
      <c r="G55" s="146">
        <v>5224.2</v>
      </c>
      <c r="H55" s="146">
        <v>1486.7999999999993</v>
      </c>
      <c r="I55" s="146">
        <v>6710.9999999999991</v>
      </c>
    </row>
    <row r="56" spans="2:9" x14ac:dyDescent="0.25">
      <c r="B56" t="s">
        <v>109</v>
      </c>
      <c r="C56" t="s">
        <v>26</v>
      </c>
      <c r="D56">
        <v>2</v>
      </c>
      <c r="E56" s="119">
        <v>16</v>
      </c>
      <c r="F56" s="119">
        <v>19</v>
      </c>
      <c r="G56" s="119">
        <v>160</v>
      </c>
      <c r="H56" s="119">
        <v>30</v>
      </c>
      <c r="I56" s="119">
        <v>190</v>
      </c>
    </row>
    <row r="57" spans="2:9" x14ac:dyDescent="0.25">
      <c r="D57">
        <v>4</v>
      </c>
      <c r="E57" s="119">
        <v>16</v>
      </c>
      <c r="F57" s="119">
        <v>19</v>
      </c>
      <c r="G57" s="119">
        <v>320</v>
      </c>
      <c r="H57" s="119">
        <v>60</v>
      </c>
      <c r="I57" s="119">
        <v>380</v>
      </c>
    </row>
    <row r="58" spans="2:9" x14ac:dyDescent="0.25">
      <c r="C58" t="s">
        <v>17</v>
      </c>
      <c r="D58">
        <v>6</v>
      </c>
      <c r="E58" s="119">
        <v>4.7</v>
      </c>
      <c r="F58" s="119">
        <v>7.8</v>
      </c>
      <c r="G58" s="119">
        <v>1043.4000000000001</v>
      </c>
      <c r="H58" s="119">
        <v>688.19999999999993</v>
      </c>
      <c r="I58" s="119">
        <v>1731.6</v>
      </c>
    </row>
    <row r="59" spans="2:9" x14ac:dyDescent="0.25">
      <c r="C59" t="s">
        <v>34</v>
      </c>
      <c r="G59" s="119">
        <v>600</v>
      </c>
      <c r="H59" s="119">
        <v>500.00000000000011</v>
      </c>
      <c r="I59" s="119">
        <v>1100</v>
      </c>
    </row>
    <row r="60" spans="2:9" x14ac:dyDescent="0.25">
      <c r="C60" t="s">
        <v>188</v>
      </c>
      <c r="D60">
        <v>5</v>
      </c>
      <c r="E60" s="119">
        <v>6.2</v>
      </c>
      <c r="F60" s="119">
        <v>8.1999999999999993</v>
      </c>
      <c r="G60" s="119">
        <v>930</v>
      </c>
      <c r="H60" s="119">
        <v>299.99999999999989</v>
      </c>
      <c r="I60" s="119">
        <v>1230</v>
      </c>
    </row>
    <row r="61" spans="2:9" x14ac:dyDescent="0.25">
      <c r="C61" t="s">
        <v>274</v>
      </c>
      <c r="G61" s="119">
        <v>16500</v>
      </c>
      <c r="H61" s="119">
        <v>880.00000000000091</v>
      </c>
      <c r="I61" s="119">
        <v>17380</v>
      </c>
    </row>
    <row r="62" spans="2:9" x14ac:dyDescent="0.25">
      <c r="C62" t="s">
        <v>284</v>
      </c>
      <c r="D62">
        <v>1</v>
      </c>
      <c r="E62" s="119">
        <v>29</v>
      </c>
      <c r="F62" s="119">
        <v>36</v>
      </c>
      <c r="G62" s="119">
        <v>290</v>
      </c>
      <c r="H62" s="119">
        <v>70</v>
      </c>
      <c r="I62" s="119">
        <v>360</v>
      </c>
    </row>
    <row r="63" spans="2:9" x14ac:dyDescent="0.25">
      <c r="D63">
        <v>2</v>
      </c>
      <c r="E63" s="119">
        <v>29</v>
      </c>
      <c r="F63" s="119">
        <v>36</v>
      </c>
      <c r="G63" s="119">
        <v>580</v>
      </c>
      <c r="H63" s="119">
        <v>140</v>
      </c>
      <c r="I63" s="119">
        <v>720</v>
      </c>
    </row>
    <row r="64" spans="2:9" x14ac:dyDescent="0.25">
      <c r="C64" t="s">
        <v>285</v>
      </c>
      <c r="D64">
        <v>4</v>
      </c>
      <c r="E64" s="119">
        <v>42</v>
      </c>
      <c r="F64" s="119">
        <v>55</v>
      </c>
      <c r="G64" s="119">
        <v>168</v>
      </c>
      <c r="H64" s="119">
        <v>52</v>
      </c>
      <c r="I64" s="119">
        <v>220</v>
      </c>
    </row>
    <row r="65" spans="1:9" x14ac:dyDescent="0.25">
      <c r="C65" t="s">
        <v>310</v>
      </c>
      <c r="D65">
        <v>1</v>
      </c>
      <c r="E65" s="119">
        <v>21.333300000000001</v>
      </c>
      <c r="F65" s="119">
        <v>25</v>
      </c>
      <c r="G65" s="119">
        <v>319.99950000000001</v>
      </c>
      <c r="H65" s="119">
        <v>55.000499999999981</v>
      </c>
      <c r="I65" s="119">
        <v>375</v>
      </c>
    </row>
    <row r="66" spans="1:9" x14ac:dyDescent="0.25">
      <c r="B66" s="145" t="s">
        <v>240</v>
      </c>
      <c r="C66" s="145"/>
      <c r="D66" s="145"/>
      <c r="E66" s="145"/>
      <c r="F66" s="145"/>
      <c r="G66" s="146">
        <v>20911.399500000003</v>
      </c>
      <c r="H66" s="146">
        <v>2775.2005000000008</v>
      </c>
      <c r="I66" s="146">
        <v>23686.6</v>
      </c>
    </row>
    <row r="67" spans="1:9" x14ac:dyDescent="0.25">
      <c r="B67" t="s">
        <v>260</v>
      </c>
      <c r="C67" t="s">
        <v>26</v>
      </c>
      <c r="D67">
        <v>1</v>
      </c>
      <c r="E67" s="119">
        <v>16</v>
      </c>
      <c r="F67" s="119">
        <v>20</v>
      </c>
      <c r="G67" s="119">
        <v>80</v>
      </c>
      <c r="H67" s="119">
        <v>20</v>
      </c>
      <c r="I67" s="119">
        <v>100</v>
      </c>
    </row>
    <row r="68" spans="1:9" x14ac:dyDescent="0.25">
      <c r="C68" t="s">
        <v>172</v>
      </c>
      <c r="D68">
        <v>1</v>
      </c>
      <c r="E68" s="119">
        <v>6.2</v>
      </c>
      <c r="F68" s="119">
        <v>8.5</v>
      </c>
      <c r="G68" s="119">
        <v>186</v>
      </c>
      <c r="H68" s="119">
        <v>69</v>
      </c>
      <c r="I68" s="119">
        <v>255</v>
      </c>
    </row>
    <row r="69" spans="1:9" x14ac:dyDescent="0.25">
      <c r="C69" t="s">
        <v>251</v>
      </c>
      <c r="G69" s="119">
        <v>1650</v>
      </c>
      <c r="H69" s="119">
        <v>220</v>
      </c>
      <c r="I69" s="119">
        <v>1870</v>
      </c>
    </row>
    <row r="70" spans="1:9" x14ac:dyDescent="0.25">
      <c r="B70" s="145" t="s">
        <v>261</v>
      </c>
      <c r="C70" s="145"/>
      <c r="D70" s="145"/>
      <c r="E70" s="145"/>
      <c r="F70" s="145"/>
      <c r="G70" s="146">
        <v>1916</v>
      </c>
      <c r="H70" s="146">
        <v>309</v>
      </c>
      <c r="I70" s="146">
        <v>2225</v>
      </c>
    </row>
    <row r="71" spans="1:9" x14ac:dyDescent="0.25">
      <c r="A71" s="120" t="s">
        <v>287</v>
      </c>
      <c r="B71" s="120"/>
      <c r="C71" s="120"/>
      <c r="D71" s="120"/>
      <c r="E71" s="120"/>
      <c r="F71" s="120"/>
      <c r="G71" s="121">
        <v>35508.599499999997</v>
      </c>
      <c r="H71" s="121">
        <v>5116.0005000000001</v>
      </c>
      <c r="I71" s="121">
        <v>40624.6</v>
      </c>
    </row>
    <row r="72" spans="1:9" x14ac:dyDescent="0.25">
      <c r="A72">
        <v>5</v>
      </c>
      <c r="B72" t="s">
        <v>61</v>
      </c>
      <c r="C72" t="s">
        <v>26</v>
      </c>
      <c r="D72">
        <v>1</v>
      </c>
      <c r="E72" s="119">
        <v>16</v>
      </c>
      <c r="F72" s="119">
        <v>20</v>
      </c>
      <c r="G72" s="119">
        <v>80</v>
      </c>
      <c r="H72" s="119">
        <v>20</v>
      </c>
      <c r="I72" s="119">
        <v>100</v>
      </c>
    </row>
    <row r="73" spans="1:9" x14ac:dyDescent="0.25">
      <c r="C73" t="s">
        <v>36</v>
      </c>
      <c r="D73">
        <v>1</v>
      </c>
      <c r="E73" s="119">
        <v>6.4</v>
      </c>
      <c r="F73" s="119">
        <v>8.3000000000000007</v>
      </c>
      <c r="G73" s="119">
        <v>1408</v>
      </c>
      <c r="H73" s="119">
        <v>418.00000000000006</v>
      </c>
      <c r="I73" s="119">
        <v>1826</v>
      </c>
    </row>
    <row r="74" spans="1:9" x14ac:dyDescent="0.25">
      <c r="E74" s="119">
        <v>7.6</v>
      </c>
      <c r="F74" s="119">
        <v>8.3000000000000007</v>
      </c>
      <c r="G74" s="119">
        <v>1672</v>
      </c>
      <c r="H74" s="119">
        <v>154.00000000000023</v>
      </c>
      <c r="I74" s="119">
        <v>1826.0000000000002</v>
      </c>
    </row>
    <row r="75" spans="1:9" x14ac:dyDescent="0.25">
      <c r="C75" t="s">
        <v>315</v>
      </c>
      <c r="D75">
        <v>1</v>
      </c>
      <c r="E75" s="119">
        <v>42</v>
      </c>
      <c r="F75" s="119">
        <v>50</v>
      </c>
      <c r="G75" s="119">
        <v>42</v>
      </c>
      <c r="H75" s="119">
        <v>8</v>
      </c>
      <c r="I75" s="119">
        <v>50</v>
      </c>
    </row>
    <row r="76" spans="1:9" x14ac:dyDescent="0.25">
      <c r="B76" s="145" t="s">
        <v>237</v>
      </c>
      <c r="C76" s="145"/>
      <c r="D76" s="145"/>
      <c r="E76" s="145"/>
      <c r="F76" s="145"/>
      <c r="G76" s="146">
        <v>3202</v>
      </c>
      <c r="H76" s="146">
        <v>600.00000000000023</v>
      </c>
      <c r="I76" s="146">
        <v>3802</v>
      </c>
    </row>
    <row r="77" spans="1:9" x14ac:dyDescent="0.25">
      <c r="B77" t="s">
        <v>66</v>
      </c>
      <c r="C77" t="s">
        <v>36</v>
      </c>
      <c r="D77">
        <v>1</v>
      </c>
      <c r="E77" s="119">
        <v>6.4</v>
      </c>
      <c r="F77" s="119">
        <v>8.3000000000000007</v>
      </c>
      <c r="G77" s="119">
        <v>1408</v>
      </c>
      <c r="H77" s="119">
        <v>418.00000000000006</v>
      </c>
      <c r="I77" s="119">
        <v>1826</v>
      </c>
    </row>
    <row r="78" spans="1:9" x14ac:dyDescent="0.25">
      <c r="C78" t="s">
        <v>172</v>
      </c>
      <c r="D78">
        <v>4</v>
      </c>
      <c r="E78" s="119">
        <v>6.4</v>
      </c>
      <c r="F78" s="119">
        <v>8.5</v>
      </c>
      <c r="G78" s="119">
        <v>768</v>
      </c>
      <c r="H78" s="119">
        <v>251.99999999999994</v>
      </c>
      <c r="I78" s="119">
        <v>1020</v>
      </c>
    </row>
    <row r="79" spans="1:9" x14ac:dyDescent="0.25">
      <c r="B79" s="145" t="s">
        <v>233</v>
      </c>
      <c r="C79" s="145"/>
      <c r="D79" s="145"/>
      <c r="E79" s="145"/>
      <c r="F79" s="145"/>
      <c r="G79" s="146">
        <v>2176</v>
      </c>
      <c r="H79" s="146">
        <v>670</v>
      </c>
      <c r="I79" s="146">
        <v>2846</v>
      </c>
    </row>
    <row r="80" spans="1:9" x14ac:dyDescent="0.25">
      <c r="B80" t="s">
        <v>63</v>
      </c>
      <c r="C80" t="s">
        <v>26</v>
      </c>
      <c r="D80">
        <v>5</v>
      </c>
      <c r="E80" s="119">
        <v>16</v>
      </c>
      <c r="F80" s="119">
        <v>20</v>
      </c>
      <c r="G80" s="119">
        <v>400</v>
      </c>
      <c r="H80" s="119">
        <v>100</v>
      </c>
      <c r="I80" s="119">
        <v>500</v>
      </c>
    </row>
    <row r="81" spans="2:9" x14ac:dyDescent="0.25">
      <c r="C81" t="s">
        <v>36</v>
      </c>
      <c r="D81">
        <v>3</v>
      </c>
      <c r="E81" s="119">
        <v>7.6</v>
      </c>
      <c r="F81" s="119">
        <v>8.5</v>
      </c>
      <c r="G81" s="119">
        <v>5016</v>
      </c>
      <c r="H81" s="119">
        <v>594.00000000000023</v>
      </c>
      <c r="I81" s="119">
        <v>5610</v>
      </c>
    </row>
    <row r="82" spans="2:9" x14ac:dyDescent="0.25">
      <c r="C82" t="s">
        <v>34</v>
      </c>
      <c r="G82" s="119">
        <v>150</v>
      </c>
      <c r="H82" s="119">
        <v>100</v>
      </c>
      <c r="I82" s="119">
        <v>250</v>
      </c>
    </row>
    <row r="83" spans="2:9" x14ac:dyDescent="0.25">
      <c r="C83" t="s">
        <v>60</v>
      </c>
      <c r="D83">
        <v>2</v>
      </c>
      <c r="E83" s="119">
        <v>28</v>
      </c>
      <c r="F83" s="119">
        <v>45</v>
      </c>
      <c r="G83" s="119">
        <v>56</v>
      </c>
      <c r="H83" s="119">
        <v>34</v>
      </c>
      <c r="I83" s="119">
        <v>90</v>
      </c>
    </row>
    <row r="84" spans="2:9" x14ac:dyDescent="0.25">
      <c r="B84" s="145" t="s">
        <v>234</v>
      </c>
      <c r="C84" s="145"/>
      <c r="D84" s="145"/>
      <c r="E84" s="145"/>
      <c r="F84" s="145"/>
      <c r="G84" s="146">
        <v>5622</v>
      </c>
      <c r="H84" s="146">
        <v>828.00000000000023</v>
      </c>
      <c r="I84" s="146">
        <v>6450</v>
      </c>
    </row>
    <row r="85" spans="2:9" x14ac:dyDescent="0.25">
      <c r="B85" t="s">
        <v>81</v>
      </c>
      <c r="C85" t="s">
        <v>40</v>
      </c>
      <c r="D85">
        <v>4</v>
      </c>
      <c r="E85" s="119">
        <v>7.3</v>
      </c>
      <c r="F85" s="119">
        <v>8.4</v>
      </c>
      <c r="G85" s="119">
        <v>1576.8</v>
      </c>
      <c r="H85" s="119">
        <v>237.60000000000011</v>
      </c>
      <c r="I85" s="119">
        <v>1814.4</v>
      </c>
    </row>
    <row r="86" spans="2:9" x14ac:dyDescent="0.25">
      <c r="C86" t="s">
        <v>251</v>
      </c>
      <c r="G86" s="119">
        <v>8250</v>
      </c>
      <c r="H86" s="119">
        <v>440.00000000000045</v>
      </c>
      <c r="I86" s="119">
        <v>8690</v>
      </c>
    </row>
    <row r="87" spans="2:9" x14ac:dyDescent="0.25">
      <c r="C87" t="s">
        <v>291</v>
      </c>
      <c r="D87">
        <v>1</v>
      </c>
      <c r="E87" s="119">
        <v>7.6</v>
      </c>
      <c r="F87" s="119">
        <v>7.8</v>
      </c>
      <c r="G87" s="119">
        <v>1672</v>
      </c>
      <c r="H87" s="119">
        <v>44.000000000000043</v>
      </c>
      <c r="I87" s="119">
        <v>1716</v>
      </c>
    </row>
    <row r="88" spans="2:9" x14ac:dyDescent="0.25">
      <c r="C88" t="s">
        <v>292</v>
      </c>
      <c r="D88">
        <v>4</v>
      </c>
      <c r="E88" s="119">
        <v>7.5</v>
      </c>
      <c r="F88" s="119">
        <v>8.4</v>
      </c>
      <c r="G88" s="119">
        <v>1620</v>
      </c>
      <c r="H88" s="119">
        <v>194.40000000000009</v>
      </c>
      <c r="I88" s="119">
        <v>1814.4</v>
      </c>
    </row>
    <row r="89" spans="2:9" x14ac:dyDescent="0.25">
      <c r="B89" s="145" t="s">
        <v>236</v>
      </c>
      <c r="C89" s="145"/>
      <c r="D89" s="145"/>
      <c r="E89" s="145"/>
      <c r="F89" s="145"/>
      <c r="G89" s="146">
        <v>13118.8</v>
      </c>
      <c r="H89" s="146">
        <v>916.00000000000068</v>
      </c>
      <c r="I89" s="146">
        <v>14034.8</v>
      </c>
    </row>
    <row r="90" spans="2:9" x14ac:dyDescent="0.25">
      <c r="B90" t="s">
        <v>195</v>
      </c>
      <c r="C90" t="s">
        <v>26</v>
      </c>
      <c r="D90">
        <v>1</v>
      </c>
      <c r="E90" s="119">
        <v>16</v>
      </c>
      <c r="F90" s="119">
        <v>20</v>
      </c>
      <c r="G90" s="119">
        <v>80</v>
      </c>
      <c r="H90" s="119">
        <v>20</v>
      </c>
      <c r="I90" s="119">
        <v>100</v>
      </c>
    </row>
    <row r="91" spans="2:9" x14ac:dyDescent="0.25">
      <c r="C91" t="s">
        <v>40</v>
      </c>
      <c r="D91">
        <v>1</v>
      </c>
      <c r="E91" s="119">
        <v>4.7</v>
      </c>
      <c r="F91" s="119">
        <v>8.5</v>
      </c>
      <c r="G91" s="119">
        <v>253.8</v>
      </c>
      <c r="H91" s="119">
        <v>205.2</v>
      </c>
      <c r="I91" s="119">
        <v>459</v>
      </c>
    </row>
    <row r="92" spans="2:9" x14ac:dyDescent="0.25">
      <c r="C92" t="s">
        <v>39</v>
      </c>
      <c r="D92">
        <v>1</v>
      </c>
      <c r="E92" s="119">
        <v>4.7</v>
      </c>
      <c r="F92" s="119">
        <v>8.5</v>
      </c>
      <c r="G92" s="119">
        <v>253.8</v>
      </c>
      <c r="H92" s="119">
        <v>205.2</v>
      </c>
      <c r="I92" s="119">
        <v>459</v>
      </c>
    </row>
    <row r="93" spans="2:9" x14ac:dyDescent="0.25">
      <c r="C93" t="s">
        <v>18</v>
      </c>
      <c r="D93">
        <v>1</v>
      </c>
      <c r="E93" s="119">
        <v>10.5</v>
      </c>
      <c r="F93" s="119">
        <v>12.3</v>
      </c>
      <c r="G93" s="119">
        <v>210</v>
      </c>
      <c r="H93" s="119">
        <v>36.000000000000014</v>
      </c>
      <c r="I93" s="119">
        <v>246</v>
      </c>
    </row>
    <row r="94" spans="2:9" x14ac:dyDescent="0.25">
      <c r="C94" t="s">
        <v>36</v>
      </c>
      <c r="D94">
        <v>1</v>
      </c>
      <c r="E94" s="119">
        <v>7.6</v>
      </c>
      <c r="F94" s="119">
        <v>8.5</v>
      </c>
      <c r="G94" s="119">
        <v>1672</v>
      </c>
      <c r="H94" s="119">
        <v>198.00000000000009</v>
      </c>
      <c r="I94" s="119">
        <v>1870</v>
      </c>
    </row>
    <row r="95" spans="2:9" x14ac:dyDescent="0.25">
      <c r="C95" t="s">
        <v>34</v>
      </c>
      <c r="G95" s="119">
        <v>30</v>
      </c>
      <c r="H95" s="119">
        <v>25.000000000000007</v>
      </c>
      <c r="I95" s="119">
        <v>55.000000000000007</v>
      </c>
    </row>
    <row r="96" spans="2:9" x14ac:dyDescent="0.25">
      <c r="C96" t="s">
        <v>60</v>
      </c>
      <c r="D96">
        <v>2</v>
      </c>
      <c r="E96" s="119">
        <v>28</v>
      </c>
      <c r="F96" s="119">
        <v>45</v>
      </c>
      <c r="G96" s="119">
        <v>56</v>
      </c>
      <c r="H96" s="119">
        <v>34</v>
      </c>
      <c r="I96" s="119">
        <v>90</v>
      </c>
    </row>
    <row r="97" spans="1:9" x14ac:dyDescent="0.25">
      <c r="C97" t="s">
        <v>269</v>
      </c>
      <c r="D97">
        <v>1</v>
      </c>
      <c r="E97" s="119">
        <v>305</v>
      </c>
      <c r="F97" s="119">
        <v>380</v>
      </c>
      <c r="G97" s="119">
        <v>305</v>
      </c>
      <c r="H97" s="119">
        <v>75</v>
      </c>
      <c r="I97" s="119">
        <v>380</v>
      </c>
    </row>
    <row r="98" spans="1:9" x14ac:dyDescent="0.25">
      <c r="C98" t="s">
        <v>270</v>
      </c>
      <c r="D98">
        <v>1</v>
      </c>
      <c r="E98" s="119">
        <v>50</v>
      </c>
      <c r="F98" s="119">
        <v>68</v>
      </c>
      <c r="G98" s="119">
        <v>50</v>
      </c>
      <c r="H98" s="119">
        <v>18</v>
      </c>
      <c r="I98" s="119">
        <v>68</v>
      </c>
    </row>
    <row r="99" spans="1:9" x14ac:dyDescent="0.25">
      <c r="C99" t="s">
        <v>271</v>
      </c>
      <c r="D99">
        <v>2</v>
      </c>
      <c r="E99" s="119">
        <v>50</v>
      </c>
      <c r="F99" s="119">
        <v>65</v>
      </c>
      <c r="G99" s="119">
        <v>100</v>
      </c>
      <c r="H99" s="119">
        <v>30</v>
      </c>
      <c r="I99" s="119">
        <v>130</v>
      </c>
    </row>
    <row r="100" spans="1:9" x14ac:dyDescent="0.25">
      <c r="C100" t="s">
        <v>272</v>
      </c>
      <c r="D100">
        <v>1</v>
      </c>
      <c r="E100" s="119">
        <v>28.8</v>
      </c>
      <c r="F100" s="119">
        <v>42</v>
      </c>
      <c r="G100" s="119">
        <v>28.8</v>
      </c>
      <c r="H100" s="119">
        <v>13.2</v>
      </c>
      <c r="I100" s="119">
        <v>42</v>
      </c>
    </row>
    <row r="101" spans="1:9" x14ac:dyDescent="0.25">
      <c r="C101" t="s">
        <v>273</v>
      </c>
      <c r="D101">
        <v>1</v>
      </c>
      <c r="E101" s="119">
        <v>54</v>
      </c>
      <c r="F101" s="119">
        <v>60</v>
      </c>
      <c r="G101" s="119">
        <v>54</v>
      </c>
      <c r="H101" s="119">
        <v>6</v>
      </c>
      <c r="I101" s="119">
        <v>60</v>
      </c>
    </row>
    <row r="102" spans="1:9" x14ac:dyDescent="0.25">
      <c r="B102" s="145" t="s">
        <v>241</v>
      </c>
      <c r="C102" s="145"/>
      <c r="D102" s="145"/>
      <c r="E102" s="145"/>
      <c r="F102" s="145"/>
      <c r="G102" s="146">
        <v>3093.4</v>
      </c>
      <c r="H102" s="146">
        <v>865.60000000000014</v>
      </c>
      <c r="I102" s="146">
        <v>3959</v>
      </c>
    </row>
    <row r="103" spans="1:9" x14ac:dyDescent="0.25">
      <c r="A103" s="120" t="s">
        <v>316</v>
      </c>
      <c r="B103" s="120"/>
      <c r="C103" s="120"/>
      <c r="D103" s="120"/>
      <c r="E103" s="120"/>
      <c r="F103" s="120"/>
      <c r="G103" s="121">
        <v>27212.199999999997</v>
      </c>
      <c r="H103" s="121">
        <v>3879.6000000000004</v>
      </c>
      <c r="I103" s="121">
        <v>31091.800000000003</v>
      </c>
    </row>
    <row r="104" spans="1:9" x14ac:dyDescent="0.25">
      <c r="A104">
        <v>6</v>
      </c>
      <c r="B104" t="s">
        <v>105</v>
      </c>
      <c r="C104" t="s">
        <v>18</v>
      </c>
      <c r="D104">
        <v>3</v>
      </c>
      <c r="E104" s="119">
        <v>10.5</v>
      </c>
      <c r="F104" s="119">
        <v>11.5</v>
      </c>
      <c r="G104" s="119">
        <v>630</v>
      </c>
      <c r="H104" s="119">
        <v>60</v>
      </c>
      <c r="I104" s="119">
        <v>690</v>
      </c>
    </row>
    <row r="105" spans="1:9" x14ac:dyDescent="0.25">
      <c r="C105" t="s">
        <v>323</v>
      </c>
      <c r="D105">
        <v>3</v>
      </c>
      <c r="E105" s="119">
        <v>7.7</v>
      </c>
      <c r="F105" s="119">
        <v>8.5</v>
      </c>
      <c r="G105" s="119">
        <v>1386</v>
      </c>
      <c r="H105" s="119">
        <v>143.99999999999994</v>
      </c>
      <c r="I105" s="119">
        <v>1530</v>
      </c>
    </row>
    <row r="106" spans="1:9" x14ac:dyDescent="0.25">
      <c r="C106" t="s">
        <v>324</v>
      </c>
      <c r="D106">
        <v>1</v>
      </c>
      <c r="E106" s="119">
        <v>4.7</v>
      </c>
      <c r="F106" s="119">
        <v>8.5</v>
      </c>
      <c r="G106" s="119">
        <v>253.8</v>
      </c>
      <c r="H106" s="119">
        <v>205.2</v>
      </c>
      <c r="I106" s="119">
        <v>459</v>
      </c>
    </row>
    <row r="107" spans="1:9" x14ac:dyDescent="0.25">
      <c r="D107">
        <v>4</v>
      </c>
      <c r="E107" s="119">
        <v>7.3</v>
      </c>
      <c r="F107" s="119">
        <v>8.5</v>
      </c>
      <c r="G107" s="119">
        <v>1576.8</v>
      </c>
      <c r="H107" s="119">
        <v>259.20000000000005</v>
      </c>
      <c r="I107" s="119">
        <v>1836</v>
      </c>
    </row>
    <row r="108" spans="1:9" x14ac:dyDescent="0.25">
      <c r="B108" s="145" t="s">
        <v>238</v>
      </c>
      <c r="C108" s="145"/>
      <c r="D108" s="145"/>
      <c r="E108" s="145"/>
      <c r="F108" s="145"/>
      <c r="G108" s="146">
        <v>3846.6000000000004</v>
      </c>
      <c r="H108" s="146">
        <v>668.4</v>
      </c>
      <c r="I108" s="146">
        <v>4515</v>
      </c>
    </row>
    <row r="109" spans="1:9" x14ac:dyDescent="0.25">
      <c r="B109" t="s">
        <v>109</v>
      </c>
      <c r="C109" t="s">
        <v>26</v>
      </c>
      <c r="D109">
        <v>4</v>
      </c>
      <c r="E109" s="119">
        <v>16</v>
      </c>
      <c r="F109" s="119">
        <v>19</v>
      </c>
      <c r="G109" s="119">
        <v>320</v>
      </c>
      <c r="H109" s="119">
        <v>60</v>
      </c>
      <c r="I109" s="119">
        <v>380</v>
      </c>
    </row>
    <row r="110" spans="1:9" x14ac:dyDescent="0.25">
      <c r="C110" t="s">
        <v>34</v>
      </c>
      <c r="G110" s="119">
        <v>300</v>
      </c>
      <c r="H110" s="119">
        <v>250.00000000000006</v>
      </c>
      <c r="I110" s="119">
        <v>550</v>
      </c>
    </row>
    <row r="111" spans="1:9" x14ac:dyDescent="0.25">
      <c r="C111" t="s">
        <v>274</v>
      </c>
      <c r="G111" s="119">
        <v>6578</v>
      </c>
      <c r="H111" s="119">
        <v>374.00000000000023</v>
      </c>
      <c r="I111" s="119">
        <v>6952</v>
      </c>
    </row>
    <row r="112" spans="1:9" x14ac:dyDescent="0.25">
      <c r="B112" s="145" t="s">
        <v>240</v>
      </c>
      <c r="C112" s="145"/>
      <c r="D112" s="145"/>
      <c r="E112" s="145"/>
      <c r="F112" s="145"/>
      <c r="G112" s="146">
        <v>7198</v>
      </c>
      <c r="H112" s="146">
        <v>684.00000000000023</v>
      </c>
      <c r="I112" s="146">
        <v>7882</v>
      </c>
    </row>
    <row r="113" spans="1:9" x14ac:dyDescent="0.25">
      <c r="A113" s="120" t="s">
        <v>52</v>
      </c>
      <c r="B113" s="120"/>
      <c r="C113" s="120"/>
      <c r="D113" s="120"/>
      <c r="E113" s="120"/>
      <c r="F113" s="120"/>
      <c r="G113" s="121">
        <v>11044.6</v>
      </c>
      <c r="H113" s="121">
        <v>1352.4000000000003</v>
      </c>
      <c r="I113" s="121">
        <v>12397</v>
      </c>
    </row>
    <row r="114" spans="1:9" x14ac:dyDescent="0.25">
      <c r="A114">
        <v>9</v>
      </c>
      <c r="B114" t="s">
        <v>61</v>
      </c>
      <c r="C114" t="s">
        <v>26</v>
      </c>
      <c r="D114">
        <v>1</v>
      </c>
      <c r="E114" s="119">
        <v>16</v>
      </c>
      <c r="F114" s="119">
        <v>20</v>
      </c>
      <c r="G114" s="119">
        <v>80</v>
      </c>
      <c r="H114" s="119">
        <v>20</v>
      </c>
      <c r="I114" s="119">
        <v>100</v>
      </c>
    </row>
    <row r="115" spans="1:9" x14ac:dyDescent="0.25">
      <c r="C115" t="s">
        <v>36</v>
      </c>
      <c r="D115">
        <v>1</v>
      </c>
      <c r="E115" s="119">
        <v>7.6</v>
      </c>
      <c r="F115" s="119">
        <v>8.3000000000000007</v>
      </c>
      <c r="G115" s="119">
        <v>1672</v>
      </c>
      <c r="H115" s="119">
        <v>154.00000000000023</v>
      </c>
      <c r="I115" s="119">
        <v>1826.0000000000002</v>
      </c>
    </row>
    <row r="116" spans="1:9" x14ac:dyDescent="0.25">
      <c r="E116" s="119">
        <v>7.85</v>
      </c>
      <c r="F116" s="119">
        <v>8.3000000000000007</v>
      </c>
      <c r="G116" s="119">
        <v>3454</v>
      </c>
      <c r="H116" s="119">
        <v>198.00000000000045</v>
      </c>
      <c r="I116" s="119">
        <v>3652.0000000000005</v>
      </c>
    </row>
    <row r="117" spans="1:9" x14ac:dyDescent="0.25">
      <c r="B117" s="145" t="s">
        <v>237</v>
      </c>
      <c r="C117" s="145"/>
      <c r="D117" s="145"/>
      <c r="E117" s="145"/>
      <c r="F117" s="145"/>
      <c r="G117" s="146">
        <v>5206</v>
      </c>
      <c r="H117" s="146">
        <v>372.00000000000068</v>
      </c>
      <c r="I117" s="146">
        <v>5578.0000000000009</v>
      </c>
    </row>
    <row r="118" spans="1:9" x14ac:dyDescent="0.25">
      <c r="B118" t="s">
        <v>66</v>
      </c>
      <c r="C118" t="s">
        <v>36</v>
      </c>
      <c r="D118">
        <v>1</v>
      </c>
      <c r="E118" s="119">
        <v>7.85</v>
      </c>
      <c r="F118" s="119">
        <v>8.5</v>
      </c>
      <c r="G118" s="119">
        <v>1727</v>
      </c>
      <c r="H118" s="119">
        <v>143.00000000000009</v>
      </c>
      <c r="I118" s="119">
        <v>1870</v>
      </c>
    </row>
    <row r="119" spans="1:9" x14ac:dyDescent="0.25">
      <c r="B119" s="145" t="s">
        <v>233</v>
      </c>
      <c r="C119" s="145"/>
      <c r="D119" s="145"/>
      <c r="E119" s="145"/>
      <c r="F119" s="145"/>
      <c r="G119" s="146">
        <v>1727</v>
      </c>
      <c r="H119" s="146">
        <v>143.00000000000009</v>
      </c>
      <c r="I119" s="146">
        <v>1870</v>
      </c>
    </row>
    <row r="120" spans="1:9" x14ac:dyDescent="0.25">
      <c r="B120" t="s">
        <v>63</v>
      </c>
      <c r="C120" t="s">
        <v>26</v>
      </c>
      <c r="D120">
        <v>6</v>
      </c>
      <c r="E120" s="119">
        <v>16</v>
      </c>
      <c r="F120" s="119">
        <v>20</v>
      </c>
      <c r="G120" s="119">
        <v>480</v>
      </c>
      <c r="H120" s="119">
        <v>120</v>
      </c>
      <c r="I120" s="119">
        <v>600</v>
      </c>
    </row>
    <row r="121" spans="1:9" x14ac:dyDescent="0.25">
      <c r="C121" t="s">
        <v>40</v>
      </c>
      <c r="D121">
        <v>1</v>
      </c>
      <c r="E121" s="119">
        <v>7.3</v>
      </c>
      <c r="F121" s="119">
        <v>8.5</v>
      </c>
      <c r="G121" s="119">
        <v>394.2</v>
      </c>
      <c r="H121" s="119">
        <v>64.800000000000011</v>
      </c>
      <c r="I121" s="119">
        <v>459</v>
      </c>
    </row>
    <row r="122" spans="1:9" x14ac:dyDescent="0.25">
      <c r="C122" t="s">
        <v>36</v>
      </c>
      <c r="D122">
        <v>3</v>
      </c>
      <c r="E122" s="119">
        <v>7.85</v>
      </c>
      <c r="F122" s="119">
        <v>8.5</v>
      </c>
      <c r="G122" s="119">
        <v>5181</v>
      </c>
      <c r="H122" s="119">
        <v>429.00000000000023</v>
      </c>
      <c r="I122" s="119">
        <v>5610</v>
      </c>
    </row>
    <row r="123" spans="1:9" x14ac:dyDescent="0.25">
      <c r="C123" t="s">
        <v>34</v>
      </c>
      <c r="G123" s="119">
        <v>120</v>
      </c>
      <c r="H123" s="119">
        <v>80</v>
      </c>
      <c r="I123" s="119">
        <v>200</v>
      </c>
    </row>
    <row r="124" spans="1:9" x14ac:dyDescent="0.25">
      <c r="C124" t="s">
        <v>60</v>
      </c>
      <c r="D124">
        <v>1</v>
      </c>
      <c r="E124" s="119">
        <v>28</v>
      </c>
      <c r="F124" s="119">
        <v>45</v>
      </c>
      <c r="G124" s="119">
        <v>28</v>
      </c>
      <c r="H124" s="119">
        <v>17</v>
      </c>
      <c r="I124" s="119">
        <v>45</v>
      </c>
    </row>
    <row r="125" spans="1:9" x14ac:dyDescent="0.25">
      <c r="B125" s="145" t="s">
        <v>234</v>
      </c>
      <c r="C125" s="145"/>
      <c r="D125" s="145"/>
      <c r="E125" s="145"/>
      <c r="F125" s="145"/>
      <c r="G125" s="146">
        <v>6203.2</v>
      </c>
      <c r="H125" s="146">
        <v>710.80000000000018</v>
      </c>
      <c r="I125" s="146">
        <v>6914</v>
      </c>
    </row>
    <row r="126" spans="1:9" x14ac:dyDescent="0.25">
      <c r="B126" t="s">
        <v>81</v>
      </c>
      <c r="C126" t="s">
        <v>26</v>
      </c>
      <c r="D126">
        <v>1</v>
      </c>
      <c r="E126" s="119">
        <v>12</v>
      </c>
      <c r="F126" s="119">
        <v>16</v>
      </c>
      <c r="G126" s="119">
        <v>60</v>
      </c>
      <c r="H126" s="119">
        <v>20</v>
      </c>
      <c r="I126" s="119">
        <v>80</v>
      </c>
    </row>
    <row r="127" spans="1:9" x14ac:dyDescent="0.25">
      <c r="C127" t="s">
        <v>274</v>
      </c>
      <c r="G127" s="119">
        <v>8250</v>
      </c>
      <c r="H127" s="119">
        <v>440.00000000000045</v>
      </c>
      <c r="I127" s="119">
        <v>8690</v>
      </c>
    </row>
    <row r="128" spans="1:9" x14ac:dyDescent="0.25">
      <c r="C128" t="s">
        <v>323</v>
      </c>
      <c r="D128">
        <v>4</v>
      </c>
      <c r="E128" s="119">
        <v>7.7</v>
      </c>
      <c r="F128" s="119">
        <v>8.4</v>
      </c>
      <c r="G128" s="119">
        <v>3696</v>
      </c>
      <c r="H128" s="119">
        <v>336.00000000000011</v>
      </c>
      <c r="I128" s="119">
        <v>4032</v>
      </c>
    </row>
    <row r="129" spans="2:9" x14ac:dyDescent="0.25">
      <c r="C129" t="s">
        <v>324</v>
      </c>
      <c r="D129">
        <v>4</v>
      </c>
      <c r="E129" s="119">
        <v>7.3</v>
      </c>
      <c r="F129" s="119">
        <v>8.4</v>
      </c>
      <c r="G129" s="119">
        <v>1576.8</v>
      </c>
      <c r="H129" s="119">
        <v>237.60000000000011</v>
      </c>
      <c r="I129" s="119">
        <v>1814.4</v>
      </c>
    </row>
    <row r="130" spans="2:9" x14ac:dyDescent="0.25">
      <c r="C130" t="s">
        <v>351</v>
      </c>
      <c r="G130" s="119">
        <v>180</v>
      </c>
      <c r="H130" s="119">
        <v>60</v>
      </c>
      <c r="I130" s="119">
        <v>240</v>
      </c>
    </row>
    <row r="131" spans="2:9" x14ac:dyDescent="0.25">
      <c r="C131" t="s">
        <v>344</v>
      </c>
      <c r="D131">
        <v>1</v>
      </c>
      <c r="E131" s="119">
        <v>7.5</v>
      </c>
      <c r="F131" s="119">
        <v>7.9</v>
      </c>
      <c r="G131" s="119">
        <v>1650</v>
      </c>
      <c r="H131" s="119">
        <v>88.000000000000085</v>
      </c>
      <c r="I131" s="119">
        <v>1738</v>
      </c>
    </row>
    <row r="132" spans="2:9" x14ac:dyDescent="0.25">
      <c r="B132" s="145" t="s">
        <v>236</v>
      </c>
      <c r="C132" s="145"/>
      <c r="D132" s="145"/>
      <c r="E132" s="145"/>
      <c r="F132" s="145"/>
      <c r="G132" s="146">
        <v>15412.8</v>
      </c>
      <c r="H132" s="146">
        <v>1181.6000000000006</v>
      </c>
      <c r="I132" s="146">
        <v>16594.400000000001</v>
      </c>
    </row>
    <row r="133" spans="2:9" x14ac:dyDescent="0.25">
      <c r="B133" t="s">
        <v>75</v>
      </c>
      <c r="C133" t="s">
        <v>274</v>
      </c>
      <c r="G133" s="119">
        <v>3278</v>
      </c>
      <c r="H133" s="119">
        <v>153.99999999999983</v>
      </c>
      <c r="I133" s="119">
        <v>3432</v>
      </c>
    </row>
    <row r="134" spans="2:9" x14ac:dyDescent="0.25">
      <c r="B134" s="145" t="s">
        <v>235</v>
      </c>
      <c r="C134" s="145"/>
      <c r="D134" s="145"/>
      <c r="E134" s="145"/>
      <c r="F134" s="145"/>
      <c r="G134" s="146">
        <v>3278</v>
      </c>
      <c r="H134" s="146">
        <v>153.99999999999983</v>
      </c>
      <c r="I134" s="146">
        <v>3432</v>
      </c>
    </row>
    <row r="135" spans="2:9" x14ac:dyDescent="0.25">
      <c r="B135" t="s">
        <v>109</v>
      </c>
      <c r="C135" t="s">
        <v>34</v>
      </c>
      <c r="G135" s="119">
        <v>300</v>
      </c>
      <c r="H135" s="119">
        <v>250.00000000000006</v>
      </c>
      <c r="I135" s="119">
        <v>550</v>
      </c>
    </row>
    <row r="136" spans="2:9" x14ac:dyDescent="0.25">
      <c r="C136" t="s">
        <v>188</v>
      </c>
      <c r="D136">
        <v>5</v>
      </c>
      <c r="E136" s="119">
        <v>6.2</v>
      </c>
      <c r="F136" s="119">
        <v>8.5</v>
      </c>
      <c r="G136" s="119">
        <v>930</v>
      </c>
      <c r="H136" s="119">
        <v>345</v>
      </c>
      <c r="I136" s="119">
        <v>1275</v>
      </c>
    </row>
    <row r="137" spans="2:9" x14ac:dyDescent="0.25">
      <c r="E137" s="119">
        <v>6.4</v>
      </c>
      <c r="F137" s="119">
        <v>8.5</v>
      </c>
      <c r="G137" s="119">
        <v>960</v>
      </c>
      <c r="H137" s="119">
        <v>314.99999999999994</v>
      </c>
      <c r="I137" s="119">
        <v>1275</v>
      </c>
    </row>
    <row r="138" spans="2:9" x14ac:dyDescent="0.25">
      <c r="C138" t="s">
        <v>274</v>
      </c>
      <c r="G138" s="119">
        <v>9900</v>
      </c>
      <c r="H138" s="119">
        <v>528.00000000000045</v>
      </c>
      <c r="I138" s="119">
        <v>10428</v>
      </c>
    </row>
    <row r="139" spans="2:9" x14ac:dyDescent="0.25">
      <c r="C139" t="s">
        <v>284</v>
      </c>
      <c r="D139">
        <v>1</v>
      </c>
      <c r="E139" s="119">
        <v>29</v>
      </c>
      <c r="F139" s="119">
        <v>36</v>
      </c>
      <c r="G139" s="119">
        <v>290</v>
      </c>
      <c r="H139" s="119">
        <v>70</v>
      </c>
      <c r="I139" s="119">
        <v>360</v>
      </c>
    </row>
    <row r="140" spans="2:9" x14ac:dyDescent="0.25">
      <c r="C140" t="s">
        <v>351</v>
      </c>
      <c r="G140" s="119">
        <v>240</v>
      </c>
      <c r="H140" s="119">
        <v>80</v>
      </c>
      <c r="I140" s="119">
        <v>320</v>
      </c>
    </row>
    <row r="141" spans="2:9" x14ac:dyDescent="0.25">
      <c r="B141" s="145" t="s">
        <v>240</v>
      </c>
      <c r="C141" s="145"/>
      <c r="D141" s="145"/>
      <c r="E141" s="145"/>
      <c r="F141" s="145"/>
      <c r="G141" s="146">
        <v>12620</v>
      </c>
      <c r="H141" s="146">
        <v>1588.0000000000005</v>
      </c>
      <c r="I141" s="146">
        <v>14208</v>
      </c>
    </row>
    <row r="142" spans="2:9" x14ac:dyDescent="0.25">
      <c r="B142" t="s">
        <v>331</v>
      </c>
      <c r="C142" t="s">
        <v>172</v>
      </c>
      <c r="D142">
        <v>1</v>
      </c>
      <c r="E142" s="119">
        <v>6.2</v>
      </c>
      <c r="F142" s="119">
        <v>8.5</v>
      </c>
      <c r="G142" s="119">
        <v>186</v>
      </c>
      <c r="H142" s="119">
        <v>69</v>
      </c>
      <c r="I142" s="119">
        <v>255</v>
      </c>
    </row>
    <row r="143" spans="2:9" x14ac:dyDescent="0.25">
      <c r="C143" t="s">
        <v>332</v>
      </c>
      <c r="D143">
        <v>2</v>
      </c>
      <c r="E143" s="119">
        <v>0</v>
      </c>
      <c r="F143" s="119">
        <v>12</v>
      </c>
      <c r="G143" s="119">
        <v>0</v>
      </c>
      <c r="H143" s="119">
        <v>600</v>
      </c>
      <c r="I143" s="119">
        <v>600</v>
      </c>
    </row>
    <row r="144" spans="2:9" x14ac:dyDescent="0.25">
      <c r="B144" s="145" t="s">
        <v>378</v>
      </c>
      <c r="C144" s="145"/>
      <c r="D144" s="145"/>
      <c r="E144" s="145"/>
      <c r="F144" s="145"/>
      <c r="G144" s="146">
        <v>186</v>
      </c>
      <c r="H144" s="146">
        <v>669</v>
      </c>
      <c r="I144" s="146">
        <v>855</v>
      </c>
    </row>
    <row r="145" spans="1:9" x14ac:dyDescent="0.25">
      <c r="B145" t="s">
        <v>341</v>
      </c>
      <c r="C145" t="s">
        <v>36</v>
      </c>
      <c r="D145">
        <v>4</v>
      </c>
      <c r="E145" s="119">
        <v>7.85</v>
      </c>
      <c r="F145" s="119">
        <v>7.9</v>
      </c>
      <c r="G145" s="119">
        <v>6908</v>
      </c>
      <c r="H145" s="119">
        <v>44.000000000000625</v>
      </c>
      <c r="I145" s="119">
        <v>6952.0000000000009</v>
      </c>
    </row>
    <row r="146" spans="1:9" x14ac:dyDescent="0.25">
      <c r="C146" t="s">
        <v>188</v>
      </c>
      <c r="D146">
        <v>10</v>
      </c>
      <c r="E146" s="119">
        <v>6.4</v>
      </c>
      <c r="F146" s="119">
        <v>8</v>
      </c>
      <c r="G146" s="119">
        <v>1920</v>
      </c>
      <c r="H146" s="119">
        <v>479.99999999999989</v>
      </c>
      <c r="I146" s="119">
        <v>2400</v>
      </c>
    </row>
    <row r="147" spans="1:9" x14ac:dyDescent="0.25">
      <c r="C147" t="s">
        <v>351</v>
      </c>
      <c r="G147" s="119">
        <v>180</v>
      </c>
      <c r="H147" s="119">
        <v>60</v>
      </c>
      <c r="I147" s="119">
        <v>240</v>
      </c>
    </row>
    <row r="148" spans="1:9" x14ac:dyDescent="0.25">
      <c r="B148" s="145" t="s">
        <v>379</v>
      </c>
      <c r="C148" s="145"/>
      <c r="D148" s="145"/>
      <c r="E148" s="145"/>
      <c r="F148" s="145"/>
      <c r="G148" s="146">
        <v>9008</v>
      </c>
      <c r="H148" s="146">
        <v>584.00000000000045</v>
      </c>
      <c r="I148" s="146">
        <v>9592</v>
      </c>
    </row>
    <row r="149" spans="1:9" x14ac:dyDescent="0.25">
      <c r="A149" s="120" t="s">
        <v>53</v>
      </c>
      <c r="B149" s="120"/>
      <c r="C149" s="120"/>
      <c r="D149" s="120"/>
      <c r="E149" s="120"/>
      <c r="F149" s="120"/>
      <c r="G149" s="121">
        <v>53641</v>
      </c>
      <c r="H149" s="121">
        <v>5402.4000000000024</v>
      </c>
      <c r="I149" s="121">
        <v>59043.4</v>
      </c>
    </row>
    <row r="150" spans="1:9" x14ac:dyDescent="0.25">
      <c r="A150">
        <v>10</v>
      </c>
      <c r="B150" t="s">
        <v>61</v>
      </c>
      <c r="C150" t="s">
        <v>26</v>
      </c>
      <c r="D150">
        <v>1</v>
      </c>
      <c r="E150" s="119">
        <v>16</v>
      </c>
      <c r="F150" s="119">
        <v>20</v>
      </c>
      <c r="G150" s="119">
        <v>80</v>
      </c>
      <c r="H150" s="119">
        <v>20</v>
      </c>
      <c r="I150" s="119">
        <v>100</v>
      </c>
    </row>
    <row r="151" spans="1:9" x14ac:dyDescent="0.25">
      <c r="C151" t="s">
        <v>36</v>
      </c>
      <c r="D151">
        <v>1</v>
      </c>
      <c r="E151" s="119">
        <v>7.65</v>
      </c>
      <c r="F151" s="119">
        <v>8.3000000000000007</v>
      </c>
      <c r="G151" s="119">
        <v>1683</v>
      </c>
      <c r="H151" s="119">
        <v>143.00000000000009</v>
      </c>
      <c r="I151" s="119">
        <v>1826</v>
      </c>
    </row>
    <row r="152" spans="1:9" x14ac:dyDescent="0.25">
      <c r="B152" s="145" t="s">
        <v>237</v>
      </c>
      <c r="C152" s="145"/>
      <c r="D152" s="145"/>
      <c r="E152" s="145"/>
      <c r="F152" s="145"/>
      <c r="G152" s="146">
        <v>1763</v>
      </c>
      <c r="H152" s="146">
        <v>163.00000000000009</v>
      </c>
      <c r="I152" s="146">
        <v>1926</v>
      </c>
    </row>
    <row r="153" spans="1:9" x14ac:dyDescent="0.25">
      <c r="B153" t="s">
        <v>105</v>
      </c>
      <c r="C153" t="s">
        <v>323</v>
      </c>
      <c r="D153">
        <v>10</v>
      </c>
      <c r="E153" s="119">
        <v>7.8</v>
      </c>
      <c r="F153" s="119">
        <v>8.5</v>
      </c>
      <c r="G153" s="119">
        <v>4680</v>
      </c>
      <c r="H153" s="119">
        <v>420.00000000000011</v>
      </c>
      <c r="I153" s="119">
        <v>5100</v>
      </c>
    </row>
    <row r="154" spans="1:9" x14ac:dyDescent="0.25">
      <c r="B154" s="145" t="s">
        <v>238</v>
      </c>
      <c r="C154" s="145"/>
      <c r="D154" s="145"/>
      <c r="E154" s="145"/>
      <c r="F154" s="145"/>
      <c r="G154" s="146">
        <v>4680</v>
      </c>
      <c r="H154" s="146">
        <v>420.00000000000011</v>
      </c>
      <c r="I154" s="146">
        <v>5100</v>
      </c>
    </row>
    <row r="155" spans="1:9" x14ac:dyDescent="0.25">
      <c r="B155" t="s">
        <v>66</v>
      </c>
      <c r="C155" t="s">
        <v>26</v>
      </c>
      <c r="D155">
        <v>4</v>
      </c>
      <c r="E155" s="119">
        <v>16.5</v>
      </c>
      <c r="F155" s="119">
        <v>20</v>
      </c>
      <c r="G155" s="119">
        <v>330</v>
      </c>
      <c r="H155" s="119">
        <v>70</v>
      </c>
      <c r="I155" s="119">
        <v>400</v>
      </c>
    </row>
    <row r="156" spans="1:9" x14ac:dyDescent="0.25">
      <c r="C156" t="s">
        <v>36</v>
      </c>
      <c r="D156">
        <v>2</v>
      </c>
      <c r="E156" s="119">
        <v>7.5</v>
      </c>
      <c r="F156" s="119">
        <v>8.5</v>
      </c>
      <c r="G156" s="119">
        <v>3300</v>
      </c>
      <c r="H156" s="119">
        <v>440</v>
      </c>
      <c r="I156" s="119">
        <v>3740</v>
      </c>
    </row>
    <row r="157" spans="1:9" x14ac:dyDescent="0.25">
      <c r="C157" t="s">
        <v>206</v>
      </c>
      <c r="D157">
        <v>0</v>
      </c>
      <c r="E157" s="119">
        <v>0</v>
      </c>
      <c r="F157" s="119">
        <v>8.5</v>
      </c>
      <c r="G157" s="119">
        <v>0</v>
      </c>
      <c r="H157" s="119">
        <v>0</v>
      </c>
      <c r="I157" s="119">
        <v>0</v>
      </c>
    </row>
    <row r="158" spans="1:9" x14ac:dyDescent="0.25">
      <c r="C158" t="s">
        <v>375</v>
      </c>
      <c r="D158">
        <v>8</v>
      </c>
      <c r="E158" s="119">
        <v>7.6</v>
      </c>
      <c r="F158" s="119">
        <v>8.5</v>
      </c>
      <c r="G158" s="119">
        <v>2249.6</v>
      </c>
      <c r="H158" s="119">
        <v>266.40000000000009</v>
      </c>
      <c r="I158" s="119">
        <v>2516</v>
      </c>
    </row>
    <row r="159" spans="1:9" x14ac:dyDescent="0.25">
      <c r="B159" s="145" t="s">
        <v>233</v>
      </c>
      <c r="C159" s="145"/>
      <c r="D159" s="145"/>
      <c r="E159" s="145"/>
      <c r="F159" s="145"/>
      <c r="G159" s="146">
        <v>5879.6</v>
      </c>
      <c r="H159" s="146">
        <v>776.40000000000009</v>
      </c>
      <c r="I159" s="146">
        <v>6656</v>
      </c>
    </row>
    <row r="160" spans="1:9" x14ac:dyDescent="0.25">
      <c r="B160" t="s">
        <v>63</v>
      </c>
      <c r="C160" t="s">
        <v>34</v>
      </c>
      <c r="G160" s="119">
        <v>180</v>
      </c>
      <c r="H160" s="119">
        <v>120</v>
      </c>
      <c r="I160" s="119">
        <v>300</v>
      </c>
    </row>
    <row r="161" spans="2:9" x14ac:dyDescent="0.25">
      <c r="C161" t="s">
        <v>351</v>
      </c>
      <c r="G161" s="119">
        <v>120</v>
      </c>
      <c r="H161" s="119">
        <v>40</v>
      </c>
      <c r="I161" s="119">
        <v>160</v>
      </c>
    </row>
    <row r="162" spans="2:9" x14ac:dyDescent="0.25">
      <c r="C162" t="s">
        <v>354</v>
      </c>
      <c r="D162">
        <v>1</v>
      </c>
      <c r="E162" s="119">
        <v>7.65</v>
      </c>
      <c r="F162" s="119">
        <v>8.5</v>
      </c>
      <c r="G162" s="119">
        <v>1683</v>
      </c>
      <c r="H162" s="119">
        <v>186.99999999999991</v>
      </c>
      <c r="I162" s="119">
        <v>1870</v>
      </c>
    </row>
    <row r="163" spans="2:9" x14ac:dyDescent="0.25">
      <c r="C163" t="s">
        <v>356</v>
      </c>
      <c r="D163">
        <v>1</v>
      </c>
      <c r="E163" s="119">
        <v>32</v>
      </c>
      <c r="F163" s="119">
        <v>52</v>
      </c>
      <c r="G163" s="119">
        <v>800</v>
      </c>
      <c r="H163" s="119">
        <v>500</v>
      </c>
      <c r="I163" s="119">
        <v>1300</v>
      </c>
    </row>
    <row r="164" spans="2:9" x14ac:dyDescent="0.25">
      <c r="B164" s="145" t="s">
        <v>234</v>
      </c>
      <c r="C164" s="145"/>
      <c r="D164" s="145"/>
      <c r="E164" s="145"/>
      <c r="F164" s="145"/>
      <c r="G164" s="146">
        <v>2783</v>
      </c>
      <c r="H164" s="146">
        <v>846.99999999999989</v>
      </c>
      <c r="I164" s="146">
        <v>3630</v>
      </c>
    </row>
    <row r="165" spans="2:9" x14ac:dyDescent="0.25">
      <c r="B165" t="s">
        <v>95</v>
      </c>
      <c r="C165" t="s">
        <v>18</v>
      </c>
      <c r="D165">
        <v>1</v>
      </c>
      <c r="E165" s="119">
        <v>11.1</v>
      </c>
      <c r="F165" s="119">
        <v>12</v>
      </c>
      <c r="G165" s="119">
        <v>222</v>
      </c>
      <c r="H165" s="119">
        <v>18.000000000000007</v>
      </c>
      <c r="I165" s="119">
        <v>240</v>
      </c>
    </row>
    <row r="166" spans="2:9" x14ac:dyDescent="0.25">
      <c r="B166" s="145" t="s">
        <v>239</v>
      </c>
      <c r="C166" s="145"/>
      <c r="D166" s="145"/>
      <c r="E166" s="145"/>
      <c r="F166" s="145"/>
      <c r="G166" s="146">
        <v>222</v>
      </c>
      <c r="H166" s="146">
        <v>18.000000000000007</v>
      </c>
      <c r="I166" s="146">
        <v>240</v>
      </c>
    </row>
    <row r="167" spans="2:9" x14ac:dyDescent="0.25">
      <c r="B167" t="s">
        <v>109</v>
      </c>
      <c r="C167" t="s">
        <v>26</v>
      </c>
      <c r="D167">
        <v>4</v>
      </c>
      <c r="E167" s="119">
        <v>13</v>
      </c>
      <c r="F167" s="119">
        <v>16</v>
      </c>
      <c r="G167" s="119">
        <v>260</v>
      </c>
      <c r="H167" s="119">
        <v>60</v>
      </c>
      <c r="I167" s="119">
        <v>320</v>
      </c>
    </row>
    <row r="168" spans="2:9" x14ac:dyDescent="0.25">
      <c r="C168" t="s">
        <v>34</v>
      </c>
      <c r="G168" s="119">
        <v>450</v>
      </c>
      <c r="H168" s="119">
        <v>375.00000000000011</v>
      </c>
      <c r="I168" s="119">
        <v>825</v>
      </c>
    </row>
    <row r="169" spans="2:9" x14ac:dyDescent="0.25">
      <c r="C169" t="s">
        <v>274</v>
      </c>
      <c r="G169" s="119">
        <v>27071</v>
      </c>
      <c r="H169" s="119">
        <v>2937.0000000000014</v>
      </c>
      <c r="I169" s="119">
        <v>30008</v>
      </c>
    </row>
    <row r="170" spans="2:9" x14ac:dyDescent="0.25">
      <c r="C170" t="s">
        <v>351</v>
      </c>
      <c r="G170" s="119">
        <v>120</v>
      </c>
      <c r="H170" s="119">
        <v>40</v>
      </c>
      <c r="I170" s="119">
        <v>160</v>
      </c>
    </row>
    <row r="171" spans="2:9" x14ac:dyDescent="0.25">
      <c r="C171" t="s">
        <v>375</v>
      </c>
      <c r="D171">
        <v>4</v>
      </c>
      <c r="E171" s="119">
        <v>7.6</v>
      </c>
      <c r="F171" s="119">
        <v>8.9</v>
      </c>
      <c r="G171" s="119">
        <v>1124.8</v>
      </c>
      <c r="H171" s="119">
        <v>192.40000000000009</v>
      </c>
      <c r="I171" s="119">
        <v>1317.2</v>
      </c>
    </row>
    <row r="172" spans="2:9" x14ac:dyDescent="0.25">
      <c r="E172" s="119">
        <v>7.7</v>
      </c>
      <c r="F172" s="119">
        <v>8.5</v>
      </c>
      <c r="G172" s="119">
        <v>1139.6000000000001</v>
      </c>
      <c r="H172" s="119">
        <v>118.39999999999998</v>
      </c>
      <c r="I172" s="119">
        <v>1258</v>
      </c>
    </row>
    <row r="173" spans="2:9" x14ac:dyDescent="0.25">
      <c r="D173">
        <v>6</v>
      </c>
      <c r="E173" s="119">
        <v>7.6</v>
      </c>
      <c r="F173" s="119">
        <v>8.9</v>
      </c>
      <c r="G173" s="119">
        <v>1687.1999999999998</v>
      </c>
      <c r="H173" s="119">
        <v>288.60000000000014</v>
      </c>
      <c r="I173" s="119">
        <v>1975.8</v>
      </c>
    </row>
    <row r="174" spans="2:9" x14ac:dyDescent="0.25">
      <c r="B174" s="145" t="s">
        <v>240</v>
      </c>
      <c r="C174" s="145"/>
      <c r="D174" s="145"/>
      <c r="E174" s="145"/>
      <c r="F174" s="145"/>
      <c r="G174" s="146">
        <v>31852.6</v>
      </c>
      <c r="H174" s="146">
        <v>4011.4000000000015</v>
      </c>
      <c r="I174" s="146">
        <v>35864</v>
      </c>
    </row>
    <row r="175" spans="2:9" x14ac:dyDescent="0.25">
      <c r="B175" t="s">
        <v>195</v>
      </c>
      <c r="C175" t="s">
        <v>34</v>
      </c>
      <c r="G175" s="119">
        <v>60</v>
      </c>
      <c r="H175" s="119">
        <v>65</v>
      </c>
      <c r="I175" s="119">
        <v>125</v>
      </c>
    </row>
    <row r="176" spans="2:9" x14ac:dyDescent="0.25">
      <c r="C176" t="s">
        <v>351</v>
      </c>
      <c r="G176" s="119">
        <v>60</v>
      </c>
      <c r="H176" s="119">
        <v>20</v>
      </c>
      <c r="I176" s="119">
        <v>80</v>
      </c>
    </row>
    <row r="177" spans="2:9" x14ac:dyDescent="0.25">
      <c r="B177" s="145" t="s">
        <v>241</v>
      </c>
      <c r="C177" s="145"/>
      <c r="D177" s="145"/>
      <c r="E177" s="145"/>
      <c r="F177" s="145"/>
      <c r="G177" s="146">
        <v>120</v>
      </c>
      <c r="H177" s="146">
        <v>85</v>
      </c>
      <c r="I177" s="146">
        <v>205</v>
      </c>
    </row>
    <row r="178" spans="2:9" x14ac:dyDescent="0.25">
      <c r="B178" t="s">
        <v>243</v>
      </c>
      <c r="C178" t="s">
        <v>34</v>
      </c>
      <c r="G178" s="119">
        <v>30</v>
      </c>
      <c r="H178" s="119">
        <v>25.000000000000007</v>
      </c>
      <c r="I178" s="119">
        <v>55.000000000000007</v>
      </c>
    </row>
    <row r="179" spans="2:9" x14ac:dyDescent="0.25">
      <c r="C179" t="s">
        <v>351</v>
      </c>
      <c r="G179" s="119">
        <v>60</v>
      </c>
      <c r="H179" s="119">
        <v>20</v>
      </c>
      <c r="I179" s="119">
        <v>80</v>
      </c>
    </row>
    <row r="180" spans="2:9" x14ac:dyDescent="0.25">
      <c r="C180" t="s">
        <v>363</v>
      </c>
      <c r="D180">
        <v>2</v>
      </c>
      <c r="E180" s="119">
        <v>7.3</v>
      </c>
      <c r="F180" s="119">
        <v>8.6</v>
      </c>
      <c r="G180" s="119">
        <v>438</v>
      </c>
      <c r="H180" s="119">
        <v>77.999999999999986</v>
      </c>
      <c r="I180" s="119">
        <v>516</v>
      </c>
    </row>
    <row r="181" spans="2:9" x14ac:dyDescent="0.25">
      <c r="C181" t="s">
        <v>371</v>
      </c>
      <c r="D181">
        <v>3</v>
      </c>
      <c r="E181" s="119">
        <v>20</v>
      </c>
      <c r="F181" s="119">
        <v>27</v>
      </c>
      <c r="G181" s="119">
        <v>1500</v>
      </c>
      <c r="H181" s="119">
        <v>525</v>
      </c>
      <c r="I181" s="119">
        <v>2025</v>
      </c>
    </row>
    <row r="182" spans="2:9" x14ac:dyDescent="0.25">
      <c r="B182" s="145" t="s">
        <v>244</v>
      </c>
      <c r="C182" s="145"/>
      <c r="D182" s="145"/>
      <c r="E182" s="145"/>
      <c r="F182" s="145"/>
      <c r="G182" s="146">
        <v>2028</v>
      </c>
      <c r="H182" s="146">
        <v>648</v>
      </c>
      <c r="I182" s="146">
        <v>2676</v>
      </c>
    </row>
    <row r="183" spans="2:9" x14ac:dyDescent="0.25">
      <c r="B183" t="s">
        <v>250</v>
      </c>
      <c r="C183" t="s">
        <v>18</v>
      </c>
      <c r="D183">
        <v>4</v>
      </c>
      <c r="E183" s="119">
        <v>11.1</v>
      </c>
      <c r="F183" s="119">
        <v>12</v>
      </c>
      <c r="G183" s="119">
        <v>888</v>
      </c>
      <c r="H183" s="119">
        <v>72.000000000000028</v>
      </c>
      <c r="I183" s="119">
        <v>960</v>
      </c>
    </row>
    <row r="184" spans="2:9" x14ac:dyDescent="0.25">
      <c r="C184" t="s">
        <v>36</v>
      </c>
      <c r="D184">
        <v>1</v>
      </c>
      <c r="E184" s="119">
        <v>7.65</v>
      </c>
      <c r="F184" s="119">
        <v>8.6</v>
      </c>
      <c r="G184" s="119">
        <v>1683</v>
      </c>
      <c r="H184" s="119">
        <v>208.99999999999983</v>
      </c>
      <c r="I184" s="119">
        <v>1891.9999999999998</v>
      </c>
    </row>
    <row r="185" spans="2:9" x14ac:dyDescent="0.25">
      <c r="C185" t="s">
        <v>188</v>
      </c>
      <c r="D185">
        <v>2</v>
      </c>
      <c r="E185" s="119">
        <v>7.3</v>
      </c>
      <c r="F185" s="119">
        <v>8.5</v>
      </c>
      <c r="G185" s="119">
        <v>876</v>
      </c>
      <c r="H185" s="119">
        <v>144.00000000000003</v>
      </c>
      <c r="I185" s="119">
        <v>1020</v>
      </c>
    </row>
    <row r="186" spans="2:9" x14ac:dyDescent="0.25">
      <c r="B186" s="145" t="s">
        <v>388</v>
      </c>
      <c r="C186" s="145"/>
      <c r="D186" s="145"/>
      <c r="E186" s="145"/>
      <c r="F186" s="145"/>
      <c r="G186" s="146">
        <v>3447</v>
      </c>
      <c r="H186" s="146">
        <v>424.99999999999989</v>
      </c>
      <c r="I186" s="146">
        <v>3872</v>
      </c>
    </row>
    <row r="187" spans="2:9" x14ac:dyDescent="0.25">
      <c r="B187" t="s">
        <v>350</v>
      </c>
      <c r="C187" t="s">
        <v>26</v>
      </c>
      <c r="D187">
        <v>1</v>
      </c>
      <c r="E187" s="119">
        <v>16</v>
      </c>
      <c r="F187" s="119">
        <v>20</v>
      </c>
      <c r="G187" s="119">
        <v>160</v>
      </c>
      <c r="H187" s="119">
        <v>40</v>
      </c>
      <c r="I187" s="119">
        <v>200</v>
      </c>
    </row>
    <row r="188" spans="2:9" x14ac:dyDescent="0.25">
      <c r="C188" t="s">
        <v>39</v>
      </c>
      <c r="D188">
        <v>1</v>
      </c>
      <c r="E188" s="119">
        <v>7.5</v>
      </c>
      <c r="F188" s="119">
        <v>8.8000000000000007</v>
      </c>
      <c r="G188" s="119">
        <v>405</v>
      </c>
      <c r="H188" s="119">
        <v>70.200000000000045</v>
      </c>
      <c r="I188" s="119">
        <v>475.20000000000005</v>
      </c>
    </row>
    <row r="189" spans="2:9" x14ac:dyDescent="0.25">
      <c r="C189" t="s">
        <v>34</v>
      </c>
      <c r="G189" s="119">
        <v>90</v>
      </c>
      <c r="H189" s="119">
        <v>75.000000000000028</v>
      </c>
      <c r="I189" s="119">
        <v>165.00000000000003</v>
      </c>
    </row>
    <row r="190" spans="2:9" x14ac:dyDescent="0.25">
      <c r="C190" t="s">
        <v>204</v>
      </c>
      <c r="D190">
        <v>1</v>
      </c>
      <c r="E190" s="119">
        <v>29</v>
      </c>
      <c r="F190" s="119">
        <v>36</v>
      </c>
      <c r="G190" s="119">
        <v>290</v>
      </c>
      <c r="H190" s="119">
        <v>70</v>
      </c>
      <c r="I190" s="119">
        <v>360</v>
      </c>
    </row>
    <row r="191" spans="2:9" x14ac:dyDescent="0.25">
      <c r="C191" t="s">
        <v>269</v>
      </c>
      <c r="D191">
        <v>2</v>
      </c>
      <c r="E191" s="119">
        <v>305</v>
      </c>
      <c r="F191" s="119">
        <v>360</v>
      </c>
      <c r="G191" s="119">
        <v>1220</v>
      </c>
      <c r="H191" s="119">
        <v>220</v>
      </c>
      <c r="I191" s="119">
        <v>1440</v>
      </c>
    </row>
    <row r="192" spans="2:9" x14ac:dyDescent="0.25">
      <c r="C192" t="s">
        <v>274</v>
      </c>
      <c r="G192" s="119">
        <v>6534</v>
      </c>
      <c r="H192" s="119">
        <v>858.00000000000045</v>
      </c>
      <c r="I192" s="119">
        <v>7392</v>
      </c>
    </row>
    <row r="193" spans="2:9" x14ac:dyDescent="0.25">
      <c r="C193" t="s">
        <v>366</v>
      </c>
      <c r="D193">
        <v>2</v>
      </c>
      <c r="E193" s="119">
        <v>8</v>
      </c>
      <c r="F193" s="119">
        <v>8.8000000000000007</v>
      </c>
      <c r="G193" s="119">
        <v>864</v>
      </c>
      <c r="H193" s="119">
        <v>86.400000000000077</v>
      </c>
      <c r="I193" s="119">
        <v>950.40000000000009</v>
      </c>
    </row>
    <row r="194" spans="2:9" x14ac:dyDescent="0.25">
      <c r="C194" t="s">
        <v>368</v>
      </c>
      <c r="D194">
        <v>6</v>
      </c>
      <c r="E194" s="119">
        <v>40</v>
      </c>
      <c r="F194" s="119">
        <v>50</v>
      </c>
      <c r="G194" s="119">
        <v>240</v>
      </c>
      <c r="H194" s="119">
        <v>60</v>
      </c>
      <c r="I194" s="119">
        <v>300</v>
      </c>
    </row>
    <row r="195" spans="2:9" x14ac:dyDescent="0.25">
      <c r="B195" s="145" t="s">
        <v>380</v>
      </c>
      <c r="C195" s="145"/>
      <c r="D195" s="145"/>
      <c r="E195" s="145"/>
      <c r="F195" s="145"/>
      <c r="G195" s="146">
        <v>9803</v>
      </c>
      <c r="H195" s="146">
        <v>1479.6000000000006</v>
      </c>
      <c r="I195" s="146">
        <v>11282.6</v>
      </c>
    </row>
    <row r="196" spans="2:9" x14ac:dyDescent="0.25">
      <c r="B196" t="s">
        <v>359</v>
      </c>
      <c r="C196" t="s">
        <v>38</v>
      </c>
      <c r="D196">
        <v>1</v>
      </c>
      <c r="E196" s="119">
        <v>7.35</v>
      </c>
      <c r="F196" s="119">
        <v>8</v>
      </c>
      <c r="G196" s="119">
        <v>1617</v>
      </c>
      <c r="H196" s="119">
        <v>143.00000000000009</v>
      </c>
      <c r="I196" s="119">
        <v>1760</v>
      </c>
    </row>
    <row r="197" spans="2:9" x14ac:dyDescent="0.25">
      <c r="C197" t="s">
        <v>36</v>
      </c>
      <c r="D197">
        <v>2</v>
      </c>
      <c r="E197" s="119">
        <v>7.5</v>
      </c>
      <c r="F197" s="119">
        <v>8.9</v>
      </c>
      <c r="G197" s="119">
        <v>3300</v>
      </c>
      <c r="H197" s="119">
        <v>616.00000000000011</v>
      </c>
      <c r="I197" s="119">
        <v>3916</v>
      </c>
    </row>
    <row r="198" spans="2:9" x14ac:dyDescent="0.25">
      <c r="D198">
        <v>3</v>
      </c>
      <c r="E198" s="119">
        <v>7.5</v>
      </c>
      <c r="F198" s="119">
        <v>8.9</v>
      </c>
      <c r="G198" s="119">
        <v>4950</v>
      </c>
      <c r="H198" s="119">
        <v>924.00000000000023</v>
      </c>
      <c r="I198" s="119">
        <v>5874</v>
      </c>
    </row>
    <row r="199" spans="2:9" x14ac:dyDescent="0.25">
      <c r="C199" t="s">
        <v>34</v>
      </c>
      <c r="G199" s="119">
        <v>450</v>
      </c>
      <c r="H199" s="119">
        <v>487.5</v>
      </c>
      <c r="I199" s="119">
        <v>937.5</v>
      </c>
    </row>
    <row r="200" spans="2:9" x14ac:dyDescent="0.25">
      <c r="C200" t="s">
        <v>188</v>
      </c>
      <c r="D200">
        <v>2</v>
      </c>
      <c r="E200" s="119">
        <v>8.3000000000000007</v>
      </c>
      <c r="F200" s="119">
        <v>8.6</v>
      </c>
      <c r="G200" s="119">
        <v>614.20000000000005</v>
      </c>
      <c r="H200" s="119">
        <v>22.199999999999921</v>
      </c>
      <c r="I200" s="119">
        <v>636.4</v>
      </c>
    </row>
    <row r="201" spans="2:9" x14ac:dyDescent="0.25">
      <c r="C201" t="s">
        <v>251</v>
      </c>
      <c r="G201" s="119">
        <v>8085</v>
      </c>
      <c r="H201" s="119">
        <v>1441.0000000000007</v>
      </c>
      <c r="I201" s="119">
        <v>9526</v>
      </c>
    </row>
    <row r="202" spans="2:9" x14ac:dyDescent="0.25">
      <c r="C202" t="s">
        <v>351</v>
      </c>
      <c r="G202" s="119">
        <v>485</v>
      </c>
      <c r="H202" s="119">
        <v>155</v>
      </c>
      <c r="I202" s="119">
        <v>640</v>
      </c>
    </row>
    <row r="203" spans="2:9" x14ac:dyDescent="0.25">
      <c r="C203" t="s">
        <v>375</v>
      </c>
      <c r="D203">
        <v>14</v>
      </c>
      <c r="E203" s="119">
        <v>7.6</v>
      </c>
      <c r="F203" s="119">
        <v>8.9</v>
      </c>
      <c r="G203" s="119">
        <v>3936.7999999999997</v>
      </c>
      <c r="H203" s="119">
        <v>673.40000000000032</v>
      </c>
      <c r="I203" s="119">
        <v>4610.2</v>
      </c>
    </row>
    <row r="204" spans="2:9" x14ac:dyDescent="0.25">
      <c r="C204" t="s">
        <v>362</v>
      </c>
      <c r="D204">
        <v>4</v>
      </c>
      <c r="E204" s="119">
        <v>7.45</v>
      </c>
      <c r="F204" s="119">
        <v>8.5</v>
      </c>
      <c r="G204" s="119">
        <v>6705</v>
      </c>
      <c r="H204" s="119">
        <v>944.99999999999989</v>
      </c>
      <c r="I204" s="119">
        <v>7650</v>
      </c>
    </row>
    <row r="205" spans="2:9" x14ac:dyDescent="0.25">
      <c r="C205" t="s">
        <v>363</v>
      </c>
      <c r="D205">
        <v>6</v>
      </c>
      <c r="E205" s="119">
        <v>7.6</v>
      </c>
      <c r="F205" s="119">
        <v>8.6</v>
      </c>
      <c r="G205" s="119">
        <v>3374.3999999999996</v>
      </c>
      <c r="H205" s="119">
        <v>444</v>
      </c>
      <c r="I205" s="119">
        <v>3818.3999999999996</v>
      </c>
    </row>
    <row r="206" spans="2:9" x14ac:dyDescent="0.25">
      <c r="E206" s="119">
        <v>7.7</v>
      </c>
      <c r="F206" s="119">
        <v>8.6</v>
      </c>
      <c r="G206" s="119">
        <v>1709.4</v>
      </c>
      <c r="H206" s="119">
        <v>199.7999999999999</v>
      </c>
      <c r="I206" s="119">
        <v>1909.2</v>
      </c>
    </row>
    <row r="207" spans="2:9" x14ac:dyDescent="0.25">
      <c r="D207">
        <v>10</v>
      </c>
      <c r="E207" s="119">
        <v>8.3000000000000007</v>
      </c>
      <c r="F207" s="119">
        <v>8.6</v>
      </c>
      <c r="G207" s="119">
        <v>3071</v>
      </c>
      <c r="H207" s="119">
        <v>110.9999999999996</v>
      </c>
      <c r="I207" s="119">
        <v>3181.9999999999995</v>
      </c>
    </row>
    <row r="208" spans="2:9" x14ac:dyDescent="0.25">
      <c r="C208" t="s">
        <v>364</v>
      </c>
      <c r="G208" s="119">
        <v>4320</v>
      </c>
      <c r="H208" s="119">
        <v>863.99999999999977</v>
      </c>
      <c r="I208" s="119">
        <v>5184</v>
      </c>
    </row>
    <row r="209" spans="1:9" x14ac:dyDescent="0.25">
      <c r="C209" t="s">
        <v>376</v>
      </c>
      <c r="D209">
        <v>2</v>
      </c>
      <c r="E209" s="119">
        <v>7.5</v>
      </c>
      <c r="F209" s="119">
        <v>8.5</v>
      </c>
      <c r="G209" s="119">
        <v>3300</v>
      </c>
      <c r="H209" s="119">
        <v>525</v>
      </c>
      <c r="I209" s="119">
        <v>3825</v>
      </c>
    </row>
    <row r="210" spans="1:9" x14ac:dyDescent="0.25">
      <c r="E210" s="119">
        <v>7.35</v>
      </c>
      <c r="F210" s="119">
        <v>8.5</v>
      </c>
      <c r="G210" s="119">
        <v>3234</v>
      </c>
      <c r="H210" s="119">
        <v>591.00000000000023</v>
      </c>
      <c r="I210" s="119">
        <v>3825</v>
      </c>
    </row>
    <row r="211" spans="1:9" x14ac:dyDescent="0.25">
      <c r="C211" t="s">
        <v>377</v>
      </c>
      <c r="D211">
        <v>9</v>
      </c>
      <c r="E211" s="119">
        <v>6</v>
      </c>
      <c r="F211" s="119">
        <v>7.5</v>
      </c>
      <c r="G211" s="119">
        <v>2430</v>
      </c>
      <c r="H211" s="119">
        <v>607.5</v>
      </c>
      <c r="I211" s="119">
        <v>3037.5</v>
      </c>
    </row>
    <row r="212" spans="1:9" x14ac:dyDescent="0.25">
      <c r="C212" t="s">
        <v>385</v>
      </c>
      <c r="G212" s="119">
        <v>1400</v>
      </c>
      <c r="H212" s="119">
        <v>600</v>
      </c>
      <c r="I212" s="119">
        <v>2000</v>
      </c>
    </row>
    <row r="213" spans="1:9" x14ac:dyDescent="0.25">
      <c r="B213" s="145" t="s">
        <v>381</v>
      </c>
      <c r="C213" s="145"/>
      <c r="D213" s="145"/>
      <c r="E213" s="145"/>
      <c r="F213" s="145"/>
      <c r="G213" s="146">
        <v>52981.8</v>
      </c>
      <c r="H213" s="146">
        <v>9349.4000000000015</v>
      </c>
      <c r="I213" s="146">
        <v>62331.200000000004</v>
      </c>
    </row>
    <row r="214" spans="1:9" x14ac:dyDescent="0.25">
      <c r="A214" s="120" t="s">
        <v>54</v>
      </c>
      <c r="B214" s="120"/>
      <c r="C214" s="120"/>
      <c r="D214" s="120"/>
      <c r="E214" s="120"/>
      <c r="F214" s="120"/>
      <c r="G214" s="121">
        <v>115559.99999999999</v>
      </c>
      <c r="H214" s="121">
        <v>18222.800000000003</v>
      </c>
      <c r="I214" s="121">
        <v>133782.79999999999</v>
      </c>
    </row>
    <row r="215" spans="1:9" x14ac:dyDescent="0.25">
      <c r="A215">
        <v>11</v>
      </c>
      <c r="B215" t="s">
        <v>61</v>
      </c>
      <c r="C215" t="s">
        <v>375</v>
      </c>
      <c r="D215">
        <v>1</v>
      </c>
      <c r="E215" s="119">
        <v>8.6999999999999993</v>
      </c>
      <c r="F215" s="119">
        <v>9.1999999999999993</v>
      </c>
      <c r="G215" s="119">
        <v>321.89999999999998</v>
      </c>
      <c r="H215" s="119">
        <v>18.5</v>
      </c>
      <c r="I215" s="119">
        <v>340.4</v>
      </c>
    </row>
    <row r="216" spans="1:9" x14ac:dyDescent="0.25">
      <c r="C216" t="s">
        <v>412</v>
      </c>
      <c r="D216">
        <v>1</v>
      </c>
      <c r="E216" s="119">
        <v>21</v>
      </c>
      <c r="F216" s="119">
        <v>40</v>
      </c>
      <c r="G216" s="119">
        <v>21</v>
      </c>
      <c r="H216" s="119">
        <v>19</v>
      </c>
      <c r="I216" s="119">
        <v>40</v>
      </c>
    </row>
    <row r="217" spans="1:9" x14ac:dyDescent="0.25">
      <c r="B217" s="145" t="s">
        <v>237</v>
      </c>
      <c r="C217" s="145"/>
      <c r="D217" s="145"/>
      <c r="E217" s="145"/>
      <c r="F217" s="145"/>
      <c r="G217" s="146">
        <v>342.9</v>
      </c>
      <c r="H217" s="146">
        <v>37.5</v>
      </c>
      <c r="I217" s="146">
        <v>380.4</v>
      </c>
    </row>
    <row r="218" spans="1:9" x14ac:dyDescent="0.25">
      <c r="B218" t="s">
        <v>63</v>
      </c>
      <c r="C218" t="s">
        <v>34</v>
      </c>
      <c r="G218" s="119">
        <v>97.5</v>
      </c>
      <c r="H218" s="119">
        <v>74.999999999999972</v>
      </c>
      <c r="I218" s="119">
        <v>172.49999999999997</v>
      </c>
    </row>
    <row r="219" spans="1:9" x14ac:dyDescent="0.25">
      <c r="C219" t="s">
        <v>351</v>
      </c>
      <c r="G219" s="119">
        <v>250</v>
      </c>
      <c r="H219" s="119">
        <v>80</v>
      </c>
      <c r="I219" s="119">
        <v>330</v>
      </c>
    </row>
    <row r="220" spans="1:9" x14ac:dyDescent="0.25">
      <c r="C220" t="s">
        <v>354</v>
      </c>
      <c r="D220">
        <v>1</v>
      </c>
      <c r="E220" s="119">
        <v>7.5</v>
      </c>
      <c r="F220" s="119">
        <v>9.1999999999999993</v>
      </c>
      <c r="G220" s="119">
        <v>1650</v>
      </c>
      <c r="H220" s="119">
        <v>373.99999999999983</v>
      </c>
      <c r="I220" s="119">
        <v>2023.9999999999998</v>
      </c>
    </row>
    <row r="221" spans="1:9" x14ac:dyDescent="0.25">
      <c r="E221" s="119">
        <v>8</v>
      </c>
      <c r="F221" s="119">
        <v>9.1999999999999993</v>
      </c>
      <c r="G221" s="119">
        <v>1760</v>
      </c>
      <c r="H221" s="119">
        <v>263.99999999999983</v>
      </c>
      <c r="I221" s="119">
        <v>2023.9999999999998</v>
      </c>
    </row>
    <row r="222" spans="1:9" x14ac:dyDescent="0.25">
      <c r="B222" s="145" t="s">
        <v>234</v>
      </c>
      <c r="C222" s="145"/>
      <c r="D222" s="145"/>
      <c r="E222" s="145"/>
      <c r="F222" s="145"/>
      <c r="G222" s="146">
        <v>3757.5</v>
      </c>
      <c r="H222" s="146">
        <v>792.99999999999955</v>
      </c>
      <c r="I222" s="146">
        <v>4550.5</v>
      </c>
    </row>
    <row r="223" spans="1:9" x14ac:dyDescent="0.25">
      <c r="B223" t="s">
        <v>109</v>
      </c>
      <c r="C223" t="s">
        <v>34</v>
      </c>
      <c r="G223" s="119">
        <v>150</v>
      </c>
      <c r="H223" s="119">
        <v>125.00000000000003</v>
      </c>
      <c r="I223" s="119">
        <v>275</v>
      </c>
    </row>
    <row r="224" spans="1:9" x14ac:dyDescent="0.25">
      <c r="C224" t="s">
        <v>204</v>
      </c>
      <c r="D224">
        <v>3</v>
      </c>
      <c r="E224" s="119">
        <v>39</v>
      </c>
      <c r="F224" s="119">
        <v>44</v>
      </c>
      <c r="G224" s="119">
        <v>1170</v>
      </c>
      <c r="H224" s="119">
        <v>150</v>
      </c>
      <c r="I224" s="119">
        <v>1320</v>
      </c>
    </row>
    <row r="225" spans="2:9" x14ac:dyDescent="0.25">
      <c r="C225" t="s">
        <v>274</v>
      </c>
      <c r="G225" s="119">
        <v>10890</v>
      </c>
      <c r="H225" s="119">
        <v>1253.9999999999991</v>
      </c>
      <c r="I225" s="119">
        <v>12144</v>
      </c>
    </row>
    <row r="226" spans="2:9" x14ac:dyDescent="0.25">
      <c r="C226" t="s">
        <v>285</v>
      </c>
      <c r="D226">
        <v>4</v>
      </c>
      <c r="E226" s="119">
        <v>42</v>
      </c>
      <c r="F226" s="119">
        <v>55</v>
      </c>
      <c r="G226" s="119">
        <v>168</v>
      </c>
      <c r="H226" s="119">
        <v>52</v>
      </c>
      <c r="I226" s="119">
        <v>220</v>
      </c>
    </row>
    <row r="227" spans="2:9" x14ac:dyDescent="0.25">
      <c r="C227" t="s">
        <v>351</v>
      </c>
      <c r="G227" s="119">
        <v>240</v>
      </c>
      <c r="H227" s="119">
        <v>80</v>
      </c>
      <c r="I227" s="119">
        <v>320</v>
      </c>
    </row>
    <row r="228" spans="2:9" x14ac:dyDescent="0.25">
      <c r="C228" t="s">
        <v>375</v>
      </c>
      <c r="D228">
        <v>6</v>
      </c>
      <c r="E228" s="119">
        <v>8.6999999999999993</v>
      </c>
      <c r="F228" s="119">
        <v>9.5</v>
      </c>
      <c r="G228" s="119">
        <v>1931.3999999999999</v>
      </c>
      <c r="H228" s="119">
        <v>177.60000000000016</v>
      </c>
      <c r="I228" s="119">
        <v>2109</v>
      </c>
    </row>
    <row r="229" spans="2:9" x14ac:dyDescent="0.25">
      <c r="B229" s="145" t="s">
        <v>240</v>
      </c>
      <c r="C229" s="145"/>
      <c r="D229" s="145"/>
      <c r="E229" s="145"/>
      <c r="F229" s="145"/>
      <c r="G229" s="146">
        <v>14549.4</v>
      </c>
      <c r="H229" s="146">
        <v>1838.5999999999992</v>
      </c>
      <c r="I229" s="146">
        <v>16388</v>
      </c>
    </row>
    <row r="230" spans="2:9" x14ac:dyDescent="0.25">
      <c r="B230" t="s">
        <v>195</v>
      </c>
      <c r="C230" t="s">
        <v>18</v>
      </c>
      <c r="D230">
        <v>2</v>
      </c>
      <c r="E230" s="119">
        <v>12.3</v>
      </c>
      <c r="F230" s="119">
        <v>13.5</v>
      </c>
      <c r="G230" s="119">
        <v>492</v>
      </c>
      <c r="H230" s="119">
        <v>47.999999999999972</v>
      </c>
      <c r="I230" s="119">
        <v>540</v>
      </c>
    </row>
    <row r="231" spans="2:9" x14ac:dyDescent="0.25">
      <c r="C231" t="s">
        <v>36</v>
      </c>
      <c r="D231">
        <v>1</v>
      </c>
      <c r="E231" s="119">
        <v>8</v>
      </c>
      <c r="F231" s="119">
        <v>9.5</v>
      </c>
      <c r="G231" s="119">
        <v>1760</v>
      </c>
      <c r="H231" s="119">
        <v>330</v>
      </c>
      <c r="I231" s="119">
        <v>2090</v>
      </c>
    </row>
    <row r="232" spans="2:9" x14ac:dyDescent="0.25">
      <c r="C232" t="s">
        <v>200</v>
      </c>
      <c r="D232">
        <v>2</v>
      </c>
      <c r="E232" s="119">
        <v>22</v>
      </c>
      <c r="F232" s="119">
        <v>32</v>
      </c>
      <c r="G232" s="119">
        <v>220</v>
      </c>
      <c r="H232" s="119">
        <v>100</v>
      </c>
      <c r="I232" s="119">
        <v>320</v>
      </c>
    </row>
    <row r="233" spans="2:9" x14ac:dyDescent="0.25">
      <c r="C233" t="s">
        <v>368</v>
      </c>
      <c r="D233">
        <v>2</v>
      </c>
      <c r="E233" s="119">
        <v>40</v>
      </c>
      <c r="F233" s="119">
        <v>60</v>
      </c>
      <c r="G233" s="119">
        <v>80</v>
      </c>
      <c r="H233" s="119">
        <v>40</v>
      </c>
      <c r="I233" s="119">
        <v>120</v>
      </c>
    </row>
    <row r="234" spans="2:9" x14ac:dyDescent="0.25">
      <c r="B234" s="145" t="s">
        <v>241</v>
      </c>
      <c r="C234" s="145"/>
      <c r="D234" s="145"/>
      <c r="E234" s="145"/>
      <c r="F234" s="145"/>
      <c r="G234" s="146">
        <v>2552</v>
      </c>
      <c r="H234" s="146">
        <v>518</v>
      </c>
      <c r="I234" s="146">
        <v>3070</v>
      </c>
    </row>
    <row r="235" spans="2:9" x14ac:dyDescent="0.25">
      <c r="B235" t="s">
        <v>250</v>
      </c>
      <c r="C235" t="s">
        <v>36</v>
      </c>
      <c r="D235">
        <v>1</v>
      </c>
      <c r="E235" s="119">
        <v>8</v>
      </c>
      <c r="F235" s="119">
        <v>9.5</v>
      </c>
      <c r="G235" s="119">
        <v>1760</v>
      </c>
      <c r="H235" s="119">
        <v>330</v>
      </c>
      <c r="I235" s="119">
        <v>2090</v>
      </c>
    </row>
    <row r="236" spans="2:9" x14ac:dyDescent="0.25">
      <c r="C236" t="s">
        <v>375</v>
      </c>
      <c r="D236">
        <v>1</v>
      </c>
      <c r="E236" s="119">
        <v>9</v>
      </c>
      <c r="F236" s="119">
        <v>9.5</v>
      </c>
      <c r="G236" s="119">
        <v>333</v>
      </c>
      <c r="H236" s="119">
        <v>18.5</v>
      </c>
      <c r="I236" s="119">
        <v>351.5</v>
      </c>
    </row>
    <row r="237" spans="2:9" x14ac:dyDescent="0.25">
      <c r="D237">
        <v>3</v>
      </c>
      <c r="E237" s="119">
        <v>4.7</v>
      </c>
      <c r="F237" s="119">
        <v>9.5</v>
      </c>
      <c r="G237" s="119">
        <v>521.70000000000005</v>
      </c>
      <c r="H237" s="119">
        <v>532.79999999999995</v>
      </c>
      <c r="I237" s="119">
        <v>1054.5</v>
      </c>
    </row>
    <row r="238" spans="2:9" x14ac:dyDescent="0.25">
      <c r="B238" s="145" t="s">
        <v>388</v>
      </c>
      <c r="C238" s="145"/>
      <c r="D238" s="145"/>
      <c r="E238" s="145"/>
      <c r="F238" s="145"/>
      <c r="G238" s="146">
        <v>2614.6999999999998</v>
      </c>
      <c r="H238" s="146">
        <v>881.3</v>
      </c>
      <c r="I238" s="146">
        <v>3496</v>
      </c>
    </row>
    <row r="239" spans="2:9" x14ac:dyDescent="0.25">
      <c r="B239" t="s">
        <v>350</v>
      </c>
      <c r="C239" t="s">
        <v>26</v>
      </c>
      <c r="D239">
        <v>1</v>
      </c>
      <c r="E239" s="119">
        <v>16.5</v>
      </c>
      <c r="F239" s="119">
        <v>20</v>
      </c>
      <c r="G239" s="119">
        <v>82.5</v>
      </c>
      <c r="H239" s="119">
        <v>17.5</v>
      </c>
      <c r="I239" s="119">
        <v>100</v>
      </c>
    </row>
    <row r="240" spans="2:9" x14ac:dyDescent="0.25">
      <c r="D240">
        <v>2</v>
      </c>
      <c r="E240" s="119">
        <v>16.5</v>
      </c>
      <c r="F240" s="119">
        <v>20</v>
      </c>
      <c r="G240" s="119">
        <v>165</v>
      </c>
      <c r="H240" s="119">
        <v>35</v>
      </c>
      <c r="I240" s="119">
        <v>200</v>
      </c>
    </row>
    <row r="241" spans="2:9" x14ac:dyDescent="0.25">
      <c r="C241" t="s">
        <v>34</v>
      </c>
      <c r="G241" s="119">
        <v>375</v>
      </c>
      <c r="H241" s="119">
        <v>360</v>
      </c>
      <c r="I241" s="119">
        <v>735</v>
      </c>
    </row>
    <row r="242" spans="2:9" x14ac:dyDescent="0.25">
      <c r="C242" t="s">
        <v>204</v>
      </c>
      <c r="D242">
        <v>1</v>
      </c>
      <c r="E242" s="119">
        <v>39</v>
      </c>
      <c r="F242" s="119">
        <v>44</v>
      </c>
      <c r="G242" s="119">
        <v>390</v>
      </c>
      <c r="H242" s="119">
        <v>50</v>
      </c>
      <c r="I242" s="119">
        <v>440</v>
      </c>
    </row>
    <row r="243" spans="2:9" x14ac:dyDescent="0.25">
      <c r="C243" t="s">
        <v>269</v>
      </c>
      <c r="D243">
        <v>1</v>
      </c>
      <c r="E243" s="119">
        <v>305</v>
      </c>
      <c r="F243" s="119">
        <v>360</v>
      </c>
      <c r="G243" s="119">
        <v>305</v>
      </c>
      <c r="H243" s="119">
        <v>55</v>
      </c>
      <c r="I243" s="119">
        <v>360</v>
      </c>
    </row>
    <row r="244" spans="2:9" x14ac:dyDescent="0.25">
      <c r="C244" t="s">
        <v>274</v>
      </c>
      <c r="G244" s="119">
        <v>11066</v>
      </c>
      <c r="H244" s="119">
        <v>989.99999999999955</v>
      </c>
      <c r="I244" s="119">
        <v>12056</v>
      </c>
    </row>
    <row r="245" spans="2:9" x14ac:dyDescent="0.25">
      <c r="C245" t="s">
        <v>432</v>
      </c>
      <c r="D245">
        <v>2</v>
      </c>
      <c r="E245" s="119">
        <v>4.7</v>
      </c>
      <c r="F245" s="119">
        <v>9.1999999999999993</v>
      </c>
      <c r="G245" s="119">
        <v>507.6</v>
      </c>
      <c r="H245" s="119">
        <v>485.99999999999989</v>
      </c>
      <c r="I245" s="119">
        <v>993.59999999999991</v>
      </c>
    </row>
    <row r="246" spans="2:9" x14ac:dyDescent="0.25">
      <c r="B246" s="145" t="s">
        <v>380</v>
      </c>
      <c r="C246" s="145"/>
      <c r="D246" s="145"/>
      <c r="E246" s="145"/>
      <c r="F246" s="145"/>
      <c r="G246" s="146">
        <v>12891.1</v>
      </c>
      <c r="H246" s="146">
        <v>1993.4999999999995</v>
      </c>
      <c r="I246" s="146">
        <v>14884.6</v>
      </c>
    </row>
    <row r="247" spans="2:9" x14ac:dyDescent="0.25">
      <c r="B247" t="s">
        <v>359</v>
      </c>
      <c r="C247" t="s">
        <v>36</v>
      </c>
      <c r="D247">
        <v>2</v>
      </c>
      <c r="E247" s="119">
        <v>7.5</v>
      </c>
      <c r="F247" s="119">
        <v>9.1999999999999993</v>
      </c>
      <c r="G247" s="119">
        <v>3300</v>
      </c>
      <c r="H247" s="119">
        <v>747.99999999999966</v>
      </c>
      <c r="I247" s="119">
        <v>4047.9999999999995</v>
      </c>
    </row>
    <row r="248" spans="2:9" x14ac:dyDescent="0.25">
      <c r="E248" s="119">
        <v>8</v>
      </c>
      <c r="F248" s="119">
        <v>9.1999999999999993</v>
      </c>
      <c r="G248" s="119">
        <v>3520</v>
      </c>
      <c r="H248" s="119">
        <v>527.99999999999966</v>
      </c>
      <c r="I248" s="119">
        <v>4047.9999999999995</v>
      </c>
    </row>
    <row r="249" spans="2:9" x14ac:dyDescent="0.25">
      <c r="C249" t="s">
        <v>34</v>
      </c>
      <c r="G249" s="119">
        <v>582.5</v>
      </c>
      <c r="H249" s="119">
        <v>605</v>
      </c>
      <c r="I249" s="119">
        <v>1187.5</v>
      </c>
    </row>
    <row r="250" spans="2:9" x14ac:dyDescent="0.25">
      <c r="C250" t="s">
        <v>251</v>
      </c>
      <c r="G250" s="119">
        <v>10560</v>
      </c>
      <c r="H250" s="119">
        <v>1583.9999999999991</v>
      </c>
      <c r="I250" s="119">
        <v>12144</v>
      </c>
    </row>
    <row r="251" spans="2:9" x14ac:dyDescent="0.25">
      <c r="C251" t="s">
        <v>274</v>
      </c>
      <c r="G251" s="119">
        <v>19040.999999999996</v>
      </c>
      <c r="H251" s="119">
        <v>1639.000000000002</v>
      </c>
      <c r="I251" s="119">
        <v>20680</v>
      </c>
    </row>
    <row r="252" spans="2:9" x14ac:dyDescent="0.25">
      <c r="C252" t="s">
        <v>351</v>
      </c>
      <c r="G252" s="119">
        <v>495</v>
      </c>
      <c r="H252" s="119">
        <v>145</v>
      </c>
      <c r="I252" s="119">
        <v>640</v>
      </c>
    </row>
    <row r="253" spans="2:9" x14ac:dyDescent="0.25">
      <c r="C253" t="s">
        <v>375</v>
      </c>
      <c r="D253">
        <v>4</v>
      </c>
      <c r="E253" s="119">
        <v>7.6</v>
      </c>
      <c r="F253" s="119">
        <v>9.1999999999999993</v>
      </c>
      <c r="G253" s="119">
        <v>1124.8</v>
      </c>
      <c r="H253" s="119">
        <v>236.79999999999995</v>
      </c>
      <c r="I253" s="119">
        <v>1361.6</v>
      </c>
    </row>
    <row r="254" spans="2:9" x14ac:dyDescent="0.25">
      <c r="D254">
        <v>15</v>
      </c>
      <c r="E254" s="119">
        <v>7.6</v>
      </c>
      <c r="F254" s="119">
        <v>9.1999999999999993</v>
      </c>
      <c r="G254" s="119">
        <v>4218</v>
      </c>
      <c r="H254" s="119">
        <v>887.99999999999977</v>
      </c>
      <c r="I254" s="119">
        <v>5106</v>
      </c>
    </row>
    <row r="255" spans="2:9" x14ac:dyDescent="0.25">
      <c r="E255" s="119">
        <v>8.6999999999999993</v>
      </c>
      <c r="F255" s="119">
        <v>9.6</v>
      </c>
      <c r="G255" s="119">
        <v>4828.5</v>
      </c>
      <c r="H255" s="119">
        <v>499.50000000000017</v>
      </c>
      <c r="I255" s="119">
        <v>5328</v>
      </c>
    </row>
    <row r="256" spans="2:9" x14ac:dyDescent="0.25">
      <c r="D256">
        <v>11</v>
      </c>
      <c r="E256" s="119">
        <v>8.6999999999999993</v>
      </c>
      <c r="F256" s="119">
        <v>9.1999999999999993</v>
      </c>
      <c r="G256" s="119">
        <v>3540.8999999999996</v>
      </c>
      <c r="H256" s="119">
        <v>203.5</v>
      </c>
      <c r="I256" s="119">
        <v>3744.3999999999996</v>
      </c>
    </row>
    <row r="257" spans="1:9" x14ac:dyDescent="0.25">
      <c r="C257" t="s">
        <v>364</v>
      </c>
      <c r="G257" s="119">
        <v>8640</v>
      </c>
      <c r="H257" s="119">
        <v>1889.9999999999993</v>
      </c>
      <c r="I257" s="119">
        <v>10530</v>
      </c>
    </row>
    <row r="258" spans="1:9" x14ac:dyDescent="0.25">
      <c r="C258" t="s">
        <v>385</v>
      </c>
      <c r="G258" s="119">
        <v>2100</v>
      </c>
      <c r="H258" s="119">
        <v>900</v>
      </c>
      <c r="I258" s="119">
        <v>3000</v>
      </c>
    </row>
    <row r="259" spans="1:9" x14ac:dyDescent="0.25">
      <c r="B259" s="145" t="s">
        <v>381</v>
      </c>
      <c r="C259" s="145"/>
      <c r="D259" s="145"/>
      <c r="E259" s="145"/>
      <c r="F259" s="145"/>
      <c r="G259" s="146">
        <v>61950.700000000004</v>
      </c>
      <c r="H259" s="146">
        <v>9866.7999999999993</v>
      </c>
      <c r="I259" s="146">
        <v>71817.5</v>
      </c>
    </row>
    <row r="260" spans="1:9" x14ac:dyDescent="0.25">
      <c r="B260" t="s">
        <v>424</v>
      </c>
      <c r="C260" t="s">
        <v>428</v>
      </c>
      <c r="D260">
        <v>1</v>
      </c>
      <c r="E260" s="119">
        <v>0</v>
      </c>
      <c r="F260" s="119">
        <v>12</v>
      </c>
      <c r="G260" s="119">
        <v>0</v>
      </c>
      <c r="H260" s="119">
        <v>240</v>
      </c>
      <c r="I260" s="119">
        <v>240</v>
      </c>
    </row>
    <row r="261" spans="1:9" x14ac:dyDescent="0.25">
      <c r="B261" s="145" t="s">
        <v>433</v>
      </c>
      <c r="C261" s="145"/>
      <c r="D261" s="145"/>
      <c r="E261" s="145"/>
      <c r="F261" s="145"/>
      <c r="G261" s="146">
        <v>0</v>
      </c>
      <c r="H261" s="146">
        <v>240</v>
      </c>
      <c r="I261" s="146">
        <v>240</v>
      </c>
    </row>
    <row r="262" spans="1:9" x14ac:dyDescent="0.25">
      <c r="B262" t="s">
        <v>425</v>
      </c>
      <c r="C262" t="s">
        <v>36</v>
      </c>
      <c r="D262">
        <v>1</v>
      </c>
      <c r="E262" s="119">
        <v>8</v>
      </c>
      <c r="F262" s="119">
        <v>9.1999999999999993</v>
      </c>
      <c r="G262" s="119">
        <v>1760</v>
      </c>
      <c r="H262" s="119">
        <v>263.99999999999983</v>
      </c>
      <c r="I262" s="119">
        <v>2023.9999999999998</v>
      </c>
    </row>
    <row r="263" spans="1:9" x14ac:dyDescent="0.25">
      <c r="B263" s="145" t="s">
        <v>434</v>
      </c>
      <c r="C263" s="145"/>
      <c r="D263" s="145"/>
      <c r="E263" s="145"/>
      <c r="F263" s="145"/>
      <c r="G263" s="146">
        <v>1760</v>
      </c>
      <c r="H263" s="146">
        <v>263.99999999999983</v>
      </c>
      <c r="I263" s="146">
        <v>2023.9999999999998</v>
      </c>
    </row>
    <row r="264" spans="1:9" x14ac:dyDescent="0.25">
      <c r="A264" s="120" t="s">
        <v>420</v>
      </c>
      <c r="B264" s="120"/>
      <c r="C264" s="120"/>
      <c r="D264" s="120"/>
      <c r="E264" s="120"/>
      <c r="F264" s="120"/>
      <c r="G264" s="121">
        <v>100418.29999999999</v>
      </c>
      <c r="H264" s="121">
        <v>16432.699999999997</v>
      </c>
      <c r="I264" s="121">
        <v>116851</v>
      </c>
    </row>
    <row r="265" spans="1:9" x14ac:dyDescent="0.25">
      <c r="A265">
        <v>12</v>
      </c>
      <c r="B265" t="s">
        <v>66</v>
      </c>
      <c r="C265" t="s">
        <v>36</v>
      </c>
      <c r="D265">
        <v>2</v>
      </c>
      <c r="E265" s="119">
        <v>9</v>
      </c>
      <c r="F265" s="119">
        <v>9.4</v>
      </c>
      <c r="G265" s="119">
        <v>3960</v>
      </c>
      <c r="H265" s="119">
        <v>176.00000000000017</v>
      </c>
      <c r="I265" s="119">
        <v>4136</v>
      </c>
    </row>
    <row r="266" spans="1:9" x14ac:dyDescent="0.25">
      <c r="C266" t="s">
        <v>462</v>
      </c>
      <c r="D266">
        <v>5</v>
      </c>
      <c r="E266" s="119">
        <v>8.8000000000000007</v>
      </c>
      <c r="F266" s="119">
        <v>9.6999999999999993</v>
      </c>
      <c r="G266" s="119">
        <v>1320</v>
      </c>
      <c r="H266" s="119">
        <v>134.99999999999977</v>
      </c>
      <c r="I266" s="119">
        <v>1454.9999999999998</v>
      </c>
    </row>
    <row r="267" spans="1:9" x14ac:dyDescent="0.25">
      <c r="B267" s="145" t="s">
        <v>233</v>
      </c>
      <c r="C267" s="145"/>
      <c r="D267" s="145"/>
      <c r="E267" s="145"/>
      <c r="F267" s="145"/>
      <c r="G267" s="146">
        <v>5280</v>
      </c>
      <c r="H267" s="146">
        <v>310.99999999999994</v>
      </c>
      <c r="I267" s="146">
        <v>5591</v>
      </c>
    </row>
    <row r="268" spans="1:9" x14ac:dyDescent="0.25">
      <c r="B268" t="s">
        <v>81</v>
      </c>
      <c r="C268" t="s">
        <v>41</v>
      </c>
      <c r="D268">
        <v>1</v>
      </c>
      <c r="E268" s="119">
        <v>69</v>
      </c>
      <c r="F268" s="119">
        <v>78</v>
      </c>
      <c r="G268" s="119">
        <v>345</v>
      </c>
      <c r="H268" s="119">
        <v>45</v>
      </c>
      <c r="I268" s="119">
        <v>390</v>
      </c>
    </row>
    <row r="269" spans="1:9" x14ac:dyDescent="0.25">
      <c r="C269" t="s">
        <v>274</v>
      </c>
      <c r="G269" s="119">
        <v>9834</v>
      </c>
      <c r="H269" s="119">
        <v>285.99999999999937</v>
      </c>
      <c r="I269" s="119">
        <v>10119.999999999998</v>
      </c>
    </row>
    <row r="270" spans="1:9" x14ac:dyDescent="0.25">
      <c r="C270" t="s">
        <v>351</v>
      </c>
      <c r="G270" s="119">
        <v>260</v>
      </c>
      <c r="H270" s="119">
        <v>80</v>
      </c>
      <c r="I270" s="119">
        <v>340</v>
      </c>
    </row>
    <row r="271" spans="1:9" x14ac:dyDescent="0.25">
      <c r="C271" t="s">
        <v>449</v>
      </c>
      <c r="D271">
        <v>1</v>
      </c>
      <c r="E271" s="119">
        <v>9</v>
      </c>
      <c r="F271" s="119">
        <v>9.1999999999999993</v>
      </c>
      <c r="G271" s="119">
        <v>1980</v>
      </c>
      <c r="H271" s="119">
        <v>43.999999999999844</v>
      </c>
      <c r="I271" s="119">
        <v>2023.9999999999998</v>
      </c>
    </row>
    <row r="272" spans="1:9" x14ac:dyDescent="0.25">
      <c r="C272" t="s">
        <v>453</v>
      </c>
      <c r="D272">
        <v>1</v>
      </c>
      <c r="E272" s="119">
        <v>7.3</v>
      </c>
      <c r="F272" s="119">
        <v>9.5</v>
      </c>
      <c r="G272" s="119">
        <v>394.2</v>
      </c>
      <c r="H272" s="119">
        <v>118.80000000000001</v>
      </c>
      <c r="I272" s="119">
        <v>513</v>
      </c>
    </row>
    <row r="273" spans="2:9" x14ac:dyDescent="0.25">
      <c r="C273" t="s">
        <v>454</v>
      </c>
      <c r="D273">
        <v>4</v>
      </c>
      <c r="E273" s="119">
        <v>9.3000000000000007</v>
      </c>
      <c r="F273" s="119">
        <v>9.8000000000000007</v>
      </c>
      <c r="G273" s="119">
        <v>2380.8000000000002</v>
      </c>
      <c r="H273" s="119">
        <v>128</v>
      </c>
      <c r="I273" s="119">
        <v>2508.8000000000002</v>
      </c>
    </row>
    <row r="274" spans="2:9" x14ac:dyDescent="0.25">
      <c r="B274" s="145" t="s">
        <v>236</v>
      </c>
      <c r="C274" s="145"/>
      <c r="D274" s="145"/>
      <c r="E274" s="145"/>
      <c r="F274" s="145"/>
      <c r="G274" s="146">
        <v>15194</v>
      </c>
      <c r="H274" s="146">
        <v>701.79999999999927</v>
      </c>
      <c r="I274" s="146">
        <v>15895.8</v>
      </c>
    </row>
    <row r="275" spans="2:9" x14ac:dyDescent="0.25">
      <c r="B275" t="s">
        <v>109</v>
      </c>
      <c r="C275" t="s">
        <v>36</v>
      </c>
      <c r="D275">
        <v>1</v>
      </c>
      <c r="E275" s="119">
        <v>8.8000000000000007</v>
      </c>
      <c r="F275" s="119">
        <v>9.1999999999999993</v>
      </c>
      <c r="G275" s="119">
        <v>1936.0000000000002</v>
      </c>
      <c r="H275" s="119">
        <v>87.999999999999687</v>
      </c>
      <c r="I275" s="119">
        <v>2024</v>
      </c>
    </row>
    <row r="276" spans="2:9" x14ac:dyDescent="0.25">
      <c r="C276" t="s">
        <v>274</v>
      </c>
      <c r="G276" s="119">
        <v>19404</v>
      </c>
      <c r="H276" s="119">
        <v>835.99999999999977</v>
      </c>
      <c r="I276" s="119">
        <v>20240</v>
      </c>
    </row>
    <row r="277" spans="2:9" x14ac:dyDescent="0.25">
      <c r="B277" s="145" t="s">
        <v>240</v>
      </c>
      <c r="C277" s="145"/>
      <c r="D277" s="145"/>
      <c r="E277" s="145"/>
      <c r="F277" s="145"/>
      <c r="G277" s="146">
        <v>21340</v>
      </c>
      <c r="H277" s="146">
        <v>923.99999999999943</v>
      </c>
      <c r="I277" s="146">
        <v>22264</v>
      </c>
    </row>
    <row r="278" spans="2:9" x14ac:dyDescent="0.25">
      <c r="B278" t="s">
        <v>195</v>
      </c>
      <c r="C278" t="s">
        <v>40</v>
      </c>
      <c r="D278">
        <v>1</v>
      </c>
      <c r="E278" s="119">
        <v>7.3</v>
      </c>
      <c r="F278" s="119">
        <v>9.8000000000000007</v>
      </c>
      <c r="G278" s="119">
        <v>394.2</v>
      </c>
      <c r="H278" s="119">
        <v>135.00000000000006</v>
      </c>
      <c r="I278" s="119">
        <v>529.20000000000005</v>
      </c>
    </row>
    <row r="279" spans="2:9" x14ac:dyDescent="0.25">
      <c r="C279" t="s">
        <v>39</v>
      </c>
      <c r="D279">
        <v>1</v>
      </c>
      <c r="E279" s="119">
        <v>8</v>
      </c>
      <c r="F279" s="119">
        <v>9.8000000000000007</v>
      </c>
      <c r="G279" s="119">
        <v>432</v>
      </c>
      <c r="H279" s="119">
        <v>97.200000000000045</v>
      </c>
      <c r="I279" s="119">
        <v>529.20000000000005</v>
      </c>
    </row>
    <row r="280" spans="2:9" x14ac:dyDescent="0.25">
      <c r="C280" t="s">
        <v>18</v>
      </c>
      <c r="D280">
        <v>1</v>
      </c>
      <c r="E280" s="119">
        <v>12.3</v>
      </c>
      <c r="F280" s="119">
        <v>13.5</v>
      </c>
      <c r="G280" s="119">
        <v>246</v>
      </c>
      <c r="H280" s="119">
        <v>23.999999999999986</v>
      </c>
      <c r="I280" s="119">
        <v>270</v>
      </c>
    </row>
    <row r="281" spans="2:9" x14ac:dyDescent="0.25">
      <c r="C281" t="s">
        <v>36</v>
      </c>
      <c r="D281">
        <v>1</v>
      </c>
      <c r="E281" s="119">
        <v>8</v>
      </c>
      <c r="F281" s="119">
        <v>9.6</v>
      </c>
      <c r="G281" s="119">
        <v>1760</v>
      </c>
      <c r="H281" s="119">
        <v>351.99999999999994</v>
      </c>
      <c r="I281" s="119">
        <v>2112</v>
      </c>
    </row>
    <row r="282" spans="2:9" x14ac:dyDescent="0.25">
      <c r="C282" t="s">
        <v>200</v>
      </c>
      <c r="D282">
        <v>2</v>
      </c>
      <c r="E282" s="119">
        <v>24</v>
      </c>
      <c r="F282" s="119">
        <v>32</v>
      </c>
      <c r="G282" s="119">
        <v>240</v>
      </c>
      <c r="H282" s="119">
        <v>80</v>
      </c>
      <c r="I282" s="119">
        <v>320</v>
      </c>
    </row>
    <row r="283" spans="2:9" x14ac:dyDescent="0.25">
      <c r="C283" t="s">
        <v>269</v>
      </c>
      <c r="D283">
        <v>1</v>
      </c>
      <c r="E283" s="119">
        <v>305</v>
      </c>
      <c r="F283" s="119">
        <v>390</v>
      </c>
      <c r="G283" s="119">
        <v>305</v>
      </c>
      <c r="H283" s="119">
        <v>85</v>
      </c>
      <c r="I283" s="119">
        <v>390</v>
      </c>
    </row>
    <row r="284" spans="2:9" x14ac:dyDescent="0.25">
      <c r="C284" t="s">
        <v>351</v>
      </c>
      <c r="G284" s="119">
        <v>130</v>
      </c>
      <c r="H284" s="119">
        <v>40</v>
      </c>
      <c r="I284" s="119">
        <v>170</v>
      </c>
    </row>
    <row r="285" spans="2:9" x14ac:dyDescent="0.25">
      <c r="C285" t="s">
        <v>368</v>
      </c>
      <c r="D285">
        <v>1</v>
      </c>
      <c r="E285" s="119">
        <v>40</v>
      </c>
      <c r="F285" s="119">
        <v>60</v>
      </c>
      <c r="G285" s="119">
        <v>40</v>
      </c>
      <c r="H285" s="119">
        <v>20</v>
      </c>
      <c r="I285" s="119">
        <v>60</v>
      </c>
    </row>
    <row r="286" spans="2:9" x14ac:dyDescent="0.25">
      <c r="C286" t="s">
        <v>457</v>
      </c>
      <c r="D286">
        <v>1</v>
      </c>
      <c r="E286" s="119">
        <v>32</v>
      </c>
      <c r="F286" s="119">
        <v>45</v>
      </c>
      <c r="G286" s="119">
        <v>32</v>
      </c>
      <c r="H286" s="119">
        <v>13</v>
      </c>
      <c r="I286" s="119">
        <v>45</v>
      </c>
    </row>
    <row r="287" spans="2:9" x14ac:dyDescent="0.25">
      <c r="C287" t="s">
        <v>443</v>
      </c>
      <c r="D287">
        <v>1</v>
      </c>
      <c r="E287" s="119">
        <v>1.4</v>
      </c>
      <c r="F287" s="119">
        <v>2.5</v>
      </c>
      <c r="G287" s="119">
        <v>420</v>
      </c>
      <c r="H287" s="119">
        <v>330</v>
      </c>
      <c r="I287" s="119">
        <v>750</v>
      </c>
    </row>
    <row r="288" spans="2:9" x14ac:dyDescent="0.25">
      <c r="B288" s="145" t="s">
        <v>241</v>
      </c>
      <c r="C288" s="145"/>
      <c r="D288" s="145"/>
      <c r="E288" s="145"/>
      <c r="F288" s="145"/>
      <c r="G288" s="146">
        <v>3999.2</v>
      </c>
      <c r="H288" s="146">
        <v>1176.2</v>
      </c>
      <c r="I288" s="146">
        <v>5175.3999999999996</v>
      </c>
    </row>
    <row r="289" spans="2:9" x14ac:dyDescent="0.25">
      <c r="B289" t="s">
        <v>350</v>
      </c>
      <c r="C289" t="s">
        <v>26</v>
      </c>
      <c r="D289">
        <v>1</v>
      </c>
      <c r="E289" s="119">
        <v>16.5</v>
      </c>
      <c r="F289" s="119">
        <v>21</v>
      </c>
      <c r="G289" s="119">
        <v>82.5</v>
      </c>
      <c r="H289" s="119">
        <v>22.5</v>
      </c>
      <c r="I289" s="119">
        <v>105</v>
      </c>
    </row>
    <row r="290" spans="2:9" x14ac:dyDescent="0.25">
      <c r="C290" t="s">
        <v>34</v>
      </c>
      <c r="G290" s="119">
        <v>130</v>
      </c>
      <c r="H290" s="119">
        <v>120</v>
      </c>
      <c r="I290" s="119">
        <v>250</v>
      </c>
    </row>
    <row r="291" spans="2:9" x14ac:dyDescent="0.25">
      <c r="C291" t="s">
        <v>274</v>
      </c>
      <c r="G291" s="119">
        <v>3827.9999999999995</v>
      </c>
      <c r="H291" s="119">
        <v>308.00000000000045</v>
      </c>
      <c r="I291" s="119">
        <v>4136</v>
      </c>
    </row>
    <row r="292" spans="2:9" x14ac:dyDescent="0.25">
      <c r="C292" t="s">
        <v>432</v>
      </c>
      <c r="D292">
        <v>1</v>
      </c>
      <c r="E292" s="119">
        <v>8</v>
      </c>
      <c r="F292" s="119">
        <v>9.6999999999999993</v>
      </c>
      <c r="G292" s="119">
        <v>432</v>
      </c>
      <c r="H292" s="119">
        <v>91.799999999999955</v>
      </c>
      <c r="I292" s="119">
        <v>523.79999999999995</v>
      </c>
    </row>
    <row r="293" spans="2:9" x14ac:dyDescent="0.25">
      <c r="B293" s="145" t="s">
        <v>380</v>
      </c>
      <c r="C293" s="145"/>
      <c r="D293" s="145"/>
      <c r="E293" s="145"/>
      <c r="F293" s="145"/>
      <c r="G293" s="146">
        <v>4472.5</v>
      </c>
      <c r="H293" s="146">
        <v>542.30000000000041</v>
      </c>
      <c r="I293" s="146">
        <v>5014.8</v>
      </c>
    </row>
    <row r="294" spans="2:9" x14ac:dyDescent="0.25">
      <c r="B294" t="s">
        <v>359</v>
      </c>
      <c r="C294" t="s">
        <v>36</v>
      </c>
      <c r="D294">
        <v>1</v>
      </c>
      <c r="E294" s="119">
        <v>9</v>
      </c>
      <c r="F294" s="119">
        <v>9.5</v>
      </c>
      <c r="G294" s="119">
        <v>1980</v>
      </c>
      <c r="H294" s="119">
        <v>110</v>
      </c>
      <c r="I294" s="119">
        <v>2090</v>
      </c>
    </row>
    <row r="295" spans="2:9" x14ac:dyDescent="0.25">
      <c r="E295" s="119">
        <v>9.1</v>
      </c>
      <c r="F295" s="119">
        <v>9.5</v>
      </c>
      <c r="G295" s="119">
        <v>2002</v>
      </c>
      <c r="H295" s="119">
        <v>88.000000000000085</v>
      </c>
      <c r="I295" s="119">
        <v>2090</v>
      </c>
    </row>
    <row r="296" spans="2:9" x14ac:dyDescent="0.25">
      <c r="D296">
        <v>2</v>
      </c>
      <c r="E296" s="119">
        <v>9</v>
      </c>
      <c r="F296" s="119">
        <v>9.5</v>
      </c>
      <c r="G296" s="119">
        <v>3960</v>
      </c>
      <c r="H296" s="119">
        <v>220</v>
      </c>
      <c r="I296" s="119">
        <v>4180</v>
      </c>
    </row>
    <row r="297" spans="2:9" x14ac:dyDescent="0.25">
      <c r="D297">
        <v>3</v>
      </c>
      <c r="E297" s="119">
        <v>8</v>
      </c>
      <c r="F297" s="119">
        <v>9.3000000000000007</v>
      </c>
      <c r="G297" s="119">
        <v>5280</v>
      </c>
      <c r="H297" s="119">
        <v>858.00000000000045</v>
      </c>
      <c r="I297" s="119">
        <v>6138</v>
      </c>
    </row>
    <row r="298" spans="2:9" x14ac:dyDescent="0.25">
      <c r="E298" s="119">
        <v>9.1</v>
      </c>
      <c r="F298" s="119">
        <v>9.5</v>
      </c>
      <c r="G298" s="119">
        <v>6006</v>
      </c>
      <c r="H298" s="119">
        <v>264.00000000000023</v>
      </c>
      <c r="I298" s="119">
        <v>6270</v>
      </c>
    </row>
    <row r="299" spans="2:9" x14ac:dyDescent="0.25">
      <c r="D299">
        <v>4</v>
      </c>
      <c r="E299" s="119">
        <v>8.8000000000000007</v>
      </c>
      <c r="F299" s="119">
        <v>9.5</v>
      </c>
      <c r="G299" s="119">
        <v>7744.0000000000009</v>
      </c>
      <c r="H299" s="119">
        <v>615.99999999999932</v>
      </c>
      <c r="I299" s="119">
        <v>8360</v>
      </c>
    </row>
    <row r="300" spans="2:9" x14ac:dyDescent="0.25">
      <c r="C300" t="s">
        <v>34</v>
      </c>
      <c r="G300" s="119">
        <v>617.5</v>
      </c>
      <c r="H300" s="119">
        <v>570</v>
      </c>
      <c r="I300" s="119">
        <v>1187.5</v>
      </c>
    </row>
    <row r="301" spans="2:9" x14ac:dyDescent="0.25">
      <c r="C301" t="s">
        <v>230</v>
      </c>
      <c r="D301">
        <v>1</v>
      </c>
      <c r="E301" s="119">
        <v>5.3</v>
      </c>
      <c r="F301" s="119">
        <v>7.5</v>
      </c>
      <c r="G301" s="119">
        <v>212</v>
      </c>
      <c r="H301" s="119">
        <v>88</v>
      </c>
      <c r="I301" s="119">
        <v>300</v>
      </c>
    </row>
    <row r="302" spans="2:9" x14ac:dyDescent="0.25">
      <c r="C302" t="s">
        <v>323</v>
      </c>
      <c r="D302">
        <v>6</v>
      </c>
      <c r="E302" s="119">
        <v>7.7</v>
      </c>
      <c r="F302" s="119">
        <v>9.5</v>
      </c>
      <c r="G302" s="119">
        <v>2772</v>
      </c>
      <c r="H302" s="119">
        <v>647.99999999999989</v>
      </c>
      <c r="I302" s="119">
        <v>3420</v>
      </c>
    </row>
    <row r="303" spans="2:9" x14ac:dyDescent="0.25">
      <c r="C303" t="s">
        <v>351</v>
      </c>
      <c r="G303" s="119">
        <v>520</v>
      </c>
      <c r="H303" s="119">
        <v>160</v>
      </c>
      <c r="I303" s="119">
        <v>680</v>
      </c>
    </row>
    <row r="304" spans="2:9" x14ac:dyDescent="0.25">
      <c r="C304" t="s">
        <v>375</v>
      </c>
      <c r="D304">
        <v>9</v>
      </c>
      <c r="E304" s="119">
        <v>9</v>
      </c>
      <c r="F304" s="119">
        <v>9.8000000000000007</v>
      </c>
      <c r="G304" s="119">
        <v>2997</v>
      </c>
      <c r="H304" s="119">
        <v>266.40000000000026</v>
      </c>
      <c r="I304" s="119">
        <v>3263.4</v>
      </c>
    </row>
    <row r="305" spans="1:9" x14ac:dyDescent="0.25">
      <c r="C305" t="s">
        <v>364</v>
      </c>
      <c r="G305" s="119">
        <v>3773.7</v>
      </c>
      <c r="H305" s="119">
        <v>1491.3</v>
      </c>
      <c r="I305" s="119">
        <v>5265</v>
      </c>
    </row>
    <row r="306" spans="1:9" x14ac:dyDescent="0.25">
      <c r="C306" t="s">
        <v>385</v>
      </c>
      <c r="G306" s="119">
        <v>2800</v>
      </c>
      <c r="H306" s="119">
        <v>1200</v>
      </c>
      <c r="I306" s="119">
        <v>4000</v>
      </c>
    </row>
    <row r="307" spans="1:9" x14ac:dyDescent="0.25">
      <c r="C307" t="s">
        <v>445</v>
      </c>
      <c r="D307">
        <v>5</v>
      </c>
      <c r="E307" s="119">
        <v>8.6999999999999993</v>
      </c>
      <c r="F307" s="119">
        <v>9.3000000000000007</v>
      </c>
      <c r="G307" s="119">
        <v>9787.4999999999982</v>
      </c>
      <c r="H307" s="119">
        <v>675.00000000000159</v>
      </c>
      <c r="I307" s="119">
        <v>10462.5</v>
      </c>
    </row>
    <row r="308" spans="1:9" x14ac:dyDescent="0.25">
      <c r="C308" t="s">
        <v>446</v>
      </c>
      <c r="D308">
        <v>1</v>
      </c>
      <c r="E308" s="119">
        <v>7.5</v>
      </c>
      <c r="F308" s="119">
        <v>9.5</v>
      </c>
      <c r="G308" s="119">
        <v>382.5</v>
      </c>
      <c r="H308" s="119">
        <v>102</v>
      </c>
      <c r="I308" s="119">
        <v>484.5</v>
      </c>
    </row>
    <row r="309" spans="1:9" x14ac:dyDescent="0.25">
      <c r="C309" t="s">
        <v>456</v>
      </c>
      <c r="D309">
        <v>2</v>
      </c>
      <c r="E309" s="119">
        <v>9.8000000000000007</v>
      </c>
      <c r="F309" s="119">
        <v>10.5</v>
      </c>
      <c r="G309" s="119">
        <v>1450.4</v>
      </c>
      <c r="H309" s="119">
        <v>103.59999999999989</v>
      </c>
      <c r="I309" s="119">
        <v>1554</v>
      </c>
    </row>
    <row r="310" spans="1:9" x14ac:dyDescent="0.25">
      <c r="D310">
        <v>8</v>
      </c>
      <c r="E310" s="119">
        <v>9.8000000000000007</v>
      </c>
      <c r="F310" s="119">
        <v>10.5</v>
      </c>
      <c r="G310" s="119">
        <v>2900.8</v>
      </c>
      <c r="H310" s="119">
        <v>207.19999999999979</v>
      </c>
      <c r="I310" s="119">
        <v>3108</v>
      </c>
    </row>
    <row r="311" spans="1:9" x14ac:dyDescent="0.25">
      <c r="C311" t="s">
        <v>462</v>
      </c>
      <c r="D311">
        <v>15</v>
      </c>
      <c r="E311" s="119">
        <v>8.8000000000000007</v>
      </c>
      <c r="F311" s="119">
        <v>9.8000000000000007</v>
      </c>
      <c r="G311" s="119">
        <v>3960</v>
      </c>
      <c r="H311" s="119">
        <v>450</v>
      </c>
      <c r="I311" s="119">
        <v>4410</v>
      </c>
    </row>
    <row r="312" spans="1:9" x14ac:dyDescent="0.25">
      <c r="C312" t="s">
        <v>464</v>
      </c>
      <c r="D312">
        <v>8</v>
      </c>
      <c r="E312" s="119">
        <v>6.8</v>
      </c>
      <c r="F312" s="119">
        <v>7.8</v>
      </c>
      <c r="G312" s="119">
        <v>2448</v>
      </c>
      <c r="H312" s="119">
        <v>360</v>
      </c>
      <c r="I312" s="119">
        <v>2808</v>
      </c>
    </row>
    <row r="313" spans="1:9" x14ac:dyDescent="0.25">
      <c r="B313" s="145" t="s">
        <v>381</v>
      </c>
      <c r="C313" s="145"/>
      <c r="D313" s="145"/>
      <c r="E313" s="145"/>
      <c r="F313" s="145"/>
      <c r="G313" s="146">
        <v>61593.4</v>
      </c>
      <c r="H313" s="146">
        <v>8477.5</v>
      </c>
      <c r="I313" s="146">
        <v>70070.899999999994</v>
      </c>
    </row>
    <row r="314" spans="1:9" x14ac:dyDescent="0.25">
      <c r="A314" s="120" t="s">
        <v>458</v>
      </c>
      <c r="B314" s="120"/>
      <c r="C314" s="120"/>
      <c r="D314" s="120"/>
      <c r="E314" s="120"/>
      <c r="F314" s="120"/>
      <c r="G314" s="121">
        <v>111879.09999999999</v>
      </c>
      <c r="H314" s="121">
        <v>12132.8</v>
      </c>
      <c r="I314" s="121">
        <v>124011.9</v>
      </c>
    </row>
    <row r="315" spans="1:9" x14ac:dyDescent="0.25">
      <c r="A315" t="s">
        <v>50</v>
      </c>
      <c r="G315" s="119">
        <v>503185.74950000015</v>
      </c>
      <c r="H315" s="119">
        <v>72415.400500000003</v>
      </c>
      <c r="I315" s="119">
        <v>575601.15000000014</v>
      </c>
    </row>
  </sheetData>
  <pageMargins left="0.59055118110236227" right="0" top="0.59055118110236227" bottom="0.59055118110236227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I289"/>
  <sheetViews>
    <sheetView topLeftCell="A268" workbookViewId="0">
      <selection activeCell="A290" sqref="A290"/>
    </sheetView>
  </sheetViews>
  <sheetFormatPr defaultRowHeight="12.5" x14ac:dyDescent="0.25"/>
  <cols>
    <col min="1" max="1" width="49.81640625" customWidth="1"/>
    <col min="2" max="2" width="36.90625" bestFit="1" customWidth="1"/>
    <col min="3" max="13" width="9.1796875" bestFit="1" customWidth="1"/>
    <col min="14" max="14" width="9.1796875" style="148" bestFit="1" customWidth="1"/>
    <col min="15" max="15" width="6.1796875" style="148" bestFit="1" customWidth="1"/>
    <col min="16" max="16" width="4.81640625" style="148" bestFit="1" customWidth="1"/>
    <col min="17" max="21" width="1.6328125" style="148" customWidth="1"/>
    <col min="22" max="22" width="45.26953125" bestFit="1" customWidth="1"/>
    <col min="23" max="34" width="9.1796875" bestFit="1" customWidth="1"/>
    <col min="35" max="35" width="6.1796875" bestFit="1" customWidth="1"/>
    <col min="76" max="76" width="8.7265625" customWidth="1"/>
  </cols>
  <sheetData>
    <row r="3" spans="1:35" x14ac:dyDescent="0.25">
      <c r="A3" s="118" t="s">
        <v>169</v>
      </c>
      <c r="C3" s="118" t="s">
        <v>30</v>
      </c>
      <c r="N3"/>
      <c r="O3"/>
      <c r="P3"/>
      <c r="V3" s="135" t="s">
        <v>169</v>
      </c>
      <c r="W3" s="118" t="s">
        <v>30</v>
      </c>
    </row>
    <row r="4" spans="1:35" ht="25" x14ac:dyDescent="0.25">
      <c r="A4" s="118" t="s">
        <v>15</v>
      </c>
      <c r="B4" s="118" t="s">
        <v>65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>
        <v>5</v>
      </c>
      <c r="O4" s="136" t="s">
        <v>50</v>
      </c>
      <c r="P4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>
        <v>5</v>
      </c>
      <c r="AI4" s="136" t="s">
        <v>50</v>
      </c>
    </row>
    <row r="5" spans="1:35" x14ac:dyDescent="0.25">
      <c r="A5" t="s">
        <v>48</v>
      </c>
      <c r="B5" t="s">
        <v>66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/>
      <c r="O5" s="134">
        <v>1</v>
      </c>
      <c r="P5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/>
      <c r="AI5" s="134">
        <v>4</v>
      </c>
    </row>
    <row r="6" spans="1:35" x14ac:dyDescent="0.25">
      <c r="B6" t="s">
        <v>250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/>
      <c r="O6" s="134">
        <v>3</v>
      </c>
      <c r="P6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/>
      <c r="AI6" s="134">
        <v>1</v>
      </c>
    </row>
    <row r="7" spans="1:35" x14ac:dyDescent="0.25">
      <c r="A7" s="120" t="s">
        <v>145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/>
      <c r="O7" s="137">
        <v>4</v>
      </c>
      <c r="P7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/>
      <c r="AI7" s="134">
        <v>2</v>
      </c>
    </row>
    <row r="8" spans="1:35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>
        <v>1</v>
      </c>
      <c r="J8" s="134"/>
      <c r="K8" s="134"/>
      <c r="L8" s="134"/>
      <c r="M8" s="134"/>
      <c r="N8" s="134"/>
      <c r="O8" s="134">
        <v>2</v>
      </c>
      <c r="P8"/>
      <c r="Q8" s="150"/>
      <c r="R8" s="150"/>
      <c r="S8" s="150"/>
      <c r="T8" s="150"/>
      <c r="U8" s="150"/>
      <c r="V8" t="s">
        <v>26</v>
      </c>
      <c r="W8" s="134">
        <v>8</v>
      </c>
      <c r="X8" s="134">
        <v>4</v>
      </c>
      <c r="Y8" s="134">
        <v>15</v>
      </c>
      <c r="Z8" s="134">
        <v>18</v>
      </c>
      <c r="AA8" s="134">
        <v>34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7</v>
      </c>
      <c r="AI8" s="134">
        <v>152</v>
      </c>
    </row>
    <row r="9" spans="1:35" x14ac:dyDescent="0.25">
      <c r="A9" t="s">
        <v>35</v>
      </c>
      <c r="B9" t="s">
        <v>109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/>
      <c r="O9" s="134">
        <v>2</v>
      </c>
      <c r="P9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6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5</v>
      </c>
      <c r="AI9" s="134">
        <v>34</v>
      </c>
    </row>
    <row r="10" spans="1:35" x14ac:dyDescent="0.25">
      <c r="A10" s="120" t="s">
        <v>146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/>
      <c r="O10" s="137">
        <v>2</v>
      </c>
      <c r="P1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/>
      <c r="AI10" s="134">
        <v>4</v>
      </c>
    </row>
    <row r="11" spans="1:35" x14ac:dyDescent="0.25">
      <c r="A11" t="s">
        <v>26</v>
      </c>
      <c r="B11" t="s">
        <v>61</v>
      </c>
      <c r="C11" s="134"/>
      <c r="D11" s="134"/>
      <c r="E11" s="134">
        <v>1</v>
      </c>
      <c r="F11" s="134">
        <v>1</v>
      </c>
      <c r="G11" s="134">
        <v>2</v>
      </c>
      <c r="H11" s="134">
        <v>1</v>
      </c>
      <c r="I11" s="134"/>
      <c r="J11" s="134"/>
      <c r="K11" s="134">
        <v>1</v>
      </c>
      <c r="L11" s="134"/>
      <c r="M11" s="134"/>
      <c r="N11" s="134">
        <v>1</v>
      </c>
      <c r="O11" s="134">
        <v>7</v>
      </c>
      <c r="P11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>
        <v>1</v>
      </c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1</v>
      </c>
      <c r="AI11" s="134">
        <v>34</v>
      </c>
    </row>
    <row r="12" spans="1:35" x14ac:dyDescent="0.25">
      <c r="B12" t="s">
        <v>98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/>
      <c r="O12" s="134">
        <v>12</v>
      </c>
      <c r="P12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/>
      <c r="AI12" s="134">
        <v>53</v>
      </c>
    </row>
    <row r="13" spans="1:35" x14ac:dyDescent="0.25">
      <c r="B13" t="s">
        <v>66</v>
      </c>
      <c r="C13" s="134">
        <v>2</v>
      </c>
      <c r="D13" s="134">
        <v>4</v>
      </c>
      <c r="E13" s="134"/>
      <c r="F13" s="134"/>
      <c r="G13" s="134">
        <v>4</v>
      </c>
      <c r="H13" s="134">
        <v>4</v>
      </c>
      <c r="I13" s="134"/>
      <c r="J13" s="134"/>
      <c r="K13" s="134"/>
      <c r="L13" s="134"/>
      <c r="M13" s="134"/>
      <c r="N13" s="134"/>
      <c r="O13" s="134">
        <v>14</v>
      </c>
      <c r="P13"/>
      <c r="Q13" s="150"/>
      <c r="R13" s="150"/>
      <c r="S13" s="150"/>
      <c r="T13" s="150"/>
      <c r="U13" s="150"/>
      <c r="V13" t="s">
        <v>18</v>
      </c>
      <c r="W13" s="134">
        <v>3</v>
      </c>
      <c r="X13" s="134">
        <v>9</v>
      </c>
      <c r="Y13" s="134">
        <v>5</v>
      </c>
      <c r="Z13" s="134">
        <v>20</v>
      </c>
      <c r="AA13" s="134">
        <v>22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1</v>
      </c>
      <c r="AI13" s="134">
        <v>83</v>
      </c>
    </row>
    <row r="14" spans="1:35" x14ac:dyDescent="0.25">
      <c r="B14" t="s">
        <v>63</v>
      </c>
      <c r="C14" s="134">
        <v>2</v>
      </c>
      <c r="D14" s="134"/>
      <c r="E14" s="134">
        <v>6</v>
      </c>
      <c r="F14" s="134">
        <v>6</v>
      </c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>
        <v>5</v>
      </c>
      <c r="O14" s="134">
        <v>50</v>
      </c>
      <c r="P14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/>
      <c r="AI14" s="134">
        <v>4</v>
      </c>
    </row>
    <row r="15" spans="1:35" x14ac:dyDescent="0.25">
      <c r="B15" t="s">
        <v>81</v>
      </c>
      <c r="C15" s="134"/>
      <c r="D15" s="134"/>
      <c r="E15" s="134"/>
      <c r="F15" s="134">
        <v>5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/>
      <c r="O15" s="134">
        <v>15</v>
      </c>
      <c r="P15"/>
      <c r="Q15" s="150"/>
      <c r="R15" s="150"/>
      <c r="S15" s="150"/>
      <c r="T15" s="150"/>
      <c r="U15" s="150"/>
      <c r="V15" t="s">
        <v>56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/>
      <c r="AI15" s="134">
        <v>3</v>
      </c>
    </row>
    <row r="16" spans="1:35" x14ac:dyDescent="0.25">
      <c r="B16" t="s">
        <v>101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/>
      <c r="O16" s="134">
        <v>3</v>
      </c>
      <c r="P16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/>
      <c r="AI16" s="134">
        <v>4</v>
      </c>
    </row>
    <row r="17" spans="1:35" x14ac:dyDescent="0.25">
      <c r="B17" t="s">
        <v>109</v>
      </c>
      <c r="C17" s="134">
        <v>4</v>
      </c>
      <c r="D17" s="134"/>
      <c r="E17" s="134">
        <v>4</v>
      </c>
      <c r="F17" s="134">
        <v>4</v>
      </c>
      <c r="G17" s="134">
        <v>8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/>
      <c r="O17" s="134">
        <v>40</v>
      </c>
      <c r="P17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3</v>
      </c>
      <c r="AB17" s="134"/>
      <c r="AC17" s="134">
        <v>2</v>
      </c>
      <c r="AD17" s="134"/>
      <c r="AE17" s="134"/>
      <c r="AF17" s="134">
        <v>2</v>
      </c>
      <c r="AG17" s="134"/>
      <c r="AH17" s="134"/>
      <c r="AI17" s="134">
        <v>10</v>
      </c>
    </row>
    <row r="18" spans="1:35" x14ac:dyDescent="0.25">
      <c r="B18" t="s">
        <v>195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>
        <v>1</v>
      </c>
      <c r="O18" s="134">
        <v>8</v>
      </c>
      <c r="P18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/>
      <c r="AI18" s="134">
        <v>66</v>
      </c>
    </row>
    <row r="19" spans="1:35" x14ac:dyDescent="0.25">
      <c r="B19" t="s">
        <v>243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/>
      <c r="O19" s="134">
        <v>2</v>
      </c>
      <c r="P19"/>
      <c r="Q19" s="150"/>
      <c r="R19" s="150"/>
      <c r="S19" s="150"/>
      <c r="T19" s="150"/>
      <c r="U19" s="150"/>
      <c r="V19" t="s">
        <v>55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/>
      <c r="AI19" s="134">
        <v>1</v>
      </c>
    </row>
    <row r="20" spans="1:35" x14ac:dyDescent="0.25">
      <c r="B20" t="s">
        <v>250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/>
      <c r="O20" s="134">
        <v>1</v>
      </c>
      <c r="P2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/>
      <c r="AI20" s="134">
        <v>1</v>
      </c>
    </row>
    <row r="21" spans="1:35" x14ac:dyDescent="0.25">
      <c r="B21" t="s">
        <v>260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/>
      <c r="O21" s="134">
        <v>2</v>
      </c>
      <c r="P21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16</v>
      </c>
      <c r="AA21" s="134">
        <v>19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7</v>
      </c>
      <c r="AI21" s="134">
        <v>70</v>
      </c>
    </row>
    <row r="22" spans="1:35" x14ac:dyDescent="0.25">
      <c r="B22" t="s">
        <v>350</v>
      </c>
      <c r="C22" s="134"/>
      <c r="D22" s="134"/>
      <c r="E22" s="134"/>
      <c r="F22" s="134"/>
      <c r="G22" s="134">
        <v>2</v>
      </c>
      <c r="H22" s="134">
        <v>3</v>
      </c>
      <c r="I22" s="134">
        <v>1</v>
      </c>
      <c r="J22" s="134"/>
      <c r="K22" s="134"/>
      <c r="L22" s="134"/>
      <c r="M22" s="134"/>
      <c r="N22" s="134"/>
      <c r="O22" s="134">
        <v>6</v>
      </c>
      <c r="P22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/>
      <c r="AI22" s="134">
        <v>4</v>
      </c>
    </row>
    <row r="23" spans="1:35" x14ac:dyDescent="0.25">
      <c r="A23" s="120" t="s">
        <v>147</v>
      </c>
      <c r="B23" s="120"/>
      <c r="C23" s="137">
        <v>8</v>
      </c>
      <c r="D23" s="137">
        <v>4</v>
      </c>
      <c r="E23" s="137">
        <v>15</v>
      </c>
      <c r="F23" s="137">
        <v>18</v>
      </c>
      <c r="G23" s="137">
        <v>38</v>
      </c>
      <c r="H23" s="137">
        <v>15</v>
      </c>
      <c r="I23" s="137">
        <v>9</v>
      </c>
      <c r="J23" s="137">
        <v>13</v>
      </c>
      <c r="K23" s="137">
        <v>10</v>
      </c>
      <c r="L23" s="137">
        <v>11</v>
      </c>
      <c r="M23" s="137">
        <v>12</v>
      </c>
      <c r="N23" s="137">
        <v>7</v>
      </c>
      <c r="O23" s="137">
        <v>160</v>
      </c>
      <c r="P23"/>
      <c r="Q23" s="150"/>
      <c r="R23" s="150"/>
      <c r="S23" s="150"/>
      <c r="T23" s="150"/>
      <c r="U23" s="150"/>
      <c r="V23" t="s">
        <v>34</v>
      </c>
      <c r="W23" s="134">
        <v>10</v>
      </c>
      <c r="X23" s="134"/>
      <c r="Y23" s="134">
        <v>9</v>
      </c>
      <c r="Z23" s="134">
        <v>19</v>
      </c>
      <c r="AA23" s="134">
        <v>45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6</v>
      </c>
      <c r="AI23" s="134">
        <v>167</v>
      </c>
    </row>
    <row r="24" spans="1:35" x14ac:dyDescent="0.25">
      <c r="A24" t="s">
        <v>40</v>
      </c>
      <c r="B24" t="s">
        <v>105</v>
      </c>
      <c r="C24" s="134"/>
      <c r="D24" s="134"/>
      <c r="E24" s="134"/>
      <c r="F24" s="134"/>
      <c r="G24" s="134"/>
      <c r="H24" s="134">
        <v>1</v>
      </c>
      <c r="I24" s="134"/>
      <c r="J24" s="134"/>
      <c r="K24" s="134"/>
      <c r="L24" s="134">
        <v>2</v>
      </c>
      <c r="M24" s="134"/>
      <c r="N24" s="134"/>
      <c r="O24" s="134">
        <v>3</v>
      </c>
      <c r="P24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>
        <v>1</v>
      </c>
    </row>
    <row r="25" spans="1:35" x14ac:dyDescent="0.25">
      <c r="B25" t="s">
        <v>63</v>
      </c>
      <c r="C25" s="134"/>
      <c r="D25" s="134"/>
      <c r="E25" s="134"/>
      <c r="F25" s="134">
        <v>1</v>
      </c>
      <c r="G25" s="134"/>
      <c r="H25" s="134"/>
      <c r="I25" s="134"/>
      <c r="J25" s="134"/>
      <c r="K25" s="134"/>
      <c r="L25" s="134"/>
      <c r="M25" s="134">
        <v>1</v>
      </c>
      <c r="N25" s="134"/>
      <c r="O25" s="134">
        <v>2</v>
      </c>
      <c r="P25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/>
      <c r="AI25" s="134">
        <v>2</v>
      </c>
    </row>
    <row r="26" spans="1:35" x14ac:dyDescent="0.25">
      <c r="B26" t="s">
        <v>95</v>
      </c>
      <c r="C26" s="134"/>
      <c r="D26" s="134"/>
      <c r="E26" s="134"/>
      <c r="F26" s="134"/>
      <c r="G26" s="134"/>
      <c r="H26" s="134">
        <v>1</v>
      </c>
      <c r="I26" s="134"/>
      <c r="J26" s="134"/>
      <c r="K26" s="134"/>
      <c r="L26" s="134"/>
      <c r="M26" s="134"/>
      <c r="N26" s="134"/>
      <c r="O26" s="134">
        <v>1</v>
      </c>
      <c r="P26"/>
      <c r="Q26" s="150"/>
      <c r="R26" s="150"/>
      <c r="S26" s="150"/>
      <c r="T26" s="150"/>
      <c r="U26" s="150"/>
      <c r="V26" t="s">
        <v>72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/>
      <c r="AI26" s="134">
        <v>12</v>
      </c>
    </row>
    <row r="27" spans="1:35" x14ac:dyDescent="0.25">
      <c r="B27" t="s">
        <v>81</v>
      </c>
      <c r="C27" s="134"/>
      <c r="D27" s="134"/>
      <c r="E27" s="134"/>
      <c r="F27" s="134">
        <v>5</v>
      </c>
      <c r="G27" s="134">
        <v>3</v>
      </c>
      <c r="H27" s="134"/>
      <c r="I27" s="134"/>
      <c r="J27" s="134"/>
      <c r="K27" s="134"/>
      <c r="L27" s="134">
        <v>9</v>
      </c>
      <c r="M27" s="134"/>
      <c r="N27" s="134">
        <v>4</v>
      </c>
      <c r="O27" s="134">
        <v>21</v>
      </c>
      <c r="P27"/>
      <c r="Q27" s="150"/>
      <c r="R27" s="150"/>
      <c r="S27" s="150"/>
      <c r="T27" s="150"/>
      <c r="U27" s="150"/>
      <c r="V27" t="s">
        <v>58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/>
      <c r="AI27" s="134">
        <v>3</v>
      </c>
    </row>
    <row r="28" spans="1:35" x14ac:dyDescent="0.25">
      <c r="B28" t="s">
        <v>184</v>
      </c>
      <c r="C28" s="134"/>
      <c r="D28" s="134"/>
      <c r="E28" s="134"/>
      <c r="F28" s="134"/>
      <c r="G28" s="134"/>
      <c r="H28" s="134"/>
      <c r="I28" s="134">
        <v>2</v>
      </c>
      <c r="J28" s="134"/>
      <c r="K28" s="134"/>
      <c r="L28" s="134"/>
      <c r="M28" s="134"/>
      <c r="N28" s="134"/>
      <c r="O28" s="134">
        <v>2</v>
      </c>
      <c r="P28"/>
      <c r="Q28" s="150"/>
      <c r="R28" s="150"/>
      <c r="S28" s="150"/>
      <c r="T28" s="150"/>
      <c r="U28" s="150"/>
      <c r="V28" t="s">
        <v>59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/>
      <c r="AI28" s="134">
        <v>1</v>
      </c>
    </row>
    <row r="29" spans="1:35" x14ac:dyDescent="0.25">
      <c r="B29" t="s">
        <v>195</v>
      </c>
      <c r="C29" s="134"/>
      <c r="D29" s="134"/>
      <c r="E29" s="134"/>
      <c r="F29" s="134"/>
      <c r="G29" s="134"/>
      <c r="H29" s="134"/>
      <c r="I29" s="134">
        <v>1</v>
      </c>
      <c r="J29" s="134">
        <v>2</v>
      </c>
      <c r="K29" s="134"/>
      <c r="L29" s="134">
        <v>2</v>
      </c>
      <c r="M29" s="134"/>
      <c r="N29" s="134">
        <v>1</v>
      </c>
      <c r="O29" s="134">
        <v>6</v>
      </c>
      <c r="P29"/>
      <c r="Q29" s="150"/>
      <c r="R29" s="150"/>
      <c r="S29" s="150"/>
      <c r="T29" s="150"/>
      <c r="U29" s="150"/>
      <c r="V29" t="s">
        <v>60</v>
      </c>
      <c r="W29" s="134"/>
      <c r="X29" s="134"/>
      <c r="Y29" s="134"/>
      <c r="Z29" s="134">
        <v>1</v>
      </c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4</v>
      </c>
      <c r="AI29" s="134">
        <v>17</v>
      </c>
    </row>
    <row r="30" spans="1:35" x14ac:dyDescent="0.25">
      <c r="A30" s="120" t="s">
        <v>148</v>
      </c>
      <c r="B30" s="120"/>
      <c r="C30" s="137"/>
      <c r="D30" s="137"/>
      <c r="E30" s="137"/>
      <c r="F30" s="137">
        <v>6</v>
      </c>
      <c r="G30" s="137">
        <v>3</v>
      </c>
      <c r="H30" s="137">
        <v>2</v>
      </c>
      <c r="I30" s="137">
        <v>3</v>
      </c>
      <c r="J30" s="137">
        <v>2</v>
      </c>
      <c r="K30" s="137"/>
      <c r="L30" s="137">
        <v>13</v>
      </c>
      <c r="M30" s="137">
        <v>1</v>
      </c>
      <c r="N30" s="137">
        <v>5</v>
      </c>
      <c r="O30" s="137">
        <v>35</v>
      </c>
      <c r="P30"/>
      <c r="Q30" s="150"/>
      <c r="R30" s="150"/>
      <c r="S30" s="150"/>
      <c r="T30" s="150"/>
      <c r="U30" s="150"/>
      <c r="V30" t="s">
        <v>168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/>
      <c r="AI30" s="134">
        <v>12</v>
      </c>
    </row>
    <row r="31" spans="1:35" x14ac:dyDescent="0.25">
      <c r="A31" t="s">
        <v>43</v>
      </c>
      <c r="B31" t="s">
        <v>63</v>
      </c>
      <c r="C31" s="134"/>
      <c r="D31" s="134"/>
      <c r="E31" s="134"/>
      <c r="F31" s="134"/>
      <c r="G31" s="134">
        <v>2</v>
      </c>
      <c r="H31" s="134"/>
      <c r="I31" s="134"/>
      <c r="J31" s="134"/>
      <c r="K31" s="134"/>
      <c r="L31" s="134"/>
      <c r="M31" s="134"/>
      <c r="N31" s="134"/>
      <c r="O31" s="134">
        <v>2</v>
      </c>
      <c r="P31"/>
      <c r="Q31" s="150"/>
      <c r="R31" s="150"/>
      <c r="S31" s="150"/>
      <c r="T31" s="150"/>
      <c r="U31" s="150"/>
      <c r="V31" t="s">
        <v>172</v>
      </c>
      <c r="W31" s="134"/>
      <c r="X31" s="134"/>
      <c r="Y31" s="134"/>
      <c r="Z31" s="134">
        <v>1</v>
      </c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4</v>
      </c>
      <c r="AI31" s="134">
        <v>25</v>
      </c>
    </row>
    <row r="32" spans="1:35" x14ac:dyDescent="0.25">
      <c r="B32" t="s">
        <v>81</v>
      </c>
      <c r="C32" s="134"/>
      <c r="D32" s="134"/>
      <c r="E32" s="134">
        <v>2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>
        <v>2</v>
      </c>
      <c r="P32"/>
      <c r="Q32" s="150"/>
      <c r="R32" s="150"/>
      <c r="S32" s="150"/>
      <c r="T32" s="150"/>
      <c r="U32" s="150"/>
      <c r="V32" t="s">
        <v>188</v>
      </c>
      <c r="W32" s="134"/>
      <c r="X32" s="134"/>
      <c r="Y32" s="134"/>
      <c r="Z32" s="134">
        <v>20</v>
      </c>
      <c r="AA32" s="134">
        <v>6</v>
      </c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/>
      <c r="AI32" s="134">
        <v>52</v>
      </c>
    </row>
    <row r="33" spans="1:35" x14ac:dyDescent="0.25">
      <c r="A33" s="120" t="s">
        <v>149</v>
      </c>
      <c r="B33" s="120"/>
      <c r="C33" s="137"/>
      <c r="D33" s="137"/>
      <c r="E33" s="137">
        <v>2</v>
      </c>
      <c r="F33" s="137"/>
      <c r="G33" s="137">
        <v>2</v>
      </c>
      <c r="H33" s="137"/>
      <c r="I33" s="137"/>
      <c r="J33" s="137"/>
      <c r="K33" s="137"/>
      <c r="L33" s="137"/>
      <c r="M33" s="137"/>
      <c r="N33" s="137"/>
      <c r="O33" s="137">
        <v>4</v>
      </c>
      <c r="P33"/>
      <c r="Q33" s="150"/>
      <c r="R33" s="150"/>
      <c r="S33" s="150"/>
      <c r="T33" s="150"/>
      <c r="U33" s="150"/>
      <c r="V33" t="s">
        <v>223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/>
      <c r="AI33" s="134">
        <v>5</v>
      </c>
    </row>
    <row r="34" spans="1:35" x14ac:dyDescent="0.25">
      <c r="A34" t="s">
        <v>39</v>
      </c>
      <c r="B34" t="s">
        <v>98</v>
      </c>
      <c r="C34" s="134"/>
      <c r="D34" s="134"/>
      <c r="E34" s="134">
        <v>4</v>
      </c>
      <c r="F34" s="134"/>
      <c r="G34" s="134"/>
      <c r="H34" s="134"/>
      <c r="I34" s="134"/>
      <c r="J34" s="134"/>
      <c r="K34" s="134"/>
      <c r="L34" s="134"/>
      <c r="M34" s="134"/>
      <c r="N34" s="134"/>
      <c r="O34" s="134">
        <v>4</v>
      </c>
      <c r="P34"/>
      <c r="Q34" s="150"/>
      <c r="R34" s="150"/>
      <c r="S34" s="150"/>
      <c r="T34" s="150"/>
      <c r="U34" s="150"/>
      <c r="V34" t="s">
        <v>196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/>
      <c r="AI34" s="134">
        <v>2</v>
      </c>
    </row>
    <row r="35" spans="1:35" x14ac:dyDescent="0.25">
      <c r="B35" t="s">
        <v>105</v>
      </c>
      <c r="C35" s="134"/>
      <c r="D35" s="134"/>
      <c r="E35" s="134"/>
      <c r="F35" s="134"/>
      <c r="G35" s="134"/>
      <c r="H35" s="134">
        <v>3</v>
      </c>
      <c r="I35" s="134"/>
      <c r="J35" s="134"/>
      <c r="K35" s="134"/>
      <c r="L35" s="134">
        <v>2</v>
      </c>
      <c r="M35" s="134"/>
      <c r="N35" s="134"/>
      <c r="O35" s="134">
        <v>5</v>
      </c>
      <c r="P35"/>
      <c r="Q35" s="150"/>
      <c r="R35" s="150"/>
      <c r="S35" s="150"/>
      <c r="T35" s="150"/>
      <c r="U35" s="150"/>
      <c r="V35" t="s">
        <v>197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/>
      <c r="AI35" s="134">
        <v>7</v>
      </c>
    </row>
    <row r="36" spans="1:35" x14ac:dyDescent="0.25">
      <c r="B36" t="s">
        <v>63</v>
      </c>
      <c r="C36" s="134"/>
      <c r="D36" s="134"/>
      <c r="E36" s="134">
        <v>1</v>
      </c>
      <c r="F36" s="134"/>
      <c r="G36" s="134"/>
      <c r="H36" s="134"/>
      <c r="I36" s="134">
        <v>1</v>
      </c>
      <c r="J36" s="134"/>
      <c r="K36" s="134"/>
      <c r="L36" s="134"/>
      <c r="M36" s="134"/>
      <c r="N36" s="134"/>
      <c r="O36" s="134">
        <v>2</v>
      </c>
      <c r="P36"/>
      <c r="Q36" s="150"/>
      <c r="R36" s="150"/>
      <c r="S36" s="150"/>
      <c r="T36" s="150"/>
      <c r="U36" s="150"/>
      <c r="V36" t="s">
        <v>198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/>
      <c r="AI36" s="134">
        <v>2</v>
      </c>
    </row>
    <row r="37" spans="1:35" x14ac:dyDescent="0.25">
      <c r="B37" t="s">
        <v>81</v>
      </c>
      <c r="C37" s="134"/>
      <c r="D37" s="134"/>
      <c r="E37" s="134"/>
      <c r="F37" s="134">
        <v>8</v>
      </c>
      <c r="G37" s="134"/>
      <c r="H37" s="134"/>
      <c r="I37" s="134"/>
      <c r="J37" s="134"/>
      <c r="K37" s="134"/>
      <c r="L37" s="134">
        <v>11</v>
      </c>
      <c r="M37" s="134"/>
      <c r="N37" s="134"/>
      <c r="O37" s="134">
        <v>19</v>
      </c>
      <c r="P37"/>
      <c r="Q37" s="150"/>
      <c r="R37" s="150"/>
      <c r="S37" s="150"/>
      <c r="T37" s="150"/>
      <c r="U37" s="150"/>
      <c r="V37" t="s">
        <v>199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/>
      <c r="AI37" s="134">
        <v>3</v>
      </c>
    </row>
    <row r="38" spans="1:35" x14ac:dyDescent="0.25">
      <c r="B38" t="s">
        <v>195</v>
      </c>
      <c r="C38" s="134"/>
      <c r="D38" s="134"/>
      <c r="E38" s="134"/>
      <c r="F38" s="134"/>
      <c r="G38" s="134"/>
      <c r="H38" s="134"/>
      <c r="I38" s="134">
        <v>1</v>
      </c>
      <c r="J38" s="134"/>
      <c r="K38" s="134"/>
      <c r="L38" s="134">
        <v>2</v>
      </c>
      <c r="M38" s="134"/>
      <c r="N38" s="134">
        <v>1</v>
      </c>
      <c r="O38" s="134">
        <v>4</v>
      </c>
      <c r="P38"/>
      <c r="Q38" s="150"/>
      <c r="R38" s="150"/>
      <c r="S38" s="150"/>
      <c r="T38" s="150"/>
      <c r="U38" s="150"/>
      <c r="V38" t="s">
        <v>200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/>
      <c r="AI38" s="134">
        <v>5</v>
      </c>
    </row>
    <row r="39" spans="1:35" x14ac:dyDescent="0.25">
      <c r="B39" t="s">
        <v>350</v>
      </c>
      <c r="C39" s="134"/>
      <c r="D39" s="134"/>
      <c r="E39" s="134"/>
      <c r="F39" s="134"/>
      <c r="G39" s="134">
        <v>1</v>
      </c>
      <c r="H39" s="134"/>
      <c r="I39" s="134"/>
      <c r="J39" s="134"/>
      <c r="K39" s="134"/>
      <c r="L39" s="134"/>
      <c r="M39" s="134"/>
      <c r="N39" s="134"/>
      <c r="O39" s="134">
        <v>1</v>
      </c>
      <c r="P39"/>
      <c r="Q39" s="150"/>
      <c r="R39" s="150"/>
      <c r="S39" s="150"/>
      <c r="T39" s="150"/>
      <c r="U39" s="150"/>
      <c r="V39" t="s">
        <v>201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/>
      <c r="AI39" s="134">
        <v>2</v>
      </c>
    </row>
    <row r="40" spans="1:35" x14ac:dyDescent="0.25">
      <c r="A40" s="120" t="s">
        <v>150</v>
      </c>
      <c r="B40" s="120"/>
      <c r="C40" s="137"/>
      <c r="D40" s="137"/>
      <c r="E40" s="137">
        <v>5</v>
      </c>
      <c r="F40" s="137">
        <v>8</v>
      </c>
      <c r="G40" s="137">
        <v>1</v>
      </c>
      <c r="H40" s="137">
        <v>3</v>
      </c>
      <c r="I40" s="137">
        <v>2</v>
      </c>
      <c r="J40" s="137"/>
      <c r="K40" s="137"/>
      <c r="L40" s="137">
        <v>15</v>
      </c>
      <c r="M40" s="137"/>
      <c r="N40" s="137">
        <v>1</v>
      </c>
      <c r="O40" s="137">
        <v>35</v>
      </c>
      <c r="P40"/>
      <c r="Q40" s="150"/>
      <c r="R40" s="150"/>
      <c r="S40" s="150"/>
      <c r="T40" s="150"/>
      <c r="U40" s="150"/>
      <c r="V40" t="s">
        <v>202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/>
      <c r="AI40" s="134">
        <v>1</v>
      </c>
    </row>
    <row r="41" spans="1:35" x14ac:dyDescent="0.25">
      <c r="A41" t="s">
        <v>17</v>
      </c>
      <c r="B41" t="s">
        <v>66</v>
      </c>
      <c r="C41" s="134">
        <v>3</v>
      </c>
      <c r="D41" s="134"/>
      <c r="E41" s="134">
        <v>4</v>
      </c>
      <c r="F41" s="134">
        <v>6</v>
      </c>
      <c r="G41" s="134">
        <v>8</v>
      </c>
      <c r="H41" s="134"/>
      <c r="I41" s="134">
        <v>6</v>
      </c>
      <c r="J41" s="134"/>
      <c r="K41" s="134"/>
      <c r="L41" s="134"/>
      <c r="M41" s="134"/>
      <c r="N41" s="134"/>
      <c r="O41" s="134">
        <v>27</v>
      </c>
      <c r="P41"/>
      <c r="Q41" s="150"/>
      <c r="R41" s="150"/>
      <c r="S41" s="150"/>
      <c r="T41" s="150"/>
      <c r="U41" s="150"/>
      <c r="V41" t="s">
        <v>203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/>
      <c r="AI41" s="134">
        <v>3</v>
      </c>
    </row>
    <row r="42" spans="1:35" x14ac:dyDescent="0.25">
      <c r="B42" t="s">
        <v>101</v>
      </c>
      <c r="C42" s="134"/>
      <c r="D42" s="134"/>
      <c r="E42" s="134"/>
      <c r="F42" s="134"/>
      <c r="G42" s="134"/>
      <c r="H42" s="134">
        <v>2</v>
      </c>
      <c r="I42" s="134"/>
      <c r="J42" s="134"/>
      <c r="K42" s="134"/>
      <c r="L42" s="134"/>
      <c r="M42" s="134"/>
      <c r="N42" s="134"/>
      <c r="O42" s="134">
        <v>2</v>
      </c>
      <c r="P42"/>
      <c r="Q42" s="150"/>
      <c r="R42" s="150"/>
      <c r="S42" s="150"/>
      <c r="T42" s="150"/>
      <c r="U42" s="150"/>
      <c r="V42" t="s">
        <v>204</v>
      </c>
      <c r="W42" s="134"/>
      <c r="X42" s="134"/>
      <c r="Y42" s="134"/>
      <c r="Z42" s="134"/>
      <c r="AA42" s="134">
        <v>1</v>
      </c>
      <c r="AB42" s="134"/>
      <c r="AC42" s="134"/>
      <c r="AD42" s="134">
        <v>1</v>
      </c>
      <c r="AE42" s="134"/>
      <c r="AF42" s="134"/>
      <c r="AG42" s="134"/>
      <c r="AH42" s="134"/>
      <c r="AI42" s="134">
        <v>2</v>
      </c>
    </row>
    <row r="43" spans="1:35" x14ac:dyDescent="0.25">
      <c r="B43" t="s">
        <v>109</v>
      </c>
      <c r="C43" s="134"/>
      <c r="D43" s="134"/>
      <c r="E43" s="134">
        <v>2</v>
      </c>
      <c r="F43" s="134">
        <v>4</v>
      </c>
      <c r="G43" s="134">
        <v>4</v>
      </c>
      <c r="H43" s="134">
        <v>8</v>
      </c>
      <c r="I43" s="134"/>
      <c r="J43" s="134"/>
      <c r="K43" s="134"/>
      <c r="L43" s="134"/>
      <c r="M43" s="134">
        <v>6</v>
      </c>
      <c r="N43" s="134"/>
      <c r="O43" s="134">
        <v>24</v>
      </c>
      <c r="P43"/>
      <c r="Q43" s="150"/>
      <c r="R43" s="150"/>
      <c r="S43" s="150"/>
      <c r="T43" s="150"/>
      <c r="U43" s="150"/>
      <c r="V43" t="s">
        <v>205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/>
      <c r="AI43" s="134">
        <v>1</v>
      </c>
    </row>
    <row r="44" spans="1:35" x14ac:dyDescent="0.25">
      <c r="A44" s="120" t="s">
        <v>151</v>
      </c>
      <c r="B44" s="120"/>
      <c r="C44" s="137">
        <v>3</v>
      </c>
      <c r="D44" s="137"/>
      <c r="E44" s="137">
        <v>6</v>
      </c>
      <c r="F44" s="137">
        <v>10</v>
      </c>
      <c r="G44" s="137">
        <v>12</v>
      </c>
      <c r="H44" s="137">
        <v>10</v>
      </c>
      <c r="I44" s="137">
        <v>6</v>
      </c>
      <c r="J44" s="137"/>
      <c r="K44" s="137"/>
      <c r="L44" s="137"/>
      <c r="M44" s="137">
        <v>6</v>
      </c>
      <c r="N44" s="137"/>
      <c r="O44" s="137">
        <v>53</v>
      </c>
      <c r="P44"/>
      <c r="Q44" s="150"/>
      <c r="R44" s="150"/>
      <c r="S44" s="150"/>
      <c r="T44" s="150"/>
      <c r="U44" s="150"/>
      <c r="V44" t="s">
        <v>206</v>
      </c>
      <c r="W44" s="134"/>
      <c r="X44" s="134"/>
      <c r="Y44" s="134"/>
      <c r="Z44" s="134"/>
      <c r="AA44" s="134">
        <v>0</v>
      </c>
      <c r="AB44" s="134"/>
      <c r="AC44" s="134"/>
      <c r="AD44" s="134">
        <v>1</v>
      </c>
      <c r="AE44" s="134"/>
      <c r="AF44" s="134"/>
      <c r="AG44" s="134"/>
      <c r="AH44" s="134"/>
      <c r="AI44" s="134">
        <v>1</v>
      </c>
    </row>
    <row r="45" spans="1:35" x14ac:dyDescent="0.25">
      <c r="A45" t="s">
        <v>18</v>
      </c>
      <c r="B45" t="s">
        <v>98</v>
      </c>
      <c r="C45" s="134"/>
      <c r="D45" s="134"/>
      <c r="E45" s="134">
        <v>4</v>
      </c>
      <c r="F45" s="134"/>
      <c r="G45" s="134">
        <v>7</v>
      </c>
      <c r="H45" s="134"/>
      <c r="I45" s="134"/>
      <c r="J45" s="134"/>
      <c r="K45" s="134"/>
      <c r="L45" s="134"/>
      <c r="M45" s="134"/>
      <c r="N45" s="134"/>
      <c r="O45" s="134">
        <v>11</v>
      </c>
      <c r="P45"/>
      <c r="Q45" s="150"/>
      <c r="R45" s="150"/>
      <c r="S45" s="150"/>
      <c r="T45" s="150"/>
      <c r="U45" s="150"/>
      <c r="V45" t="s">
        <v>207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/>
      <c r="AI45" s="134">
        <v>1</v>
      </c>
    </row>
    <row r="46" spans="1:35" x14ac:dyDescent="0.25">
      <c r="B46" t="s">
        <v>105</v>
      </c>
      <c r="C46" s="134">
        <v>3</v>
      </c>
      <c r="D46" s="134"/>
      <c r="E46" s="134"/>
      <c r="F46" s="134"/>
      <c r="G46" s="134"/>
      <c r="H46" s="134">
        <v>2</v>
      </c>
      <c r="I46" s="134"/>
      <c r="J46" s="134"/>
      <c r="K46" s="134"/>
      <c r="L46" s="134"/>
      <c r="M46" s="134"/>
      <c r="N46" s="134"/>
      <c r="O46" s="134">
        <v>5</v>
      </c>
      <c r="P46"/>
      <c r="Q46" s="150"/>
      <c r="R46" s="150"/>
      <c r="S46" s="150"/>
      <c r="T46" s="150"/>
      <c r="U46" s="150"/>
      <c r="V46" t="s">
        <v>230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/>
      <c r="AI46" s="134">
        <v>1</v>
      </c>
    </row>
    <row r="47" spans="1:35" x14ac:dyDescent="0.25">
      <c r="B47" t="s">
        <v>95</v>
      </c>
      <c r="C47" s="134"/>
      <c r="D47" s="134"/>
      <c r="E47" s="134">
        <v>1</v>
      </c>
      <c r="F47" s="134"/>
      <c r="G47" s="134">
        <v>1</v>
      </c>
      <c r="H47" s="134">
        <v>1</v>
      </c>
      <c r="I47" s="134"/>
      <c r="J47" s="134"/>
      <c r="K47" s="134"/>
      <c r="L47" s="134"/>
      <c r="M47" s="134"/>
      <c r="N47" s="134"/>
      <c r="O47" s="134">
        <v>3</v>
      </c>
      <c r="P47"/>
      <c r="Q47" s="150"/>
      <c r="R47" s="150"/>
      <c r="S47" s="150"/>
      <c r="T47" s="150"/>
      <c r="U47" s="150"/>
      <c r="V47" t="s">
        <v>231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/>
      <c r="AI47" s="134">
        <v>1</v>
      </c>
    </row>
    <row r="48" spans="1:35" x14ac:dyDescent="0.25">
      <c r="B48" t="s">
        <v>81</v>
      </c>
      <c r="C48" s="134"/>
      <c r="D48" s="134">
        <v>9</v>
      </c>
      <c r="E48" s="134"/>
      <c r="F48" s="134">
        <v>16</v>
      </c>
      <c r="G48" s="134">
        <v>10</v>
      </c>
      <c r="H48" s="134"/>
      <c r="I48" s="134"/>
      <c r="J48" s="134"/>
      <c r="K48" s="134"/>
      <c r="L48" s="134"/>
      <c r="M48" s="134"/>
      <c r="N48" s="134"/>
      <c r="O48" s="134">
        <v>35</v>
      </c>
      <c r="P48"/>
      <c r="Q48" s="150"/>
      <c r="R48" s="150"/>
      <c r="S48" s="150"/>
      <c r="T48" s="150"/>
      <c r="U48" s="150"/>
      <c r="V48" t="s">
        <v>251</v>
      </c>
      <c r="W48" s="134"/>
      <c r="X48" s="134"/>
      <c r="Y48" s="134"/>
      <c r="Z48" s="134"/>
      <c r="AA48" s="134">
        <v>5</v>
      </c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5</v>
      </c>
      <c r="AI48" s="134">
        <v>34</v>
      </c>
    </row>
    <row r="49" spans="1:35" x14ac:dyDescent="0.25">
      <c r="B49" t="s">
        <v>101</v>
      </c>
      <c r="C49" s="134"/>
      <c r="D49" s="134"/>
      <c r="E49" s="134"/>
      <c r="F49" s="134">
        <v>4</v>
      </c>
      <c r="G49" s="134"/>
      <c r="H49" s="134">
        <v>7</v>
      </c>
      <c r="I49" s="134"/>
      <c r="J49" s="134"/>
      <c r="K49" s="134"/>
      <c r="L49" s="134"/>
      <c r="M49" s="134"/>
      <c r="N49" s="134"/>
      <c r="O49" s="134">
        <v>11</v>
      </c>
      <c r="P49"/>
      <c r="Q49" s="150"/>
      <c r="R49" s="150"/>
      <c r="S49" s="150"/>
      <c r="T49" s="150"/>
      <c r="U49" s="150"/>
      <c r="V49" t="s">
        <v>252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/>
      <c r="AI49" s="134">
        <v>1</v>
      </c>
    </row>
    <row r="50" spans="1:35" x14ac:dyDescent="0.25">
      <c r="B50" t="s">
        <v>195</v>
      </c>
      <c r="C50" s="134"/>
      <c r="D50" s="134"/>
      <c r="E50" s="134"/>
      <c r="F50" s="134"/>
      <c r="G50" s="134"/>
      <c r="H50" s="134">
        <v>2</v>
      </c>
      <c r="I50" s="134">
        <v>1</v>
      </c>
      <c r="J50" s="134">
        <v>2</v>
      </c>
      <c r="K50" s="134">
        <v>2</v>
      </c>
      <c r="L50" s="134">
        <v>3</v>
      </c>
      <c r="M50" s="134"/>
      <c r="N50" s="134">
        <v>1</v>
      </c>
      <c r="O50" s="134">
        <v>11</v>
      </c>
      <c r="P50"/>
      <c r="Q50" s="150"/>
      <c r="R50" s="150"/>
      <c r="S50" s="150"/>
      <c r="T50" s="150"/>
      <c r="U50" s="150"/>
      <c r="V50" t="s">
        <v>265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/>
      <c r="AI50" s="134">
        <v>3</v>
      </c>
    </row>
    <row r="51" spans="1:35" x14ac:dyDescent="0.25">
      <c r="B51" t="s">
        <v>243</v>
      </c>
      <c r="C51" s="134"/>
      <c r="D51" s="134"/>
      <c r="E51" s="134"/>
      <c r="F51" s="134"/>
      <c r="G51" s="134"/>
      <c r="H51" s="134"/>
      <c r="I51" s="134"/>
      <c r="J51" s="134"/>
      <c r="K51" s="134">
        <v>1</v>
      </c>
      <c r="L51" s="134">
        <v>1</v>
      </c>
      <c r="M51" s="134"/>
      <c r="N51" s="134"/>
      <c r="O51" s="134">
        <v>2</v>
      </c>
      <c r="P51"/>
      <c r="Q51" s="150"/>
      <c r="R51" s="150"/>
      <c r="S51" s="150"/>
      <c r="T51" s="150"/>
      <c r="U51" s="150"/>
      <c r="V51" t="s">
        <v>269</v>
      </c>
      <c r="W51" s="134"/>
      <c r="X51" s="134"/>
      <c r="Y51" s="134"/>
      <c r="Z51" s="134"/>
      <c r="AA51" s="134">
        <v>4</v>
      </c>
      <c r="AB51" s="134"/>
      <c r="AC51" s="134"/>
      <c r="AD51" s="134"/>
      <c r="AE51" s="134"/>
      <c r="AF51" s="134">
        <v>2</v>
      </c>
      <c r="AG51" s="134"/>
      <c r="AH51" s="134">
        <v>1</v>
      </c>
      <c r="AI51" s="134">
        <v>7</v>
      </c>
    </row>
    <row r="52" spans="1:35" x14ac:dyDescent="0.25">
      <c r="B52" t="s">
        <v>250</v>
      </c>
      <c r="C52" s="134"/>
      <c r="D52" s="134"/>
      <c r="E52" s="134"/>
      <c r="F52" s="134"/>
      <c r="G52" s="134">
        <v>4</v>
      </c>
      <c r="H52" s="134"/>
      <c r="I52" s="134"/>
      <c r="J52" s="134"/>
      <c r="K52" s="134">
        <v>4</v>
      </c>
      <c r="L52" s="134"/>
      <c r="M52" s="134"/>
      <c r="N52" s="134"/>
      <c r="O52" s="134">
        <v>8</v>
      </c>
      <c r="P52"/>
      <c r="Q52" s="150"/>
      <c r="R52" s="150"/>
      <c r="S52" s="150"/>
      <c r="T52" s="150"/>
      <c r="U52" s="150"/>
      <c r="V52" t="s">
        <v>270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  <c r="AI52" s="134">
        <v>2</v>
      </c>
    </row>
    <row r="53" spans="1:35" x14ac:dyDescent="0.25">
      <c r="A53" s="120" t="s">
        <v>152</v>
      </c>
      <c r="B53" s="120"/>
      <c r="C53" s="137">
        <v>3</v>
      </c>
      <c r="D53" s="137">
        <v>9</v>
      </c>
      <c r="E53" s="137">
        <v>5</v>
      </c>
      <c r="F53" s="137">
        <v>20</v>
      </c>
      <c r="G53" s="137">
        <v>22</v>
      </c>
      <c r="H53" s="137">
        <v>12</v>
      </c>
      <c r="I53" s="137">
        <v>1</v>
      </c>
      <c r="J53" s="137">
        <v>2</v>
      </c>
      <c r="K53" s="137">
        <v>7</v>
      </c>
      <c r="L53" s="137">
        <v>4</v>
      </c>
      <c r="M53" s="137"/>
      <c r="N53" s="137">
        <v>1</v>
      </c>
      <c r="O53" s="137">
        <v>86</v>
      </c>
      <c r="P53"/>
      <c r="Q53" s="150"/>
      <c r="R53" s="150"/>
      <c r="S53" s="150"/>
      <c r="T53" s="150"/>
      <c r="U53" s="150"/>
      <c r="V53" t="s">
        <v>271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  <c r="AI53" s="134">
        <v>4</v>
      </c>
    </row>
    <row r="54" spans="1:35" x14ac:dyDescent="0.25">
      <c r="A54" t="s">
        <v>33</v>
      </c>
      <c r="B54" t="s">
        <v>98</v>
      </c>
      <c r="C54" s="134"/>
      <c r="D54" s="134"/>
      <c r="E54" s="134">
        <v>2</v>
      </c>
      <c r="F54" s="134"/>
      <c r="G54" s="134">
        <v>2</v>
      </c>
      <c r="H54" s="134"/>
      <c r="I54" s="134"/>
      <c r="J54" s="134"/>
      <c r="K54" s="134"/>
      <c r="L54" s="134"/>
      <c r="M54" s="134"/>
      <c r="N54" s="134"/>
      <c r="O54" s="134">
        <v>4</v>
      </c>
      <c r="P54"/>
      <c r="Q54" s="150"/>
      <c r="R54" s="150"/>
      <c r="S54" s="150"/>
      <c r="T54" s="150"/>
      <c r="U54" s="150"/>
      <c r="V54" t="s">
        <v>272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  <c r="AI54" s="134">
        <v>2</v>
      </c>
    </row>
    <row r="55" spans="1:35" x14ac:dyDescent="0.25">
      <c r="A55" s="120" t="s">
        <v>153</v>
      </c>
      <c r="B55" s="120"/>
      <c r="C55" s="137"/>
      <c r="D55" s="137"/>
      <c r="E55" s="137">
        <v>2</v>
      </c>
      <c r="F55" s="137"/>
      <c r="G55" s="137">
        <v>2</v>
      </c>
      <c r="H55" s="137"/>
      <c r="I55" s="137"/>
      <c r="J55" s="137"/>
      <c r="K55" s="137"/>
      <c r="L55" s="137"/>
      <c r="M55" s="137"/>
      <c r="N55" s="137"/>
      <c r="O55" s="137">
        <v>4</v>
      </c>
      <c r="P55"/>
      <c r="Q55" s="150"/>
      <c r="R55" s="150"/>
      <c r="S55" s="150"/>
      <c r="T55" s="150"/>
      <c r="U55" s="150"/>
      <c r="V55" t="s">
        <v>273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  <c r="AI55" s="134">
        <v>2</v>
      </c>
    </row>
    <row r="56" spans="1:35" x14ac:dyDescent="0.25">
      <c r="A56" t="s">
        <v>56</v>
      </c>
      <c r="B56" t="s">
        <v>109</v>
      </c>
      <c r="C56" s="134"/>
      <c r="D56" s="134"/>
      <c r="E56" s="134"/>
      <c r="F56" s="134"/>
      <c r="G56" s="134"/>
      <c r="H56" s="134">
        <v>3</v>
      </c>
      <c r="I56" s="134"/>
      <c r="J56" s="134"/>
      <c r="K56" s="134"/>
      <c r="L56" s="134"/>
      <c r="M56" s="134"/>
      <c r="N56" s="134"/>
      <c r="O56" s="134">
        <v>3</v>
      </c>
      <c r="P56"/>
      <c r="Q56" s="150"/>
      <c r="R56" s="150"/>
      <c r="S56" s="150"/>
      <c r="T56" s="150"/>
      <c r="U56" s="150"/>
      <c r="V56" t="s">
        <v>274</v>
      </c>
      <c r="W56" s="134">
        <v>4</v>
      </c>
      <c r="X56" s="134"/>
      <c r="Y56" s="134"/>
      <c r="Z56" s="134">
        <v>13</v>
      </c>
      <c r="AA56" s="134">
        <v>16</v>
      </c>
      <c r="AB56" s="134"/>
      <c r="AC56" s="134"/>
      <c r="AD56" s="134"/>
      <c r="AE56" s="134"/>
      <c r="AF56" s="134">
        <v>5</v>
      </c>
      <c r="AG56" s="134">
        <v>10</v>
      </c>
      <c r="AH56" s="134"/>
      <c r="AI56" s="134">
        <v>48</v>
      </c>
    </row>
    <row r="57" spans="1:35" x14ac:dyDescent="0.25">
      <c r="A57" s="120" t="s">
        <v>154</v>
      </c>
      <c r="B57" s="120"/>
      <c r="C57" s="137"/>
      <c r="D57" s="137"/>
      <c r="E57" s="137"/>
      <c r="F57" s="137"/>
      <c r="G57" s="137"/>
      <c r="H57" s="137">
        <v>3</v>
      </c>
      <c r="I57" s="137"/>
      <c r="J57" s="137"/>
      <c r="K57" s="137"/>
      <c r="L57" s="137"/>
      <c r="M57" s="137"/>
      <c r="N57" s="137"/>
      <c r="O57" s="137">
        <v>3</v>
      </c>
      <c r="P57"/>
      <c r="Q57" s="150"/>
      <c r="R57" s="150"/>
      <c r="S57" s="150"/>
      <c r="T57" s="150"/>
      <c r="U57" s="150"/>
      <c r="V57" t="s">
        <v>281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/>
      <c r="AI57" s="134">
        <v>2</v>
      </c>
    </row>
    <row r="58" spans="1:35" x14ac:dyDescent="0.25">
      <c r="A58" t="s">
        <v>46</v>
      </c>
      <c r="B58" t="s">
        <v>63</v>
      </c>
      <c r="C58" s="134"/>
      <c r="D58" s="134"/>
      <c r="E58" s="134"/>
      <c r="F58" s="134"/>
      <c r="G58" s="134">
        <v>4</v>
      </c>
      <c r="H58" s="134"/>
      <c r="I58" s="134"/>
      <c r="J58" s="134"/>
      <c r="K58" s="134"/>
      <c r="L58" s="134"/>
      <c r="M58" s="134"/>
      <c r="N58" s="134"/>
      <c r="O58" s="134">
        <v>4</v>
      </c>
      <c r="P58"/>
      <c r="Q58" s="150"/>
      <c r="R58" s="150"/>
      <c r="S58" s="150"/>
      <c r="T58" s="150"/>
      <c r="U58" s="150"/>
      <c r="V58" t="s">
        <v>284</v>
      </c>
      <c r="W58" s="134"/>
      <c r="X58" s="134"/>
      <c r="Y58" s="134"/>
      <c r="Z58" s="134">
        <v>1</v>
      </c>
      <c r="AA58" s="134"/>
      <c r="AB58" s="134"/>
      <c r="AC58" s="134"/>
      <c r="AD58" s="134"/>
      <c r="AE58" s="134"/>
      <c r="AF58" s="134"/>
      <c r="AG58" s="134">
        <v>3</v>
      </c>
      <c r="AH58" s="134"/>
      <c r="AI58" s="134">
        <v>4</v>
      </c>
    </row>
    <row r="59" spans="1:35" x14ac:dyDescent="0.25">
      <c r="A59" s="120" t="s">
        <v>155</v>
      </c>
      <c r="B59" s="120"/>
      <c r="C59" s="137"/>
      <c r="D59" s="137"/>
      <c r="E59" s="137"/>
      <c r="F59" s="137"/>
      <c r="G59" s="137">
        <v>4</v>
      </c>
      <c r="H59" s="137"/>
      <c r="I59" s="137"/>
      <c r="J59" s="137"/>
      <c r="K59" s="137"/>
      <c r="L59" s="137"/>
      <c r="M59" s="137"/>
      <c r="N59" s="137"/>
      <c r="O59" s="137">
        <v>4</v>
      </c>
      <c r="P59"/>
      <c r="Q59" s="150"/>
      <c r="R59" s="150"/>
      <c r="S59" s="150"/>
      <c r="T59" s="150"/>
      <c r="U59" s="150"/>
      <c r="V59" t="s">
        <v>285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/>
      <c r="AI59" s="134">
        <v>4</v>
      </c>
    </row>
    <row r="60" spans="1:35" x14ac:dyDescent="0.25">
      <c r="A60" t="s">
        <v>38</v>
      </c>
      <c r="B60" t="s">
        <v>105</v>
      </c>
      <c r="C60" s="134"/>
      <c r="D60" s="134"/>
      <c r="E60" s="134">
        <v>1</v>
      </c>
      <c r="F60" s="134"/>
      <c r="G60" s="134"/>
      <c r="H60" s="134"/>
      <c r="I60" s="134"/>
      <c r="J60" s="134"/>
      <c r="K60" s="134"/>
      <c r="L60" s="134">
        <v>1</v>
      </c>
      <c r="M60" s="134"/>
      <c r="N60" s="134"/>
      <c r="O60" s="134">
        <v>2</v>
      </c>
      <c r="P60"/>
      <c r="Q60" s="150"/>
      <c r="R60" s="150"/>
      <c r="S60" s="150"/>
      <c r="T60" s="150"/>
      <c r="U60" s="150"/>
      <c r="V60" t="s">
        <v>286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/>
      <c r="AI60" s="134">
        <v>2</v>
      </c>
    </row>
    <row r="61" spans="1:35" x14ac:dyDescent="0.25">
      <c r="B61" t="s">
        <v>81</v>
      </c>
      <c r="C61" s="134"/>
      <c r="D61" s="134"/>
      <c r="E61" s="134"/>
      <c r="F61" s="134">
        <v>2</v>
      </c>
      <c r="G61" s="134">
        <v>2</v>
      </c>
      <c r="H61" s="134"/>
      <c r="I61" s="134">
        <v>2</v>
      </c>
      <c r="J61" s="134"/>
      <c r="K61" s="134"/>
      <c r="L61" s="134">
        <v>1</v>
      </c>
      <c r="M61" s="134"/>
      <c r="N61" s="134"/>
      <c r="O61" s="134">
        <v>7</v>
      </c>
      <c r="P61"/>
      <c r="Q61" s="150"/>
      <c r="R61" s="150"/>
      <c r="S61" s="150"/>
      <c r="T61" s="150"/>
      <c r="U61" s="150"/>
      <c r="V61" t="s">
        <v>291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  <c r="AI61" s="134">
        <v>2</v>
      </c>
    </row>
    <row r="62" spans="1:35" x14ac:dyDescent="0.25">
      <c r="B62" t="s">
        <v>359</v>
      </c>
      <c r="C62" s="134"/>
      <c r="D62" s="134"/>
      <c r="E62" s="134"/>
      <c r="F62" s="134"/>
      <c r="G62" s="134">
        <v>1</v>
      </c>
      <c r="H62" s="134"/>
      <c r="I62" s="134"/>
      <c r="J62" s="134"/>
      <c r="K62" s="134"/>
      <c r="L62" s="134"/>
      <c r="M62" s="134"/>
      <c r="N62" s="134"/>
      <c r="O62" s="134">
        <v>1</v>
      </c>
      <c r="P62"/>
      <c r="Q62" s="150"/>
      <c r="R62" s="150"/>
      <c r="S62" s="150"/>
      <c r="T62" s="150"/>
      <c r="U62" s="150"/>
      <c r="V62" t="s">
        <v>292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4</v>
      </c>
      <c r="AI62" s="134">
        <v>9</v>
      </c>
    </row>
    <row r="63" spans="1:35" x14ac:dyDescent="0.25">
      <c r="A63" s="120" t="s">
        <v>156</v>
      </c>
      <c r="B63" s="120"/>
      <c r="C63" s="137"/>
      <c r="D63" s="137"/>
      <c r="E63" s="137">
        <v>1</v>
      </c>
      <c r="F63" s="137">
        <v>2</v>
      </c>
      <c r="G63" s="137">
        <v>3</v>
      </c>
      <c r="H63" s="137"/>
      <c r="I63" s="137">
        <v>2</v>
      </c>
      <c r="J63" s="137"/>
      <c r="K63" s="137"/>
      <c r="L63" s="137">
        <v>2</v>
      </c>
      <c r="M63" s="137"/>
      <c r="N63" s="137"/>
      <c r="O63" s="137">
        <v>10</v>
      </c>
      <c r="P63"/>
      <c r="Q63" s="150"/>
      <c r="R63" s="150"/>
      <c r="S63" s="150"/>
      <c r="T63" s="150"/>
      <c r="U63" s="150"/>
      <c r="V63" t="s">
        <v>310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/>
      <c r="AI63" s="134">
        <v>1</v>
      </c>
    </row>
    <row r="64" spans="1:35" x14ac:dyDescent="0.25">
      <c r="A64" t="s">
        <v>29</v>
      </c>
      <c r="B64" t="s">
        <v>61</v>
      </c>
      <c r="C64" s="134"/>
      <c r="D64" s="134"/>
      <c r="E64" s="134">
        <v>1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>
        <v>1</v>
      </c>
      <c r="P64"/>
      <c r="Q64" s="150"/>
      <c r="R64" s="150"/>
      <c r="S64" s="150"/>
      <c r="T64" s="150"/>
      <c r="U64" s="150"/>
      <c r="V64" t="s">
        <v>315</v>
      </c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>
        <v>1</v>
      </c>
      <c r="AI64" s="134">
        <v>1</v>
      </c>
    </row>
    <row r="65" spans="1:35" x14ac:dyDescent="0.25">
      <c r="B65" t="s">
        <v>105</v>
      </c>
      <c r="C65" s="134"/>
      <c r="D65" s="134"/>
      <c r="E65" s="134">
        <v>1</v>
      </c>
      <c r="F65" s="134"/>
      <c r="G65" s="134"/>
      <c r="H65" s="134"/>
      <c r="I65" s="134"/>
      <c r="J65" s="134"/>
      <c r="K65" s="134"/>
      <c r="L65" s="134"/>
      <c r="M65" s="134"/>
      <c r="N65" s="134"/>
      <c r="O65" s="134">
        <v>1</v>
      </c>
      <c r="P65"/>
      <c r="Q65" s="150"/>
      <c r="R65" s="150"/>
      <c r="S65" s="150"/>
      <c r="T65" s="150"/>
      <c r="U65" s="150"/>
      <c r="V65" t="s">
        <v>323</v>
      </c>
      <c r="W65" s="134">
        <v>3</v>
      </c>
      <c r="X65" s="134"/>
      <c r="Y65" s="134"/>
      <c r="Z65" s="134">
        <v>8</v>
      </c>
      <c r="AA65" s="134">
        <v>10</v>
      </c>
      <c r="AB65" s="134"/>
      <c r="AC65" s="134"/>
      <c r="AD65" s="134"/>
      <c r="AE65" s="134"/>
      <c r="AF65" s="134"/>
      <c r="AG65" s="134"/>
      <c r="AH65" s="134"/>
      <c r="AI65" s="134">
        <v>21</v>
      </c>
    </row>
    <row r="66" spans="1:35" x14ac:dyDescent="0.25">
      <c r="B66" t="s">
        <v>66</v>
      </c>
      <c r="C66" s="134"/>
      <c r="D66" s="134">
        <v>1</v>
      </c>
      <c r="E66" s="134">
        <v>2</v>
      </c>
      <c r="F66" s="134">
        <v>1</v>
      </c>
      <c r="G66" s="134"/>
      <c r="H66" s="134">
        <v>1</v>
      </c>
      <c r="I66" s="134"/>
      <c r="J66" s="134"/>
      <c r="K66" s="134"/>
      <c r="L66" s="134"/>
      <c r="M66" s="134"/>
      <c r="N66" s="134"/>
      <c r="O66" s="134">
        <v>5</v>
      </c>
      <c r="P66"/>
      <c r="Q66" s="150"/>
      <c r="R66" s="150"/>
      <c r="S66" s="150"/>
      <c r="T66" s="150"/>
      <c r="U66" s="150"/>
      <c r="V66" t="s">
        <v>324</v>
      </c>
      <c r="W66" s="134">
        <v>5</v>
      </c>
      <c r="X66" s="134"/>
      <c r="Y66" s="134"/>
      <c r="Z66" s="134">
        <v>4</v>
      </c>
      <c r="AA66" s="134"/>
      <c r="AB66" s="134"/>
      <c r="AC66" s="134"/>
      <c r="AD66" s="134"/>
      <c r="AE66" s="134"/>
      <c r="AF66" s="134"/>
      <c r="AG66" s="134"/>
      <c r="AH66" s="134"/>
      <c r="AI66" s="134">
        <v>9</v>
      </c>
    </row>
    <row r="67" spans="1:35" x14ac:dyDescent="0.25">
      <c r="B67" t="s">
        <v>63</v>
      </c>
      <c r="C67" s="134"/>
      <c r="D67" s="134"/>
      <c r="E67" s="134">
        <v>3</v>
      </c>
      <c r="F67" s="134"/>
      <c r="G67" s="134"/>
      <c r="H67" s="134"/>
      <c r="I67" s="134"/>
      <c r="J67" s="134"/>
      <c r="K67" s="134"/>
      <c r="L67" s="134"/>
      <c r="M67" s="134"/>
      <c r="N67" s="134"/>
      <c r="O67" s="134">
        <v>3</v>
      </c>
      <c r="P67"/>
      <c r="Q67" s="150"/>
      <c r="R67" s="150"/>
      <c r="S67" s="150"/>
      <c r="T67" s="150"/>
      <c r="U67" s="150"/>
      <c r="V67" t="s">
        <v>332</v>
      </c>
      <c r="W67" s="134"/>
      <c r="X67" s="134"/>
      <c r="Y67" s="134"/>
      <c r="Z67" s="134">
        <v>2</v>
      </c>
      <c r="AA67" s="134"/>
      <c r="AB67" s="134"/>
      <c r="AC67" s="134"/>
      <c r="AD67" s="134"/>
      <c r="AE67" s="134"/>
      <c r="AF67" s="134"/>
      <c r="AG67" s="134"/>
      <c r="AH67" s="134"/>
      <c r="AI67" s="134">
        <v>2</v>
      </c>
    </row>
    <row r="68" spans="1:35" x14ac:dyDescent="0.25">
      <c r="B68" t="s">
        <v>95</v>
      </c>
      <c r="C68" s="134"/>
      <c r="D68" s="134"/>
      <c r="E68" s="134">
        <v>1</v>
      </c>
      <c r="F68" s="134"/>
      <c r="G68" s="134"/>
      <c r="H68" s="134">
        <v>1</v>
      </c>
      <c r="I68" s="134"/>
      <c r="J68" s="134"/>
      <c r="K68" s="134"/>
      <c r="L68" s="134"/>
      <c r="M68" s="134"/>
      <c r="N68" s="134"/>
      <c r="O68" s="134">
        <v>2</v>
      </c>
      <c r="P68"/>
      <c r="Q68" s="150"/>
      <c r="R68" s="150"/>
      <c r="S68" s="150"/>
      <c r="T68" s="150"/>
      <c r="U68" s="150"/>
      <c r="V68" t="s">
        <v>351</v>
      </c>
      <c r="W68" s="134"/>
      <c r="X68" s="134"/>
      <c r="Y68" s="134"/>
      <c r="Z68" s="134">
        <v>10</v>
      </c>
      <c r="AA68" s="134">
        <v>14</v>
      </c>
      <c r="AB68" s="134"/>
      <c r="AC68" s="134"/>
      <c r="AD68" s="134"/>
      <c r="AE68" s="134"/>
      <c r="AF68" s="134"/>
      <c r="AG68" s="134"/>
      <c r="AH68" s="134"/>
      <c r="AI68" s="134">
        <v>24</v>
      </c>
    </row>
    <row r="69" spans="1:35" x14ac:dyDescent="0.25">
      <c r="B69" t="s">
        <v>81</v>
      </c>
      <c r="C69" s="134"/>
      <c r="D69" s="134"/>
      <c r="E69" s="134">
        <v>4</v>
      </c>
      <c r="F69" s="134">
        <v>10</v>
      </c>
      <c r="G69" s="134">
        <v>11</v>
      </c>
      <c r="H69" s="134"/>
      <c r="I69" s="134"/>
      <c r="J69" s="134"/>
      <c r="K69" s="134"/>
      <c r="L69" s="134"/>
      <c r="M69" s="134"/>
      <c r="N69" s="134"/>
      <c r="O69" s="134">
        <v>25</v>
      </c>
      <c r="P69"/>
      <c r="Q69" s="150"/>
      <c r="R69" s="150"/>
      <c r="S69" s="150"/>
      <c r="T69" s="150"/>
      <c r="U69" s="150"/>
      <c r="V69" t="s">
        <v>344</v>
      </c>
      <c r="W69" s="134"/>
      <c r="X69" s="134"/>
      <c r="Y69" s="134"/>
      <c r="Z69" s="134">
        <v>1</v>
      </c>
      <c r="AA69" s="134"/>
      <c r="AB69" s="134"/>
      <c r="AC69" s="134"/>
      <c r="AD69" s="134"/>
      <c r="AE69" s="134"/>
      <c r="AF69" s="134"/>
      <c r="AG69" s="134"/>
      <c r="AH69" s="134"/>
      <c r="AI69" s="134">
        <v>1</v>
      </c>
    </row>
    <row r="70" spans="1:35" x14ac:dyDescent="0.25">
      <c r="B70" t="s">
        <v>101</v>
      </c>
      <c r="C70" s="134"/>
      <c r="D70" s="134"/>
      <c r="E70" s="134">
        <v>1</v>
      </c>
      <c r="F70" s="134"/>
      <c r="G70" s="134"/>
      <c r="H70" s="134">
        <v>1</v>
      </c>
      <c r="I70" s="134"/>
      <c r="J70" s="134"/>
      <c r="K70" s="134"/>
      <c r="L70" s="134"/>
      <c r="M70" s="134"/>
      <c r="N70" s="134"/>
      <c r="O70" s="134">
        <v>2</v>
      </c>
      <c r="P70"/>
      <c r="Q70" s="150"/>
      <c r="R70" s="150"/>
      <c r="S70" s="150"/>
      <c r="T70" s="150"/>
      <c r="U70" s="150"/>
      <c r="V70" t="s">
        <v>375</v>
      </c>
      <c r="W70" s="134"/>
      <c r="X70" s="134"/>
      <c r="Y70" s="134"/>
      <c r="Z70" s="134"/>
      <c r="AA70" s="134">
        <v>32</v>
      </c>
      <c r="AB70" s="134"/>
      <c r="AC70" s="134"/>
      <c r="AD70" s="134"/>
      <c r="AE70" s="134"/>
      <c r="AF70" s="134"/>
      <c r="AG70" s="134"/>
      <c r="AH70" s="134"/>
      <c r="AI70" s="134">
        <v>32</v>
      </c>
    </row>
    <row r="71" spans="1:35" x14ac:dyDescent="0.25">
      <c r="B71" t="s">
        <v>109</v>
      </c>
      <c r="C71" s="134"/>
      <c r="D71" s="134"/>
      <c r="E71" s="134">
        <v>4</v>
      </c>
      <c r="F71" s="134">
        <v>5</v>
      </c>
      <c r="G71" s="134">
        <v>5</v>
      </c>
      <c r="H71" s="134">
        <v>7</v>
      </c>
      <c r="I71" s="134">
        <v>5</v>
      </c>
      <c r="J71" s="134"/>
      <c r="K71" s="134"/>
      <c r="L71" s="134"/>
      <c r="M71" s="134"/>
      <c r="N71" s="134"/>
      <c r="O71" s="134">
        <v>26</v>
      </c>
      <c r="P71"/>
      <c r="Q71" s="150"/>
      <c r="R71" s="150"/>
      <c r="S71" s="150"/>
      <c r="T71" s="150"/>
      <c r="U71" s="150"/>
      <c r="V71" t="s">
        <v>354</v>
      </c>
      <c r="W71" s="134"/>
      <c r="X71" s="134"/>
      <c r="Y71" s="134"/>
      <c r="Z71" s="134"/>
      <c r="AA71" s="134">
        <v>1</v>
      </c>
      <c r="AB71" s="134"/>
      <c r="AC71" s="134"/>
      <c r="AD71" s="134"/>
      <c r="AE71" s="134"/>
      <c r="AF71" s="134"/>
      <c r="AG71" s="134"/>
      <c r="AH71" s="134"/>
      <c r="AI71" s="134">
        <v>1</v>
      </c>
    </row>
    <row r="72" spans="1:35" x14ac:dyDescent="0.25">
      <c r="B72" t="s">
        <v>195</v>
      </c>
      <c r="C72" s="134"/>
      <c r="D72" s="134"/>
      <c r="E72" s="134"/>
      <c r="F72" s="134"/>
      <c r="G72" s="134"/>
      <c r="H72" s="134"/>
      <c r="I72" s="134"/>
      <c r="J72" s="134">
        <v>1</v>
      </c>
      <c r="K72" s="134"/>
      <c r="L72" s="134"/>
      <c r="M72" s="134"/>
      <c r="N72" s="134"/>
      <c r="O72" s="134">
        <v>1</v>
      </c>
      <c r="P72"/>
      <c r="Q72" s="150"/>
      <c r="R72" s="150"/>
      <c r="S72" s="150"/>
      <c r="T72" s="150"/>
      <c r="U72" s="150"/>
      <c r="V72" t="s">
        <v>356</v>
      </c>
      <c r="W72" s="134"/>
      <c r="X72" s="134"/>
      <c r="Y72" s="134"/>
      <c r="Z72" s="134"/>
      <c r="AA72" s="134">
        <v>1</v>
      </c>
      <c r="AB72" s="134"/>
      <c r="AC72" s="134"/>
      <c r="AD72" s="134"/>
      <c r="AE72" s="134"/>
      <c r="AF72" s="134"/>
      <c r="AG72" s="134"/>
      <c r="AH72" s="134"/>
      <c r="AI72" s="134">
        <v>1</v>
      </c>
    </row>
    <row r="73" spans="1:35" x14ac:dyDescent="0.25">
      <c r="A73" s="120" t="s">
        <v>157</v>
      </c>
      <c r="B73" s="120"/>
      <c r="C73" s="137"/>
      <c r="D73" s="137">
        <v>1</v>
      </c>
      <c r="E73" s="137">
        <v>17</v>
      </c>
      <c r="F73" s="137">
        <v>16</v>
      </c>
      <c r="G73" s="137">
        <v>16</v>
      </c>
      <c r="H73" s="137">
        <v>10</v>
      </c>
      <c r="I73" s="137">
        <v>5</v>
      </c>
      <c r="J73" s="137">
        <v>1</v>
      </c>
      <c r="K73" s="137"/>
      <c r="L73" s="137"/>
      <c r="M73" s="137"/>
      <c r="N73" s="137"/>
      <c r="O73" s="137">
        <v>66</v>
      </c>
      <c r="P73"/>
      <c r="Q73" s="150"/>
      <c r="R73" s="150"/>
      <c r="S73" s="150"/>
      <c r="T73" s="150"/>
      <c r="U73" s="150"/>
      <c r="V73" t="s">
        <v>362</v>
      </c>
      <c r="W73" s="134"/>
      <c r="X73" s="134"/>
      <c r="Y73" s="134"/>
      <c r="Z73" s="134"/>
      <c r="AA73" s="134">
        <v>4</v>
      </c>
      <c r="AB73" s="134"/>
      <c r="AC73" s="134"/>
      <c r="AD73" s="134"/>
      <c r="AE73" s="134"/>
      <c r="AF73" s="134"/>
      <c r="AG73" s="134"/>
      <c r="AH73" s="134"/>
      <c r="AI73" s="134">
        <v>4</v>
      </c>
    </row>
    <row r="74" spans="1:35" x14ac:dyDescent="0.25">
      <c r="A74" t="s">
        <v>55</v>
      </c>
      <c r="B74" t="s">
        <v>95</v>
      </c>
      <c r="C74" s="134"/>
      <c r="D74" s="134"/>
      <c r="E74" s="134"/>
      <c r="F74" s="134"/>
      <c r="G74" s="134"/>
      <c r="H74" s="134">
        <v>1</v>
      </c>
      <c r="I74" s="134"/>
      <c r="J74" s="134"/>
      <c r="K74" s="134"/>
      <c r="L74" s="134"/>
      <c r="M74" s="134"/>
      <c r="N74" s="134"/>
      <c r="O74" s="134">
        <v>1</v>
      </c>
      <c r="P74"/>
      <c r="Q74" s="150"/>
      <c r="R74" s="150"/>
      <c r="S74" s="150"/>
      <c r="T74" s="150"/>
      <c r="U74" s="150"/>
      <c r="V74" t="s">
        <v>363</v>
      </c>
      <c r="W74" s="134"/>
      <c r="X74" s="134"/>
      <c r="Y74" s="134"/>
      <c r="Z74" s="134"/>
      <c r="AA74" s="134">
        <v>30</v>
      </c>
      <c r="AB74" s="134"/>
      <c r="AC74" s="134"/>
      <c r="AD74" s="134"/>
      <c r="AE74" s="134"/>
      <c r="AF74" s="134"/>
      <c r="AG74" s="134"/>
      <c r="AH74" s="134"/>
      <c r="AI74" s="134">
        <v>30</v>
      </c>
    </row>
    <row r="75" spans="1:35" x14ac:dyDescent="0.25">
      <c r="A75" s="120" t="s">
        <v>158</v>
      </c>
      <c r="B75" s="120"/>
      <c r="C75" s="137"/>
      <c r="D75" s="137"/>
      <c r="E75" s="137"/>
      <c r="F75" s="137"/>
      <c r="G75" s="137"/>
      <c r="H75" s="137">
        <v>1</v>
      </c>
      <c r="I75" s="137"/>
      <c r="J75" s="137"/>
      <c r="K75" s="137"/>
      <c r="L75" s="137"/>
      <c r="M75" s="137"/>
      <c r="N75" s="137"/>
      <c r="O75" s="137">
        <v>1</v>
      </c>
      <c r="P75"/>
      <c r="Q75" s="150"/>
      <c r="R75" s="150"/>
      <c r="S75" s="150"/>
      <c r="T75" s="150"/>
      <c r="U75" s="150"/>
      <c r="V75" t="s">
        <v>364</v>
      </c>
      <c r="W75" s="134"/>
      <c r="X75" s="134"/>
      <c r="Y75" s="134"/>
      <c r="Z75" s="134"/>
      <c r="AA75" s="134">
        <v>15</v>
      </c>
      <c r="AB75" s="134"/>
      <c r="AC75" s="134"/>
      <c r="AD75" s="134"/>
      <c r="AE75" s="134"/>
      <c r="AF75" s="134"/>
      <c r="AG75" s="134"/>
      <c r="AH75" s="134"/>
      <c r="AI75" s="134">
        <v>15</v>
      </c>
    </row>
    <row r="76" spans="1:35" x14ac:dyDescent="0.25">
      <c r="A76" t="s">
        <v>47</v>
      </c>
      <c r="B76" t="s">
        <v>66</v>
      </c>
      <c r="C76" s="134"/>
      <c r="D76" s="134"/>
      <c r="E76" s="134"/>
      <c r="F76" s="134"/>
      <c r="G76" s="134">
        <v>1</v>
      </c>
      <c r="H76" s="134"/>
      <c r="I76" s="134"/>
      <c r="J76" s="134"/>
      <c r="K76" s="134"/>
      <c r="L76" s="134"/>
      <c r="M76" s="134"/>
      <c r="N76" s="134"/>
      <c r="O76" s="134">
        <v>1</v>
      </c>
      <c r="P76"/>
      <c r="Q76" s="150"/>
      <c r="R76" s="150"/>
      <c r="S76" s="150"/>
      <c r="T76" s="150"/>
      <c r="U76" s="150"/>
      <c r="V76" t="s">
        <v>366</v>
      </c>
      <c r="W76" s="134"/>
      <c r="X76" s="134"/>
      <c r="Y76" s="134"/>
      <c r="Z76" s="134"/>
      <c r="AA76" s="134">
        <v>2</v>
      </c>
      <c r="AB76" s="134"/>
      <c r="AC76" s="134"/>
      <c r="AD76" s="134"/>
      <c r="AE76" s="134"/>
      <c r="AF76" s="134"/>
      <c r="AG76" s="134"/>
      <c r="AH76" s="134"/>
      <c r="AI76" s="134">
        <v>2</v>
      </c>
    </row>
    <row r="77" spans="1:35" x14ac:dyDescent="0.25">
      <c r="A77" s="120" t="s">
        <v>159</v>
      </c>
      <c r="B77" s="120"/>
      <c r="C77" s="137"/>
      <c r="D77" s="137"/>
      <c r="E77" s="137"/>
      <c r="F77" s="137"/>
      <c r="G77" s="137">
        <v>1</v>
      </c>
      <c r="H77" s="137"/>
      <c r="I77" s="137"/>
      <c r="J77" s="137"/>
      <c r="K77" s="137"/>
      <c r="L77" s="137"/>
      <c r="M77" s="137"/>
      <c r="N77" s="137"/>
      <c r="O77" s="137">
        <v>1</v>
      </c>
      <c r="P77"/>
      <c r="Q77" s="150"/>
      <c r="R77" s="150"/>
      <c r="S77" s="150"/>
      <c r="T77" s="150"/>
      <c r="U77" s="150"/>
      <c r="V77" t="s">
        <v>368</v>
      </c>
      <c r="W77" s="134"/>
      <c r="X77" s="134"/>
      <c r="Y77" s="134"/>
      <c r="Z77" s="134"/>
      <c r="AA77" s="134">
        <v>6</v>
      </c>
      <c r="AB77" s="134"/>
      <c r="AC77" s="134"/>
      <c r="AD77" s="134"/>
      <c r="AE77" s="134"/>
      <c r="AF77" s="134"/>
      <c r="AG77" s="134"/>
      <c r="AH77" s="134"/>
      <c r="AI77" s="134">
        <v>6</v>
      </c>
    </row>
    <row r="78" spans="1:35" x14ac:dyDescent="0.25">
      <c r="A78" t="s">
        <v>36</v>
      </c>
      <c r="B78" t="s">
        <v>61</v>
      </c>
      <c r="C78" s="134"/>
      <c r="D78" s="134"/>
      <c r="E78" s="134"/>
      <c r="F78" s="134">
        <v>4</v>
      </c>
      <c r="G78" s="134">
        <v>3</v>
      </c>
      <c r="H78" s="134">
        <v>2</v>
      </c>
      <c r="I78" s="134"/>
      <c r="J78" s="134"/>
      <c r="K78" s="134">
        <v>1</v>
      </c>
      <c r="L78" s="134"/>
      <c r="M78" s="134"/>
      <c r="N78" s="134">
        <v>2</v>
      </c>
      <c r="O78" s="134">
        <v>12</v>
      </c>
      <c r="P78"/>
      <c r="Q78" s="150"/>
      <c r="R78" s="150"/>
      <c r="S78" s="150"/>
      <c r="T78" s="150"/>
      <c r="U78" s="150"/>
      <c r="V78" t="s">
        <v>371</v>
      </c>
      <c r="W78" s="134"/>
      <c r="X78" s="134"/>
      <c r="Y78" s="134"/>
      <c r="Z78" s="134"/>
      <c r="AA78" s="134">
        <v>3</v>
      </c>
      <c r="AB78" s="134"/>
      <c r="AC78" s="134"/>
      <c r="AD78" s="134"/>
      <c r="AE78" s="134"/>
      <c r="AF78" s="134"/>
      <c r="AG78" s="134"/>
      <c r="AH78" s="134"/>
      <c r="AI78" s="134">
        <v>3</v>
      </c>
    </row>
    <row r="79" spans="1:35" x14ac:dyDescent="0.25">
      <c r="B79" t="s">
        <v>66</v>
      </c>
      <c r="C79" s="134"/>
      <c r="D79" s="134"/>
      <c r="E79" s="134"/>
      <c r="F79" s="134">
        <v>3</v>
      </c>
      <c r="G79" s="134">
        <v>4</v>
      </c>
      <c r="H79" s="134">
        <v>2</v>
      </c>
      <c r="I79" s="134">
        <v>3</v>
      </c>
      <c r="J79" s="134">
        <v>1</v>
      </c>
      <c r="K79" s="134">
        <v>1</v>
      </c>
      <c r="L79" s="134"/>
      <c r="M79" s="134"/>
      <c r="N79" s="134">
        <v>1</v>
      </c>
      <c r="O79" s="134">
        <v>15</v>
      </c>
      <c r="P79"/>
      <c r="Q79" s="150"/>
      <c r="R79" s="150"/>
      <c r="S79" s="150"/>
      <c r="T79" s="150"/>
      <c r="U79" s="150"/>
      <c r="V79" t="s">
        <v>376</v>
      </c>
      <c r="W79" s="134"/>
      <c r="X79" s="134"/>
      <c r="Y79" s="134"/>
      <c r="Z79" s="134"/>
      <c r="AA79" s="134">
        <v>4</v>
      </c>
      <c r="AB79" s="134"/>
      <c r="AC79" s="134"/>
      <c r="AD79" s="134"/>
      <c r="AE79" s="134"/>
      <c r="AF79" s="134"/>
      <c r="AG79" s="134"/>
      <c r="AH79" s="134"/>
      <c r="AI79" s="134">
        <v>4</v>
      </c>
    </row>
    <row r="80" spans="1:35" x14ac:dyDescent="0.25">
      <c r="B80" t="s">
        <v>63</v>
      </c>
      <c r="C80" s="134"/>
      <c r="D80" s="134"/>
      <c r="E80" s="134"/>
      <c r="F80" s="134">
        <v>3</v>
      </c>
      <c r="G80" s="134">
        <v>6</v>
      </c>
      <c r="H80" s="134">
        <v>1</v>
      </c>
      <c r="I80" s="134">
        <v>3</v>
      </c>
      <c r="J80" s="134">
        <v>3</v>
      </c>
      <c r="K80" s="134"/>
      <c r="L80" s="134"/>
      <c r="M80" s="134">
        <v>3</v>
      </c>
      <c r="N80" s="134">
        <v>3</v>
      </c>
      <c r="O80" s="134">
        <v>22</v>
      </c>
      <c r="P80"/>
      <c r="Q80" s="150"/>
      <c r="R80" s="150"/>
      <c r="S80" s="150"/>
      <c r="T80" s="150"/>
      <c r="U80" s="150"/>
      <c r="V80" t="s">
        <v>377</v>
      </c>
      <c r="W80" s="134"/>
      <c r="X80" s="134"/>
      <c r="Y80" s="134"/>
      <c r="Z80" s="134"/>
      <c r="AA80" s="134">
        <v>9</v>
      </c>
      <c r="AB80" s="134"/>
      <c r="AC80" s="134"/>
      <c r="AD80" s="134"/>
      <c r="AE80" s="134"/>
      <c r="AF80" s="134"/>
      <c r="AG80" s="134"/>
      <c r="AH80" s="134"/>
      <c r="AI80" s="134">
        <v>9</v>
      </c>
    </row>
    <row r="81" spans="1:35" x14ac:dyDescent="0.25">
      <c r="B81" t="s">
        <v>101</v>
      </c>
      <c r="C81" s="134"/>
      <c r="D81" s="134"/>
      <c r="E81" s="134"/>
      <c r="F81" s="134">
        <v>2</v>
      </c>
      <c r="G81" s="134"/>
      <c r="H81" s="134"/>
      <c r="I81" s="134"/>
      <c r="J81" s="134"/>
      <c r="K81" s="134"/>
      <c r="L81" s="134"/>
      <c r="M81" s="134"/>
      <c r="N81" s="134"/>
      <c r="O81" s="134">
        <v>2</v>
      </c>
      <c r="P81"/>
      <c r="Q81" s="150"/>
      <c r="R81" s="150"/>
      <c r="S81" s="150"/>
      <c r="T81" s="150"/>
      <c r="U81" s="150"/>
      <c r="V81" t="s">
        <v>385</v>
      </c>
      <c r="W81" s="134"/>
      <c r="X81" s="134"/>
      <c r="Y81" s="134"/>
      <c r="Z81" s="134"/>
      <c r="AA81" s="134">
        <v>2</v>
      </c>
      <c r="AB81" s="134"/>
      <c r="AC81" s="134"/>
      <c r="AD81" s="134"/>
      <c r="AE81" s="134"/>
      <c r="AF81" s="134"/>
      <c r="AG81" s="134"/>
      <c r="AH81" s="134"/>
      <c r="AI81" s="134">
        <v>2</v>
      </c>
    </row>
    <row r="82" spans="1:35" x14ac:dyDescent="0.25">
      <c r="B82" t="s">
        <v>109</v>
      </c>
      <c r="C82" s="134"/>
      <c r="D82" s="134"/>
      <c r="E82" s="134"/>
      <c r="F82" s="134"/>
      <c r="G82" s="134"/>
      <c r="H82" s="134"/>
      <c r="I82" s="134">
        <v>1</v>
      </c>
      <c r="J82" s="134">
        <v>5</v>
      </c>
      <c r="K82" s="134"/>
      <c r="L82" s="134"/>
      <c r="M82" s="134"/>
      <c r="N82" s="134"/>
      <c r="O82" s="134">
        <v>6</v>
      </c>
      <c r="P82"/>
      <c r="Q82" s="150"/>
      <c r="R82" s="150"/>
      <c r="S82" s="150"/>
      <c r="T82" s="150"/>
      <c r="U82" s="150"/>
      <c r="V82" t="s">
        <v>50</v>
      </c>
      <c r="W82" s="134">
        <v>42</v>
      </c>
      <c r="X82" s="134">
        <v>16</v>
      </c>
      <c r="Y82" s="134">
        <v>69</v>
      </c>
      <c r="Z82" s="134">
        <v>184</v>
      </c>
      <c r="AA82" s="134">
        <v>334</v>
      </c>
      <c r="AB82" s="134">
        <v>90</v>
      </c>
      <c r="AC82" s="134">
        <v>49</v>
      </c>
      <c r="AD82" s="134">
        <v>85</v>
      </c>
      <c r="AE82" s="134">
        <v>51</v>
      </c>
      <c r="AF82" s="134">
        <v>97</v>
      </c>
      <c r="AG82" s="134">
        <v>84</v>
      </c>
      <c r="AH82" s="134">
        <v>52</v>
      </c>
      <c r="AI82" s="134">
        <v>1153</v>
      </c>
    </row>
    <row r="83" spans="1:35" x14ac:dyDescent="0.25">
      <c r="B83" t="s">
        <v>195</v>
      </c>
      <c r="C83" s="134"/>
      <c r="D83" s="134"/>
      <c r="E83" s="134"/>
      <c r="F83" s="134"/>
      <c r="G83" s="134"/>
      <c r="H83" s="134">
        <v>1</v>
      </c>
      <c r="I83" s="134">
        <v>1</v>
      </c>
      <c r="J83" s="134"/>
      <c r="K83" s="134">
        <v>1</v>
      </c>
      <c r="L83" s="134"/>
      <c r="M83" s="134"/>
      <c r="N83" s="134">
        <v>1</v>
      </c>
      <c r="O83" s="134">
        <v>4</v>
      </c>
      <c r="P83"/>
      <c r="Q83" s="150"/>
      <c r="R83" s="150"/>
      <c r="S83" s="150"/>
      <c r="T83" s="150"/>
      <c r="U83" s="150"/>
    </row>
    <row r="84" spans="1:35" x14ac:dyDescent="0.25">
      <c r="B84" t="s">
        <v>243</v>
      </c>
      <c r="C84" s="134"/>
      <c r="D84" s="134"/>
      <c r="E84" s="134"/>
      <c r="F84" s="134"/>
      <c r="G84" s="134"/>
      <c r="H84" s="134"/>
      <c r="I84" s="134"/>
      <c r="J84" s="134"/>
      <c r="K84" s="134">
        <v>2</v>
      </c>
      <c r="L84" s="134"/>
      <c r="M84" s="134"/>
      <c r="N84" s="134"/>
      <c r="O84" s="134">
        <v>2</v>
      </c>
      <c r="P84"/>
      <c r="Q84" s="150"/>
      <c r="R84" s="150"/>
      <c r="S84" s="150"/>
      <c r="T84" s="150"/>
      <c r="U84" s="150"/>
    </row>
    <row r="85" spans="1:35" x14ac:dyDescent="0.25">
      <c r="B85" t="s">
        <v>250</v>
      </c>
      <c r="C85" s="134"/>
      <c r="D85" s="134"/>
      <c r="E85" s="134"/>
      <c r="F85" s="134"/>
      <c r="G85" s="134">
        <v>1</v>
      </c>
      <c r="H85" s="134">
        <v>1</v>
      </c>
      <c r="I85" s="134"/>
      <c r="J85" s="134"/>
      <c r="K85" s="134"/>
      <c r="L85" s="134"/>
      <c r="M85" s="134"/>
      <c r="N85" s="134"/>
      <c r="O85" s="134">
        <v>2</v>
      </c>
      <c r="P85"/>
      <c r="Q85" s="150"/>
      <c r="R85" s="150"/>
      <c r="S85" s="150"/>
      <c r="T85" s="150"/>
      <c r="U85" s="150"/>
    </row>
    <row r="86" spans="1:35" x14ac:dyDescent="0.25">
      <c r="B86" t="s">
        <v>264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>
        <v>2</v>
      </c>
      <c r="M86" s="134"/>
      <c r="N86" s="134"/>
      <c r="O86" s="134">
        <v>2</v>
      </c>
      <c r="P86"/>
      <c r="Q86" s="150"/>
      <c r="R86" s="150"/>
      <c r="S86" s="150"/>
      <c r="T86" s="150"/>
      <c r="U86" s="150"/>
    </row>
    <row r="87" spans="1:35" x14ac:dyDescent="0.25">
      <c r="B87" t="s">
        <v>341</v>
      </c>
      <c r="C87" s="134"/>
      <c r="D87" s="134"/>
      <c r="E87" s="134"/>
      <c r="F87" s="134">
        <v>4</v>
      </c>
      <c r="G87" s="134"/>
      <c r="H87" s="134"/>
      <c r="I87" s="134"/>
      <c r="J87" s="134"/>
      <c r="K87" s="134"/>
      <c r="L87" s="134"/>
      <c r="M87" s="134"/>
      <c r="N87" s="134"/>
      <c r="O87" s="134">
        <v>4</v>
      </c>
      <c r="P87"/>
      <c r="Q87" s="150"/>
      <c r="R87" s="150"/>
      <c r="S87" s="150"/>
      <c r="T87" s="150"/>
      <c r="U87" s="150"/>
    </row>
    <row r="88" spans="1:35" x14ac:dyDescent="0.25">
      <c r="B88" t="s">
        <v>359</v>
      </c>
      <c r="C88" s="134"/>
      <c r="D88" s="134"/>
      <c r="E88" s="134"/>
      <c r="F88" s="134"/>
      <c r="G88" s="134">
        <v>5</v>
      </c>
      <c r="H88" s="134">
        <v>4</v>
      </c>
      <c r="I88" s="134">
        <v>14</v>
      </c>
      <c r="J88" s="134"/>
      <c r="K88" s="134"/>
      <c r="L88" s="134"/>
      <c r="M88" s="134"/>
      <c r="N88" s="134"/>
      <c r="O88" s="134">
        <v>23</v>
      </c>
      <c r="P88"/>
      <c r="Q88" s="150"/>
      <c r="R88" s="150"/>
      <c r="S88" s="150"/>
      <c r="T88" s="150"/>
      <c r="U88" s="150"/>
    </row>
    <row r="89" spans="1:35" x14ac:dyDescent="0.25">
      <c r="B89" t="s">
        <v>425</v>
      </c>
      <c r="C89" s="134"/>
      <c r="D89" s="134"/>
      <c r="E89" s="134"/>
      <c r="F89" s="134"/>
      <c r="G89" s="134"/>
      <c r="H89" s="134">
        <v>1</v>
      </c>
      <c r="I89" s="134"/>
      <c r="J89" s="134"/>
      <c r="K89" s="134"/>
      <c r="L89" s="134"/>
      <c r="M89" s="134"/>
      <c r="N89" s="134"/>
      <c r="O89" s="134">
        <v>1</v>
      </c>
      <c r="P89"/>
      <c r="Q89" s="150"/>
      <c r="R89" s="150"/>
      <c r="S89" s="150"/>
      <c r="T89" s="150"/>
      <c r="U89" s="150"/>
    </row>
    <row r="90" spans="1:35" x14ac:dyDescent="0.25">
      <c r="A90" s="120" t="s">
        <v>160</v>
      </c>
      <c r="B90" s="120"/>
      <c r="C90" s="137"/>
      <c r="D90" s="137"/>
      <c r="E90" s="137"/>
      <c r="F90" s="137">
        <v>16</v>
      </c>
      <c r="G90" s="137">
        <v>19</v>
      </c>
      <c r="H90" s="137">
        <v>12</v>
      </c>
      <c r="I90" s="137">
        <v>22</v>
      </c>
      <c r="J90" s="137">
        <v>9</v>
      </c>
      <c r="K90" s="137">
        <v>5</v>
      </c>
      <c r="L90" s="137">
        <v>2</v>
      </c>
      <c r="M90" s="137">
        <v>3</v>
      </c>
      <c r="N90" s="137">
        <v>7</v>
      </c>
      <c r="O90" s="137">
        <v>95</v>
      </c>
      <c r="P90"/>
      <c r="Q90" s="150"/>
      <c r="R90" s="150"/>
      <c r="S90" s="150"/>
      <c r="T90" s="150"/>
      <c r="U90" s="150"/>
    </row>
    <row r="91" spans="1:35" x14ac:dyDescent="0.25">
      <c r="A91" t="s">
        <v>16</v>
      </c>
      <c r="B91" t="s">
        <v>66</v>
      </c>
      <c r="C91" s="134">
        <v>1</v>
      </c>
      <c r="D91" s="134"/>
      <c r="E91" s="134"/>
      <c r="F91" s="134"/>
      <c r="G91" s="134"/>
      <c r="H91" s="134"/>
      <c r="I91" s="134">
        <v>1</v>
      </c>
      <c r="J91" s="134"/>
      <c r="K91" s="134"/>
      <c r="L91" s="134"/>
      <c r="M91" s="134"/>
      <c r="N91" s="134"/>
      <c r="O91" s="134">
        <v>2</v>
      </c>
      <c r="P91"/>
      <c r="Q91" s="150"/>
      <c r="R91" s="150"/>
      <c r="S91" s="150"/>
      <c r="T91" s="150"/>
      <c r="U91" s="150"/>
    </row>
    <row r="92" spans="1:35" x14ac:dyDescent="0.25">
      <c r="B92" t="s">
        <v>63</v>
      </c>
      <c r="C92" s="134">
        <v>1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>
        <v>1</v>
      </c>
      <c r="P92"/>
      <c r="Q92" s="150"/>
      <c r="R92" s="150"/>
      <c r="S92" s="150"/>
      <c r="T92" s="150"/>
      <c r="U92" s="150"/>
    </row>
    <row r="93" spans="1:35" x14ac:dyDescent="0.25">
      <c r="B93" t="s">
        <v>75</v>
      </c>
      <c r="C93" s="134">
        <v>1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>
        <v>1</v>
      </c>
      <c r="P93"/>
      <c r="Q93" s="150"/>
      <c r="R93" s="150"/>
      <c r="S93" s="150"/>
      <c r="T93" s="150"/>
      <c r="U93" s="150"/>
    </row>
    <row r="94" spans="1:35" x14ac:dyDescent="0.25">
      <c r="A94" s="120" t="s">
        <v>161</v>
      </c>
      <c r="B94" s="120"/>
      <c r="C94" s="137">
        <v>3</v>
      </c>
      <c r="D94" s="137"/>
      <c r="E94" s="137"/>
      <c r="F94" s="137"/>
      <c r="G94" s="137"/>
      <c r="H94" s="137"/>
      <c r="I94" s="137">
        <v>1</v>
      </c>
      <c r="J94" s="137"/>
      <c r="K94" s="137"/>
      <c r="L94" s="137"/>
      <c r="M94" s="137"/>
      <c r="N94" s="137"/>
      <c r="O94" s="137">
        <v>4</v>
      </c>
      <c r="P94"/>
      <c r="Q94" s="150"/>
      <c r="R94" s="150"/>
      <c r="S94" s="150"/>
      <c r="T94" s="150"/>
      <c r="U94" s="150"/>
    </row>
    <row r="95" spans="1:35" x14ac:dyDescent="0.25">
      <c r="A95" t="s">
        <v>34</v>
      </c>
      <c r="B95" t="s">
        <v>63</v>
      </c>
      <c r="C95" s="134"/>
      <c r="D95" s="134"/>
      <c r="E95" s="134">
        <v>4</v>
      </c>
      <c r="F95" s="134">
        <v>4</v>
      </c>
      <c r="G95" s="134">
        <v>14</v>
      </c>
      <c r="H95" s="134">
        <v>6</v>
      </c>
      <c r="I95" s="134"/>
      <c r="J95" s="134">
        <v>10</v>
      </c>
      <c r="K95" s="134"/>
      <c r="L95" s="134"/>
      <c r="M95" s="134">
        <v>5</v>
      </c>
      <c r="N95" s="134">
        <v>5</v>
      </c>
      <c r="O95" s="134">
        <v>48</v>
      </c>
      <c r="P95"/>
      <c r="Q95" s="150"/>
      <c r="R95" s="150"/>
      <c r="S95" s="150"/>
      <c r="T95" s="150"/>
      <c r="U95" s="150"/>
    </row>
    <row r="96" spans="1:35" x14ac:dyDescent="0.25">
      <c r="B96" t="s">
        <v>109</v>
      </c>
      <c r="C96" s="134">
        <v>10</v>
      </c>
      <c r="D96" s="134"/>
      <c r="E96" s="134">
        <v>5</v>
      </c>
      <c r="F96" s="134">
        <v>15</v>
      </c>
      <c r="G96" s="134">
        <v>20</v>
      </c>
      <c r="H96" s="134">
        <v>20</v>
      </c>
      <c r="I96" s="134">
        <v>10</v>
      </c>
      <c r="J96" s="134">
        <v>10</v>
      </c>
      <c r="K96" s="134"/>
      <c r="L96" s="134">
        <v>5</v>
      </c>
      <c r="M96" s="134">
        <v>20</v>
      </c>
      <c r="N96" s="134"/>
      <c r="O96" s="134">
        <v>115</v>
      </c>
      <c r="P96"/>
      <c r="Q96" s="150"/>
      <c r="R96" s="150"/>
      <c r="S96" s="150"/>
      <c r="T96" s="150"/>
      <c r="U96" s="150"/>
    </row>
    <row r="97" spans="1:21" x14ac:dyDescent="0.25">
      <c r="B97" t="s">
        <v>195</v>
      </c>
      <c r="C97" s="134"/>
      <c r="D97" s="134"/>
      <c r="E97" s="134"/>
      <c r="F97" s="134"/>
      <c r="G97" s="134">
        <v>2</v>
      </c>
      <c r="H97" s="134"/>
      <c r="I97" s="134"/>
      <c r="J97" s="134"/>
      <c r="K97" s="134"/>
      <c r="L97" s="134"/>
      <c r="M97" s="134"/>
      <c r="N97" s="134">
        <v>1</v>
      </c>
      <c r="O97" s="134">
        <v>3</v>
      </c>
      <c r="P97"/>
      <c r="Q97" s="150"/>
      <c r="R97" s="150"/>
      <c r="S97" s="150"/>
      <c r="T97" s="150"/>
      <c r="U97" s="150"/>
    </row>
    <row r="98" spans="1:21" x14ac:dyDescent="0.25">
      <c r="B98" t="s">
        <v>243</v>
      </c>
      <c r="C98" s="134"/>
      <c r="D98" s="134"/>
      <c r="E98" s="134"/>
      <c r="F98" s="134"/>
      <c r="G98" s="134">
        <v>1</v>
      </c>
      <c r="H98" s="134"/>
      <c r="I98" s="134"/>
      <c r="J98" s="134"/>
      <c r="K98" s="134"/>
      <c r="L98" s="134"/>
      <c r="M98" s="134"/>
      <c r="N98" s="134"/>
      <c r="O98" s="134">
        <v>1</v>
      </c>
      <c r="P98"/>
      <c r="Q98" s="150"/>
      <c r="R98" s="150"/>
      <c r="S98" s="150"/>
      <c r="T98" s="150"/>
      <c r="U98" s="150"/>
    </row>
    <row r="99" spans="1:21" x14ac:dyDescent="0.25">
      <c r="B99" t="s">
        <v>350</v>
      </c>
      <c r="C99" s="134"/>
      <c r="D99" s="134"/>
      <c r="E99" s="134"/>
      <c r="F99" s="134"/>
      <c r="G99" s="134">
        <v>3</v>
      </c>
      <c r="H99" s="134">
        <v>12</v>
      </c>
      <c r="I99" s="134">
        <v>4</v>
      </c>
      <c r="J99" s="134"/>
      <c r="K99" s="134"/>
      <c r="L99" s="134"/>
      <c r="M99" s="134"/>
      <c r="N99" s="134"/>
      <c r="O99" s="134">
        <v>19</v>
      </c>
      <c r="P99"/>
      <c r="Q99" s="150"/>
      <c r="R99" s="150"/>
      <c r="S99" s="150"/>
      <c r="T99" s="150"/>
      <c r="U99" s="150"/>
    </row>
    <row r="100" spans="1:21" x14ac:dyDescent="0.25">
      <c r="B100" t="s">
        <v>359</v>
      </c>
      <c r="C100" s="134"/>
      <c r="D100" s="134"/>
      <c r="E100" s="134"/>
      <c r="F100" s="134"/>
      <c r="G100" s="134">
        <v>15</v>
      </c>
      <c r="H100" s="134">
        <v>19</v>
      </c>
      <c r="I100" s="134">
        <v>19</v>
      </c>
      <c r="J100" s="134"/>
      <c r="K100" s="134"/>
      <c r="L100" s="134"/>
      <c r="M100" s="134"/>
      <c r="N100" s="134"/>
      <c r="O100" s="134">
        <v>53</v>
      </c>
      <c r="P100"/>
      <c r="Q100" s="150"/>
      <c r="R100" s="150"/>
      <c r="S100" s="150"/>
      <c r="T100" s="150"/>
      <c r="U100" s="150"/>
    </row>
    <row r="101" spans="1:21" x14ac:dyDescent="0.25">
      <c r="A101" s="120" t="s">
        <v>162</v>
      </c>
      <c r="B101" s="120"/>
      <c r="C101" s="137">
        <v>10</v>
      </c>
      <c r="D101" s="137"/>
      <c r="E101" s="137">
        <v>9</v>
      </c>
      <c r="F101" s="137">
        <v>19</v>
      </c>
      <c r="G101" s="137">
        <v>55</v>
      </c>
      <c r="H101" s="137">
        <v>57</v>
      </c>
      <c r="I101" s="137">
        <v>33</v>
      </c>
      <c r="J101" s="137">
        <v>20</v>
      </c>
      <c r="K101" s="137"/>
      <c r="L101" s="137">
        <v>5</v>
      </c>
      <c r="M101" s="137">
        <v>25</v>
      </c>
      <c r="N101" s="137">
        <v>6</v>
      </c>
      <c r="O101" s="137">
        <v>239</v>
      </c>
      <c r="P101"/>
      <c r="Q101" s="150"/>
      <c r="R101" s="150"/>
      <c r="S101" s="150"/>
      <c r="T101" s="150"/>
      <c r="U101" s="150"/>
    </row>
    <row r="102" spans="1:21" x14ac:dyDescent="0.25">
      <c r="A102" t="s">
        <v>19</v>
      </c>
      <c r="B102" t="s">
        <v>75</v>
      </c>
      <c r="C102" s="134">
        <v>1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>
        <v>1</v>
      </c>
      <c r="P102"/>
      <c r="Q102" s="150"/>
      <c r="R102" s="150"/>
      <c r="S102" s="150"/>
      <c r="T102" s="150"/>
      <c r="U102" s="150"/>
    </row>
    <row r="103" spans="1:21" x14ac:dyDescent="0.25">
      <c r="A103" s="120" t="s">
        <v>163</v>
      </c>
      <c r="B103" s="120"/>
      <c r="C103" s="137">
        <v>1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>
        <v>1</v>
      </c>
      <c r="P103"/>
      <c r="Q103" s="150"/>
      <c r="R103" s="150"/>
      <c r="S103" s="150"/>
      <c r="T103" s="150"/>
      <c r="U103" s="150"/>
    </row>
    <row r="104" spans="1:21" x14ac:dyDescent="0.25">
      <c r="A104" t="s">
        <v>28</v>
      </c>
      <c r="B104" t="s">
        <v>66</v>
      </c>
      <c r="C104" s="134"/>
      <c r="D104" s="134"/>
      <c r="E104" s="134"/>
      <c r="F104" s="134">
        <v>1</v>
      </c>
      <c r="G104" s="134"/>
      <c r="H104" s="134"/>
      <c r="I104" s="134"/>
      <c r="J104" s="134"/>
      <c r="K104" s="134"/>
      <c r="L104" s="134"/>
      <c r="M104" s="134"/>
      <c r="N104" s="134"/>
      <c r="O104" s="134">
        <v>1</v>
      </c>
      <c r="P104"/>
      <c r="Q104" s="150"/>
      <c r="R104" s="150"/>
      <c r="S104" s="150"/>
      <c r="T104" s="150"/>
      <c r="U104" s="150"/>
    </row>
    <row r="105" spans="1:21" x14ac:dyDescent="0.25">
      <c r="B105" t="s">
        <v>63</v>
      </c>
      <c r="C105" s="134"/>
      <c r="D105" s="134">
        <v>1</v>
      </c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>
        <v>1</v>
      </c>
      <c r="P105"/>
      <c r="Q105" s="150"/>
      <c r="R105" s="150"/>
      <c r="S105" s="150"/>
      <c r="T105" s="150"/>
      <c r="U105" s="150"/>
    </row>
    <row r="106" spans="1:21" x14ac:dyDescent="0.25">
      <c r="A106" s="120" t="s">
        <v>164</v>
      </c>
      <c r="B106" s="120"/>
      <c r="C106" s="137"/>
      <c r="D106" s="137">
        <v>1</v>
      </c>
      <c r="E106" s="137"/>
      <c r="F106" s="137">
        <v>1</v>
      </c>
      <c r="G106" s="137"/>
      <c r="H106" s="137"/>
      <c r="I106" s="137"/>
      <c r="J106" s="137"/>
      <c r="K106" s="137"/>
      <c r="L106" s="137"/>
      <c r="M106" s="137"/>
      <c r="N106" s="137"/>
      <c r="O106" s="137">
        <v>2</v>
      </c>
      <c r="P106"/>
      <c r="Q106" s="150"/>
      <c r="R106" s="150"/>
      <c r="S106" s="150"/>
      <c r="T106" s="150"/>
      <c r="U106" s="150"/>
    </row>
    <row r="107" spans="1:21" x14ac:dyDescent="0.25">
      <c r="A107" t="s">
        <v>72</v>
      </c>
      <c r="B107" t="s">
        <v>66</v>
      </c>
      <c r="C107" s="134">
        <v>2</v>
      </c>
      <c r="D107" s="134"/>
      <c r="E107" s="134">
        <v>4</v>
      </c>
      <c r="F107" s="134"/>
      <c r="G107" s="134">
        <v>4</v>
      </c>
      <c r="H107" s="134"/>
      <c r="I107" s="134">
        <v>2</v>
      </c>
      <c r="J107" s="134"/>
      <c r="K107" s="134"/>
      <c r="L107" s="134"/>
      <c r="M107" s="134"/>
      <c r="N107" s="134"/>
      <c r="O107" s="134">
        <v>12</v>
      </c>
      <c r="P107"/>
      <c r="Q107" s="150"/>
      <c r="R107" s="150"/>
      <c r="S107" s="150"/>
      <c r="T107" s="150"/>
      <c r="U107" s="150"/>
    </row>
    <row r="108" spans="1:21" x14ac:dyDescent="0.25">
      <c r="A108" s="120" t="s">
        <v>165</v>
      </c>
      <c r="B108" s="120"/>
      <c r="C108" s="137">
        <v>2</v>
      </c>
      <c r="D108" s="137"/>
      <c r="E108" s="137">
        <v>4</v>
      </c>
      <c r="F108" s="137"/>
      <c r="G108" s="137">
        <v>4</v>
      </c>
      <c r="H108" s="137"/>
      <c r="I108" s="137">
        <v>2</v>
      </c>
      <c r="J108" s="137"/>
      <c r="K108" s="137"/>
      <c r="L108" s="137"/>
      <c r="M108" s="137"/>
      <c r="N108" s="137"/>
      <c r="O108" s="137">
        <v>12</v>
      </c>
      <c r="P108"/>
      <c r="Q108" s="150"/>
      <c r="R108" s="150"/>
      <c r="S108" s="150"/>
      <c r="T108" s="150"/>
      <c r="U108" s="150"/>
    </row>
    <row r="109" spans="1:21" x14ac:dyDescent="0.25">
      <c r="A109" t="s">
        <v>58</v>
      </c>
      <c r="B109" t="s">
        <v>62</v>
      </c>
      <c r="C109" s="134"/>
      <c r="D109" s="134"/>
      <c r="E109" s="134"/>
      <c r="F109" s="134"/>
      <c r="G109" s="134"/>
      <c r="H109" s="134">
        <v>3</v>
      </c>
      <c r="I109" s="134"/>
      <c r="J109" s="134"/>
      <c r="K109" s="134"/>
      <c r="L109" s="134"/>
      <c r="M109" s="134"/>
      <c r="N109" s="134"/>
      <c r="O109" s="134">
        <v>3</v>
      </c>
      <c r="P109"/>
      <c r="Q109" s="150"/>
      <c r="R109" s="150"/>
      <c r="S109" s="150"/>
      <c r="T109" s="150"/>
      <c r="U109" s="150"/>
    </row>
    <row r="110" spans="1:21" x14ac:dyDescent="0.25">
      <c r="A110" s="120" t="s">
        <v>166</v>
      </c>
      <c r="B110" s="120"/>
      <c r="C110" s="137"/>
      <c r="D110" s="137"/>
      <c r="E110" s="137"/>
      <c r="F110" s="137"/>
      <c r="G110" s="137"/>
      <c r="H110" s="137">
        <v>3</v>
      </c>
      <c r="I110" s="137"/>
      <c r="J110" s="137"/>
      <c r="K110" s="137"/>
      <c r="L110" s="137"/>
      <c r="M110" s="137"/>
      <c r="N110" s="137"/>
      <c r="O110" s="137">
        <v>3</v>
      </c>
      <c r="P110"/>
      <c r="Q110" s="150"/>
      <c r="R110" s="150"/>
      <c r="S110" s="150"/>
      <c r="T110" s="150"/>
      <c r="U110" s="150"/>
    </row>
    <row r="111" spans="1:21" x14ac:dyDescent="0.25">
      <c r="A111" t="s">
        <v>59</v>
      </c>
      <c r="B111" t="s">
        <v>62</v>
      </c>
      <c r="C111" s="134"/>
      <c r="D111" s="134"/>
      <c r="E111" s="134"/>
      <c r="F111" s="134"/>
      <c r="G111" s="134"/>
      <c r="H111" s="134">
        <v>1</v>
      </c>
      <c r="I111" s="134"/>
      <c r="J111" s="134"/>
      <c r="K111" s="134"/>
      <c r="L111" s="134"/>
      <c r="M111" s="134"/>
      <c r="N111" s="134"/>
      <c r="O111" s="134">
        <v>1</v>
      </c>
      <c r="P111"/>
      <c r="Q111" s="150"/>
      <c r="R111" s="150"/>
      <c r="S111" s="150"/>
      <c r="T111" s="150"/>
      <c r="U111" s="150"/>
    </row>
    <row r="112" spans="1:21" x14ac:dyDescent="0.25">
      <c r="A112" s="120" t="s">
        <v>167</v>
      </c>
      <c r="B112" s="120"/>
      <c r="C112" s="137"/>
      <c r="D112" s="137"/>
      <c r="E112" s="137"/>
      <c r="F112" s="137"/>
      <c r="G112" s="137"/>
      <c r="H112" s="137">
        <v>1</v>
      </c>
      <c r="I112" s="137"/>
      <c r="J112" s="137"/>
      <c r="K112" s="137"/>
      <c r="L112" s="137"/>
      <c r="M112" s="137"/>
      <c r="N112" s="137"/>
      <c r="O112" s="137">
        <v>1</v>
      </c>
      <c r="P112"/>
      <c r="Q112" s="150"/>
      <c r="R112" s="150"/>
      <c r="S112" s="150"/>
      <c r="T112" s="150"/>
      <c r="U112" s="150"/>
    </row>
    <row r="113" spans="1:21" x14ac:dyDescent="0.25">
      <c r="A113" t="s">
        <v>168</v>
      </c>
      <c r="B113" t="s">
        <v>66</v>
      </c>
      <c r="C113" s="134"/>
      <c r="D113" s="134">
        <v>1</v>
      </c>
      <c r="E113" s="134">
        <v>2</v>
      </c>
      <c r="F113" s="134">
        <v>6</v>
      </c>
      <c r="G113" s="134"/>
      <c r="H113" s="134">
        <v>2</v>
      </c>
      <c r="I113" s="134"/>
      <c r="J113" s="134">
        <v>1</v>
      </c>
      <c r="K113" s="134"/>
      <c r="L113" s="134"/>
      <c r="M113" s="134"/>
      <c r="N113" s="134"/>
      <c r="O113" s="134">
        <v>12</v>
      </c>
      <c r="P113"/>
      <c r="Q113" s="150"/>
      <c r="R113" s="150"/>
      <c r="S113" s="150"/>
      <c r="T113" s="150"/>
      <c r="U113" s="150"/>
    </row>
    <row r="114" spans="1:21" x14ac:dyDescent="0.25">
      <c r="A114" s="120" t="s">
        <v>170</v>
      </c>
      <c r="B114" s="120"/>
      <c r="C114" s="137"/>
      <c r="D114" s="137">
        <v>1</v>
      </c>
      <c r="E114" s="137">
        <v>2</v>
      </c>
      <c r="F114" s="137">
        <v>6</v>
      </c>
      <c r="G114" s="137"/>
      <c r="H114" s="137">
        <v>2</v>
      </c>
      <c r="I114" s="137"/>
      <c r="J114" s="137">
        <v>1</v>
      </c>
      <c r="K114" s="137"/>
      <c r="L114" s="137"/>
      <c r="M114" s="137"/>
      <c r="N114" s="137"/>
      <c r="O114" s="137">
        <v>12</v>
      </c>
      <c r="P114"/>
      <c r="Q114" s="150"/>
      <c r="R114" s="150"/>
      <c r="S114" s="150"/>
      <c r="T114" s="150"/>
      <c r="U114" s="150"/>
    </row>
    <row r="115" spans="1:21" x14ac:dyDescent="0.25">
      <c r="A115" t="s">
        <v>172</v>
      </c>
      <c r="B115" t="s">
        <v>61</v>
      </c>
      <c r="C115" s="134"/>
      <c r="D115" s="134"/>
      <c r="E115" s="134"/>
      <c r="F115" s="134"/>
      <c r="G115" s="134"/>
      <c r="H115" s="134"/>
      <c r="I115" s="134"/>
      <c r="J115" s="134"/>
      <c r="K115" s="134">
        <v>1</v>
      </c>
      <c r="L115" s="134"/>
      <c r="M115" s="134"/>
      <c r="N115" s="134"/>
      <c r="O115" s="134">
        <v>1</v>
      </c>
      <c r="P115"/>
      <c r="Q115" s="150"/>
      <c r="R115" s="150"/>
      <c r="S115" s="150"/>
      <c r="T115" s="150"/>
      <c r="U115" s="150"/>
    </row>
    <row r="116" spans="1:21" x14ac:dyDescent="0.25">
      <c r="B116" t="s">
        <v>66</v>
      </c>
      <c r="C116" s="134"/>
      <c r="D116" s="134"/>
      <c r="E116" s="134"/>
      <c r="F116" s="134"/>
      <c r="G116" s="134"/>
      <c r="H116" s="134">
        <v>4</v>
      </c>
      <c r="I116" s="134"/>
      <c r="J116" s="134">
        <v>4</v>
      </c>
      <c r="K116" s="134"/>
      <c r="L116" s="134"/>
      <c r="M116" s="134"/>
      <c r="N116" s="134">
        <v>4</v>
      </c>
      <c r="O116" s="134">
        <v>12</v>
      </c>
      <c r="P116"/>
      <c r="Q116" s="150"/>
      <c r="R116" s="150"/>
      <c r="S116" s="150"/>
      <c r="T116" s="150"/>
      <c r="U116" s="150"/>
    </row>
    <row r="117" spans="1:21" x14ac:dyDescent="0.25">
      <c r="B117" t="s">
        <v>109</v>
      </c>
      <c r="C117" s="134"/>
      <c r="D117" s="134"/>
      <c r="E117" s="134"/>
      <c r="F117" s="134"/>
      <c r="G117" s="134"/>
      <c r="H117" s="134">
        <v>4</v>
      </c>
      <c r="I117" s="134"/>
      <c r="J117" s="134"/>
      <c r="K117" s="134"/>
      <c r="L117" s="134"/>
      <c r="M117" s="134"/>
      <c r="N117" s="134"/>
      <c r="O117" s="134">
        <v>4</v>
      </c>
      <c r="P117"/>
      <c r="Q117" s="150"/>
      <c r="R117" s="150"/>
      <c r="S117" s="150"/>
      <c r="T117" s="150"/>
      <c r="U117" s="150"/>
    </row>
    <row r="118" spans="1:21" x14ac:dyDescent="0.25">
      <c r="B118" t="s">
        <v>243</v>
      </c>
      <c r="C118" s="134"/>
      <c r="D118" s="134"/>
      <c r="E118" s="134"/>
      <c r="F118" s="134"/>
      <c r="G118" s="134"/>
      <c r="H118" s="134"/>
      <c r="I118" s="134"/>
      <c r="J118" s="134"/>
      <c r="K118" s="134">
        <v>5</v>
      </c>
      <c r="L118" s="134"/>
      <c r="M118" s="134"/>
      <c r="N118" s="134"/>
      <c r="O118" s="134">
        <v>5</v>
      </c>
      <c r="P118"/>
      <c r="Q118" s="150"/>
      <c r="R118" s="150"/>
      <c r="S118" s="150"/>
      <c r="T118" s="150"/>
      <c r="U118" s="150"/>
    </row>
    <row r="119" spans="1:21" x14ac:dyDescent="0.25">
      <c r="B119" t="s">
        <v>260</v>
      </c>
      <c r="C119" s="134"/>
      <c r="D119" s="134"/>
      <c r="E119" s="134"/>
      <c r="F119" s="134"/>
      <c r="G119" s="134"/>
      <c r="H119" s="134"/>
      <c r="I119" s="134"/>
      <c r="J119" s="134"/>
      <c r="K119" s="134">
        <v>1</v>
      </c>
      <c r="L119" s="134"/>
      <c r="M119" s="134">
        <v>1</v>
      </c>
      <c r="N119" s="134"/>
      <c r="O119" s="134">
        <v>2</v>
      </c>
      <c r="P119"/>
      <c r="Q119" s="150"/>
      <c r="R119" s="150"/>
      <c r="S119" s="150"/>
      <c r="T119" s="150"/>
      <c r="U119" s="150"/>
    </row>
    <row r="120" spans="1:21" x14ac:dyDescent="0.25">
      <c r="B120" t="s">
        <v>331</v>
      </c>
      <c r="C120" s="134"/>
      <c r="D120" s="134"/>
      <c r="E120" s="134"/>
      <c r="F120" s="134">
        <v>1</v>
      </c>
      <c r="G120" s="134"/>
      <c r="H120" s="134"/>
      <c r="I120" s="134"/>
      <c r="J120" s="134"/>
      <c r="K120" s="134"/>
      <c r="L120" s="134"/>
      <c r="M120" s="134"/>
      <c r="N120" s="134"/>
      <c r="O120" s="134">
        <v>1</v>
      </c>
      <c r="P120"/>
      <c r="Q120" s="150"/>
      <c r="R120" s="150"/>
      <c r="S120" s="150"/>
      <c r="T120" s="150"/>
      <c r="U120" s="150"/>
    </row>
    <row r="121" spans="1:21" x14ac:dyDescent="0.25">
      <c r="A121" s="120" t="s">
        <v>180</v>
      </c>
      <c r="B121" s="120"/>
      <c r="C121" s="137"/>
      <c r="D121" s="137"/>
      <c r="E121" s="137"/>
      <c r="F121" s="137">
        <v>1</v>
      </c>
      <c r="G121" s="137"/>
      <c r="H121" s="137">
        <v>8</v>
      </c>
      <c r="I121" s="137"/>
      <c r="J121" s="137">
        <v>4</v>
      </c>
      <c r="K121" s="137">
        <v>7</v>
      </c>
      <c r="L121" s="137"/>
      <c r="M121" s="137">
        <v>1</v>
      </c>
      <c r="N121" s="137">
        <v>4</v>
      </c>
      <c r="O121" s="137">
        <v>25</v>
      </c>
      <c r="P121"/>
      <c r="Q121" s="150"/>
      <c r="R121" s="150"/>
      <c r="S121" s="150"/>
      <c r="T121" s="150"/>
      <c r="U121" s="150"/>
    </row>
    <row r="122" spans="1:21" x14ac:dyDescent="0.25">
      <c r="A122" t="s">
        <v>188</v>
      </c>
      <c r="B122" t="s">
        <v>109</v>
      </c>
      <c r="C122" s="134"/>
      <c r="D122" s="134"/>
      <c r="E122" s="134"/>
      <c r="F122" s="134">
        <v>10</v>
      </c>
      <c r="G122" s="134"/>
      <c r="H122" s="134"/>
      <c r="I122" s="134">
        <v>8</v>
      </c>
      <c r="J122" s="134">
        <v>8</v>
      </c>
      <c r="K122" s="134"/>
      <c r="L122" s="134">
        <v>5</v>
      </c>
      <c r="M122" s="134">
        <v>5</v>
      </c>
      <c r="N122" s="134"/>
      <c r="O122" s="134">
        <v>36</v>
      </c>
      <c r="P122"/>
      <c r="Q122" s="150"/>
      <c r="R122" s="150"/>
      <c r="S122" s="150"/>
      <c r="T122" s="150"/>
      <c r="U122" s="150"/>
    </row>
    <row r="123" spans="1:21" x14ac:dyDescent="0.25">
      <c r="B123" t="s">
        <v>250</v>
      </c>
      <c r="C123" s="134"/>
      <c r="D123" s="134"/>
      <c r="E123" s="134"/>
      <c r="F123" s="134"/>
      <c r="G123" s="134">
        <v>4</v>
      </c>
      <c r="H123" s="134"/>
      <c r="I123" s="134"/>
      <c r="J123" s="134"/>
      <c r="K123" s="134"/>
      <c r="L123" s="134"/>
      <c r="M123" s="134"/>
      <c r="N123" s="134"/>
      <c r="O123" s="134">
        <v>4</v>
      </c>
      <c r="P123"/>
      <c r="Q123" s="150"/>
      <c r="R123" s="150"/>
      <c r="S123" s="150"/>
      <c r="T123" s="150"/>
      <c r="U123" s="150"/>
    </row>
    <row r="124" spans="1:21" x14ac:dyDescent="0.25">
      <c r="B124" t="s">
        <v>341</v>
      </c>
      <c r="C124" s="134"/>
      <c r="D124" s="134"/>
      <c r="E124" s="134"/>
      <c r="F124" s="134">
        <v>10</v>
      </c>
      <c r="G124" s="134"/>
      <c r="H124" s="134"/>
      <c r="I124" s="134"/>
      <c r="J124" s="134"/>
      <c r="K124" s="134"/>
      <c r="L124" s="134"/>
      <c r="M124" s="134"/>
      <c r="N124" s="134"/>
      <c r="O124" s="134">
        <v>10</v>
      </c>
      <c r="P124"/>
      <c r="Q124" s="150"/>
      <c r="R124" s="150"/>
      <c r="S124" s="150"/>
      <c r="T124" s="150"/>
      <c r="U124" s="150"/>
    </row>
    <row r="125" spans="1:21" x14ac:dyDescent="0.25">
      <c r="B125" t="s">
        <v>359</v>
      </c>
      <c r="C125" s="134"/>
      <c r="D125" s="134"/>
      <c r="E125" s="134"/>
      <c r="F125" s="134"/>
      <c r="G125" s="134">
        <v>2</v>
      </c>
      <c r="H125" s="134"/>
      <c r="I125" s="134"/>
      <c r="J125" s="134"/>
      <c r="K125" s="134"/>
      <c r="L125" s="134"/>
      <c r="M125" s="134"/>
      <c r="N125" s="134"/>
      <c r="O125" s="134">
        <v>2</v>
      </c>
      <c r="P125"/>
      <c r="Q125" s="150"/>
      <c r="R125" s="150"/>
      <c r="S125" s="150"/>
      <c r="T125" s="150"/>
      <c r="U125" s="150"/>
    </row>
    <row r="126" spans="1:21" x14ac:dyDescent="0.25">
      <c r="A126" s="120" t="s">
        <v>189</v>
      </c>
      <c r="B126" s="120"/>
      <c r="C126" s="137"/>
      <c r="D126" s="137"/>
      <c r="E126" s="137"/>
      <c r="F126" s="137">
        <v>20</v>
      </c>
      <c r="G126" s="137">
        <v>6</v>
      </c>
      <c r="H126" s="137"/>
      <c r="I126" s="137">
        <v>8</v>
      </c>
      <c r="J126" s="137">
        <v>8</v>
      </c>
      <c r="K126" s="137"/>
      <c r="L126" s="137">
        <v>5</v>
      </c>
      <c r="M126" s="137">
        <v>5</v>
      </c>
      <c r="N126" s="137"/>
      <c r="O126" s="137">
        <v>52</v>
      </c>
      <c r="P126"/>
      <c r="Q126" s="150"/>
      <c r="R126" s="150"/>
      <c r="S126" s="150"/>
      <c r="T126" s="150"/>
      <c r="U126" s="150"/>
    </row>
    <row r="127" spans="1:21" x14ac:dyDescent="0.25">
      <c r="A127" t="s">
        <v>196</v>
      </c>
      <c r="B127" t="s">
        <v>195</v>
      </c>
      <c r="C127" s="134"/>
      <c r="D127" s="134"/>
      <c r="E127" s="134"/>
      <c r="F127" s="134"/>
      <c r="G127" s="134"/>
      <c r="H127" s="134"/>
      <c r="I127" s="134"/>
      <c r="J127" s="134">
        <v>2</v>
      </c>
      <c r="K127" s="134"/>
      <c r="L127" s="134"/>
      <c r="M127" s="134"/>
      <c r="N127" s="134"/>
      <c r="O127" s="134">
        <v>2</v>
      </c>
      <c r="P127"/>
      <c r="Q127" s="150"/>
      <c r="R127" s="150"/>
      <c r="S127" s="150"/>
      <c r="T127" s="150"/>
      <c r="U127" s="150"/>
    </row>
    <row r="128" spans="1:21" x14ac:dyDescent="0.25">
      <c r="A128" s="120" t="s">
        <v>209</v>
      </c>
      <c r="B128" s="120"/>
      <c r="C128" s="137"/>
      <c r="D128" s="137"/>
      <c r="E128" s="137"/>
      <c r="F128" s="137"/>
      <c r="G128" s="137"/>
      <c r="H128" s="137"/>
      <c r="I128" s="137"/>
      <c r="J128" s="137">
        <v>2</v>
      </c>
      <c r="K128" s="137"/>
      <c r="L128" s="137"/>
      <c r="M128" s="137"/>
      <c r="N128" s="137"/>
      <c r="O128" s="137">
        <v>2</v>
      </c>
      <c r="P128"/>
      <c r="Q128" s="150"/>
      <c r="R128" s="150"/>
      <c r="S128" s="150"/>
      <c r="T128" s="150"/>
      <c r="U128" s="150"/>
    </row>
    <row r="129" spans="1:21" x14ac:dyDescent="0.25">
      <c r="A129" t="s">
        <v>197</v>
      </c>
      <c r="B129" t="s">
        <v>81</v>
      </c>
      <c r="C129" s="134"/>
      <c r="D129" s="134"/>
      <c r="E129" s="134"/>
      <c r="F129" s="134"/>
      <c r="G129" s="134"/>
      <c r="H129" s="134"/>
      <c r="I129" s="134"/>
      <c r="J129" s="134"/>
      <c r="K129" s="134">
        <v>3</v>
      </c>
      <c r="L129" s="134"/>
      <c r="M129" s="134"/>
      <c r="N129" s="134"/>
      <c r="O129" s="134">
        <v>3</v>
      </c>
      <c r="P129"/>
      <c r="Q129" s="150"/>
      <c r="R129" s="150"/>
      <c r="S129" s="150"/>
      <c r="T129" s="150"/>
      <c r="U129" s="150"/>
    </row>
    <row r="130" spans="1:21" x14ac:dyDescent="0.25">
      <c r="B130" t="s">
        <v>195</v>
      </c>
      <c r="C130" s="134"/>
      <c r="D130" s="134"/>
      <c r="E130" s="134"/>
      <c r="F130" s="134"/>
      <c r="G130" s="134"/>
      <c r="H130" s="134"/>
      <c r="I130" s="134"/>
      <c r="J130" s="134">
        <v>3</v>
      </c>
      <c r="K130" s="134">
        <v>1</v>
      </c>
      <c r="L130" s="134"/>
      <c r="M130" s="134"/>
      <c r="N130" s="134"/>
      <c r="O130" s="134">
        <v>4</v>
      </c>
      <c r="P130"/>
      <c r="Q130" s="150"/>
      <c r="R130" s="150"/>
      <c r="S130" s="150"/>
      <c r="T130" s="150"/>
      <c r="U130" s="150"/>
    </row>
    <row r="131" spans="1:21" x14ac:dyDescent="0.25">
      <c r="A131" s="120" t="s">
        <v>210</v>
      </c>
      <c r="B131" s="120"/>
      <c r="C131" s="137"/>
      <c r="D131" s="137"/>
      <c r="E131" s="137"/>
      <c r="F131" s="137"/>
      <c r="G131" s="137"/>
      <c r="H131" s="137"/>
      <c r="I131" s="137"/>
      <c r="J131" s="137">
        <v>3</v>
      </c>
      <c r="K131" s="137">
        <v>4</v>
      </c>
      <c r="L131" s="137"/>
      <c r="M131" s="137"/>
      <c r="N131" s="137"/>
      <c r="O131" s="137">
        <v>7</v>
      </c>
      <c r="P131"/>
      <c r="Q131" s="150"/>
      <c r="R131" s="150"/>
      <c r="S131" s="150"/>
      <c r="T131" s="150"/>
      <c r="U131" s="150"/>
    </row>
    <row r="132" spans="1:21" x14ac:dyDescent="0.25">
      <c r="A132" t="s">
        <v>198</v>
      </c>
      <c r="B132" t="s">
        <v>195</v>
      </c>
      <c r="C132" s="134"/>
      <c r="D132" s="134"/>
      <c r="E132" s="134"/>
      <c r="F132" s="134"/>
      <c r="G132" s="134"/>
      <c r="H132" s="134"/>
      <c r="I132" s="134"/>
      <c r="J132" s="134">
        <v>2</v>
      </c>
      <c r="K132" s="134"/>
      <c r="L132" s="134"/>
      <c r="M132" s="134"/>
      <c r="N132" s="134"/>
      <c r="O132" s="134">
        <v>2</v>
      </c>
      <c r="P132"/>
      <c r="Q132" s="150"/>
      <c r="R132" s="150"/>
      <c r="S132" s="150"/>
      <c r="T132" s="150"/>
      <c r="U132" s="150"/>
    </row>
    <row r="133" spans="1:21" x14ac:dyDescent="0.25">
      <c r="A133" s="120" t="s">
        <v>211</v>
      </c>
      <c r="B133" s="120"/>
      <c r="C133" s="137"/>
      <c r="D133" s="137"/>
      <c r="E133" s="137"/>
      <c r="F133" s="137"/>
      <c r="G133" s="137"/>
      <c r="H133" s="137"/>
      <c r="I133" s="137"/>
      <c r="J133" s="137">
        <v>2</v>
      </c>
      <c r="K133" s="137"/>
      <c r="L133" s="137"/>
      <c r="M133" s="137"/>
      <c r="N133" s="137"/>
      <c r="O133" s="137">
        <v>2</v>
      </c>
      <c r="P133"/>
      <c r="Q133" s="150"/>
      <c r="R133" s="150"/>
      <c r="S133" s="150"/>
      <c r="T133" s="150"/>
      <c r="U133" s="150"/>
    </row>
    <row r="134" spans="1:21" x14ac:dyDescent="0.25">
      <c r="A134" t="s">
        <v>199</v>
      </c>
      <c r="B134" t="s">
        <v>195</v>
      </c>
      <c r="C134" s="134"/>
      <c r="D134" s="134"/>
      <c r="E134" s="134"/>
      <c r="F134" s="134"/>
      <c r="G134" s="134"/>
      <c r="H134" s="134"/>
      <c r="I134" s="134"/>
      <c r="J134" s="134">
        <v>3</v>
      </c>
      <c r="K134" s="134"/>
      <c r="L134" s="134"/>
      <c r="M134" s="134"/>
      <c r="N134" s="134"/>
      <c r="O134" s="134">
        <v>3</v>
      </c>
      <c r="P134"/>
      <c r="Q134" s="150"/>
      <c r="R134" s="150"/>
      <c r="S134" s="150"/>
      <c r="T134" s="150"/>
      <c r="U134" s="150"/>
    </row>
    <row r="135" spans="1:21" x14ac:dyDescent="0.25">
      <c r="A135" s="120" t="s">
        <v>212</v>
      </c>
      <c r="B135" s="120"/>
      <c r="C135" s="137"/>
      <c r="D135" s="137"/>
      <c r="E135" s="137"/>
      <c r="F135" s="137"/>
      <c r="G135" s="137"/>
      <c r="H135" s="137"/>
      <c r="I135" s="137"/>
      <c r="J135" s="137">
        <v>3</v>
      </c>
      <c r="K135" s="137"/>
      <c r="L135" s="137"/>
      <c r="M135" s="137"/>
      <c r="N135" s="137"/>
      <c r="O135" s="137">
        <v>3</v>
      </c>
      <c r="P135"/>
      <c r="Q135" s="150"/>
      <c r="R135" s="150"/>
      <c r="S135" s="150"/>
      <c r="T135" s="150"/>
      <c r="U135" s="150"/>
    </row>
    <row r="136" spans="1:21" x14ac:dyDescent="0.25">
      <c r="A136" t="s">
        <v>200</v>
      </c>
      <c r="B136" t="s">
        <v>195</v>
      </c>
      <c r="C136" s="134"/>
      <c r="D136" s="134"/>
      <c r="E136" s="134"/>
      <c r="F136" s="134"/>
      <c r="G136" s="134"/>
      <c r="H136" s="134">
        <v>2</v>
      </c>
      <c r="I136" s="134">
        <v>2</v>
      </c>
      <c r="J136" s="134">
        <v>2</v>
      </c>
      <c r="K136" s="134">
        <v>1</v>
      </c>
      <c r="L136" s="134">
        <v>2</v>
      </c>
      <c r="M136" s="134"/>
      <c r="N136" s="134"/>
      <c r="O136" s="134">
        <v>9</v>
      </c>
      <c r="P136"/>
      <c r="Q136" s="150"/>
      <c r="R136" s="150"/>
      <c r="S136" s="150"/>
      <c r="T136" s="150"/>
      <c r="U136" s="150"/>
    </row>
    <row r="137" spans="1:21" x14ac:dyDescent="0.25">
      <c r="A137" s="120" t="s">
        <v>213</v>
      </c>
      <c r="B137" s="120"/>
      <c r="C137" s="137"/>
      <c r="D137" s="137"/>
      <c r="E137" s="137"/>
      <c r="F137" s="137"/>
      <c r="G137" s="137"/>
      <c r="H137" s="137">
        <v>2</v>
      </c>
      <c r="I137" s="137">
        <v>2</v>
      </c>
      <c r="J137" s="137">
        <v>2</v>
      </c>
      <c r="K137" s="137">
        <v>1</v>
      </c>
      <c r="L137" s="137">
        <v>2</v>
      </c>
      <c r="M137" s="137"/>
      <c r="N137" s="137"/>
      <c r="O137" s="137">
        <v>9</v>
      </c>
      <c r="P137"/>
      <c r="Q137" s="150"/>
      <c r="R137" s="150"/>
      <c r="S137" s="150"/>
      <c r="T137" s="150"/>
      <c r="U137" s="150"/>
    </row>
    <row r="138" spans="1:21" x14ac:dyDescent="0.25">
      <c r="A138" t="s">
        <v>201</v>
      </c>
      <c r="B138" t="s">
        <v>195</v>
      </c>
      <c r="C138" s="134"/>
      <c r="D138" s="134"/>
      <c r="E138" s="134"/>
      <c r="F138" s="134"/>
      <c r="G138" s="134"/>
      <c r="H138" s="134"/>
      <c r="I138" s="134"/>
      <c r="J138" s="134">
        <v>1</v>
      </c>
      <c r="K138" s="134">
        <v>1</v>
      </c>
      <c r="L138" s="134"/>
      <c r="M138" s="134"/>
      <c r="N138" s="134"/>
      <c r="O138" s="134">
        <v>2</v>
      </c>
      <c r="P138"/>
      <c r="Q138" s="150"/>
      <c r="R138" s="150"/>
      <c r="S138" s="150"/>
      <c r="T138" s="150"/>
      <c r="U138" s="150"/>
    </row>
    <row r="139" spans="1:21" x14ac:dyDescent="0.25">
      <c r="A139" s="120" t="s">
        <v>214</v>
      </c>
      <c r="B139" s="120"/>
      <c r="C139" s="137"/>
      <c r="D139" s="137"/>
      <c r="E139" s="137"/>
      <c r="F139" s="137"/>
      <c r="G139" s="137"/>
      <c r="H139" s="137"/>
      <c r="I139" s="137"/>
      <c r="J139" s="137">
        <v>1</v>
      </c>
      <c r="K139" s="137">
        <v>1</v>
      </c>
      <c r="L139" s="137"/>
      <c r="M139" s="137"/>
      <c r="N139" s="137"/>
      <c r="O139" s="137">
        <v>2</v>
      </c>
      <c r="P139"/>
      <c r="Q139" s="150"/>
      <c r="R139" s="150"/>
      <c r="S139" s="150"/>
      <c r="T139" s="150"/>
      <c r="U139" s="150"/>
    </row>
    <row r="140" spans="1:21" x14ac:dyDescent="0.25">
      <c r="A140" t="s">
        <v>202</v>
      </c>
      <c r="B140" t="s">
        <v>195</v>
      </c>
      <c r="C140" s="134"/>
      <c r="D140" s="134"/>
      <c r="E140" s="134"/>
      <c r="F140" s="134"/>
      <c r="G140" s="134"/>
      <c r="H140" s="134"/>
      <c r="I140" s="134"/>
      <c r="J140" s="134">
        <v>1</v>
      </c>
      <c r="K140" s="134"/>
      <c r="L140" s="134"/>
      <c r="M140" s="134"/>
      <c r="N140" s="134"/>
      <c r="O140" s="134">
        <v>1</v>
      </c>
      <c r="P140"/>
      <c r="Q140" s="150"/>
      <c r="R140" s="150"/>
      <c r="S140" s="150"/>
      <c r="T140" s="150"/>
      <c r="U140" s="150"/>
    </row>
    <row r="141" spans="1:21" x14ac:dyDescent="0.25">
      <c r="A141" s="120" t="s">
        <v>215</v>
      </c>
      <c r="B141" s="120"/>
      <c r="C141" s="137"/>
      <c r="D141" s="137"/>
      <c r="E141" s="137"/>
      <c r="F141" s="137"/>
      <c r="G141" s="137"/>
      <c r="H141" s="137"/>
      <c r="I141" s="137"/>
      <c r="J141" s="137">
        <v>1</v>
      </c>
      <c r="K141" s="137"/>
      <c r="L141" s="137"/>
      <c r="M141" s="137"/>
      <c r="N141" s="137"/>
      <c r="O141" s="137">
        <v>1</v>
      </c>
      <c r="P141"/>
      <c r="Q141" s="150"/>
      <c r="R141" s="150"/>
      <c r="S141" s="150"/>
      <c r="T141" s="150"/>
      <c r="U141" s="150"/>
    </row>
    <row r="142" spans="1:21" x14ac:dyDescent="0.25">
      <c r="A142" t="s">
        <v>203</v>
      </c>
      <c r="B142" t="s">
        <v>195</v>
      </c>
      <c r="C142" s="134"/>
      <c r="D142" s="134"/>
      <c r="E142" s="134"/>
      <c r="F142" s="134"/>
      <c r="G142" s="134"/>
      <c r="H142" s="134"/>
      <c r="I142" s="134"/>
      <c r="J142" s="134">
        <v>3</v>
      </c>
      <c r="K142" s="134"/>
      <c r="L142" s="134"/>
      <c r="M142" s="134"/>
      <c r="N142" s="134"/>
      <c r="O142" s="134">
        <v>3</v>
      </c>
      <c r="P142"/>
      <c r="Q142" s="150"/>
      <c r="R142" s="150"/>
      <c r="S142" s="150"/>
      <c r="T142" s="150"/>
      <c r="U142" s="150"/>
    </row>
    <row r="143" spans="1:21" x14ac:dyDescent="0.25">
      <c r="A143" s="120" t="s">
        <v>216</v>
      </c>
      <c r="B143" s="120"/>
      <c r="C143" s="137"/>
      <c r="D143" s="137"/>
      <c r="E143" s="137"/>
      <c r="F143" s="137"/>
      <c r="G143" s="137"/>
      <c r="H143" s="137"/>
      <c r="I143" s="137"/>
      <c r="J143" s="137">
        <v>3</v>
      </c>
      <c r="K143" s="137"/>
      <c r="L143" s="137"/>
      <c r="M143" s="137"/>
      <c r="N143" s="137"/>
      <c r="O143" s="137">
        <v>3</v>
      </c>
      <c r="P143"/>
      <c r="Q143" s="150"/>
      <c r="R143" s="150"/>
      <c r="S143" s="150"/>
      <c r="T143" s="150"/>
      <c r="U143" s="150"/>
    </row>
    <row r="144" spans="1:21" x14ac:dyDescent="0.25">
      <c r="A144" t="s">
        <v>204</v>
      </c>
      <c r="B144" t="s">
        <v>109</v>
      </c>
      <c r="C144" s="134"/>
      <c r="D144" s="134"/>
      <c r="E144" s="134"/>
      <c r="F144" s="134"/>
      <c r="G144" s="134"/>
      <c r="H144" s="134">
        <v>3</v>
      </c>
      <c r="I144" s="134"/>
      <c r="J144" s="134"/>
      <c r="K144" s="134"/>
      <c r="L144" s="134"/>
      <c r="M144" s="134"/>
      <c r="N144" s="134"/>
      <c r="O144" s="134">
        <v>3</v>
      </c>
      <c r="P144"/>
      <c r="Q144" s="150"/>
      <c r="R144" s="150"/>
      <c r="S144" s="150"/>
      <c r="T144" s="150"/>
      <c r="U144" s="150"/>
    </row>
    <row r="145" spans="1:21" x14ac:dyDescent="0.25">
      <c r="B145" t="s">
        <v>195</v>
      </c>
      <c r="C145" s="134"/>
      <c r="D145" s="134"/>
      <c r="E145" s="134"/>
      <c r="F145" s="134"/>
      <c r="G145" s="134"/>
      <c r="H145" s="134"/>
      <c r="I145" s="134"/>
      <c r="J145" s="134">
        <v>1</v>
      </c>
      <c r="K145" s="134"/>
      <c r="L145" s="134"/>
      <c r="M145" s="134"/>
      <c r="N145" s="134"/>
      <c r="O145" s="134">
        <v>1</v>
      </c>
      <c r="P145"/>
      <c r="Q145" s="150"/>
      <c r="R145" s="150"/>
      <c r="S145" s="150"/>
      <c r="T145" s="150"/>
      <c r="U145" s="150"/>
    </row>
    <row r="146" spans="1:21" x14ac:dyDescent="0.25">
      <c r="B146" t="s">
        <v>350</v>
      </c>
      <c r="C146" s="134"/>
      <c r="D146" s="134"/>
      <c r="E146" s="134"/>
      <c r="F146" s="134"/>
      <c r="G146" s="134">
        <v>1</v>
      </c>
      <c r="H146" s="134">
        <v>1</v>
      </c>
      <c r="I146" s="134"/>
      <c r="J146" s="134"/>
      <c r="K146" s="134"/>
      <c r="L146" s="134"/>
      <c r="M146" s="134"/>
      <c r="N146" s="134"/>
      <c r="O146" s="134">
        <v>2</v>
      </c>
      <c r="P146"/>
      <c r="Q146" s="150"/>
      <c r="R146" s="150"/>
      <c r="S146" s="150"/>
      <c r="T146" s="150"/>
      <c r="U146" s="150"/>
    </row>
    <row r="147" spans="1:21" x14ac:dyDescent="0.25">
      <c r="A147" s="120" t="s">
        <v>217</v>
      </c>
      <c r="B147" s="120"/>
      <c r="C147" s="137"/>
      <c r="D147" s="137"/>
      <c r="E147" s="137"/>
      <c r="F147" s="137"/>
      <c r="G147" s="137">
        <v>1</v>
      </c>
      <c r="H147" s="137">
        <v>4</v>
      </c>
      <c r="I147" s="137"/>
      <c r="J147" s="137">
        <v>1</v>
      </c>
      <c r="K147" s="137"/>
      <c r="L147" s="137"/>
      <c r="M147" s="137"/>
      <c r="N147" s="137"/>
      <c r="O147" s="137">
        <v>6</v>
      </c>
      <c r="P147"/>
      <c r="Q147" s="150"/>
      <c r="R147" s="150"/>
      <c r="S147" s="150"/>
      <c r="T147" s="150"/>
      <c r="U147" s="150"/>
    </row>
    <row r="148" spans="1:21" x14ac:dyDescent="0.25">
      <c r="A148" t="s">
        <v>205</v>
      </c>
      <c r="B148" t="s">
        <v>195</v>
      </c>
      <c r="C148" s="134"/>
      <c r="D148" s="134"/>
      <c r="E148" s="134"/>
      <c r="F148" s="134"/>
      <c r="G148" s="134"/>
      <c r="H148" s="134"/>
      <c r="I148" s="134"/>
      <c r="J148" s="134">
        <v>1</v>
      </c>
      <c r="K148" s="134"/>
      <c r="L148" s="134"/>
      <c r="M148" s="134"/>
      <c r="N148" s="134"/>
      <c r="O148" s="134">
        <v>1</v>
      </c>
      <c r="P148"/>
      <c r="Q148" s="150"/>
      <c r="R148" s="150"/>
      <c r="S148" s="150"/>
      <c r="T148" s="150"/>
      <c r="U148" s="150"/>
    </row>
    <row r="149" spans="1:21" x14ac:dyDescent="0.25">
      <c r="A149" s="120" t="s">
        <v>218</v>
      </c>
      <c r="B149" s="120"/>
      <c r="C149" s="137"/>
      <c r="D149" s="137"/>
      <c r="E149" s="137"/>
      <c r="F149" s="137"/>
      <c r="G149" s="137"/>
      <c r="H149" s="137"/>
      <c r="I149" s="137"/>
      <c r="J149" s="137">
        <v>1</v>
      </c>
      <c r="K149" s="137"/>
      <c r="L149" s="137"/>
      <c r="M149" s="137"/>
      <c r="N149" s="137"/>
      <c r="O149" s="137">
        <v>1</v>
      </c>
      <c r="P149"/>
    </row>
    <row r="150" spans="1:21" x14ac:dyDescent="0.25">
      <c r="A150" t="s">
        <v>206</v>
      </c>
      <c r="B150" t="s">
        <v>66</v>
      </c>
      <c r="C150" s="134"/>
      <c r="D150" s="134"/>
      <c r="E150" s="134"/>
      <c r="F150" s="134"/>
      <c r="G150" s="134">
        <v>0</v>
      </c>
      <c r="H150" s="134"/>
      <c r="I150" s="134"/>
      <c r="J150" s="134"/>
      <c r="K150" s="134"/>
      <c r="L150" s="134"/>
      <c r="M150" s="134"/>
      <c r="N150" s="134"/>
      <c r="O150" s="134">
        <v>0</v>
      </c>
      <c r="P150"/>
    </row>
    <row r="151" spans="1:21" x14ac:dyDescent="0.25">
      <c r="B151" t="s">
        <v>109</v>
      </c>
      <c r="C151" s="134"/>
      <c r="D151" s="134"/>
      <c r="E151" s="134"/>
      <c r="F151" s="134"/>
      <c r="G151" s="134"/>
      <c r="H151" s="134"/>
      <c r="I151" s="134"/>
      <c r="J151" s="134">
        <v>1</v>
      </c>
      <c r="K151" s="134"/>
      <c r="L151" s="134"/>
      <c r="M151" s="134"/>
      <c r="N151" s="134"/>
      <c r="O151" s="134">
        <v>1</v>
      </c>
      <c r="P151"/>
    </row>
    <row r="152" spans="1:21" x14ac:dyDescent="0.25">
      <c r="A152" s="120" t="s">
        <v>219</v>
      </c>
      <c r="B152" s="120"/>
      <c r="C152" s="137"/>
      <c r="D152" s="137"/>
      <c r="E152" s="137"/>
      <c r="F152" s="137"/>
      <c r="G152" s="137">
        <v>0</v>
      </c>
      <c r="H152" s="137"/>
      <c r="I152" s="137"/>
      <c r="J152" s="137">
        <v>1</v>
      </c>
      <c r="K152" s="137"/>
      <c r="L152" s="137"/>
      <c r="M152" s="137"/>
      <c r="N152" s="137"/>
      <c r="O152" s="137">
        <v>1</v>
      </c>
      <c r="P152"/>
    </row>
    <row r="153" spans="1:21" x14ac:dyDescent="0.25">
      <c r="A153" t="s">
        <v>207</v>
      </c>
      <c r="B153" t="s">
        <v>195</v>
      </c>
      <c r="C153" s="134"/>
      <c r="D153" s="134"/>
      <c r="E153" s="134"/>
      <c r="F153" s="134"/>
      <c r="G153" s="134"/>
      <c r="H153" s="134"/>
      <c r="I153" s="134"/>
      <c r="J153" s="134">
        <v>1</v>
      </c>
      <c r="K153" s="134"/>
      <c r="L153" s="134"/>
      <c r="M153" s="134"/>
      <c r="N153" s="134"/>
      <c r="O153" s="134">
        <v>1</v>
      </c>
      <c r="P153"/>
    </row>
    <row r="154" spans="1:21" x14ac:dyDescent="0.25">
      <c r="A154" s="120" t="s">
        <v>220</v>
      </c>
      <c r="B154" s="120"/>
      <c r="C154" s="137"/>
      <c r="D154" s="137"/>
      <c r="E154" s="137"/>
      <c r="F154" s="137"/>
      <c r="G154" s="137"/>
      <c r="H154" s="137"/>
      <c r="I154" s="137"/>
      <c r="J154" s="137">
        <v>1</v>
      </c>
      <c r="K154" s="137"/>
      <c r="L154" s="137"/>
      <c r="M154" s="137"/>
      <c r="N154" s="137"/>
      <c r="O154" s="137">
        <v>1</v>
      </c>
      <c r="P154"/>
    </row>
    <row r="155" spans="1:21" x14ac:dyDescent="0.25">
      <c r="A155" t="s">
        <v>223</v>
      </c>
      <c r="B155" t="s">
        <v>63</v>
      </c>
      <c r="C155" s="134"/>
      <c r="D155" s="134"/>
      <c r="E155" s="134"/>
      <c r="F155" s="134"/>
      <c r="G155" s="134"/>
      <c r="H155" s="134">
        <v>1</v>
      </c>
      <c r="I155" s="134"/>
      <c r="J155" s="134">
        <v>2</v>
      </c>
      <c r="K155" s="134"/>
      <c r="L155" s="134"/>
      <c r="M155" s="134"/>
      <c r="N155" s="134"/>
      <c r="O155" s="134">
        <v>3</v>
      </c>
      <c r="P155"/>
    </row>
    <row r="156" spans="1:21" x14ac:dyDescent="0.25">
      <c r="B156" t="s">
        <v>195</v>
      </c>
      <c r="C156" s="134"/>
      <c r="D156" s="134"/>
      <c r="E156" s="134"/>
      <c r="F156" s="134"/>
      <c r="G156" s="134"/>
      <c r="H156" s="134"/>
      <c r="I156" s="134"/>
      <c r="J156" s="134">
        <v>2</v>
      </c>
      <c r="K156" s="134"/>
      <c r="L156" s="134"/>
      <c r="M156" s="134"/>
      <c r="N156" s="134"/>
      <c r="O156" s="134">
        <v>2</v>
      </c>
      <c r="P156"/>
    </row>
    <row r="157" spans="1:21" x14ac:dyDescent="0.25">
      <c r="A157" s="120" t="s">
        <v>224</v>
      </c>
      <c r="B157" s="120"/>
      <c r="C157" s="137"/>
      <c r="D157" s="137"/>
      <c r="E157" s="137"/>
      <c r="F157" s="137"/>
      <c r="G157" s="137"/>
      <c r="H157" s="137">
        <v>1</v>
      </c>
      <c r="I157" s="137"/>
      <c r="J157" s="137">
        <v>4</v>
      </c>
      <c r="K157" s="137"/>
      <c r="L157" s="137"/>
      <c r="M157" s="137"/>
      <c r="N157" s="137"/>
      <c r="O157" s="137">
        <v>5</v>
      </c>
      <c r="P157"/>
    </row>
    <row r="158" spans="1:21" x14ac:dyDescent="0.25">
      <c r="A158" t="s">
        <v>230</v>
      </c>
      <c r="B158" t="s">
        <v>243</v>
      </c>
      <c r="C158" s="134"/>
      <c r="D158" s="134"/>
      <c r="E158" s="134"/>
      <c r="F158" s="134"/>
      <c r="G158" s="134"/>
      <c r="H158" s="134"/>
      <c r="I158" s="134"/>
      <c r="J158" s="134"/>
      <c r="K158" s="134">
        <v>1</v>
      </c>
      <c r="L158" s="134"/>
      <c r="M158" s="134"/>
      <c r="N158" s="134"/>
      <c r="O158" s="134">
        <v>1</v>
      </c>
      <c r="P158"/>
    </row>
    <row r="159" spans="1:21" x14ac:dyDescent="0.25">
      <c r="B159" t="s">
        <v>359</v>
      </c>
      <c r="C159" s="134"/>
      <c r="D159" s="134"/>
      <c r="E159" s="134"/>
      <c r="F159" s="134"/>
      <c r="G159" s="134"/>
      <c r="H159" s="134"/>
      <c r="I159" s="134">
        <v>1</v>
      </c>
      <c r="J159" s="134"/>
      <c r="K159" s="134"/>
      <c r="L159" s="134"/>
      <c r="M159" s="134"/>
      <c r="N159" s="134"/>
      <c r="O159" s="134">
        <v>1</v>
      </c>
      <c r="P159"/>
    </row>
    <row r="160" spans="1:21" x14ac:dyDescent="0.25">
      <c r="A160" s="120" t="s">
        <v>253</v>
      </c>
      <c r="B160" s="120"/>
      <c r="C160" s="137"/>
      <c r="D160" s="137"/>
      <c r="E160" s="137"/>
      <c r="F160" s="137"/>
      <c r="G160" s="137"/>
      <c r="H160" s="137"/>
      <c r="I160" s="137">
        <v>1</v>
      </c>
      <c r="J160" s="137"/>
      <c r="K160" s="137">
        <v>1</v>
      </c>
      <c r="L160" s="137"/>
      <c r="M160" s="137"/>
      <c r="N160" s="137"/>
      <c r="O160" s="137">
        <v>2</v>
      </c>
      <c r="P160"/>
    </row>
    <row r="161" spans="1:16" x14ac:dyDescent="0.25">
      <c r="A161" t="s">
        <v>60</v>
      </c>
      <c r="B161" t="s">
        <v>105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>
        <v>2</v>
      </c>
      <c r="M161" s="134"/>
      <c r="N161" s="134"/>
      <c r="O161" s="134">
        <v>2</v>
      </c>
      <c r="P161"/>
    </row>
    <row r="162" spans="1:16" x14ac:dyDescent="0.25">
      <c r="B162" t="s">
        <v>63</v>
      </c>
      <c r="C162" s="134"/>
      <c r="D162" s="134"/>
      <c r="E162" s="134"/>
      <c r="F162" s="134">
        <v>1</v>
      </c>
      <c r="G162" s="134"/>
      <c r="H162" s="134"/>
      <c r="I162" s="134"/>
      <c r="J162" s="134"/>
      <c r="K162" s="134"/>
      <c r="L162" s="134"/>
      <c r="M162" s="134">
        <v>2</v>
      </c>
      <c r="N162" s="134">
        <v>2</v>
      </c>
      <c r="O162" s="134">
        <v>5</v>
      </c>
      <c r="P162"/>
    </row>
    <row r="163" spans="1:16" x14ac:dyDescent="0.25">
      <c r="B163" t="s">
        <v>195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>
        <v>4</v>
      </c>
      <c r="M163" s="134"/>
      <c r="N163" s="134">
        <v>2</v>
      </c>
      <c r="O163" s="134">
        <v>6</v>
      </c>
      <c r="P163"/>
    </row>
    <row r="164" spans="1:16" x14ac:dyDescent="0.25">
      <c r="B164" t="s">
        <v>243</v>
      </c>
      <c r="C164" s="134"/>
      <c r="D164" s="134"/>
      <c r="E164" s="134"/>
      <c r="F164" s="134"/>
      <c r="G164" s="134"/>
      <c r="H164" s="134"/>
      <c r="I164" s="134"/>
      <c r="J164" s="134"/>
      <c r="K164" s="134">
        <v>4</v>
      </c>
      <c r="L164" s="134"/>
      <c r="M164" s="134"/>
      <c r="N164" s="134"/>
      <c r="O164" s="134">
        <v>4</v>
      </c>
      <c r="P164"/>
    </row>
    <row r="165" spans="1:16" x14ac:dyDescent="0.25">
      <c r="A165" s="120" t="s">
        <v>254</v>
      </c>
      <c r="B165" s="120"/>
      <c r="C165" s="137"/>
      <c r="D165" s="137"/>
      <c r="E165" s="137"/>
      <c r="F165" s="137">
        <v>1</v>
      </c>
      <c r="G165" s="137"/>
      <c r="H165" s="137"/>
      <c r="I165" s="137"/>
      <c r="J165" s="137"/>
      <c r="K165" s="137">
        <v>4</v>
      </c>
      <c r="L165" s="137">
        <v>6</v>
      </c>
      <c r="M165" s="137">
        <v>2</v>
      </c>
      <c r="N165" s="137">
        <v>4</v>
      </c>
      <c r="O165" s="137">
        <v>17</v>
      </c>
      <c r="P165"/>
    </row>
    <row r="166" spans="1:16" x14ac:dyDescent="0.25">
      <c r="A166" t="s">
        <v>231</v>
      </c>
      <c r="B166" t="s">
        <v>243</v>
      </c>
      <c r="C166" s="134"/>
      <c r="D166" s="134"/>
      <c r="E166" s="134"/>
      <c r="F166" s="134"/>
      <c r="G166" s="134"/>
      <c r="H166" s="134"/>
      <c r="I166" s="134"/>
      <c r="J166" s="134"/>
      <c r="K166" s="134">
        <v>1</v>
      </c>
      <c r="L166" s="134"/>
      <c r="M166" s="134"/>
      <c r="N166" s="134"/>
      <c r="O166" s="134">
        <v>1</v>
      </c>
      <c r="P166"/>
    </row>
    <row r="167" spans="1:16" x14ac:dyDescent="0.25">
      <c r="A167" s="120" t="s">
        <v>255</v>
      </c>
      <c r="B167" s="120"/>
      <c r="C167" s="137"/>
      <c r="D167" s="137"/>
      <c r="E167" s="137"/>
      <c r="F167" s="137"/>
      <c r="G167" s="137"/>
      <c r="H167" s="137"/>
      <c r="I167" s="137"/>
      <c r="J167" s="137"/>
      <c r="K167" s="137">
        <v>1</v>
      </c>
      <c r="L167" s="137"/>
      <c r="M167" s="137"/>
      <c r="N167" s="137"/>
      <c r="O167" s="137">
        <v>1</v>
      </c>
      <c r="P167"/>
    </row>
    <row r="168" spans="1:16" x14ac:dyDescent="0.25">
      <c r="A168" t="s">
        <v>251</v>
      </c>
      <c r="B168" t="s">
        <v>105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>
        <v>2</v>
      </c>
      <c r="M168" s="134">
        <v>2</v>
      </c>
      <c r="N168" s="134"/>
      <c r="O168" s="134">
        <v>4</v>
      </c>
      <c r="P168"/>
    </row>
    <row r="169" spans="1:16" x14ac:dyDescent="0.25">
      <c r="B169" t="s">
        <v>81</v>
      </c>
      <c r="C169" s="134"/>
      <c r="D169" s="134"/>
      <c r="E169" s="134"/>
      <c r="F169" s="134"/>
      <c r="G169" s="134"/>
      <c r="H169" s="134"/>
      <c r="I169" s="134"/>
      <c r="J169" s="134"/>
      <c r="K169" s="134">
        <v>5</v>
      </c>
      <c r="L169" s="134">
        <v>11</v>
      </c>
      <c r="M169" s="134"/>
      <c r="N169" s="134">
        <v>5</v>
      </c>
      <c r="O169" s="134">
        <v>21</v>
      </c>
      <c r="P169"/>
    </row>
    <row r="170" spans="1:16" x14ac:dyDescent="0.25">
      <c r="B170" t="s">
        <v>260</v>
      </c>
      <c r="C170" s="134"/>
      <c r="D170" s="134"/>
      <c r="E170" s="134"/>
      <c r="F170" s="134"/>
      <c r="G170" s="134"/>
      <c r="H170" s="134"/>
      <c r="I170" s="134"/>
      <c r="J170" s="134"/>
      <c r="K170" s="134">
        <v>1</v>
      </c>
      <c r="L170" s="134"/>
      <c r="M170" s="134">
        <v>1</v>
      </c>
      <c r="N170" s="134"/>
      <c r="O170" s="134">
        <v>2</v>
      </c>
      <c r="P170"/>
    </row>
    <row r="171" spans="1:16" x14ac:dyDescent="0.25">
      <c r="B171" t="s">
        <v>264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>
        <v>2</v>
      </c>
      <c r="M171" s="134"/>
      <c r="N171" s="134"/>
      <c r="O171" s="134">
        <v>2</v>
      </c>
      <c r="P171"/>
    </row>
    <row r="172" spans="1:16" x14ac:dyDescent="0.25">
      <c r="B172" t="s">
        <v>359</v>
      </c>
      <c r="C172" s="134"/>
      <c r="D172" s="134"/>
      <c r="E172" s="134"/>
      <c r="F172" s="134"/>
      <c r="G172" s="134">
        <v>5</v>
      </c>
      <c r="H172" s="134">
        <v>6</v>
      </c>
      <c r="I172" s="134"/>
      <c r="J172" s="134"/>
      <c r="K172" s="134"/>
      <c r="L172" s="134"/>
      <c r="M172" s="134"/>
      <c r="N172" s="134"/>
      <c r="O172" s="134">
        <v>11</v>
      </c>
      <c r="P172"/>
    </row>
    <row r="173" spans="1:16" x14ac:dyDescent="0.25">
      <c r="A173" s="120" t="s">
        <v>256</v>
      </c>
      <c r="B173" s="120"/>
      <c r="C173" s="137"/>
      <c r="D173" s="137"/>
      <c r="E173" s="137"/>
      <c r="F173" s="137"/>
      <c r="G173" s="137">
        <v>5</v>
      </c>
      <c r="H173" s="137">
        <v>6</v>
      </c>
      <c r="I173" s="137"/>
      <c r="J173" s="137"/>
      <c r="K173" s="137">
        <v>6</v>
      </c>
      <c r="L173" s="137">
        <v>15</v>
      </c>
      <c r="M173" s="137">
        <v>3</v>
      </c>
      <c r="N173" s="137">
        <v>5</v>
      </c>
      <c r="O173" s="137">
        <v>40</v>
      </c>
      <c r="P173"/>
    </row>
    <row r="174" spans="1:16" x14ac:dyDescent="0.25">
      <c r="A174" t="s">
        <v>252</v>
      </c>
      <c r="B174" t="s">
        <v>81</v>
      </c>
      <c r="C174" s="134"/>
      <c r="D174" s="134"/>
      <c r="E174" s="134"/>
      <c r="F174" s="134"/>
      <c r="G174" s="134"/>
      <c r="H174" s="134"/>
      <c r="I174" s="134"/>
      <c r="J174" s="134"/>
      <c r="K174" s="134">
        <v>1</v>
      </c>
      <c r="L174" s="134"/>
      <c r="M174" s="134"/>
      <c r="N174" s="134"/>
      <c r="O174" s="134">
        <v>1</v>
      </c>
      <c r="P174"/>
    </row>
    <row r="175" spans="1:16" x14ac:dyDescent="0.25">
      <c r="A175" s="120" t="s">
        <v>257</v>
      </c>
      <c r="B175" s="120"/>
      <c r="C175" s="137"/>
      <c r="D175" s="137"/>
      <c r="E175" s="137"/>
      <c r="F175" s="137"/>
      <c r="G175" s="137"/>
      <c r="H175" s="137"/>
      <c r="I175" s="137"/>
      <c r="J175" s="137"/>
      <c r="K175" s="137">
        <v>1</v>
      </c>
      <c r="L175" s="137"/>
      <c r="M175" s="137"/>
      <c r="N175" s="137"/>
      <c r="O175" s="137">
        <v>1</v>
      </c>
      <c r="P175"/>
    </row>
    <row r="176" spans="1:16" x14ac:dyDescent="0.25">
      <c r="A176" t="s">
        <v>265</v>
      </c>
      <c r="B176" t="s">
        <v>264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>
        <v>3</v>
      </c>
      <c r="M176" s="134"/>
      <c r="N176" s="134"/>
      <c r="O176" s="134">
        <v>3</v>
      </c>
      <c r="P176"/>
    </row>
    <row r="177" spans="1:16" x14ac:dyDescent="0.25">
      <c r="A177" s="120" t="s">
        <v>268</v>
      </c>
      <c r="B177" s="120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>
        <v>3</v>
      </c>
      <c r="M177" s="137"/>
      <c r="N177" s="137"/>
      <c r="O177" s="137">
        <v>3</v>
      </c>
      <c r="P177"/>
    </row>
    <row r="178" spans="1:16" x14ac:dyDescent="0.25">
      <c r="A178" t="s">
        <v>269</v>
      </c>
      <c r="B178" t="s">
        <v>195</v>
      </c>
      <c r="C178" s="134"/>
      <c r="D178" s="134"/>
      <c r="E178" s="134"/>
      <c r="F178" s="134"/>
      <c r="G178" s="134"/>
      <c r="H178" s="134"/>
      <c r="I178" s="134">
        <v>1</v>
      </c>
      <c r="J178" s="134"/>
      <c r="K178" s="134"/>
      <c r="L178" s="134">
        <v>2</v>
      </c>
      <c r="M178" s="134"/>
      <c r="N178" s="134">
        <v>1</v>
      </c>
      <c r="O178" s="134">
        <v>4</v>
      </c>
      <c r="P178"/>
    </row>
    <row r="179" spans="1:16" x14ac:dyDescent="0.25">
      <c r="B179" t="s">
        <v>350</v>
      </c>
      <c r="C179" s="134"/>
      <c r="D179" s="134"/>
      <c r="E179" s="134"/>
      <c r="F179" s="134"/>
      <c r="G179" s="134">
        <v>4</v>
      </c>
      <c r="H179" s="134">
        <v>1</v>
      </c>
      <c r="I179" s="134"/>
      <c r="J179" s="134"/>
      <c r="K179" s="134"/>
      <c r="L179" s="134"/>
      <c r="M179" s="134"/>
      <c r="N179" s="134"/>
      <c r="O179" s="134">
        <v>5</v>
      </c>
      <c r="P179"/>
    </row>
    <row r="180" spans="1:16" x14ac:dyDescent="0.25">
      <c r="A180" s="120" t="s">
        <v>275</v>
      </c>
      <c r="B180" s="120"/>
      <c r="C180" s="137"/>
      <c r="D180" s="137"/>
      <c r="E180" s="137"/>
      <c r="F180" s="137"/>
      <c r="G180" s="137">
        <v>4</v>
      </c>
      <c r="H180" s="137">
        <v>1</v>
      </c>
      <c r="I180" s="137">
        <v>1</v>
      </c>
      <c r="J180" s="137"/>
      <c r="K180" s="137"/>
      <c r="L180" s="137">
        <v>2</v>
      </c>
      <c r="M180" s="137"/>
      <c r="N180" s="137">
        <v>1</v>
      </c>
      <c r="O180" s="137">
        <v>9</v>
      </c>
      <c r="P180"/>
    </row>
    <row r="181" spans="1:16" x14ac:dyDescent="0.25">
      <c r="A181" t="s">
        <v>270</v>
      </c>
      <c r="B181" t="s">
        <v>195</v>
      </c>
      <c r="C181" s="134"/>
      <c r="D181" s="134"/>
      <c r="E181" s="134"/>
      <c r="F181" s="134"/>
      <c r="G181" s="134"/>
      <c r="H181" s="134"/>
      <c r="I181" s="134"/>
      <c r="J181" s="134"/>
      <c r="K181" s="134"/>
      <c r="L181" s="134">
        <v>1</v>
      </c>
      <c r="M181" s="134"/>
      <c r="N181" s="134">
        <v>1</v>
      </c>
      <c r="O181" s="134">
        <v>2</v>
      </c>
      <c r="P181"/>
    </row>
    <row r="182" spans="1:16" x14ac:dyDescent="0.25">
      <c r="A182" s="120" t="s">
        <v>276</v>
      </c>
      <c r="B182" s="120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>
        <v>1</v>
      </c>
      <c r="M182" s="137"/>
      <c r="N182" s="137">
        <v>1</v>
      </c>
      <c r="O182" s="137">
        <v>2</v>
      </c>
      <c r="P182"/>
    </row>
    <row r="183" spans="1:16" x14ac:dyDescent="0.25">
      <c r="A183" t="s">
        <v>271</v>
      </c>
      <c r="B183" t="s">
        <v>195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>
        <v>2</v>
      </c>
      <c r="M183" s="134"/>
      <c r="N183" s="134">
        <v>2</v>
      </c>
      <c r="O183" s="134">
        <v>4</v>
      </c>
      <c r="P183"/>
    </row>
    <row r="184" spans="1:16" x14ac:dyDescent="0.25">
      <c r="A184" s="120" t="s">
        <v>277</v>
      </c>
      <c r="B184" s="120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>
        <v>2</v>
      </c>
      <c r="M184" s="137"/>
      <c r="N184" s="137">
        <v>2</v>
      </c>
      <c r="O184" s="137">
        <v>4</v>
      </c>
      <c r="P184"/>
    </row>
    <row r="185" spans="1:16" x14ac:dyDescent="0.25">
      <c r="A185" t="s">
        <v>272</v>
      </c>
      <c r="B185" t="s">
        <v>195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>
        <v>1</v>
      </c>
      <c r="M185" s="134"/>
      <c r="N185" s="134">
        <v>1</v>
      </c>
      <c r="O185" s="134">
        <v>2</v>
      </c>
      <c r="P185"/>
    </row>
    <row r="186" spans="1:16" x14ac:dyDescent="0.25">
      <c r="A186" s="120" t="s">
        <v>278</v>
      </c>
      <c r="B186" s="120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>
        <v>1</v>
      </c>
      <c r="M186" s="137"/>
      <c r="N186" s="137">
        <v>1</v>
      </c>
      <c r="O186" s="137">
        <v>2</v>
      </c>
      <c r="P186"/>
    </row>
    <row r="187" spans="1:16" x14ac:dyDescent="0.25">
      <c r="A187" t="s">
        <v>273</v>
      </c>
      <c r="B187" t="s">
        <v>195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>
        <v>1</v>
      </c>
      <c r="M187" s="134"/>
      <c r="N187" s="134">
        <v>1</v>
      </c>
      <c r="O187" s="134">
        <v>2</v>
      </c>
      <c r="P187"/>
    </row>
    <row r="188" spans="1:16" x14ac:dyDescent="0.25">
      <c r="A188" s="120" t="s">
        <v>279</v>
      </c>
      <c r="B188" s="120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>
        <v>1</v>
      </c>
      <c r="M188" s="137"/>
      <c r="N188" s="137">
        <v>1</v>
      </c>
      <c r="O188" s="137">
        <v>2</v>
      </c>
      <c r="P188"/>
    </row>
    <row r="189" spans="1:16" x14ac:dyDescent="0.25">
      <c r="A189" t="s">
        <v>274</v>
      </c>
      <c r="B189" t="s">
        <v>81</v>
      </c>
      <c r="C189" s="134"/>
      <c r="D189" s="134"/>
      <c r="E189" s="134"/>
      <c r="F189" s="134">
        <v>5</v>
      </c>
      <c r="G189" s="134"/>
      <c r="H189" s="134"/>
      <c r="I189" s="134">
        <v>5</v>
      </c>
      <c r="J189" s="134"/>
      <c r="K189" s="134"/>
      <c r="L189" s="134"/>
      <c r="M189" s="134"/>
      <c r="N189" s="134"/>
      <c r="O189" s="134">
        <v>10</v>
      </c>
      <c r="P189"/>
    </row>
    <row r="190" spans="1:16" x14ac:dyDescent="0.25">
      <c r="B190" t="s">
        <v>75</v>
      </c>
      <c r="C190" s="134"/>
      <c r="D190" s="134"/>
      <c r="E190" s="134"/>
      <c r="F190" s="134">
        <v>2</v>
      </c>
      <c r="G190" s="134"/>
      <c r="H190" s="134"/>
      <c r="I190" s="134"/>
      <c r="J190" s="134"/>
      <c r="K190" s="134"/>
      <c r="L190" s="134"/>
      <c r="M190" s="134"/>
      <c r="N190" s="134"/>
      <c r="O190" s="134">
        <v>2</v>
      </c>
      <c r="P190"/>
    </row>
    <row r="191" spans="1:16" x14ac:dyDescent="0.25">
      <c r="B191" t="s">
        <v>109</v>
      </c>
      <c r="C191" s="134">
        <v>4</v>
      </c>
      <c r="D191" s="134"/>
      <c r="E191" s="134"/>
      <c r="F191" s="134">
        <v>6</v>
      </c>
      <c r="G191" s="134">
        <v>16</v>
      </c>
      <c r="H191" s="134">
        <v>6</v>
      </c>
      <c r="I191" s="134">
        <v>10</v>
      </c>
      <c r="J191" s="134"/>
      <c r="K191" s="134"/>
      <c r="L191" s="134">
        <v>5</v>
      </c>
      <c r="M191" s="134">
        <v>10</v>
      </c>
      <c r="N191" s="134"/>
      <c r="O191" s="134">
        <v>57</v>
      </c>
      <c r="P191"/>
    </row>
    <row r="192" spans="1:16" x14ac:dyDescent="0.25">
      <c r="B192" t="s">
        <v>350</v>
      </c>
      <c r="C192" s="134"/>
      <c r="D192" s="134"/>
      <c r="E192" s="134"/>
      <c r="F192" s="134"/>
      <c r="G192" s="134">
        <v>4</v>
      </c>
      <c r="H192" s="134">
        <v>6</v>
      </c>
      <c r="I192" s="134">
        <v>2</v>
      </c>
      <c r="J192" s="134"/>
      <c r="K192" s="134"/>
      <c r="L192" s="134"/>
      <c r="M192" s="134"/>
      <c r="N192" s="134"/>
      <c r="O192" s="134">
        <v>12</v>
      </c>
      <c r="P192"/>
    </row>
    <row r="193" spans="1:16" x14ac:dyDescent="0.25">
      <c r="B193" t="s">
        <v>359</v>
      </c>
      <c r="C193" s="134"/>
      <c r="D193" s="134"/>
      <c r="E193" s="134"/>
      <c r="F193" s="134"/>
      <c r="G193" s="134"/>
      <c r="H193" s="134">
        <v>10</v>
      </c>
      <c r="I193" s="134"/>
      <c r="J193" s="134"/>
      <c r="K193" s="134"/>
      <c r="L193" s="134"/>
      <c r="M193" s="134"/>
      <c r="N193" s="134"/>
      <c r="O193" s="134">
        <v>10</v>
      </c>
      <c r="P193"/>
    </row>
    <row r="194" spans="1:16" x14ac:dyDescent="0.25">
      <c r="A194" s="120" t="s">
        <v>280</v>
      </c>
      <c r="B194" s="120"/>
      <c r="C194" s="137">
        <v>4</v>
      </c>
      <c r="D194" s="137"/>
      <c r="E194" s="137"/>
      <c r="F194" s="137">
        <v>13</v>
      </c>
      <c r="G194" s="137">
        <v>20</v>
      </c>
      <c r="H194" s="137">
        <v>22</v>
      </c>
      <c r="I194" s="137">
        <v>17</v>
      </c>
      <c r="J194" s="137"/>
      <c r="K194" s="137"/>
      <c r="L194" s="137">
        <v>5</v>
      </c>
      <c r="M194" s="137">
        <v>10</v>
      </c>
      <c r="N194" s="137"/>
      <c r="O194" s="137">
        <v>91</v>
      </c>
      <c r="P194"/>
    </row>
    <row r="195" spans="1:16" x14ac:dyDescent="0.25">
      <c r="A195" t="s">
        <v>281</v>
      </c>
      <c r="B195" t="s">
        <v>81</v>
      </c>
      <c r="C195" s="134"/>
      <c r="D195" s="134"/>
      <c r="E195" s="134"/>
      <c r="F195" s="134"/>
      <c r="G195" s="134"/>
      <c r="H195" s="134"/>
      <c r="I195" s="134"/>
      <c r="J195" s="134"/>
      <c r="K195" s="134"/>
      <c r="L195" s="134">
        <v>2</v>
      </c>
      <c r="M195" s="134"/>
      <c r="N195" s="134"/>
      <c r="O195" s="134">
        <v>2</v>
      </c>
      <c r="P195"/>
    </row>
    <row r="196" spans="1:16" x14ac:dyDescent="0.25">
      <c r="A196" s="120" t="s">
        <v>282</v>
      </c>
      <c r="B196" s="120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>
        <v>2</v>
      </c>
      <c r="M196" s="137"/>
      <c r="N196" s="137"/>
      <c r="O196" s="137">
        <v>2</v>
      </c>
      <c r="P196"/>
    </row>
    <row r="197" spans="1:16" x14ac:dyDescent="0.25">
      <c r="A197" t="s">
        <v>284</v>
      </c>
      <c r="B197" t="s">
        <v>109</v>
      </c>
      <c r="C197" s="134"/>
      <c r="D197" s="134"/>
      <c r="E197" s="134"/>
      <c r="F197" s="134">
        <v>1</v>
      </c>
      <c r="G197" s="134"/>
      <c r="H197" s="134"/>
      <c r="I197" s="134"/>
      <c r="J197" s="134"/>
      <c r="K197" s="134"/>
      <c r="L197" s="134"/>
      <c r="M197" s="134">
        <v>3</v>
      </c>
      <c r="N197" s="134"/>
      <c r="O197" s="134">
        <v>4</v>
      </c>
      <c r="P197"/>
    </row>
    <row r="198" spans="1:16" x14ac:dyDescent="0.25">
      <c r="A198" s="120" t="s">
        <v>288</v>
      </c>
      <c r="B198" s="120"/>
      <c r="C198" s="137"/>
      <c r="D198" s="137"/>
      <c r="E198" s="137"/>
      <c r="F198" s="137">
        <v>1</v>
      </c>
      <c r="G198" s="137"/>
      <c r="H198" s="137"/>
      <c r="I198" s="137"/>
      <c r="J198" s="137"/>
      <c r="K198" s="137"/>
      <c r="L198" s="137"/>
      <c r="M198" s="137">
        <v>3</v>
      </c>
      <c r="N198" s="137"/>
      <c r="O198" s="137">
        <v>4</v>
      </c>
      <c r="P198"/>
    </row>
    <row r="199" spans="1:16" x14ac:dyDescent="0.25">
      <c r="A199" t="s">
        <v>285</v>
      </c>
      <c r="B199" t="s">
        <v>109</v>
      </c>
      <c r="C199" s="134"/>
      <c r="D199" s="134"/>
      <c r="E199" s="134"/>
      <c r="F199" s="134"/>
      <c r="G199" s="134"/>
      <c r="H199" s="134">
        <v>4</v>
      </c>
      <c r="I199" s="134"/>
      <c r="J199" s="134"/>
      <c r="K199" s="134"/>
      <c r="L199" s="134"/>
      <c r="M199" s="134">
        <v>4</v>
      </c>
      <c r="N199" s="134"/>
      <c r="O199" s="134">
        <v>8</v>
      </c>
      <c r="P199"/>
    </row>
    <row r="200" spans="1:16" x14ac:dyDescent="0.25">
      <c r="A200" s="120" t="s">
        <v>289</v>
      </c>
      <c r="B200" s="120"/>
      <c r="C200" s="137"/>
      <c r="D200" s="137"/>
      <c r="E200" s="137"/>
      <c r="F200" s="137"/>
      <c r="G200" s="137"/>
      <c r="H200" s="137">
        <v>4</v>
      </c>
      <c r="I200" s="137"/>
      <c r="J200" s="137"/>
      <c r="K200" s="137"/>
      <c r="L200" s="137"/>
      <c r="M200" s="137">
        <v>4</v>
      </c>
      <c r="N200" s="137"/>
      <c r="O200" s="137">
        <v>8</v>
      </c>
      <c r="P200"/>
    </row>
    <row r="201" spans="1:16" x14ac:dyDescent="0.25">
      <c r="A201" t="s">
        <v>286</v>
      </c>
      <c r="B201" t="s">
        <v>66</v>
      </c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>
        <v>2</v>
      </c>
      <c r="N201" s="134"/>
      <c r="O201" s="134">
        <v>2</v>
      </c>
      <c r="P201"/>
    </row>
    <row r="202" spans="1:16" x14ac:dyDescent="0.25">
      <c r="A202" s="120" t="s">
        <v>290</v>
      </c>
      <c r="B202" s="120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>
        <v>2</v>
      </c>
      <c r="N202" s="137"/>
      <c r="O202" s="137">
        <v>2</v>
      </c>
      <c r="P202"/>
    </row>
    <row r="203" spans="1:16" x14ac:dyDescent="0.25">
      <c r="A203" t="s">
        <v>291</v>
      </c>
      <c r="B203" t="s">
        <v>105</v>
      </c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>
        <v>1</v>
      </c>
      <c r="N203" s="134"/>
      <c r="O203" s="134">
        <v>1</v>
      </c>
      <c r="P203"/>
    </row>
    <row r="204" spans="1:16" x14ac:dyDescent="0.25">
      <c r="B204" t="s">
        <v>81</v>
      </c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>
        <v>1</v>
      </c>
      <c r="O204" s="134">
        <v>1</v>
      </c>
      <c r="P204"/>
    </row>
    <row r="205" spans="1:16" x14ac:dyDescent="0.25">
      <c r="A205" s="120" t="s">
        <v>307</v>
      </c>
      <c r="B205" s="120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>
        <v>1</v>
      </c>
      <c r="N205" s="137">
        <v>1</v>
      </c>
      <c r="O205" s="137">
        <v>2</v>
      </c>
      <c r="P205"/>
    </row>
    <row r="206" spans="1:16" x14ac:dyDescent="0.25">
      <c r="A206" t="s">
        <v>292</v>
      </c>
      <c r="B206" t="s">
        <v>105</v>
      </c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>
        <v>5</v>
      </c>
      <c r="N206" s="134"/>
      <c r="O206" s="134">
        <v>5</v>
      </c>
      <c r="P206"/>
    </row>
    <row r="207" spans="1:16" x14ac:dyDescent="0.25">
      <c r="B207" t="s">
        <v>81</v>
      </c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>
        <v>4</v>
      </c>
      <c r="O207" s="134">
        <v>4</v>
      </c>
      <c r="P207"/>
    </row>
    <row r="208" spans="1:16" x14ac:dyDescent="0.25">
      <c r="A208" s="120" t="s">
        <v>308</v>
      </c>
      <c r="B208" s="120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>
        <v>5</v>
      </c>
      <c r="N208" s="137">
        <v>4</v>
      </c>
      <c r="O208" s="137">
        <v>9</v>
      </c>
      <c r="P208"/>
    </row>
    <row r="209" spans="1:16" x14ac:dyDescent="0.25">
      <c r="A209" t="s">
        <v>310</v>
      </c>
      <c r="B209" t="s">
        <v>109</v>
      </c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>
        <v>1</v>
      </c>
      <c r="N209" s="134"/>
      <c r="O209" s="134">
        <v>1</v>
      </c>
      <c r="P209"/>
    </row>
    <row r="210" spans="1:16" x14ac:dyDescent="0.25">
      <c r="A210" s="120" t="s">
        <v>311</v>
      </c>
      <c r="B210" s="120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>
        <v>1</v>
      </c>
      <c r="N210" s="137"/>
      <c r="O210" s="137">
        <v>1</v>
      </c>
      <c r="P210"/>
    </row>
    <row r="211" spans="1:16" x14ac:dyDescent="0.25">
      <c r="A211" t="s">
        <v>315</v>
      </c>
      <c r="B211" t="s">
        <v>61</v>
      </c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>
        <v>1</v>
      </c>
      <c r="O211" s="134">
        <v>1</v>
      </c>
      <c r="P211"/>
    </row>
    <row r="212" spans="1:16" x14ac:dyDescent="0.25">
      <c r="A212" s="120" t="s">
        <v>317</v>
      </c>
      <c r="B212" s="120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>
        <v>1</v>
      </c>
      <c r="O212" s="137">
        <v>1</v>
      </c>
      <c r="P212"/>
    </row>
    <row r="213" spans="1:16" x14ac:dyDescent="0.25">
      <c r="A213" t="s">
        <v>323</v>
      </c>
      <c r="B213" t="s">
        <v>105</v>
      </c>
      <c r="C213" s="134">
        <v>3</v>
      </c>
      <c r="D213" s="134"/>
      <c r="E213" s="134"/>
      <c r="F213" s="134"/>
      <c r="G213" s="134">
        <v>10</v>
      </c>
      <c r="H213" s="134"/>
      <c r="I213" s="134"/>
      <c r="J213" s="134"/>
      <c r="K213" s="134"/>
      <c r="L213" s="134"/>
      <c r="M213" s="134"/>
      <c r="N213" s="134"/>
      <c r="O213" s="134">
        <v>13</v>
      </c>
      <c r="P213"/>
    </row>
    <row r="214" spans="1:16" x14ac:dyDescent="0.25">
      <c r="B214" t="s">
        <v>81</v>
      </c>
      <c r="C214" s="134"/>
      <c r="D214" s="134"/>
      <c r="E214" s="134"/>
      <c r="F214" s="134">
        <v>8</v>
      </c>
      <c r="G214" s="134"/>
      <c r="H214" s="134"/>
      <c r="I214" s="134"/>
      <c r="J214" s="134"/>
      <c r="K214" s="134"/>
      <c r="L214" s="134"/>
      <c r="M214" s="134"/>
      <c r="N214" s="134"/>
      <c r="O214" s="134">
        <v>8</v>
      </c>
      <c r="P214"/>
    </row>
    <row r="215" spans="1:16" x14ac:dyDescent="0.25">
      <c r="B215" t="s">
        <v>359</v>
      </c>
      <c r="C215" s="134"/>
      <c r="D215" s="134"/>
      <c r="E215" s="134"/>
      <c r="F215" s="134"/>
      <c r="G215" s="134"/>
      <c r="H215" s="134"/>
      <c r="I215" s="134">
        <v>6</v>
      </c>
      <c r="J215" s="134"/>
      <c r="K215" s="134"/>
      <c r="L215" s="134"/>
      <c r="M215" s="134"/>
      <c r="N215" s="134"/>
      <c r="O215" s="134">
        <v>6</v>
      </c>
      <c r="P215"/>
    </row>
    <row r="216" spans="1:16" x14ac:dyDescent="0.25">
      <c r="A216" s="120" t="s">
        <v>327</v>
      </c>
      <c r="B216" s="120"/>
      <c r="C216" s="137">
        <v>3</v>
      </c>
      <c r="D216" s="137"/>
      <c r="E216" s="137"/>
      <c r="F216" s="137">
        <v>8</v>
      </c>
      <c r="G216" s="137">
        <v>10</v>
      </c>
      <c r="H216" s="137"/>
      <c r="I216" s="137">
        <v>6</v>
      </c>
      <c r="J216" s="137"/>
      <c r="K216" s="137"/>
      <c r="L216" s="137"/>
      <c r="M216" s="137"/>
      <c r="N216" s="137"/>
      <c r="O216" s="137">
        <v>27</v>
      </c>
      <c r="P216"/>
    </row>
    <row r="217" spans="1:16" x14ac:dyDescent="0.25">
      <c r="A217" t="s">
        <v>324</v>
      </c>
      <c r="B217" t="s">
        <v>105</v>
      </c>
      <c r="C217" s="134">
        <v>5</v>
      </c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>
        <v>5</v>
      </c>
      <c r="P217"/>
    </row>
    <row r="218" spans="1:16" x14ac:dyDescent="0.25">
      <c r="B218" t="s">
        <v>81</v>
      </c>
      <c r="C218" s="134"/>
      <c r="D218" s="134"/>
      <c r="E218" s="134"/>
      <c r="F218" s="134">
        <v>4</v>
      </c>
      <c r="G218" s="134"/>
      <c r="H218" s="134"/>
      <c r="I218" s="134"/>
      <c r="J218" s="134"/>
      <c r="K218" s="134"/>
      <c r="L218" s="134"/>
      <c r="M218" s="134"/>
      <c r="N218" s="134"/>
      <c r="O218" s="134">
        <v>4</v>
      </c>
      <c r="P218"/>
    </row>
    <row r="219" spans="1:16" x14ac:dyDescent="0.25">
      <c r="A219" s="120" t="s">
        <v>328</v>
      </c>
      <c r="B219" s="120"/>
      <c r="C219" s="137">
        <v>5</v>
      </c>
      <c r="D219" s="137"/>
      <c r="E219" s="137"/>
      <c r="F219" s="137">
        <v>4</v>
      </c>
      <c r="G219" s="137"/>
      <c r="H219" s="137"/>
      <c r="I219" s="137"/>
      <c r="J219" s="137"/>
      <c r="K219" s="137"/>
      <c r="L219" s="137"/>
      <c r="M219" s="137"/>
      <c r="N219" s="137"/>
      <c r="O219" s="137">
        <v>9</v>
      </c>
      <c r="P219"/>
    </row>
    <row r="220" spans="1:16" x14ac:dyDescent="0.25">
      <c r="A220" t="s">
        <v>332</v>
      </c>
      <c r="B220" t="s">
        <v>331</v>
      </c>
      <c r="C220" s="134"/>
      <c r="D220" s="134"/>
      <c r="E220" s="134"/>
      <c r="F220" s="134">
        <v>2</v>
      </c>
      <c r="G220" s="134"/>
      <c r="H220" s="134"/>
      <c r="I220" s="134"/>
      <c r="J220" s="134"/>
      <c r="K220" s="134"/>
      <c r="L220" s="134"/>
      <c r="M220" s="134"/>
      <c r="N220" s="134"/>
      <c r="O220" s="134">
        <v>2</v>
      </c>
      <c r="P220"/>
    </row>
    <row r="221" spans="1:16" x14ac:dyDescent="0.25">
      <c r="A221" s="120" t="s">
        <v>395</v>
      </c>
      <c r="B221" s="120"/>
      <c r="C221" s="137"/>
      <c r="D221" s="137"/>
      <c r="E221" s="137"/>
      <c r="F221" s="137">
        <v>2</v>
      </c>
      <c r="G221" s="137"/>
      <c r="H221" s="137"/>
      <c r="I221" s="137"/>
      <c r="J221" s="137"/>
      <c r="K221" s="137"/>
      <c r="L221" s="137"/>
      <c r="M221" s="137"/>
      <c r="N221" s="137"/>
      <c r="O221" s="137">
        <v>2</v>
      </c>
      <c r="P221"/>
    </row>
    <row r="222" spans="1:16" x14ac:dyDescent="0.25">
      <c r="A222" t="s">
        <v>351</v>
      </c>
      <c r="B222" t="s">
        <v>63</v>
      </c>
      <c r="C222" s="134"/>
      <c r="D222" s="134"/>
      <c r="E222" s="134"/>
      <c r="F222" s="134"/>
      <c r="G222" s="134">
        <v>2</v>
      </c>
      <c r="H222" s="134">
        <v>4</v>
      </c>
      <c r="I222" s="134"/>
      <c r="J222" s="134"/>
      <c r="K222" s="134"/>
      <c r="L222" s="134"/>
      <c r="M222" s="134"/>
      <c r="N222" s="134"/>
      <c r="O222" s="134">
        <v>6</v>
      </c>
      <c r="P222"/>
    </row>
    <row r="223" spans="1:16" x14ac:dyDescent="0.25">
      <c r="B223" t="s">
        <v>81</v>
      </c>
      <c r="C223" s="134"/>
      <c r="D223" s="134"/>
      <c r="E223" s="134"/>
      <c r="F223" s="134">
        <v>3</v>
      </c>
      <c r="G223" s="134"/>
      <c r="H223" s="134"/>
      <c r="I223" s="134">
        <v>4</v>
      </c>
      <c r="J223" s="134"/>
      <c r="K223" s="134"/>
      <c r="L223" s="134"/>
      <c r="M223" s="134"/>
      <c r="N223" s="134"/>
      <c r="O223" s="134">
        <v>7</v>
      </c>
      <c r="P223"/>
    </row>
    <row r="224" spans="1:16" x14ac:dyDescent="0.25">
      <c r="B224" t="s">
        <v>109</v>
      </c>
      <c r="C224" s="134"/>
      <c r="D224" s="134"/>
      <c r="E224" s="134"/>
      <c r="F224" s="134">
        <v>4</v>
      </c>
      <c r="G224" s="134">
        <v>2</v>
      </c>
      <c r="H224" s="134">
        <v>4</v>
      </c>
      <c r="I224" s="134"/>
      <c r="J224" s="134"/>
      <c r="K224" s="134"/>
      <c r="L224" s="134"/>
      <c r="M224" s="134"/>
      <c r="N224" s="134"/>
      <c r="O224" s="134">
        <v>10</v>
      </c>
      <c r="P224"/>
    </row>
    <row r="225" spans="1:16" x14ac:dyDescent="0.25">
      <c r="B225" t="s">
        <v>195</v>
      </c>
      <c r="C225" s="134"/>
      <c r="D225" s="134"/>
      <c r="E225" s="134"/>
      <c r="F225" s="134"/>
      <c r="G225" s="134">
        <v>1</v>
      </c>
      <c r="H225" s="134"/>
      <c r="I225" s="134">
        <v>2</v>
      </c>
      <c r="J225" s="134"/>
      <c r="K225" s="134"/>
      <c r="L225" s="134"/>
      <c r="M225" s="134"/>
      <c r="N225" s="134"/>
      <c r="O225" s="134">
        <v>3</v>
      </c>
      <c r="P225"/>
    </row>
    <row r="226" spans="1:16" x14ac:dyDescent="0.25">
      <c r="B226" t="s">
        <v>243</v>
      </c>
      <c r="C226" s="134"/>
      <c r="D226" s="134"/>
      <c r="E226" s="134"/>
      <c r="F226" s="134"/>
      <c r="G226" s="134">
        <v>1</v>
      </c>
      <c r="H226" s="134"/>
      <c r="I226" s="134"/>
      <c r="J226" s="134"/>
      <c r="K226" s="134"/>
      <c r="L226" s="134"/>
      <c r="M226" s="134"/>
      <c r="N226" s="134"/>
      <c r="O226" s="134">
        <v>1</v>
      </c>
      <c r="P226"/>
    </row>
    <row r="227" spans="1:16" x14ac:dyDescent="0.25">
      <c r="B227" t="s">
        <v>341</v>
      </c>
      <c r="C227" s="134"/>
      <c r="D227" s="134"/>
      <c r="E227" s="134"/>
      <c r="F227" s="134">
        <v>3</v>
      </c>
      <c r="G227" s="134"/>
      <c r="H227" s="134"/>
      <c r="I227" s="134"/>
      <c r="J227" s="134"/>
      <c r="K227" s="134"/>
      <c r="L227" s="134"/>
      <c r="M227" s="134"/>
      <c r="N227" s="134"/>
      <c r="O227" s="134">
        <v>3</v>
      </c>
      <c r="P227"/>
    </row>
    <row r="228" spans="1:16" x14ac:dyDescent="0.25">
      <c r="B228" t="s">
        <v>359</v>
      </c>
      <c r="C228" s="134"/>
      <c r="D228" s="134"/>
      <c r="E228" s="134"/>
      <c r="F228" s="134"/>
      <c r="G228" s="134">
        <v>8</v>
      </c>
      <c r="H228" s="134">
        <v>8</v>
      </c>
      <c r="I228" s="134">
        <v>8</v>
      </c>
      <c r="J228" s="134"/>
      <c r="K228" s="134"/>
      <c r="L228" s="134"/>
      <c r="M228" s="134"/>
      <c r="N228" s="134"/>
      <c r="O228" s="134">
        <v>24</v>
      </c>
      <c r="P228"/>
    </row>
    <row r="229" spans="1:16" x14ac:dyDescent="0.25">
      <c r="A229" s="120" t="s">
        <v>396</v>
      </c>
      <c r="B229" s="120"/>
      <c r="C229" s="137"/>
      <c r="D229" s="137"/>
      <c r="E229" s="137"/>
      <c r="F229" s="137">
        <v>10</v>
      </c>
      <c r="G229" s="137">
        <v>14</v>
      </c>
      <c r="H229" s="137">
        <v>16</v>
      </c>
      <c r="I229" s="137">
        <v>14</v>
      </c>
      <c r="J229" s="137"/>
      <c r="K229" s="137"/>
      <c r="L229" s="137"/>
      <c r="M229" s="137"/>
      <c r="N229" s="137"/>
      <c r="O229" s="137">
        <v>54</v>
      </c>
      <c r="P229"/>
    </row>
    <row r="230" spans="1:16" x14ac:dyDescent="0.25">
      <c r="A230" t="s">
        <v>344</v>
      </c>
      <c r="B230" t="s">
        <v>81</v>
      </c>
      <c r="C230" s="134"/>
      <c r="D230" s="134"/>
      <c r="E230" s="134"/>
      <c r="F230" s="134">
        <v>1</v>
      </c>
      <c r="G230" s="134"/>
      <c r="H230" s="134"/>
      <c r="I230" s="134"/>
      <c r="J230" s="134"/>
      <c r="K230" s="134"/>
      <c r="L230" s="134"/>
      <c r="M230" s="134"/>
      <c r="N230" s="134"/>
      <c r="O230" s="134">
        <v>1</v>
      </c>
      <c r="P230"/>
    </row>
    <row r="231" spans="1:16" x14ac:dyDescent="0.25">
      <c r="A231" s="120" t="s">
        <v>397</v>
      </c>
      <c r="B231" s="120"/>
      <c r="C231" s="137"/>
      <c r="D231" s="137"/>
      <c r="E231" s="137"/>
      <c r="F231" s="137">
        <v>1</v>
      </c>
      <c r="G231" s="137"/>
      <c r="H231" s="137"/>
      <c r="I231" s="137"/>
      <c r="J231" s="137"/>
      <c r="K231" s="137"/>
      <c r="L231" s="137"/>
      <c r="M231" s="137"/>
      <c r="N231" s="137"/>
      <c r="O231" s="137">
        <v>1</v>
      </c>
      <c r="P231"/>
    </row>
    <row r="232" spans="1:16" x14ac:dyDescent="0.25">
      <c r="A232" t="s">
        <v>375</v>
      </c>
      <c r="B232" t="s">
        <v>61</v>
      </c>
      <c r="C232" s="134"/>
      <c r="D232" s="134"/>
      <c r="E232" s="134"/>
      <c r="F232" s="134"/>
      <c r="G232" s="134"/>
      <c r="H232" s="134">
        <v>1</v>
      </c>
      <c r="I232" s="134"/>
      <c r="J232" s="134"/>
      <c r="K232" s="134"/>
      <c r="L232" s="134"/>
      <c r="M232" s="134"/>
      <c r="N232" s="134"/>
      <c r="O232" s="134">
        <v>1</v>
      </c>
      <c r="P232"/>
    </row>
    <row r="233" spans="1:16" x14ac:dyDescent="0.25">
      <c r="B233" t="s">
        <v>66</v>
      </c>
      <c r="C233" s="134"/>
      <c r="D233" s="134"/>
      <c r="E233" s="134"/>
      <c r="F233" s="134"/>
      <c r="G233" s="134">
        <v>8</v>
      </c>
      <c r="H233" s="134"/>
      <c r="I233" s="134"/>
      <c r="J233" s="134"/>
      <c r="K233" s="134"/>
      <c r="L233" s="134"/>
      <c r="M233" s="134"/>
      <c r="N233" s="134"/>
      <c r="O233" s="134">
        <v>8</v>
      </c>
      <c r="P233"/>
    </row>
    <row r="234" spans="1:16" x14ac:dyDescent="0.25">
      <c r="B234" t="s">
        <v>109</v>
      </c>
      <c r="C234" s="134"/>
      <c r="D234" s="134"/>
      <c r="E234" s="134"/>
      <c r="F234" s="134"/>
      <c r="G234" s="134">
        <v>14</v>
      </c>
      <c r="H234" s="134">
        <v>6</v>
      </c>
      <c r="I234" s="134"/>
      <c r="J234" s="134"/>
      <c r="K234" s="134"/>
      <c r="L234" s="134"/>
      <c r="M234" s="134"/>
      <c r="N234" s="134"/>
      <c r="O234" s="134">
        <v>20</v>
      </c>
      <c r="P234"/>
    </row>
    <row r="235" spans="1:16" x14ac:dyDescent="0.25">
      <c r="B235" t="s">
        <v>250</v>
      </c>
      <c r="C235" s="134"/>
      <c r="D235" s="134"/>
      <c r="E235" s="134"/>
      <c r="F235" s="134"/>
      <c r="G235" s="134"/>
      <c r="H235" s="134">
        <v>4</v>
      </c>
      <c r="I235" s="134"/>
      <c r="J235" s="134"/>
      <c r="K235" s="134"/>
      <c r="L235" s="134"/>
      <c r="M235" s="134"/>
      <c r="N235" s="134"/>
      <c r="O235" s="134">
        <v>4</v>
      </c>
      <c r="P235"/>
    </row>
    <row r="236" spans="1:16" x14ac:dyDescent="0.25">
      <c r="B236" t="s">
        <v>359</v>
      </c>
      <c r="C236" s="134"/>
      <c r="D236" s="134"/>
      <c r="E236" s="134"/>
      <c r="F236" s="134"/>
      <c r="G236" s="134">
        <v>14</v>
      </c>
      <c r="H236" s="134">
        <v>45</v>
      </c>
      <c r="I236" s="134">
        <v>9</v>
      </c>
      <c r="J236" s="134"/>
      <c r="K236" s="134"/>
      <c r="L236" s="134"/>
      <c r="M236" s="134"/>
      <c r="N236" s="134"/>
      <c r="O236" s="134">
        <v>68</v>
      </c>
      <c r="P236"/>
    </row>
    <row r="237" spans="1:16" x14ac:dyDescent="0.25">
      <c r="A237" s="120" t="s">
        <v>398</v>
      </c>
      <c r="B237" s="120"/>
      <c r="C237" s="137"/>
      <c r="D237" s="137"/>
      <c r="E237" s="137"/>
      <c r="F237" s="137"/>
      <c r="G237" s="137">
        <v>36</v>
      </c>
      <c r="H237" s="137">
        <v>56</v>
      </c>
      <c r="I237" s="137">
        <v>9</v>
      </c>
      <c r="J237" s="137"/>
      <c r="K237" s="137"/>
      <c r="L237" s="137"/>
      <c r="M237" s="137"/>
      <c r="N237" s="137"/>
      <c r="O237" s="137">
        <v>101</v>
      </c>
      <c r="P237"/>
    </row>
    <row r="238" spans="1:16" x14ac:dyDescent="0.25">
      <c r="A238" t="s">
        <v>354</v>
      </c>
      <c r="B238" t="s">
        <v>63</v>
      </c>
      <c r="C238" s="134"/>
      <c r="D238" s="134"/>
      <c r="E238" s="134"/>
      <c r="F238" s="134"/>
      <c r="G238" s="134">
        <v>1</v>
      </c>
      <c r="H238" s="134">
        <v>2</v>
      </c>
      <c r="I238" s="134"/>
      <c r="J238" s="134"/>
      <c r="K238" s="134"/>
      <c r="L238" s="134"/>
      <c r="M238" s="134"/>
      <c r="N238" s="134"/>
      <c r="O238" s="134">
        <v>3</v>
      </c>
      <c r="P238"/>
    </row>
    <row r="239" spans="1:16" x14ac:dyDescent="0.25">
      <c r="A239" s="120" t="s">
        <v>399</v>
      </c>
      <c r="B239" s="120"/>
      <c r="C239" s="137"/>
      <c r="D239" s="137"/>
      <c r="E239" s="137"/>
      <c r="F239" s="137"/>
      <c r="G239" s="137">
        <v>1</v>
      </c>
      <c r="H239" s="137">
        <v>2</v>
      </c>
      <c r="I239" s="137"/>
      <c r="J239" s="137"/>
      <c r="K239" s="137"/>
      <c r="L239" s="137"/>
      <c r="M239" s="137"/>
      <c r="N239" s="137"/>
      <c r="O239" s="137">
        <v>3</v>
      </c>
      <c r="P239"/>
    </row>
    <row r="240" spans="1:16" x14ac:dyDescent="0.25">
      <c r="A240" t="s">
        <v>356</v>
      </c>
      <c r="B240" t="s">
        <v>63</v>
      </c>
      <c r="C240" s="134"/>
      <c r="D240" s="134"/>
      <c r="E240" s="134"/>
      <c r="F240" s="134"/>
      <c r="G240" s="134">
        <v>1</v>
      </c>
      <c r="H240" s="134"/>
      <c r="I240" s="134"/>
      <c r="J240" s="134"/>
      <c r="K240" s="134"/>
      <c r="L240" s="134"/>
      <c r="M240" s="134"/>
      <c r="N240" s="134"/>
      <c r="O240" s="134">
        <v>1</v>
      </c>
      <c r="P240"/>
    </row>
    <row r="241" spans="1:16" x14ac:dyDescent="0.25">
      <c r="A241" s="120" t="s">
        <v>400</v>
      </c>
      <c r="B241" s="120"/>
      <c r="C241" s="137"/>
      <c r="D241" s="137"/>
      <c r="E241" s="137"/>
      <c r="F241" s="137"/>
      <c r="G241" s="137">
        <v>1</v>
      </c>
      <c r="H241" s="137"/>
      <c r="I241" s="137"/>
      <c r="J241" s="137"/>
      <c r="K241" s="137"/>
      <c r="L241" s="137"/>
      <c r="M241" s="137"/>
      <c r="N241" s="137"/>
      <c r="O241" s="137">
        <v>1</v>
      </c>
      <c r="P241"/>
    </row>
    <row r="242" spans="1:16" x14ac:dyDescent="0.25">
      <c r="A242" t="s">
        <v>362</v>
      </c>
      <c r="B242" t="s">
        <v>359</v>
      </c>
      <c r="C242" s="134"/>
      <c r="D242" s="134"/>
      <c r="E242" s="134"/>
      <c r="F242" s="134"/>
      <c r="G242" s="134">
        <v>4</v>
      </c>
      <c r="H242" s="134"/>
      <c r="I242" s="134"/>
      <c r="J242" s="134"/>
      <c r="K242" s="134"/>
      <c r="L242" s="134"/>
      <c r="M242" s="134"/>
      <c r="N242" s="134"/>
      <c r="O242" s="134">
        <v>4</v>
      </c>
      <c r="P242"/>
    </row>
    <row r="243" spans="1:16" x14ac:dyDescent="0.25">
      <c r="A243" s="120" t="s">
        <v>401</v>
      </c>
      <c r="B243" s="120"/>
      <c r="C243" s="137"/>
      <c r="D243" s="137"/>
      <c r="E243" s="137"/>
      <c r="F243" s="137"/>
      <c r="G243" s="137">
        <v>4</v>
      </c>
      <c r="H243" s="137"/>
      <c r="I243" s="137"/>
      <c r="J243" s="137"/>
      <c r="K243" s="137"/>
      <c r="L243" s="137"/>
      <c r="M243" s="137"/>
      <c r="N243" s="137"/>
      <c r="O243" s="137">
        <v>4</v>
      </c>
      <c r="P243"/>
    </row>
    <row r="244" spans="1:16" x14ac:dyDescent="0.25">
      <c r="A244" t="s">
        <v>363</v>
      </c>
      <c r="B244" t="s">
        <v>243</v>
      </c>
      <c r="C244" s="134"/>
      <c r="D244" s="134"/>
      <c r="E244" s="134"/>
      <c r="F244" s="134"/>
      <c r="G244" s="134">
        <v>2</v>
      </c>
      <c r="H244" s="134"/>
      <c r="I244" s="134"/>
      <c r="J244" s="134"/>
      <c r="K244" s="134"/>
      <c r="L244" s="134"/>
      <c r="M244" s="134"/>
      <c r="N244" s="134"/>
      <c r="O244" s="134">
        <v>2</v>
      </c>
      <c r="P244"/>
    </row>
    <row r="245" spans="1:16" x14ac:dyDescent="0.25">
      <c r="B245" t="s">
        <v>359</v>
      </c>
      <c r="C245" s="134"/>
      <c r="D245" s="134"/>
      <c r="E245" s="134"/>
      <c r="F245" s="134"/>
      <c r="G245" s="134">
        <v>28</v>
      </c>
      <c r="H245" s="134"/>
      <c r="I245" s="134"/>
      <c r="J245" s="134"/>
      <c r="K245" s="134"/>
      <c r="L245" s="134"/>
      <c r="M245" s="134"/>
      <c r="N245" s="134"/>
      <c r="O245" s="134">
        <v>28</v>
      </c>
      <c r="P245"/>
    </row>
    <row r="246" spans="1:16" x14ac:dyDescent="0.25">
      <c r="A246" s="120" t="s">
        <v>402</v>
      </c>
      <c r="B246" s="120"/>
      <c r="C246" s="137"/>
      <c r="D246" s="137"/>
      <c r="E246" s="137"/>
      <c r="F246" s="137"/>
      <c r="G246" s="137">
        <v>30</v>
      </c>
      <c r="H246" s="137"/>
      <c r="I246" s="137"/>
      <c r="J246" s="137"/>
      <c r="K246" s="137"/>
      <c r="L246" s="137"/>
      <c r="M246" s="137"/>
      <c r="N246" s="137"/>
      <c r="O246" s="137">
        <v>30</v>
      </c>
      <c r="P246"/>
    </row>
    <row r="247" spans="1:16" x14ac:dyDescent="0.25">
      <c r="A247" t="s">
        <v>364</v>
      </c>
      <c r="B247" t="s">
        <v>359</v>
      </c>
      <c r="C247" s="134"/>
      <c r="D247" s="134"/>
      <c r="E247" s="134"/>
      <c r="F247" s="134"/>
      <c r="G247" s="134">
        <v>15</v>
      </c>
      <c r="H247" s="134">
        <v>30</v>
      </c>
      <c r="I247" s="134">
        <v>13</v>
      </c>
      <c r="J247" s="134"/>
      <c r="K247" s="134"/>
      <c r="L247" s="134"/>
      <c r="M247" s="134"/>
      <c r="N247" s="134"/>
      <c r="O247" s="134">
        <v>58</v>
      </c>
      <c r="P247"/>
    </row>
    <row r="248" spans="1:16" x14ac:dyDescent="0.25">
      <c r="A248" s="120" t="s">
        <v>403</v>
      </c>
      <c r="B248" s="120"/>
      <c r="C248" s="137"/>
      <c r="D248" s="137"/>
      <c r="E248" s="137"/>
      <c r="F248" s="137"/>
      <c r="G248" s="137">
        <v>15</v>
      </c>
      <c r="H248" s="137">
        <v>30</v>
      </c>
      <c r="I248" s="137">
        <v>13</v>
      </c>
      <c r="J248" s="137"/>
      <c r="K248" s="137"/>
      <c r="L248" s="137"/>
      <c r="M248" s="137"/>
      <c r="N248" s="137"/>
      <c r="O248" s="137">
        <v>58</v>
      </c>
      <c r="P248"/>
    </row>
    <row r="249" spans="1:16" x14ac:dyDescent="0.25">
      <c r="A249" t="s">
        <v>366</v>
      </c>
      <c r="B249" t="s">
        <v>350</v>
      </c>
      <c r="C249" s="134"/>
      <c r="D249" s="134"/>
      <c r="E249" s="134"/>
      <c r="F249" s="134"/>
      <c r="G249" s="134">
        <v>2</v>
      </c>
      <c r="H249" s="134"/>
      <c r="I249" s="134"/>
      <c r="J249" s="134"/>
      <c r="K249" s="134"/>
      <c r="L249" s="134"/>
      <c r="M249" s="134"/>
      <c r="N249" s="134"/>
      <c r="O249" s="134">
        <v>2</v>
      </c>
      <c r="P249"/>
    </row>
    <row r="250" spans="1:16" x14ac:dyDescent="0.25">
      <c r="A250" s="120" t="s">
        <v>404</v>
      </c>
      <c r="B250" s="120"/>
      <c r="C250" s="137"/>
      <c r="D250" s="137"/>
      <c r="E250" s="137"/>
      <c r="F250" s="137"/>
      <c r="G250" s="137">
        <v>2</v>
      </c>
      <c r="H250" s="137"/>
      <c r="I250" s="137"/>
      <c r="J250" s="137"/>
      <c r="K250" s="137"/>
      <c r="L250" s="137"/>
      <c r="M250" s="137"/>
      <c r="N250" s="137"/>
      <c r="O250" s="137">
        <v>2</v>
      </c>
      <c r="P250"/>
    </row>
    <row r="251" spans="1:16" x14ac:dyDescent="0.25">
      <c r="A251" t="s">
        <v>368</v>
      </c>
      <c r="B251" t="s">
        <v>195</v>
      </c>
      <c r="C251" s="134"/>
      <c r="D251" s="134"/>
      <c r="E251" s="134"/>
      <c r="F251" s="134"/>
      <c r="G251" s="134"/>
      <c r="H251" s="134">
        <v>2</v>
      </c>
      <c r="I251" s="134">
        <v>1</v>
      </c>
      <c r="J251" s="134"/>
      <c r="K251" s="134"/>
      <c r="L251" s="134"/>
      <c r="M251" s="134"/>
      <c r="N251" s="134"/>
      <c r="O251" s="134">
        <v>3</v>
      </c>
      <c r="P251"/>
    </row>
    <row r="252" spans="1:16" x14ac:dyDescent="0.25">
      <c r="B252" t="s">
        <v>350</v>
      </c>
      <c r="C252" s="134"/>
      <c r="D252" s="134"/>
      <c r="E252" s="134"/>
      <c r="F252" s="134"/>
      <c r="G252" s="134">
        <v>6</v>
      </c>
      <c r="H252" s="134"/>
      <c r="I252" s="134"/>
      <c r="J252" s="134"/>
      <c r="K252" s="134"/>
      <c r="L252" s="134"/>
      <c r="M252" s="134"/>
      <c r="N252" s="134"/>
      <c r="O252" s="134">
        <v>6</v>
      </c>
      <c r="P252"/>
    </row>
    <row r="253" spans="1:16" x14ac:dyDescent="0.25">
      <c r="A253" s="120" t="s">
        <v>405</v>
      </c>
      <c r="B253" s="120"/>
      <c r="C253" s="137"/>
      <c r="D253" s="137"/>
      <c r="E253" s="137"/>
      <c r="F253" s="137"/>
      <c r="G253" s="137">
        <v>6</v>
      </c>
      <c r="H253" s="137">
        <v>2</v>
      </c>
      <c r="I253" s="137">
        <v>1</v>
      </c>
      <c r="J253" s="137"/>
      <c r="K253" s="137"/>
      <c r="L253" s="137"/>
      <c r="M253" s="137"/>
      <c r="N253" s="137"/>
      <c r="O253" s="137">
        <v>9</v>
      </c>
      <c r="P253"/>
    </row>
    <row r="254" spans="1:16" x14ac:dyDescent="0.25">
      <c r="A254" t="s">
        <v>371</v>
      </c>
      <c r="B254" t="s">
        <v>243</v>
      </c>
      <c r="C254" s="134"/>
      <c r="D254" s="134"/>
      <c r="E254" s="134"/>
      <c r="F254" s="134"/>
      <c r="G254" s="134">
        <v>3</v>
      </c>
      <c r="H254" s="134"/>
      <c r="I254" s="134"/>
      <c r="J254" s="134"/>
      <c r="K254" s="134"/>
      <c r="L254" s="134"/>
      <c r="M254" s="134"/>
      <c r="N254" s="134"/>
      <c r="O254" s="134">
        <v>3</v>
      </c>
      <c r="P254"/>
    </row>
    <row r="255" spans="1:16" x14ac:dyDescent="0.25">
      <c r="A255" s="120" t="s">
        <v>406</v>
      </c>
      <c r="B255" s="120"/>
      <c r="C255" s="137"/>
      <c r="D255" s="137"/>
      <c r="E255" s="137"/>
      <c r="F255" s="137"/>
      <c r="G255" s="137">
        <v>3</v>
      </c>
      <c r="H255" s="137"/>
      <c r="I255" s="137"/>
      <c r="J255" s="137"/>
      <c r="K255" s="137"/>
      <c r="L255" s="137"/>
      <c r="M255" s="137"/>
      <c r="N255" s="137"/>
      <c r="O255" s="137">
        <v>3</v>
      </c>
      <c r="P255"/>
    </row>
    <row r="256" spans="1:16" x14ac:dyDescent="0.25">
      <c r="A256" t="s">
        <v>376</v>
      </c>
      <c r="B256" t="s">
        <v>359</v>
      </c>
      <c r="C256" s="134"/>
      <c r="D256" s="134"/>
      <c r="E256" s="134"/>
      <c r="F256" s="134"/>
      <c r="G256" s="134">
        <v>4</v>
      </c>
      <c r="H256" s="134"/>
      <c r="I256" s="134"/>
      <c r="J256" s="134"/>
      <c r="K256" s="134"/>
      <c r="L256" s="134"/>
      <c r="M256" s="134"/>
      <c r="N256" s="134"/>
      <c r="O256" s="134">
        <v>4</v>
      </c>
      <c r="P256"/>
    </row>
    <row r="257" spans="1:16" x14ac:dyDescent="0.25">
      <c r="A257" s="120" t="s">
        <v>407</v>
      </c>
      <c r="B257" s="120"/>
      <c r="C257" s="137"/>
      <c r="D257" s="137"/>
      <c r="E257" s="137"/>
      <c r="F257" s="137"/>
      <c r="G257" s="137">
        <v>4</v>
      </c>
      <c r="H257" s="137"/>
      <c r="I257" s="137"/>
      <c r="J257" s="137"/>
      <c r="K257" s="137"/>
      <c r="L257" s="137"/>
      <c r="M257" s="137"/>
      <c r="N257" s="137"/>
      <c r="O257" s="137">
        <v>4</v>
      </c>
      <c r="P257"/>
    </row>
    <row r="258" spans="1:16" x14ac:dyDescent="0.25">
      <c r="A258" t="s">
        <v>377</v>
      </c>
      <c r="B258" t="s">
        <v>359</v>
      </c>
      <c r="C258" s="134"/>
      <c r="D258" s="134"/>
      <c r="E258" s="134"/>
      <c r="F258" s="134"/>
      <c r="G258" s="134">
        <v>9</v>
      </c>
      <c r="H258" s="134"/>
      <c r="I258" s="134"/>
      <c r="J258" s="134"/>
      <c r="K258" s="134"/>
      <c r="L258" s="134"/>
      <c r="M258" s="134"/>
      <c r="N258" s="134"/>
      <c r="O258" s="134">
        <v>9</v>
      </c>
      <c r="P258"/>
    </row>
    <row r="259" spans="1:16" x14ac:dyDescent="0.25">
      <c r="A259" s="120" t="s">
        <v>408</v>
      </c>
      <c r="B259" s="120"/>
      <c r="C259" s="137"/>
      <c r="D259" s="137"/>
      <c r="E259" s="137"/>
      <c r="F259" s="137"/>
      <c r="G259" s="137">
        <v>9</v>
      </c>
      <c r="H259" s="137"/>
      <c r="I259" s="137"/>
      <c r="J259" s="137"/>
      <c r="K259" s="137"/>
      <c r="L259" s="137"/>
      <c r="M259" s="137"/>
      <c r="N259" s="137"/>
      <c r="O259" s="137">
        <v>9</v>
      </c>
    </row>
    <row r="260" spans="1:16" x14ac:dyDescent="0.25">
      <c r="A260" t="s">
        <v>385</v>
      </c>
      <c r="B260" t="s">
        <v>359</v>
      </c>
      <c r="C260" s="134"/>
      <c r="D260" s="134"/>
      <c r="E260" s="134"/>
      <c r="F260" s="134"/>
      <c r="G260" s="134">
        <v>2</v>
      </c>
      <c r="H260" s="134">
        <v>3</v>
      </c>
      <c r="I260" s="134">
        <v>4</v>
      </c>
      <c r="J260" s="134"/>
      <c r="K260" s="134"/>
      <c r="L260" s="134"/>
      <c r="M260" s="134"/>
      <c r="N260" s="134"/>
      <c r="O260" s="134">
        <v>9</v>
      </c>
    </row>
    <row r="261" spans="1:16" x14ac:dyDescent="0.25">
      <c r="A261" s="120" t="s">
        <v>409</v>
      </c>
      <c r="B261" s="120"/>
      <c r="C261" s="137"/>
      <c r="D261" s="137"/>
      <c r="E261" s="137"/>
      <c r="F261" s="137"/>
      <c r="G261" s="137">
        <v>2</v>
      </c>
      <c r="H261" s="137">
        <v>3</v>
      </c>
      <c r="I261" s="137">
        <v>4</v>
      </c>
      <c r="J261" s="137"/>
      <c r="K261" s="137"/>
      <c r="L261" s="137"/>
      <c r="M261" s="137"/>
      <c r="N261" s="137"/>
      <c r="O261" s="137">
        <v>9</v>
      </c>
    </row>
    <row r="262" spans="1:16" x14ac:dyDescent="0.25">
      <c r="A262" t="s">
        <v>412</v>
      </c>
      <c r="B262" t="s">
        <v>61</v>
      </c>
      <c r="C262" s="134"/>
      <c r="D262" s="134"/>
      <c r="E262" s="134"/>
      <c r="F262" s="134"/>
      <c r="G262" s="134"/>
      <c r="H262" s="134">
        <v>1</v>
      </c>
      <c r="I262" s="134"/>
      <c r="J262" s="134"/>
      <c r="K262" s="134"/>
      <c r="L262" s="134"/>
      <c r="M262" s="134"/>
      <c r="N262" s="134"/>
      <c r="O262" s="134">
        <v>1</v>
      </c>
    </row>
    <row r="263" spans="1:16" x14ac:dyDescent="0.25">
      <c r="A263" s="120" t="s">
        <v>419</v>
      </c>
      <c r="B263" s="120"/>
      <c r="C263" s="137"/>
      <c r="D263" s="137"/>
      <c r="E263" s="137"/>
      <c r="F263" s="137"/>
      <c r="G263" s="137"/>
      <c r="H263" s="137">
        <v>1</v>
      </c>
      <c r="I263" s="137"/>
      <c r="J263" s="137"/>
      <c r="K263" s="137"/>
      <c r="L263" s="137"/>
      <c r="M263" s="137"/>
      <c r="N263" s="137"/>
      <c r="O263" s="137">
        <v>1</v>
      </c>
    </row>
    <row r="264" spans="1:16" x14ac:dyDescent="0.25">
      <c r="A264" t="s">
        <v>428</v>
      </c>
      <c r="B264" t="s">
        <v>424</v>
      </c>
      <c r="C264" s="134"/>
      <c r="D264" s="134"/>
      <c r="E264" s="134"/>
      <c r="F264" s="134"/>
      <c r="G264" s="134"/>
      <c r="H264" s="134">
        <v>1</v>
      </c>
      <c r="I264" s="134"/>
      <c r="J264" s="134"/>
      <c r="K264" s="134"/>
      <c r="L264" s="134"/>
      <c r="M264" s="134"/>
      <c r="N264" s="134"/>
      <c r="O264" s="134">
        <v>1</v>
      </c>
    </row>
    <row r="265" spans="1:16" x14ac:dyDescent="0.25">
      <c r="A265" s="120" t="s">
        <v>435</v>
      </c>
      <c r="B265" s="120"/>
      <c r="C265" s="137"/>
      <c r="D265" s="137"/>
      <c r="E265" s="137"/>
      <c r="F265" s="137"/>
      <c r="G265" s="137"/>
      <c r="H265" s="137">
        <v>1</v>
      </c>
      <c r="I265" s="137"/>
      <c r="J265" s="137"/>
      <c r="K265" s="137"/>
      <c r="L265" s="137"/>
      <c r="M265" s="137"/>
      <c r="N265" s="137"/>
      <c r="O265" s="137">
        <v>1</v>
      </c>
    </row>
    <row r="266" spans="1:16" x14ac:dyDescent="0.25">
      <c r="A266" t="s">
        <v>432</v>
      </c>
      <c r="B266" t="s">
        <v>350</v>
      </c>
      <c r="C266" s="134"/>
      <c r="D266" s="134"/>
      <c r="E266" s="134"/>
      <c r="F266" s="134"/>
      <c r="G266" s="134"/>
      <c r="H266" s="134">
        <v>2</v>
      </c>
      <c r="I266" s="134">
        <v>1</v>
      </c>
      <c r="J266" s="134"/>
      <c r="K266" s="134"/>
      <c r="L266" s="134"/>
      <c r="M266" s="134"/>
      <c r="N266" s="134"/>
      <c r="O266" s="134">
        <v>3</v>
      </c>
    </row>
    <row r="267" spans="1:16" x14ac:dyDescent="0.25">
      <c r="A267" s="120" t="s">
        <v>436</v>
      </c>
      <c r="B267" s="120"/>
      <c r="C267" s="137"/>
      <c r="D267" s="137"/>
      <c r="E267" s="137"/>
      <c r="F267" s="137"/>
      <c r="G267" s="137"/>
      <c r="H267" s="137">
        <v>2</v>
      </c>
      <c r="I267" s="137">
        <v>1</v>
      </c>
      <c r="J267" s="137"/>
      <c r="K267" s="137"/>
      <c r="L267" s="137"/>
      <c r="M267" s="137"/>
      <c r="N267" s="137"/>
      <c r="O267" s="137">
        <v>3</v>
      </c>
    </row>
    <row r="268" spans="1:16" x14ac:dyDescent="0.25">
      <c r="A268" t="s">
        <v>457</v>
      </c>
      <c r="B268" t="s">
        <v>195</v>
      </c>
      <c r="C268" s="134"/>
      <c r="D268" s="134"/>
      <c r="E268" s="134"/>
      <c r="F268" s="134"/>
      <c r="G268" s="134"/>
      <c r="H268" s="134"/>
      <c r="I268" s="134">
        <v>1</v>
      </c>
      <c r="J268" s="134"/>
      <c r="K268" s="134"/>
      <c r="L268" s="134"/>
      <c r="M268" s="134"/>
      <c r="N268" s="134"/>
      <c r="O268" s="134">
        <v>1</v>
      </c>
    </row>
    <row r="269" spans="1:16" x14ac:dyDescent="0.25">
      <c r="A269" s="120" t="s">
        <v>466</v>
      </c>
      <c r="B269" s="120"/>
      <c r="C269" s="137"/>
      <c r="D269" s="137"/>
      <c r="E269" s="137"/>
      <c r="F269" s="137"/>
      <c r="G269" s="137"/>
      <c r="H269" s="137"/>
      <c r="I269" s="137">
        <v>1</v>
      </c>
      <c r="J269" s="137"/>
      <c r="K269" s="137"/>
      <c r="L269" s="137"/>
      <c r="M269" s="137"/>
      <c r="N269" s="137"/>
      <c r="O269" s="137">
        <v>1</v>
      </c>
    </row>
    <row r="270" spans="1:16" x14ac:dyDescent="0.25">
      <c r="A270" t="s">
        <v>443</v>
      </c>
      <c r="B270" t="s">
        <v>195</v>
      </c>
      <c r="C270" s="134"/>
      <c r="D270" s="134"/>
      <c r="E270" s="134"/>
      <c r="F270" s="134"/>
      <c r="G270" s="134"/>
      <c r="H270" s="134"/>
      <c r="I270" s="134">
        <v>1</v>
      </c>
      <c r="J270" s="134"/>
      <c r="K270" s="134"/>
      <c r="L270" s="134"/>
      <c r="M270" s="134"/>
      <c r="N270" s="134"/>
      <c r="O270" s="134">
        <v>1</v>
      </c>
    </row>
    <row r="271" spans="1:16" x14ac:dyDescent="0.25">
      <c r="A271" s="120" t="s">
        <v>467</v>
      </c>
      <c r="B271" s="120"/>
      <c r="C271" s="137"/>
      <c r="D271" s="137"/>
      <c r="E271" s="137"/>
      <c r="F271" s="137"/>
      <c r="G271" s="137"/>
      <c r="H271" s="137"/>
      <c r="I271" s="137">
        <v>1</v>
      </c>
      <c r="J271" s="137"/>
      <c r="K271" s="137"/>
      <c r="L271" s="137"/>
      <c r="M271" s="137"/>
      <c r="N271" s="137"/>
      <c r="O271" s="137">
        <v>1</v>
      </c>
    </row>
    <row r="272" spans="1:16" x14ac:dyDescent="0.25">
      <c r="A272" t="s">
        <v>445</v>
      </c>
      <c r="B272" t="s">
        <v>359</v>
      </c>
      <c r="C272" s="134"/>
      <c r="D272" s="134"/>
      <c r="E272" s="134"/>
      <c r="F272" s="134"/>
      <c r="G272" s="134"/>
      <c r="H272" s="134"/>
      <c r="I272" s="134">
        <v>5</v>
      </c>
      <c r="J272" s="134"/>
      <c r="K272" s="134"/>
      <c r="L272" s="134"/>
      <c r="M272" s="134"/>
      <c r="N272" s="134"/>
      <c r="O272" s="134">
        <v>5</v>
      </c>
    </row>
    <row r="273" spans="1:15" x14ac:dyDescent="0.25">
      <c r="A273" s="120" t="s">
        <v>468</v>
      </c>
      <c r="B273" s="120"/>
      <c r="C273" s="137"/>
      <c r="D273" s="137"/>
      <c r="E273" s="137"/>
      <c r="F273" s="137"/>
      <c r="G273" s="137"/>
      <c r="H273" s="137"/>
      <c r="I273" s="137">
        <v>5</v>
      </c>
      <c r="J273" s="137"/>
      <c r="K273" s="137"/>
      <c r="L273" s="137"/>
      <c r="M273" s="137"/>
      <c r="N273" s="137"/>
      <c r="O273" s="137">
        <v>5</v>
      </c>
    </row>
    <row r="274" spans="1:15" x14ac:dyDescent="0.25">
      <c r="A274" t="s">
        <v>446</v>
      </c>
      <c r="B274" t="s">
        <v>359</v>
      </c>
      <c r="C274" s="134"/>
      <c r="D274" s="134"/>
      <c r="E274" s="134"/>
      <c r="F274" s="134"/>
      <c r="G274" s="134"/>
      <c r="H274" s="134"/>
      <c r="I274" s="134">
        <v>1</v>
      </c>
      <c r="J274" s="134"/>
      <c r="K274" s="134"/>
      <c r="L274" s="134"/>
      <c r="M274" s="134"/>
      <c r="N274" s="134"/>
      <c r="O274" s="134">
        <v>1</v>
      </c>
    </row>
    <row r="275" spans="1:15" x14ac:dyDescent="0.25">
      <c r="A275" s="120" t="s">
        <v>469</v>
      </c>
      <c r="B275" s="120"/>
      <c r="C275" s="137"/>
      <c r="D275" s="137"/>
      <c r="E275" s="137"/>
      <c r="F275" s="137"/>
      <c r="G275" s="137"/>
      <c r="H275" s="137"/>
      <c r="I275" s="137">
        <v>1</v>
      </c>
      <c r="J275" s="137"/>
      <c r="K275" s="137"/>
      <c r="L275" s="137"/>
      <c r="M275" s="137"/>
      <c r="N275" s="137"/>
      <c r="O275" s="137">
        <v>1</v>
      </c>
    </row>
    <row r="276" spans="1:15" x14ac:dyDescent="0.25">
      <c r="A276" t="s">
        <v>449</v>
      </c>
      <c r="B276" t="s">
        <v>81</v>
      </c>
      <c r="C276" s="134"/>
      <c r="D276" s="134"/>
      <c r="E276" s="134"/>
      <c r="F276" s="134"/>
      <c r="G276" s="134"/>
      <c r="H276" s="134"/>
      <c r="I276" s="134">
        <v>1</v>
      </c>
      <c r="J276" s="134"/>
      <c r="K276" s="134"/>
      <c r="L276" s="134"/>
      <c r="M276" s="134"/>
      <c r="N276" s="134"/>
      <c r="O276" s="134">
        <v>1</v>
      </c>
    </row>
    <row r="277" spans="1:15" x14ac:dyDescent="0.25">
      <c r="A277" s="120" t="s">
        <v>470</v>
      </c>
      <c r="B277" s="120"/>
      <c r="C277" s="137"/>
      <c r="D277" s="137"/>
      <c r="E277" s="137"/>
      <c r="F277" s="137"/>
      <c r="G277" s="137"/>
      <c r="H277" s="137"/>
      <c r="I277" s="137">
        <v>1</v>
      </c>
      <c r="J277" s="137"/>
      <c r="K277" s="137"/>
      <c r="L277" s="137"/>
      <c r="M277" s="137"/>
      <c r="N277" s="137"/>
      <c r="O277" s="137">
        <v>1</v>
      </c>
    </row>
    <row r="278" spans="1:15" x14ac:dyDescent="0.25">
      <c r="A278" t="s">
        <v>453</v>
      </c>
      <c r="B278" t="s">
        <v>81</v>
      </c>
      <c r="C278" s="134"/>
      <c r="D278" s="134"/>
      <c r="E278" s="134"/>
      <c r="F278" s="134"/>
      <c r="G278" s="134"/>
      <c r="H278" s="134"/>
      <c r="I278" s="134">
        <v>1</v>
      </c>
      <c r="J278" s="134"/>
      <c r="K278" s="134"/>
      <c r="L278" s="134"/>
      <c r="M278" s="134"/>
      <c r="N278" s="134"/>
      <c r="O278" s="134">
        <v>1</v>
      </c>
    </row>
    <row r="279" spans="1:15" x14ac:dyDescent="0.25">
      <c r="A279" s="120" t="s">
        <v>471</v>
      </c>
      <c r="B279" s="120"/>
      <c r="C279" s="137"/>
      <c r="D279" s="137"/>
      <c r="E279" s="137"/>
      <c r="F279" s="137"/>
      <c r="G279" s="137"/>
      <c r="H279" s="137"/>
      <c r="I279" s="137">
        <v>1</v>
      </c>
      <c r="J279" s="137"/>
      <c r="K279" s="137"/>
      <c r="L279" s="137"/>
      <c r="M279" s="137"/>
      <c r="N279" s="137"/>
      <c r="O279" s="137">
        <v>1</v>
      </c>
    </row>
    <row r="280" spans="1:15" x14ac:dyDescent="0.25">
      <c r="A280" t="s">
        <v>454</v>
      </c>
      <c r="B280" t="s">
        <v>81</v>
      </c>
      <c r="C280" s="134"/>
      <c r="D280" s="134"/>
      <c r="E280" s="134"/>
      <c r="F280" s="134"/>
      <c r="G280" s="134"/>
      <c r="H280" s="134"/>
      <c r="I280" s="134">
        <v>4</v>
      </c>
      <c r="J280" s="134"/>
      <c r="K280" s="134"/>
      <c r="L280" s="134"/>
      <c r="M280" s="134"/>
      <c r="N280" s="134"/>
      <c r="O280" s="134">
        <v>4</v>
      </c>
    </row>
    <row r="281" spans="1:15" x14ac:dyDescent="0.25">
      <c r="A281" s="120" t="s">
        <v>472</v>
      </c>
      <c r="B281" s="120"/>
      <c r="C281" s="137"/>
      <c r="D281" s="137"/>
      <c r="E281" s="137"/>
      <c r="F281" s="137"/>
      <c r="G281" s="137"/>
      <c r="H281" s="137"/>
      <c r="I281" s="137">
        <v>4</v>
      </c>
      <c r="J281" s="137"/>
      <c r="K281" s="137"/>
      <c r="L281" s="137"/>
      <c r="M281" s="137"/>
      <c r="N281" s="137"/>
      <c r="O281" s="137">
        <v>4</v>
      </c>
    </row>
    <row r="282" spans="1:15" x14ac:dyDescent="0.25">
      <c r="A282" t="s">
        <v>456</v>
      </c>
      <c r="B282" t="s">
        <v>359</v>
      </c>
      <c r="C282" s="134"/>
      <c r="D282" s="134"/>
      <c r="E282" s="134"/>
      <c r="F282" s="134"/>
      <c r="G282" s="134"/>
      <c r="H282" s="134"/>
      <c r="I282" s="134">
        <v>12</v>
      </c>
      <c r="J282" s="134"/>
      <c r="K282" s="134"/>
      <c r="L282" s="134"/>
      <c r="M282" s="134"/>
      <c r="N282" s="134"/>
      <c r="O282" s="134">
        <v>12</v>
      </c>
    </row>
    <row r="283" spans="1:15" x14ac:dyDescent="0.25">
      <c r="A283" s="120" t="s">
        <v>473</v>
      </c>
      <c r="B283" s="120"/>
      <c r="C283" s="137"/>
      <c r="D283" s="137"/>
      <c r="E283" s="137"/>
      <c r="F283" s="137"/>
      <c r="G283" s="137"/>
      <c r="H283" s="137"/>
      <c r="I283" s="137">
        <v>12</v>
      </c>
      <c r="J283" s="137"/>
      <c r="K283" s="137"/>
      <c r="L283" s="137"/>
      <c r="M283" s="137"/>
      <c r="N283" s="137"/>
      <c r="O283" s="137">
        <v>12</v>
      </c>
    </row>
    <row r="284" spans="1:15" x14ac:dyDescent="0.25">
      <c r="A284" t="s">
        <v>462</v>
      </c>
      <c r="B284" t="s">
        <v>66</v>
      </c>
      <c r="C284" s="134"/>
      <c r="D284" s="134"/>
      <c r="E284" s="134"/>
      <c r="F284" s="134"/>
      <c r="G284" s="134"/>
      <c r="H284" s="134"/>
      <c r="I284" s="134">
        <v>5</v>
      </c>
      <c r="J284" s="134"/>
      <c r="K284" s="134"/>
      <c r="L284" s="134"/>
      <c r="M284" s="134"/>
      <c r="N284" s="134"/>
      <c r="O284" s="134">
        <v>5</v>
      </c>
    </row>
    <row r="285" spans="1:15" x14ac:dyDescent="0.25">
      <c r="B285" t="s">
        <v>359</v>
      </c>
      <c r="C285" s="134"/>
      <c r="D285" s="134"/>
      <c r="E285" s="134"/>
      <c r="F285" s="134"/>
      <c r="G285" s="134"/>
      <c r="H285" s="134"/>
      <c r="I285" s="134">
        <v>15</v>
      </c>
      <c r="J285" s="134"/>
      <c r="K285" s="134"/>
      <c r="L285" s="134"/>
      <c r="M285" s="134"/>
      <c r="N285" s="134"/>
      <c r="O285" s="134">
        <v>15</v>
      </c>
    </row>
    <row r="286" spans="1:15" x14ac:dyDescent="0.25">
      <c r="A286" s="120" t="s">
        <v>474</v>
      </c>
      <c r="B286" s="120"/>
      <c r="C286" s="137"/>
      <c r="D286" s="137"/>
      <c r="E286" s="137"/>
      <c r="F286" s="137"/>
      <c r="G286" s="137"/>
      <c r="H286" s="137"/>
      <c r="I286" s="137">
        <v>20</v>
      </c>
      <c r="J286" s="137"/>
      <c r="K286" s="137"/>
      <c r="L286" s="137"/>
      <c r="M286" s="137"/>
      <c r="N286" s="137"/>
      <c r="O286" s="137">
        <v>20</v>
      </c>
    </row>
    <row r="287" spans="1:15" x14ac:dyDescent="0.25">
      <c r="A287" t="s">
        <v>464</v>
      </c>
      <c r="B287" t="s">
        <v>359</v>
      </c>
      <c r="C287" s="134"/>
      <c r="D287" s="134"/>
      <c r="E287" s="134"/>
      <c r="F287" s="134"/>
      <c r="G287" s="134"/>
      <c r="H287" s="134"/>
      <c r="I287" s="134">
        <v>8</v>
      </c>
      <c r="J287" s="134"/>
      <c r="K287" s="134"/>
      <c r="L287" s="134"/>
      <c r="M287" s="134"/>
      <c r="N287" s="134"/>
      <c r="O287" s="134">
        <v>8</v>
      </c>
    </row>
    <row r="288" spans="1:15" x14ac:dyDescent="0.25">
      <c r="A288" s="120" t="s">
        <v>475</v>
      </c>
      <c r="B288" s="120"/>
      <c r="C288" s="137"/>
      <c r="D288" s="137"/>
      <c r="E288" s="137"/>
      <c r="F288" s="137"/>
      <c r="G288" s="137"/>
      <c r="H288" s="137"/>
      <c r="I288" s="137">
        <v>8</v>
      </c>
      <c r="J288" s="137"/>
      <c r="K288" s="137"/>
      <c r="L288" s="137"/>
      <c r="M288" s="137"/>
      <c r="N288" s="137"/>
      <c r="O288" s="137">
        <v>8</v>
      </c>
    </row>
    <row r="289" spans="1:15" x14ac:dyDescent="0.25">
      <c r="A289" t="s">
        <v>50</v>
      </c>
      <c r="C289" s="134">
        <v>42</v>
      </c>
      <c r="D289" s="134">
        <v>16</v>
      </c>
      <c r="E289" s="134">
        <v>69</v>
      </c>
      <c r="F289" s="134">
        <v>184</v>
      </c>
      <c r="G289" s="134">
        <v>356</v>
      </c>
      <c r="H289" s="134">
        <v>293</v>
      </c>
      <c r="I289" s="134">
        <v>218</v>
      </c>
      <c r="J289" s="134">
        <v>85</v>
      </c>
      <c r="K289" s="134">
        <v>51</v>
      </c>
      <c r="L289" s="134">
        <v>97</v>
      </c>
      <c r="M289" s="134">
        <v>84</v>
      </c>
      <c r="N289" s="134">
        <v>52</v>
      </c>
      <c r="O289" s="134">
        <v>1547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2021</vt:lpstr>
      <vt:lpstr>Qty by product, customer, month</vt:lpstr>
      <vt:lpstr>'Profit by month 2021'!Print_Area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2022-01-06T17:10:36Z</cp:lastPrinted>
  <dcterms:created xsi:type="dcterms:W3CDTF">2020-06-10T11:05:13Z</dcterms:created>
  <dcterms:modified xsi:type="dcterms:W3CDTF">2022-01-06T17:10:49Z</dcterms:modified>
</cp:coreProperties>
</file>