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Customer_Profit\"/>
    </mc:Choice>
  </mc:AlternateContent>
  <xr:revisionPtr revIDLastSave="0" documentId="13_ncr:1_{4F236ECB-3E8D-46EF-964C-962AD74A7941}" xr6:coauthVersionLast="47" xr6:coauthVersionMax="47" xr10:uidLastSave="{00000000-0000-0000-0000-000000000000}"/>
  <bookViews>
    <workbookView xWindow="-110" yWindow="-110" windowWidth="19420" windowHeight="10300" xr2:uid="{DA475002-235E-434B-819B-EFBB9F84A3C8}"/>
  </bookViews>
  <sheets>
    <sheet name="Raw Sales" sheetId="1" r:id="rId1"/>
    <sheet name="Profit by month 2022" sheetId="3" r:id="rId2"/>
    <sheet name="Qty by product, customer, month" sheetId="4" r:id="rId3"/>
  </sheets>
  <definedNames>
    <definedName name="_xlnm._FilterDatabase" localSheetId="0" hidden="1">'Raw Sales'!$A$4:$AE$1189</definedName>
    <definedName name="_xlnm.Print_Area" localSheetId="1">'Profit by month 2022'!$A$3:$I$93</definedName>
    <definedName name="_xlnm.Print_Area" localSheetId="2">'Qty by product, customer, month'!$A$1:$K$282</definedName>
    <definedName name="_xlnm.Print_Area" localSheetId="0">'Raw Sales'!$A$1:$AB$1195</definedName>
  </definedNames>
  <calcPr calcId="191029"/>
  <pivotCaches>
    <pivotCache cacheId="13" r:id="rId4"/>
    <pivotCache cacheId="14" r:id="rId5"/>
    <pivotCache cacheId="1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187" i="1" l="1"/>
  <c r="K1187" i="1"/>
  <c r="O1187" i="1"/>
  <c r="Z1187" i="1" s="1"/>
  <c r="AC1187" i="1" s="1"/>
  <c r="M1187" i="1"/>
  <c r="N1187" i="1"/>
  <c r="Z1185" i="1"/>
  <c r="AA1185" i="1" s="1"/>
  <c r="AB1185" i="1"/>
  <c r="AB1186" i="1"/>
  <c r="AB1187" i="1"/>
  <c r="AB1188" i="1"/>
  <c r="AB1189" i="1"/>
  <c r="B1187" i="1"/>
  <c r="C1187" i="1"/>
  <c r="B1188" i="1"/>
  <c r="C1188" i="1"/>
  <c r="B1189" i="1"/>
  <c r="C1189" i="1"/>
  <c r="AB1179" i="1"/>
  <c r="AB1180" i="1"/>
  <c r="AB1181" i="1"/>
  <c r="AB1182" i="1"/>
  <c r="AB1183" i="1"/>
  <c r="AB1184" i="1"/>
  <c r="K1179" i="1"/>
  <c r="W1179" i="1" s="1"/>
  <c r="M1174" i="1"/>
  <c r="N1174" i="1"/>
  <c r="O1174" i="1" s="1"/>
  <c r="Z1174" i="1" s="1"/>
  <c r="M1175" i="1"/>
  <c r="N1175" i="1"/>
  <c r="O1175" i="1" s="1"/>
  <c r="Z1175" i="1" s="1"/>
  <c r="M1176" i="1"/>
  <c r="N1176" i="1"/>
  <c r="O1176" i="1" s="1"/>
  <c r="Z1176" i="1" s="1"/>
  <c r="M1177" i="1"/>
  <c r="N1177" i="1"/>
  <c r="O1177" i="1" s="1"/>
  <c r="Z1177" i="1" s="1"/>
  <c r="M1178" i="1"/>
  <c r="N1178" i="1"/>
  <c r="M1179" i="1"/>
  <c r="N1179" i="1"/>
  <c r="M1180" i="1"/>
  <c r="N1180" i="1"/>
  <c r="O1180" i="1" s="1"/>
  <c r="M1181" i="1"/>
  <c r="N1181" i="1"/>
  <c r="O1181" i="1" s="1"/>
  <c r="Z1181" i="1" s="1"/>
  <c r="B1179" i="1"/>
  <c r="C1179" i="1"/>
  <c r="B1180" i="1"/>
  <c r="C1180" i="1"/>
  <c r="K1170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N1150" i="1"/>
  <c r="O1150" i="1" s="1"/>
  <c r="Z1150" i="1" s="1"/>
  <c r="N1151" i="1"/>
  <c r="O1151" i="1" s="1"/>
  <c r="Z1151" i="1" s="1"/>
  <c r="N1152" i="1"/>
  <c r="M1150" i="1"/>
  <c r="M1151" i="1"/>
  <c r="K1150" i="1"/>
  <c r="W1150" i="1" s="1"/>
  <c r="B1150" i="1"/>
  <c r="C1150" i="1"/>
  <c r="K1119" i="1"/>
  <c r="W1119" i="1" s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N1116" i="1"/>
  <c r="O1116" i="1" s="1"/>
  <c r="Z1116" i="1" s="1"/>
  <c r="N1117" i="1"/>
  <c r="O1117" i="1" s="1"/>
  <c r="Z1117" i="1" s="1"/>
  <c r="N1118" i="1"/>
  <c r="O1118" i="1" s="1"/>
  <c r="Z1118" i="1" s="1"/>
  <c r="N1119" i="1"/>
  <c r="O1119" i="1" s="1"/>
  <c r="Z1119" i="1" s="1"/>
  <c r="N1120" i="1"/>
  <c r="O1120" i="1" s="1"/>
  <c r="Z1120" i="1" s="1"/>
  <c r="N1121" i="1"/>
  <c r="O1121" i="1" s="1"/>
  <c r="Z1121" i="1" s="1"/>
  <c r="N1122" i="1"/>
  <c r="O1122" i="1" s="1"/>
  <c r="Z1122" i="1" s="1"/>
  <c r="N1123" i="1"/>
  <c r="O1123" i="1" s="1"/>
  <c r="Z1123" i="1" s="1"/>
  <c r="N1124" i="1"/>
  <c r="O1124" i="1" s="1"/>
  <c r="Z1124" i="1" s="1"/>
  <c r="N1125" i="1"/>
  <c r="O1125" i="1" s="1"/>
  <c r="Z1125" i="1" s="1"/>
  <c r="N1126" i="1"/>
  <c r="O1126" i="1" s="1"/>
  <c r="Z1126" i="1" s="1"/>
  <c r="N1127" i="1"/>
  <c r="O1127" i="1" s="1"/>
  <c r="Z1127" i="1" s="1"/>
  <c r="N1128" i="1"/>
  <c r="O1128" i="1" s="1"/>
  <c r="Z1128" i="1" s="1"/>
  <c r="N1129" i="1"/>
  <c r="O1129" i="1" s="1"/>
  <c r="Z1129" i="1" s="1"/>
  <c r="N1130" i="1"/>
  <c r="O1130" i="1" s="1"/>
  <c r="Z1130" i="1" s="1"/>
  <c r="N1131" i="1"/>
  <c r="O1131" i="1" s="1"/>
  <c r="Z1131" i="1" s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B1119" i="1"/>
  <c r="C1119" i="1"/>
  <c r="B1120" i="1"/>
  <c r="C1120" i="1"/>
  <c r="AB1109" i="1"/>
  <c r="AB1110" i="1"/>
  <c r="AB1111" i="1"/>
  <c r="AB1112" i="1"/>
  <c r="AB1113" i="1"/>
  <c r="AB1114" i="1"/>
  <c r="AB1115" i="1"/>
  <c r="M1112" i="1"/>
  <c r="N1112" i="1"/>
  <c r="O1112" i="1" s="1"/>
  <c r="Z1112" i="1" s="1"/>
  <c r="M1113" i="1"/>
  <c r="N1113" i="1"/>
  <c r="O1113" i="1" s="1"/>
  <c r="Z1113" i="1" s="1"/>
  <c r="M1114" i="1"/>
  <c r="N1114" i="1"/>
  <c r="O1114" i="1" s="1"/>
  <c r="Z1114" i="1" s="1"/>
  <c r="M1115" i="1"/>
  <c r="N1115" i="1"/>
  <c r="O1115" i="1" s="1"/>
  <c r="Z1115" i="1" s="1"/>
  <c r="M1116" i="1"/>
  <c r="M1117" i="1"/>
  <c r="N1132" i="1"/>
  <c r="O1132" i="1" s="1"/>
  <c r="Z1132" i="1" s="1"/>
  <c r="N1133" i="1"/>
  <c r="O1133" i="1" s="1"/>
  <c r="Z1133" i="1" s="1"/>
  <c r="N1134" i="1"/>
  <c r="O1134" i="1" s="1"/>
  <c r="Z1134" i="1" s="1"/>
  <c r="N1135" i="1"/>
  <c r="O1135" i="1" s="1"/>
  <c r="Z1135" i="1" s="1"/>
  <c r="N1136" i="1"/>
  <c r="O1136" i="1" s="1"/>
  <c r="Z1136" i="1" s="1"/>
  <c r="N1137" i="1"/>
  <c r="O1137" i="1" s="1"/>
  <c r="Z1137" i="1" s="1"/>
  <c r="N1138" i="1"/>
  <c r="O1138" i="1" s="1"/>
  <c r="Z1138" i="1" s="1"/>
  <c r="N1139" i="1"/>
  <c r="O1139" i="1" s="1"/>
  <c r="Z1139" i="1" s="1"/>
  <c r="N1140" i="1"/>
  <c r="O1140" i="1" s="1"/>
  <c r="Z1140" i="1" s="1"/>
  <c r="N1141" i="1"/>
  <c r="O1141" i="1" s="1"/>
  <c r="Z1141" i="1" s="1"/>
  <c r="N1142" i="1"/>
  <c r="O1142" i="1" s="1"/>
  <c r="Z1142" i="1" s="1"/>
  <c r="N1143" i="1"/>
  <c r="O1143" i="1" s="1"/>
  <c r="Z1143" i="1" s="1"/>
  <c r="N1144" i="1"/>
  <c r="O1144" i="1" s="1"/>
  <c r="Z1144" i="1" s="1"/>
  <c r="M1145" i="1"/>
  <c r="N1145" i="1"/>
  <c r="O1145" i="1" s="1"/>
  <c r="Z1145" i="1" s="1"/>
  <c r="M1146" i="1"/>
  <c r="N1146" i="1"/>
  <c r="O1146" i="1" s="1"/>
  <c r="Z1146" i="1" s="1"/>
  <c r="M1147" i="1"/>
  <c r="N1147" i="1"/>
  <c r="O1147" i="1" s="1"/>
  <c r="Z1147" i="1" s="1"/>
  <c r="M1148" i="1"/>
  <c r="N1148" i="1"/>
  <c r="O1148" i="1" s="1"/>
  <c r="Z1148" i="1" s="1"/>
  <c r="M1149" i="1"/>
  <c r="N1149" i="1"/>
  <c r="O1149" i="1" s="1"/>
  <c r="Z1149" i="1" s="1"/>
  <c r="M1152" i="1"/>
  <c r="O1152" i="1"/>
  <c r="Z1152" i="1" s="1"/>
  <c r="M1153" i="1"/>
  <c r="N1153" i="1"/>
  <c r="O1153" i="1" s="1"/>
  <c r="Z1153" i="1" s="1"/>
  <c r="M1154" i="1"/>
  <c r="N1154" i="1"/>
  <c r="O1154" i="1" s="1"/>
  <c r="Z1154" i="1" s="1"/>
  <c r="M1155" i="1"/>
  <c r="N1155" i="1"/>
  <c r="O1155" i="1" s="1"/>
  <c r="Z1155" i="1" s="1"/>
  <c r="M1156" i="1"/>
  <c r="N1156" i="1"/>
  <c r="O1156" i="1" s="1"/>
  <c r="Z1156" i="1" s="1"/>
  <c r="M1157" i="1"/>
  <c r="N1157" i="1"/>
  <c r="O1157" i="1" s="1"/>
  <c r="Z1157" i="1" s="1"/>
  <c r="M1158" i="1"/>
  <c r="N1158" i="1"/>
  <c r="O1158" i="1" s="1"/>
  <c r="Z1158" i="1" s="1"/>
  <c r="M1159" i="1"/>
  <c r="N1159" i="1"/>
  <c r="O1159" i="1" s="1"/>
  <c r="Z1159" i="1" s="1"/>
  <c r="M1160" i="1"/>
  <c r="N1160" i="1"/>
  <c r="O1160" i="1" s="1"/>
  <c r="Z1160" i="1" s="1"/>
  <c r="M1161" i="1"/>
  <c r="N1161" i="1"/>
  <c r="O1161" i="1" s="1"/>
  <c r="Z1161" i="1" s="1"/>
  <c r="M1162" i="1"/>
  <c r="N1162" i="1"/>
  <c r="O1162" i="1" s="1"/>
  <c r="Z1162" i="1" s="1"/>
  <c r="M1163" i="1"/>
  <c r="N1163" i="1"/>
  <c r="O1163" i="1" s="1"/>
  <c r="Z1163" i="1" s="1"/>
  <c r="M1164" i="1"/>
  <c r="N1164" i="1"/>
  <c r="O1164" i="1" s="1"/>
  <c r="Z1164" i="1" s="1"/>
  <c r="M1165" i="1"/>
  <c r="N1165" i="1"/>
  <c r="O1165" i="1" s="1"/>
  <c r="Z1165" i="1" s="1"/>
  <c r="M1166" i="1"/>
  <c r="N1166" i="1"/>
  <c r="O1166" i="1" s="1"/>
  <c r="Z1166" i="1" s="1"/>
  <c r="M1167" i="1"/>
  <c r="N1167" i="1"/>
  <c r="O1167" i="1" s="1"/>
  <c r="Z1167" i="1" s="1"/>
  <c r="M1168" i="1"/>
  <c r="N1168" i="1"/>
  <c r="O1168" i="1" s="1"/>
  <c r="Z1168" i="1" s="1"/>
  <c r="M1169" i="1"/>
  <c r="N1169" i="1"/>
  <c r="O1169" i="1" s="1"/>
  <c r="Z1169" i="1" s="1"/>
  <c r="M1170" i="1"/>
  <c r="N1170" i="1"/>
  <c r="O1170" i="1" s="1"/>
  <c r="Z1170" i="1" s="1"/>
  <c r="M1171" i="1"/>
  <c r="N1171" i="1"/>
  <c r="O1171" i="1" s="1"/>
  <c r="Z1171" i="1" s="1"/>
  <c r="M1172" i="1"/>
  <c r="N1172" i="1"/>
  <c r="O1172" i="1" s="1"/>
  <c r="Z1172" i="1" s="1"/>
  <c r="M1173" i="1"/>
  <c r="N1173" i="1"/>
  <c r="O1173" i="1" s="1"/>
  <c r="Z1173" i="1" s="1"/>
  <c r="M1182" i="1"/>
  <c r="N1182" i="1"/>
  <c r="M1183" i="1"/>
  <c r="N1183" i="1"/>
  <c r="M1184" i="1"/>
  <c r="N1184" i="1"/>
  <c r="O1184" i="1" s="1"/>
  <c r="Z1184" i="1" s="1"/>
  <c r="M1185" i="1"/>
  <c r="N1185" i="1"/>
  <c r="O1185" i="1" s="1"/>
  <c r="M1186" i="1"/>
  <c r="N1186" i="1"/>
  <c r="O1186" i="1" s="1"/>
  <c r="Z1186" i="1" s="1"/>
  <c r="M1188" i="1"/>
  <c r="N1188" i="1"/>
  <c r="O1188" i="1" s="1"/>
  <c r="Z1188" i="1" s="1"/>
  <c r="M1189" i="1"/>
  <c r="N1189" i="1"/>
  <c r="O1189" i="1" s="1"/>
  <c r="Z1189" i="1" s="1"/>
  <c r="K1113" i="1"/>
  <c r="W1113" i="1" s="1"/>
  <c r="B1111" i="1"/>
  <c r="C1111" i="1"/>
  <c r="B1112" i="1"/>
  <c r="C1112" i="1"/>
  <c r="B1113" i="1"/>
  <c r="C1113" i="1"/>
  <c r="B1114" i="1"/>
  <c r="C1114" i="1"/>
  <c r="AA1186" i="1" l="1"/>
  <c r="O1182" i="1"/>
  <c r="Z1182" i="1" s="1"/>
  <c r="Z1183" i="1"/>
  <c r="Z1178" i="1"/>
  <c r="O1179" i="1"/>
  <c r="Z1179" i="1" s="1"/>
  <c r="AC1179" i="1" s="1"/>
  <c r="O1183" i="1"/>
  <c r="O1178" i="1"/>
  <c r="Z1180" i="1"/>
  <c r="AC1150" i="1"/>
  <c r="AC1119" i="1"/>
  <c r="AC1113" i="1"/>
  <c r="AA1187" i="1" l="1"/>
  <c r="AA1188" i="1" l="1"/>
  <c r="AA1189" i="1" l="1"/>
  <c r="AB1107" i="1" l="1"/>
  <c r="AB1108" i="1"/>
  <c r="K1107" i="1"/>
  <c r="W1107" i="1" s="1"/>
  <c r="M1107" i="1"/>
  <c r="N1107" i="1"/>
  <c r="O1107" i="1" s="1"/>
  <c r="Z1107" i="1" s="1"/>
  <c r="K1108" i="1"/>
  <c r="W1108" i="1" s="1"/>
  <c r="M1108" i="1"/>
  <c r="N1108" i="1"/>
  <c r="O1108" i="1" s="1"/>
  <c r="Z1108" i="1" s="1"/>
  <c r="K1109" i="1"/>
  <c r="W1109" i="1" s="1"/>
  <c r="M1109" i="1"/>
  <c r="N1109" i="1"/>
  <c r="O1109" i="1" s="1"/>
  <c r="Z1109" i="1" s="1"/>
  <c r="K1110" i="1"/>
  <c r="W1110" i="1" s="1"/>
  <c r="M1110" i="1"/>
  <c r="N1110" i="1"/>
  <c r="O1110" i="1" s="1"/>
  <c r="Z1110" i="1" s="1"/>
  <c r="K1111" i="1"/>
  <c r="W1111" i="1" s="1"/>
  <c r="M1111" i="1"/>
  <c r="N1111" i="1"/>
  <c r="O1111" i="1" s="1"/>
  <c r="Z1111" i="1" s="1"/>
  <c r="K1112" i="1"/>
  <c r="W1112" i="1" s="1"/>
  <c r="K1114" i="1"/>
  <c r="W1114" i="1" s="1"/>
  <c r="AC1114" i="1" s="1"/>
  <c r="K1115" i="1"/>
  <c r="W1115" i="1" s="1"/>
  <c r="AC1115" i="1" s="1"/>
  <c r="K1116" i="1"/>
  <c r="W1116" i="1" s="1"/>
  <c r="AC1116" i="1" s="1"/>
  <c r="K1117" i="1"/>
  <c r="W1117" i="1" s="1"/>
  <c r="AC1117" i="1" s="1"/>
  <c r="K1118" i="1"/>
  <c r="W1118" i="1" s="1"/>
  <c r="K1120" i="1"/>
  <c r="W1120" i="1" s="1"/>
  <c r="AC1120" i="1" s="1"/>
  <c r="K1121" i="1"/>
  <c r="W1121" i="1" s="1"/>
  <c r="AC1121" i="1" s="1"/>
  <c r="K1122" i="1"/>
  <c r="W1122" i="1" s="1"/>
  <c r="AC1122" i="1" s="1"/>
  <c r="K1123" i="1"/>
  <c r="W1123" i="1" s="1"/>
  <c r="AC1123" i="1" s="1"/>
  <c r="K1124" i="1"/>
  <c r="W1124" i="1" s="1"/>
  <c r="AC1124" i="1" s="1"/>
  <c r="K1125" i="1"/>
  <c r="W1125" i="1" s="1"/>
  <c r="AC1125" i="1" s="1"/>
  <c r="K1126" i="1"/>
  <c r="W1126" i="1" s="1"/>
  <c r="AC1126" i="1" s="1"/>
  <c r="K1127" i="1"/>
  <c r="W1127" i="1" s="1"/>
  <c r="AC1127" i="1" s="1"/>
  <c r="K1128" i="1"/>
  <c r="W1128" i="1" s="1"/>
  <c r="AC1128" i="1" s="1"/>
  <c r="K1129" i="1"/>
  <c r="W1129" i="1" s="1"/>
  <c r="AC1129" i="1" s="1"/>
  <c r="K1130" i="1"/>
  <c r="W1130" i="1" s="1"/>
  <c r="AC1130" i="1" s="1"/>
  <c r="K1131" i="1"/>
  <c r="W1131" i="1" s="1"/>
  <c r="AC1131" i="1" s="1"/>
  <c r="K1132" i="1"/>
  <c r="W1132" i="1" s="1"/>
  <c r="AC1132" i="1" s="1"/>
  <c r="K1133" i="1"/>
  <c r="W1133" i="1" s="1"/>
  <c r="AC1133" i="1" s="1"/>
  <c r="K1134" i="1"/>
  <c r="W1134" i="1" s="1"/>
  <c r="AC1134" i="1" s="1"/>
  <c r="K1135" i="1"/>
  <c r="W1135" i="1" s="1"/>
  <c r="AC1135" i="1" s="1"/>
  <c r="K1136" i="1"/>
  <c r="W1136" i="1" s="1"/>
  <c r="AC1136" i="1" s="1"/>
  <c r="K1137" i="1"/>
  <c r="W1137" i="1" s="1"/>
  <c r="AC1137" i="1" s="1"/>
  <c r="K1138" i="1"/>
  <c r="W1138" i="1" s="1"/>
  <c r="AC1138" i="1" s="1"/>
  <c r="K1139" i="1"/>
  <c r="W1139" i="1" s="1"/>
  <c r="AC1139" i="1" s="1"/>
  <c r="K1140" i="1"/>
  <c r="W1140" i="1" s="1"/>
  <c r="AC1140" i="1" s="1"/>
  <c r="K1141" i="1"/>
  <c r="W1141" i="1" s="1"/>
  <c r="AC1141" i="1" s="1"/>
  <c r="K1142" i="1"/>
  <c r="W1142" i="1" s="1"/>
  <c r="AC1142" i="1" s="1"/>
  <c r="K1143" i="1"/>
  <c r="W1143" i="1" s="1"/>
  <c r="AC1143" i="1" s="1"/>
  <c r="K1144" i="1"/>
  <c r="W1144" i="1" s="1"/>
  <c r="AC1144" i="1" s="1"/>
  <c r="K1145" i="1"/>
  <c r="W1145" i="1" s="1"/>
  <c r="AC1145" i="1" s="1"/>
  <c r="K1146" i="1"/>
  <c r="W1146" i="1" s="1"/>
  <c r="AC1146" i="1" s="1"/>
  <c r="K1147" i="1"/>
  <c r="W1147" i="1" s="1"/>
  <c r="AC1147" i="1" s="1"/>
  <c r="K1148" i="1"/>
  <c r="W1148" i="1" s="1"/>
  <c r="AC1148" i="1" s="1"/>
  <c r="K1149" i="1"/>
  <c r="W1149" i="1" s="1"/>
  <c r="AC1149" i="1" s="1"/>
  <c r="K1151" i="1"/>
  <c r="W1151" i="1" s="1"/>
  <c r="AC1151" i="1" s="1"/>
  <c r="K1152" i="1"/>
  <c r="W1152" i="1" s="1"/>
  <c r="AC1152" i="1" s="1"/>
  <c r="K1153" i="1"/>
  <c r="W1153" i="1" s="1"/>
  <c r="AC1153" i="1" s="1"/>
  <c r="K1154" i="1"/>
  <c r="W1154" i="1" s="1"/>
  <c r="AC1154" i="1" s="1"/>
  <c r="K1155" i="1"/>
  <c r="W1155" i="1" s="1"/>
  <c r="AC1155" i="1" s="1"/>
  <c r="K1156" i="1"/>
  <c r="W1156" i="1" s="1"/>
  <c r="AC1156" i="1" s="1"/>
  <c r="K1157" i="1"/>
  <c r="W1157" i="1" s="1"/>
  <c r="AC1157" i="1" s="1"/>
  <c r="K1158" i="1"/>
  <c r="W1158" i="1" s="1"/>
  <c r="AC1158" i="1" s="1"/>
  <c r="K1159" i="1"/>
  <c r="W1159" i="1" s="1"/>
  <c r="AC1159" i="1" s="1"/>
  <c r="K1160" i="1"/>
  <c r="W1160" i="1" s="1"/>
  <c r="AC1160" i="1" s="1"/>
  <c r="K1161" i="1"/>
  <c r="W1161" i="1" s="1"/>
  <c r="AC1161" i="1" s="1"/>
  <c r="K1162" i="1"/>
  <c r="W1162" i="1" s="1"/>
  <c r="AC1162" i="1" s="1"/>
  <c r="K1163" i="1"/>
  <c r="W1163" i="1" s="1"/>
  <c r="AC1163" i="1" s="1"/>
  <c r="K1164" i="1"/>
  <c r="W1164" i="1" s="1"/>
  <c r="AC1164" i="1" s="1"/>
  <c r="K1165" i="1"/>
  <c r="W1165" i="1" s="1"/>
  <c r="AC1165" i="1" s="1"/>
  <c r="K1166" i="1"/>
  <c r="W1166" i="1" s="1"/>
  <c r="AC1166" i="1" s="1"/>
  <c r="K1167" i="1"/>
  <c r="W1167" i="1" s="1"/>
  <c r="AC1167" i="1" s="1"/>
  <c r="K1168" i="1"/>
  <c r="W1168" i="1" s="1"/>
  <c r="AC1168" i="1" s="1"/>
  <c r="K1169" i="1"/>
  <c r="W1169" i="1" s="1"/>
  <c r="AC1169" i="1" s="1"/>
  <c r="W1170" i="1"/>
  <c r="AC1170" i="1" s="1"/>
  <c r="K1171" i="1"/>
  <c r="W1171" i="1" s="1"/>
  <c r="AC1171" i="1" s="1"/>
  <c r="K1172" i="1"/>
  <c r="W1172" i="1" s="1"/>
  <c r="AC1172" i="1" s="1"/>
  <c r="K1173" i="1"/>
  <c r="W1173" i="1" s="1"/>
  <c r="AC1173" i="1" s="1"/>
  <c r="K1174" i="1"/>
  <c r="K1175" i="1"/>
  <c r="K1176" i="1"/>
  <c r="K1177" i="1"/>
  <c r="K1178" i="1"/>
  <c r="K1180" i="1"/>
  <c r="W1180" i="1" s="1"/>
  <c r="AC1180" i="1" s="1"/>
  <c r="K1181" i="1"/>
  <c r="W1181" i="1" s="1"/>
  <c r="K1182" i="1"/>
  <c r="W1182" i="1" s="1"/>
  <c r="AC1182" i="1" s="1"/>
  <c r="K1183" i="1"/>
  <c r="W1183" i="1" s="1"/>
  <c r="AC1183" i="1" s="1"/>
  <c r="K1184" i="1"/>
  <c r="W1184" i="1" s="1"/>
  <c r="AC1184" i="1" s="1"/>
  <c r="K1185" i="1"/>
  <c r="W1185" i="1" s="1"/>
  <c r="K1186" i="1"/>
  <c r="W1186" i="1" s="1"/>
  <c r="AC1186" i="1" s="1"/>
  <c r="K1188" i="1"/>
  <c r="W1188" i="1" s="1"/>
  <c r="AC1188" i="1" s="1"/>
  <c r="K1189" i="1"/>
  <c r="W1189" i="1" s="1"/>
  <c r="AC1189" i="1" s="1"/>
  <c r="B1107" i="1"/>
  <c r="C1107" i="1"/>
  <c r="B1108" i="1"/>
  <c r="C1108" i="1"/>
  <c r="B1109" i="1"/>
  <c r="C1109" i="1"/>
  <c r="B1110" i="1"/>
  <c r="C1110" i="1"/>
  <c r="B1115" i="1"/>
  <c r="C1115" i="1"/>
  <c r="B1116" i="1"/>
  <c r="C1116" i="1"/>
  <c r="B1117" i="1"/>
  <c r="C1117" i="1"/>
  <c r="B1118" i="1"/>
  <c r="C1118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AB1100" i="1"/>
  <c r="AB1101" i="1"/>
  <c r="AB1102" i="1"/>
  <c r="AB1103" i="1"/>
  <c r="AB1104" i="1"/>
  <c r="AB1105" i="1"/>
  <c r="AB1106" i="1"/>
  <c r="K1106" i="1"/>
  <c r="M1106" i="1"/>
  <c r="N1106" i="1"/>
  <c r="O1106" i="1" s="1"/>
  <c r="Z1106" i="1" s="1"/>
  <c r="K1105" i="1"/>
  <c r="M1105" i="1"/>
  <c r="N1105" i="1"/>
  <c r="O1105" i="1" s="1"/>
  <c r="Z1105" i="1" s="1"/>
  <c r="K1104" i="1"/>
  <c r="M1104" i="1"/>
  <c r="N1104" i="1"/>
  <c r="O1104" i="1" s="1"/>
  <c r="Z1104" i="1" s="1"/>
  <c r="K1103" i="1"/>
  <c r="M1103" i="1"/>
  <c r="N1103" i="1"/>
  <c r="O1103" i="1" s="1"/>
  <c r="Z1103" i="1" s="1"/>
  <c r="K1102" i="1"/>
  <c r="M1102" i="1"/>
  <c r="N1102" i="1"/>
  <c r="O1102" i="1" s="1"/>
  <c r="Z1102" i="1" s="1"/>
  <c r="K1101" i="1"/>
  <c r="M1101" i="1"/>
  <c r="N1101" i="1"/>
  <c r="O1101" i="1" s="1"/>
  <c r="Z1101" i="1" s="1"/>
  <c r="K1100" i="1"/>
  <c r="W1100" i="1" s="1"/>
  <c r="M1100" i="1"/>
  <c r="N1100" i="1"/>
  <c r="O1100" i="1" s="1"/>
  <c r="Z1100" i="1" s="1"/>
  <c r="K1099" i="1"/>
  <c r="W1099" i="1" s="1"/>
  <c r="K1098" i="1"/>
  <c r="W1098" i="1" s="1"/>
  <c r="K1097" i="1"/>
  <c r="W1097" i="1" s="1"/>
  <c r="K1096" i="1"/>
  <c r="W1096" i="1" s="1"/>
  <c r="K1095" i="1"/>
  <c r="W1095" i="1" s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K1079" i="1"/>
  <c r="W1079" i="1" s="1"/>
  <c r="K1080" i="1"/>
  <c r="W1080" i="1" s="1"/>
  <c r="K1081" i="1"/>
  <c r="W1081" i="1" s="1"/>
  <c r="K1082" i="1"/>
  <c r="W1082" i="1" s="1"/>
  <c r="K1083" i="1"/>
  <c r="W1083" i="1" s="1"/>
  <c r="K1084" i="1"/>
  <c r="W1084" i="1" s="1"/>
  <c r="K1085" i="1"/>
  <c r="W1085" i="1" s="1"/>
  <c r="K1086" i="1"/>
  <c r="W1086" i="1" s="1"/>
  <c r="K1087" i="1"/>
  <c r="W1087" i="1" s="1"/>
  <c r="K1088" i="1"/>
  <c r="W1088" i="1" s="1"/>
  <c r="K1089" i="1"/>
  <c r="W1089" i="1" s="1"/>
  <c r="K1090" i="1"/>
  <c r="W1090" i="1" s="1"/>
  <c r="K1091" i="1"/>
  <c r="W1091" i="1" s="1"/>
  <c r="K1092" i="1"/>
  <c r="W1092" i="1" s="1"/>
  <c r="K1093" i="1"/>
  <c r="W1093" i="1" s="1"/>
  <c r="K1094" i="1"/>
  <c r="W1094" i="1" s="1"/>
  <c r="M1079" i="1"/>
  <c r="N1079" i="1"/>
  <c r="O1079" i="1" s="1"/>
  <c r="Z1079" i="1" s="1"/>
  <c r="K1078" i="1"/>
  <c r="W1078" i="1" s="1"/>
  <c r="B1078" i="1"/>
  <c r="C1078" i="1"/>
  <c r="B1079" i="1"/>
  <c r="C1079" i="1"/>
  <c r="B1080" i="1"/>
  <c r="C1080" i="1"/>
  <c r="B1081" i="1"/>
  <c r="C1081" i="1"/>
  <c r="B1082" i="1"/>
  <c r="C1082" i="1"/>
  <c r="K1077" i="1"/>
  <c r="K1076" i="1"/>
  <c r="K1075" i="1"/>
  <c r="K1074" i="1"/>
  <c r="K1073" i="1"/>
  <c r="X1185" i="1" l="1"/>
  <c r="AC1185" i="1"/>
  <c r="W1174" i="1"/>
  <c r="AC1174" i="1" s="1"/>
  <c r="W1176" i="1"/>
  <c r="AC1176" i="1" s="1"/>
  <c r="AC1111" i="1"/>
  <c r="AC1175" i="1"/>
  <c r="W1175" i="1"/>
  <c r="AC1181" i="1"/>
  <c r="W1178" i="1"/>
  <c r="AC1178" i="1" s="1"/>
  <c r="W1177" i="1"/>
  <c r="AC1177" i="1" s="1"/>
  <c r="AC1118" i="1"/>
  <c r="AC1109" i="1"/>
  <c r="AC1110" i="1"/>
  <c r="AC1112" i="1"/>
  <c r="W1104" i="1"/>
  <c r="AC1104" i="1" s="1"/>
  <c r="W1103" i="1"/>
  <c r="AC1103" i="1" s="1"/>
  <c r="W1102" i="1"/>
  <c r="AC1102" i="1" s="1"/>
  <c r="W1106" i="1"/>
  <c r="AC1106" i="1" s="1"/>
  <c r="W1101" i="1"/>
  <c r="AC1101" i="1" s="1"/>
  <c r="W1105" i="1"/>
  <c r="AC1105" i="1" s="1"/>
  <c r="AC1108" i="1"/>
  <c r="AC1107" i="1"/>
  <c r="AC1100" i="1"/>
  <c r="AC1079" i="1"/>
  <c r="X1186" i="1" l="1"/>
  <c r="AD1185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K1053" i="1"/>
  <c r="W1053" i="1" s="1"/>
  <c r="M1053" i="1"/>
  <c r="N1053" i="1"/>
  <c r="O1053" i="1" s="1"/>
  <c r="Z1053" i="1" s="1"/>
  <c r="B1053" i="1"/>
  <c r="C1053" i="1"/>
  <c r="B1054" i="1"/>
  <c r="C1054" i="1"/>
  <c r="N1048" i="1"/>
  <c r="O1048" i="1" s="1"/>
  <c r="Z1048" i="1" s="1"/>
  <c r="AB1045" i="1"/>
  <c r="AB1046" i="1"/>
  <c r="AB1047" i="1"/>
  <c r="AB1048" i="1"/>
  <c r="AB1049" i="1"/>
  <c r="AB1050" i="1"/>
  <c r="AB1051" i="1"/>
  <c r="W1073" i="1"/>
  <c r="W1074" i="1"/>
  <c r="W1075" i="1"/>
  <c r="W1076" i="1"/>
  <c r="W1077" i="1"/>
  <c r="M1047" i="1"/>
  <c r="M1048" i="1"/>
  <c r="M1049" i="1"/>
  <c r="M1050" i="1"/>
  <c r="M1051" i="1"/>
  <c r="K1047" i="1"/>
  <c r="W1047" i="1" s="1"/>
  <c r="K1048" i="1"/>
  <c r="W1048" i="1" s="1"/>
  <c r="K1049" i="1"/>
  <c r="W1049" i="1" s="1"/>
  <c r="K1050" i="1"/>
  <c r="W1050" i="1" s="1"/>
  <c r="K1051" i="1"/>
  <c r="W1051" i="1" s="1"/>
  <c r="K1052" i="1"/>
  <c r="W1052" i="1" s="1"/>
  <c r="K1054" i="1"/>
  <c r="W1054" i="1" s="1"/>
  <c r="B1048" i="1"/>
  <c r="C1048" i="1"/>
  <c r="B1049" i="1"/>
  <c r="C1049" i="1"/>
  <c r="B1050" i="1"/>
  <c r="C1050" i="1"/>
  <c r="B1073" i="1"/>
  <c r="C1073" i="1"/>
  <c r="B1074" i="1"/>
  <c r="C1074" i="1"/>
  <c r="B1075" i="1"/>
  <c r="C1075" i="1"/>
  <c r="B1076" i="1"/>
  <c r="C1076" i="1"/>
  <c r="B1077" i="1"/>
  <c r="C1077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AB1040" i="1"/>
  <c r="AB1041" i="1"/>
  <c r="AB1042" i="1"/>
  <c r="AB1043" i="1"/>
  <c r="AB1044" i="1"/>
  <c r="M1040" i="1"/>
  <c r="N1040" i="1"/>
  <c r="O1040" i="1" s="1"/>
  <c r="Z1040" i="1" s="1"/>
  <c r="M1041" i="1"/>
  <c r="N1041" i="1"/>
  <c r="O1041" i="1" s="1"/>
  <c r="Z1041" i="1" s="1"/>
  <c r="M1042" i="1"/>
  <c r="N1042" i="1"/>
  <c r="O1042" i="1" s="1"/>
  <c r="Z1042" i="1" s="1"/>
  <c r="M1043" i="1"/>
  <c r="N1043" i="1"/>
  <c r="O1043" i="1" s="1"/>
  <c r="Z1043" i="1" s="1"/>
  <c r="M1044" i="1"/>
  <c r="N1044" i="1"/>
  <c r="O1044" i="1" s="1"/>
  <c r="Z1044" i="1" s="1"/>
  <c r="M1045" i="1"/>
  <c r="N1045" i="1"/>
  <c r="O1045" i="1" s="1"/>
  <c r="Z1045" i="1" s="1"/>
  <c r="M1046" i="1"/>
  <c r="N1046" i="1"/>
  <c r="O1046" i="1" s="1"/>
  <c r="N1047" i="1"/>
  <c r="O1047" i="1" s="1"/>
  <c r="Z1047" i="1" s="1"/>
  <c r="N1049" i="1"/>
  <c r="O1049" i="1" s="1"/>
  <c r="Z1049" i="1" s="1"/>
  <c r="N1050" i="1"/>
  <c r="O1050" i="1" s="1"/>
  <c r="Z1050" i="1" s="1"/>
  <c r="N1051" i="1"/>
  <c r="O1051" i="1" s="1"/>
  <c r="Z1051" i="1" s="1"/>
  <c r="M1052" i="1"/>
  <c r="N1052" i="1"/>
  <c r="O1052" i="1" s="1"/>
  <c r="Z1052" i="1" s="1"/>
  <c r="M1054" i="1"/>
  <c r="N1054" i="1"/>
  <c r="O1054" i="1" s="1"/>
  <c r="Z1054" i="1" s="1"/>
  <c r="M1055" i="1"/>
  <c r="N1055" i="1"/>
  <c r="O1055" i="1" s="1"/>
  <c r="Z1055" i="1" s="1"/>
  <c r="M1056" i="1"/>
  <c r="N1056" i="1"/>
  <c r="O1056" i="1" s="1"/>
  <c r="Z1056" i="1" s="1"/>
  <c r="M1057" i="1"/>
  <c r="N1057" i="1"/>
  <c r="O1057" i="1" s="1"/>
  <c r="Z1057" i="1" s="1"/>
  <c r="M1058" i="1"/>
  <c r="N1058" i="1"/>
  <c r="O1058" i="1" s="1"/>
  <c r="Z1058" i="1" s="1"/>
  <c r="M1059" i="1"/>
  <c r="N1059" i="1"/>
  <c r="O1059" i="1" s="1"/>
  <c r="Z1059" i="1" s="1"/>
  <c r="M1060" i="1"/>
  <c r="N1060" i="1"/>
  <c r="O1060" i="1" s="1"/>
  <c r="Z1060" i="1" s="1"/>
  <c r="M1061" i="1"/>
  <c r="N1061" i="1"/>
  <c r="O1061" i="1" s="1"/>
  <c r="Z1061" i="1" s="1"/>
  <c r="M1062" i="1"/>
  <c r="N1062" i="1"/>
  <c r="O1062" i="1" s="1"/>
  <c r="Z1062" i="1" s="1"/>
  <c r="M1063" i="1"/>
  <c r="N1063" i="1"/>
  <c r="O1063" i="1" s="1"/>
  <c r="Z1063" i="1" s="1"/>
  <c r="M1064" i="1"/>
  <c r="N1064" i="1"/>
  <c r="O1064" i="1" s="1"/>
  <c r="Z1064" i="1" s="1"/>
  <c r="M1065" i="1"/>
  <c r="N1065" i="1"/>
  <c r="O1065" i="1" s="1"/>
  <c r="Z1065" i="1" s="1"/>
  <c r="M1066" i="1"/>
  <c r="N1066" i="1"/>
  <c r="O1066" i="1" s="1"/>
  <c r="Z1066" i="1" s="1"/>
  <c r="M1067" i="1"/>
  <c r="N1067" i="1"/>
  <c r="O1067" i="1" s="1"/>
  <c r="Z1067" i="1" s="1"/>
  <c r="M1068" i="1"/>
  <c r="N1068" i="1"/>
  <c r="O1068" i="1" s="1"/>
  <c r="Z1068" i="1" s="1"/>
  <c r="M1069" i="1"/>
  <c r="N1069" i="1"/>
  <c r="O1069" i="1" s="1"/>
  <c r="Z1069" i="1" s="1"/>
  <c r="M1070" i="1"/>
  <c r="N1070" i="1"/>
  <c r="O1070" i="1" s="1"/>
  <c r="Z1070" i="1" s="1"/>
  <c r="M1071" i="1"/>
  <c r="N1071" i="1"/>
  <c r="O1071" i="1" s="1"/>
  <c r="Z1071" i="1" s="1"/>
  <c r="M1072" i="1"/>
  <c r="N1072" i="1"/>
  <c r="O1072" i="1" s="1"/>
  <c r="Z1072" i="1" s="1"/>
  <c r="M1073" i="1"/>
  <c r="N1073" i="1"/>
  <c r="O1073" i="1" s="1"/>
  <c r="Z1073" i="1" s="1"/>
  <c r="M1074" i="1"/>
  <c r="N1074" i="1"/>
  <c r="O1074" i="1" s="1"/>
  <c r="Z1074" i="1" s="1"/>
  <c r="M1075" i="1"/>
  <c r="N1075" i="1"/>
  <c r="O1075" i="1" s="1"/>
  <c r="Z1075" i="1" s="1"/>
  <c r="M1076" i="1"/>
  <c r="N1076" i="1"/>
  <c r="O1076" i="1" s="1"/>
  <c r="Z1076" i="1" s="1"/>
  <c r="M1077" i="1"/>
  <c r="N1077" i="1"/>
  <c r="O1077" i="1" s="1"/>
  <c r="Z1077" i="1" s="1"/>
  <c r="M1078" i="1"/>
  <c r="N1078" i="1"/>
  <c r="O1078" i="1" s="1"/>
  <c r="Z1078" i="1" s="1"/>
  <c r="AC1078" i="1" s="1"/>
  <c r="M1080" i="1"/>
  <c r="N1080" i="1"/>
  <c r="O1080" i="1" s="1"/>
  <c r="Z1080" i="1" s="1"/>
  <c r="M1081" i="1"/>
  <c r="N1081" i="1"/>
  <c r="O1081" i="1" s="1"/>
  <c r="Z1081" i="1" s="1"/>
  <c r="AC1081" i="1" s="1"/>
  <c r="M1082" i="1"/>
  <c r="N1082" i="1"/>
  <c r="O1082" i="1" s="1"/>
  <c r="Z1082" i="1" s="1"/>
  <c r="AC1082" i="1" s="1"/>
  <c r="M1083" i="1"/>
  <c r="N1083" i="1"/>
  <c r="O1083" i="1" s="1"/>
  <c r="Z1083" i="1" s="1"/>
  <c r="AC1083" i="1" s="1"/>
  <c r="M1084" i="1"/>
  <c r="N1084" i="1"/>
  <c r="O1084" i="1" s="1"/>
  <c r="Z1084" i="1" s="1"/>
  <c r="AC1084" i="1" s="1"/>
  <c r="M1085" i="1"/>
  <c r="N1085" i="1"/>
  <c r="O1085" i="1" s="1"/>
  <c r="Z1085" i="1" s="1"/>
  <c r="AC1085" i="1" s="1"/>
  <c r="M1086" i="1"/>
  <c r="N1086" i="1"/>
  <c r="O1086" i="1" s="1"/>
  <c r="Z1086" i="1" s="1"/>
  <c r="AC1086" i="1" s="1"/>
  <c r="M1087" i="1"/>
  <c r="N1087" i="1"/>
  <c r="O1087" i="1" s="1"/>
  <c r="Z1087" i="1" s="1"/>
  <c r="AC1087" i="1" s="1"/>
  <c r="M1088" i="1"/>
  <c r="N1088" i="1"/>
  <c r="O1088" i="1" s="1"/>
  <c r="Z1088" i="1" s="1"/>
  <c r="AC1088" i="1" s="1"/>
  <c r="M1089" i="1"/>
  <c r="N1089" i="1"/>
  <c r="O1089" i="1" s="1"/>
  <c r="Z1089" i="1" s="1"/>
  <c r="AC1089" i="1" s="1"/>
  <c r="M1090" i="1"/>
  <c r="N1090" i="1"/>
  <c r="O1090" i="1" s="1"/>
  <c r="Z1090" i="1" s="1"/>
  <c r="AC1090" i="1" s="1"/>
  <c r="M1091" i="1"/>
  <c r="N1091" i="1"/>
  <c r="O1091" i="1" s="1"/>
  <c r="Z1091" i="1" s="1"/>
  <c r="AC1091" i="1" s="1"/>
  <c r="M1092" i="1"/>
  <c r="N1092" i="1"/>
  <c r="O1092" i="1" s="1"/>
  <c r="Z1092" i="1" s="1"/>
  <c r="AC1092" i="1" s="1"/>
  <c r="M1093" i="1"/>
  <c r="N1093" i="1"/>
  <c r="O1093" i="1" s="1"/>
  <c r="Z1093" i="1" s="1"/>
  <c r="AC1093" i="1" s="1"/>
  <c r="M1094" i="1"/>
  <c r="N1094" i="1"/>
  <c r="O1094" i="1" s="1"/>
  <c r="Z1094" i="1" s="1"/>
  <c r="AC1094" i="1" s="1"/>
  <c r="M1095" i="1"/>
  <c r="N1095" i="1"/>
  <c r="O1095" i="1" s="1"/>
  <c r="Z1095" i="1" s="1"/>
  <c r="AC1095" i="1" s="1"/>
  <c r="M1096" i="1"/>
  <c r="N1096" i="1"/>
  <c r="O1096" i="1" s="1"/>
  <c r="Z1096" i="1" s="1"/>
  <c r="AC1096" i="1" s="1"/>
  <c r="M1097" i="1"/>
  <c r="N1097" i="1"/>
  <c r="O1097" i="1" s="1"/>
  <c r="Z1097" i="1" s="1"/>
  <c r="AC1097" i="1" s="1"/>
  <c r="M1098" i="1"/>
  <c r="N1098" i="1"/>
  <c r="O1098" i="1" s="1"/>
  <c r="Z1098" i="1" s="1"/>
  <c r="AC1098" i="1" s="1"/>
  <c r="M1099" i="1"/>
  <c r="N1099" i="1"/>
  <c r="O1099" i="1" s="1"/>
  <c r="Z1099" i="1" s="1"/>
  <c r="AC1099" i="1" s="1"/>
  <c r="K1040" i="1"/>
  <c r="W1040" i="1" s="1"/>
  <c r="K1041" i="1"/>
  <c r="W1041" i="1" s="1"/>
  <c r="K1042" i="1"/>
  <c r="W1042" i="1" s="1"/>
  <c r="K1043" i="1"/>
  <c r="W1043" i="1" s="1"/>
  <c r="K1044" i="1"/>
  <c r="W1044" i="1" s="1"/>
  <c r="K1045" i="1"/>
  <c r="W1045" i="1" s="1"/>
  <c r="K1046" i="1"/>
  <c r="W1046" i="1" s="1"/>
  <c r="K1055" i="1"/>
  <c r="W1055" i="1" s="1"/>
  <c r="K1056" i="1"/>
  <c r="W1056" i="1" s="1"/>
  <c r="K1057" i="1"/>
  <c r="W1057" i="1" s="1"/>
  <c r="K1058" i="1"/>
  <c r="W1058" i="1" s="1"/>
  <c r="K1059" i="1"/>
  <c r="W1059" i="1" s="1"/>
  <c r="K1060" i="1"/>
  <c r="W1060" i="1" s="1"/>
  <c r="K1061" i="1"/>
  <c r="W1061" i="1" s="1"/>
  <c r="K1062" i="1"/>
  <c r="W1062" i="1" s="1"/>
  <c r="K1063" i="1"/>
  <c r="W1063" i="1" s="1"/>
  <c r="K1064" i="1"/>
  <c r="W1064" i="1" s="1"/>
  <c r="K1065" i="1"/>
  <c r="W1065" i="1" s="1"/>
  <c r="K1066" i="1"/>
  <c r="W1066" i="1" s="1"/>
  <c r="K1067" i="1"/>
  <c r="W1067" i="1" s="1"/>
  <c r="K1068" i="1"/>
  <c r="W1068" i="1" s="1"/>
  <c r="K1069" i="1"/>
  <c r="W1069" i="1" s="1"/>
  <c r="K1070" i="1"/>
  <c r="W1070" i="1" s="1"/>
  <c r="K1071" i="1"/>
  <c r="W1071" i="1" s="1"/>
  <c r="K1072" i="1"/>
  <c r="W1072" i="1" s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51" i="1"/>
  <c r="C1051" i="1"/>
  <c r="B1052" i="1"/>
  <c r="C1052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K1034" i="1"/>
  <c r="W1034" i="1" s="1"/>
  <c r="AB1032" i="1"/>
  <c r="AB1033" i="1"/>
  <c r="AB1034" i="1"/>
  <c r="AB1035" i="1"/>
  <c r="AB1036" i="1"/>
  <c r="AB1037" i="1"/>
  <c r="AB1038" i="1"/>
  <c r="AB1039" i="1"/>
  <c r="N1029" i="1"/>
  <c r="O1029" i="1" s="1"/>
  <c r="N1030" i="1"/>
  <c r="O1030" i="1" s="1"/>
  <c r="N1031" i="1"/>
  <c r="O1031" i="1" s="1"/>
  <c r="N1032" i="1"/>
  <c r="O1032" i="1" s="1"/>
  <c r="N1033" i="1"/>
  <c r="O1033" i="1" s="1"/>
  <c r="Z1033" i="1" s="1"/>
  <c r="N1034" i="1"/>
  <c r="O1034" i="1" s="1"/>
  <c r="Z1034" i="1" s="1"/>
  <c r="N1035" i="1"/>
  <c r="O1035" i="1" s="1"/>
  <c r="Z1035" i="1" s="1"/>
  <c r="N1036" i="1"/>
  <c r="O1036" i="1" s="1"/>
  <c r="Z1036" i="1" s="1"/>
  <c r="N1037" i="1"/>
  <c r="O1037" i="1" s="1"/>
  <c r="Z1037" i="1" s="1"/>
  <c r="N1038" i="1"/>
  <c r="O1038" i="1" s="1"/>
  <c r="Z1038" i="1" s="1"/>
  <c r="N1039" i="1"/>
  <c r="O1039" i="1" s="1"/>
  <c r="Z1039" i="1" s="1"/>
  <c r="M1030" i="1"/>
  <c r="M1031" i="1"/>
  <c r="M1032" i="1"/>
  <c r="M1033" i="1"/>
  <c r="M1034" i="1"/>
  <c r="M1035" i="1"/>
  <c r="M1036" i="1"/>
  <c r="M1037" i="1"/>
  <c r="M1038" i="1"/>
  <c r="M1039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K1031" i="1"/>
  <c r="K1032" i="1"/>
  <c r="K1033" i="1"/>
  <c r="W1033" i="1" s="1"/>
  <c r="K1035" i="1"/>
  <c r="W1035" i="1" s="1"/>
  <c r="K1036" i="1"/>
  <c r="W1036" i="1" s="1"/>
  <c r="K1037" i="1"/>
  <c r="W1037" i="1" s="1"/>
  <c r="X1187" i="1" l="1"/>
  <c r="AD1186" i="1"/>
  <c r="AC1057" i="1"/>
  <c r="AC1077" i="1"/>
  <c r="AC1053" i="1"/>
  <c r="AC1076" i="1"/>
  <c r="AC1075" i="1"/>
  <c r="AC1080" i="1"/>
  <c r="AC1052" i="1"/>
  <c r="AC1073" i="1"/>
  <c r="AC1071" i="1"/>
  <c r="AC1067" i="1"/>
  <c r="AC1063" i="1"/>
  <c r="AC1059" i="1"/>
  <c r="AC1070" i="1"/>
  <c r="AC1066" i="1"/>
  <c r="AC1062" i="1"/>
  <c r="AC1058" i="1"/>
  <c r="AC1074" i="1"/>
  <c r="AC1072" i="1"/>
  <c r="AC1069" i="1"/>
  <c r="AC1068" i="1"/>
  <c r="AC1065" i="1"/>
  <c r="AC1064" i="1"/>
  <c r="AC1061" i="1"/>
  <c r="AC1060" i="1"/>
  <c r="AC1056" i="1"/>
  <c r="AC1055" i="1"/>
  <c r="AC1054" i="1"/>
  <c r="AC1051" i="1"/>
  <c r="AC1050" i="1"/>
  <c r="AC1049" i="1"/>
  <c r="AC1048" i="1"/>
  <c r="AC1047" i="1"/>
  <c r="Z1046" i="1"/>
  <c r="AC1046" i="1" s="1"/>
  <c r="AC1045" i="1"/>
  <c r="AC1041" i="1"/>
  <c r="AC1044" i="1"/>
  <c r="AC1043" i="1"/>
  <c r="AC1042" i="1"/>
  <c r="AC1040" i="1"/>
  <c r="AC1034" i="1"/>
  <c r="AC1036" i="1"/>
  <c r="AC1035" i="1"/>
  <c r="AC1037" i="1"/>
  <c r="AC1033" i="1"/>
  <c r="K1028" i="1"/>
  <c r="K1029" i="1"/>
  <c r="K1030" i="1"/>
  <c r="K1038" i="1"/>
  <c r="W1038" i="1" s="1"/>
  <c r="AC1038" i="1" s="1"/>
  <c r="K1039" i="1"/>
  <c r="W1039" i="1" s="1"/>
  <c r="AC1039" i="1" s="1"/>
  <c r="K1021" i="1"/>
  <c r="K1022" i="1"/>
  <c r="K1023" i="1"/>
  <c r="K1024" i="1"/>
  <c r="K1025" i="1"/>
  <c r="K1026" i="1"/>
  <c r="K1027" i="1"/>
  <c r="X1188" i="1" l="1"/>
  <c r="AD1187" i="1"/>
  <c r="N1019" i="1"/>
  <c r="N1020" i="1"/>
  <c r="N1021" i="1"/>
  <c r="N1022" i="1"/>
  <c r="N1023" i="1"/>
  <c r="N1024" i="1"/>
  <c r="N1025" i="1"/>
  <c r="N1026" i="1"/>
  <c r="N1027" i="1"/>
  <c r="X1189" i="1" l="1"/>
  <c r="AD1189" i="1" s="1"/>
  <c r="AD1188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N1006" i="1"/>
  <c r="O1006" i="1" s="1"/>
  <c r="Z1006" i="1" s="1"/>
  <c r="N1007" i="1"/>
  <c r="O1007" i="1" s="1"/>
  <c r="Z1007" i="1" s="1"/>
  <c r="M1006" i="1"/>
  <c r="M1007" i="1"/>
  <c r="M1008" i="1"/>
  <c r="M1009" i="1"/>
  <c r="M1010" i="1"/>
  <c r="K1006" i="1"/>
  <c r="W1006" i="1" s="1"/>
  <c r="B1006" i="1"/>
  <c r="C1006" i="1"/>
  <c r="M1002" i="1"/>
  <c r="K991" i="1"/>
  <c r="W991" i="1" s="1"/>
  <c r="M991" i="1"/>
  <c r="N991" i="1"/>
  <c r="O991" i="1" s="1"/>
  <c r="Z991" i="1" s="1"/>
  <c r="K992" i="1"/>
  <c r="W992" i="1" s="1"/>
  <c r="M992" i="1"/>
  <c r="N992" i="1"/>
  <c r="O992" i="1" s="1"/>
  <c r="Z992" i="1" s="1"/>
  <c r="K993" i="1"/>
  <c r="W993" i="1" s="1"/>
  <c r="M993" i="1"/>
  <c r="N993" i="1"/>
  <c r="O993" i="1" s="1"/>
  <c r="Z993" i="1" s="1"/>
  <c r="K994" i="1"/>
  <c r="W994" i="1" s="1"/>
  <c r="M994" i="1"/>
  <c r="N994" i="1"/>
  <c r="O994" i="1" s="1"/>
  <c r="Z994" i="1" s="1"/>
  <c r="K995" i="1"/>
  <c r="W995" i="1" s="1"/>
  <c r="M995" i="1"/>
  <c r="N995" i="1"/>
  <c r="O995" i="1" s="1"/>
  <c r="Z995" i="1" s="1"/>
  <c r="K996" i="1"/>
  <c r="W996" i="1" s="1"/>
  <c r="M996" i="1"/>
  <c r="N996" i="1"/>
  <c r="O996" i="1" s="1"/>
  <c r="Z996" i="1" s="1"/>
  <c r="K997" i="1"/>
  <c r="W997" i="1" s="1"/>
  <c r="M997" i="1"/>
  <c r="N997" i="1"/>
  <c r="O997" i="1" s="1"/>
  <c r="Z997" i="1" s="1"/>
  <c r="K998" i="1"/>
  <c r="W998" i="1" s="1"/>
  <c r="M998" i="1"/>
  <c r="N998" i="1"/>
  <c r="O998" i="1" s="1"/>
  <c r="Z998" i="1" s="1"/>
  <c r="K999" i="1"/>
  <c r="W999" i="1" s="1"/>
  <c r="M999" i="1"/>
  <c r="N999" i="1"/>
  <c r="O999" i="1" s="1"/>
  <c r="Z999" i="1" s="1"/>
  <c r="K1000" i="1"/>
  <c r="W1000" i="1" s="1"/>
  <c r="M1000" i="1"/>
  <c r="N1000" i="1"/>
  <c r="O1000" i="1" s="1"/>
  <c r="Z1000" i="1" s="1"/>
  <c r="K1001" i="1"/>
  <c r="W1001" i="1" s="1"/>
  <c r="M1001" i="1"/>
  <c r="N1001" i="1"/>
  <c r="O1001" i="1" s="1"/>
  <c r="Z1001" i="1" s="1"/>
  <c r="K1002" i="1"/>
  <c r="W1002" i="1" s="1"/>
  <c r="N1002" i="1"/>
  <c r="O1002" i="1" s="1"/>
  <c r="Z1002" i="1" s="1"/>
  <c r="K1003" i="1"/>
  <c r="W1003" i="1" s="1"/>
  <c r="M1003" i="1"/>
  <c r="N1003" i="1"/>
  <c r="O1003" i="1" s="1"/>
  <c r="Z1003" i="1" s="1"/>
  <c r="K1004" i="1"/>
  <c r="W1004" i="1" s="1"/>
  <c r="M1004" i="1"/>
  <c r="N1004" i="1"/>
  <c r="O1004" i="1" s="1"/>
  <c r="Z1004" i="1" s="1"/>
  <c r="K1005" i="1"/>
  <c r="W1005" i="1" s="1"/>
  <c r="M1005" i="1"/>
  <c r="N1005" i="1"/>
  <c r="O1005" i="1" s="1"/>
  <c r="Z1005" i="1" s="1"/>
  <c r="K1007" i="1"/>
  <c r="W1007" i="1" s="1"/>
  <c r="K1008" i="1"/>
  <c r="W1008" i="1" s="1"/>
  <c r="N1008" i="1"/>
  <c r="O1008" i="1" s="1"/>
  <c r="Z1008" i="1" s="1"/>
  <c r="K1009" i="1"/>
  <c r="W1009" i="1" s="1"/>
  <c r="N1009" i="1"/>
  <c r="O1009" i="1" s="1"/>
  <c r="Z1009" i="1" s="1"/>
  <c r="K1010" i="1"/>
  <c r="W1010" i="1" s="1"/>
  <c r="N1010" i="1"/>
  <c r="O1010" i="1" s="1"/>
  <c r="Z1010" i="1" s="1"/>
  <c r="K1011" i="1"/>
  <c r="W1011" i="1" s="1"/>
  <c r="M1011" i="1"/>
  <c r="N1011" i="1"/>
  <c r="O1011" i="1" s="1"/>
  <c r="Z1011" i="1" s="1"/>
  <c r="K1012" i="1"/>
  <c r="W1012" i="1" s="1"/>
  <c r="M1012" i="1"/>
  <c r="N1012" i="1"/>
  <c r="O1012" i="1" s="1"/>
  <c r="Z1012" i="1" s="1"/>
  <c r="K1013" i="1"/>
  <c r="W1013" i="1" s="1"/>
  <c r="M1013" i="1"/>
  <c r="N1013" i="1"/>
  <c r="O1013" i="1" s="1"/>
  <c r="Z1013" i="1" s="1"/>
  <c r="K1014" i="1"/>
  <c r="W1014" i="1" s="1"/>
  <c r="M1014" i="1"/>
  <c r="N1014" i="1"/>
  <c r="O1014" i="1" s="1"/>
  <c r="Z1014" i="1" s="1"/>
  <c r="K1015" i="1"/>
  <c r="W1015" i="1" s="1"/>
  <c r="M1015" i="1"/>
  <c r="N1015" i="1"/>
  <c r="O1015" i="1" s="1"/>
  <c r="Z1015" i="1" s="1"/>
  <c r="K1016" i="1"/>
  <c r="W1016" i="1" s="1"/>
  <c r="M1016" i="1"/>
  <c r="N1016" i="1"/>
  <c r="O1016" i="1" s="1"/>
  <c r="Z1016" i="1" s="1"/>
  <c r="K1017" i="1"/>
  <c r="W1017" i="1" s="1"/>
  <c r="M1017" i="1"/>
  <c r="N1017" i="1"/>
  <c r="O1017" i="1" s="1"/>
  <c r="Z1017" i="1" s="1"/>
  <c r="K1018" i="1"/>
  <c r="W1018" i="1" s="1"/>
  <c r="M1018" i="1"/>
  <c r="N1018" i="1"/>
  <c r="O1018" i="1" s="1"/>
  <c r="Z1018" i="1" s="1"/>
  <c r="K1019" i="1"/>
  <c r="W1019" i="1" s="1"/>
  <c r="M1019" i="1"/>
  <c r="O1019" i="1"/>
  <c r="Z1019" i="1" s="1"/>
  <c r="K1020" i="1"/>
  <c r="W1020" i="1" s="1"/>
  <c r="M1020" i="1"/>
  <c r="O1020" i="1"/>
  <c r="Z1020" i="1" s="1"/>
  <c r="W1021" i="1"/>
  <c r="M1021" i="1"/>
  <c r="O1021" i="1"/>
  <c r="Z1021" i="1" s="1"/>
  <c r="W1022" i="1"/>
  <c r="M1022" i="1"/>
  <c r="O1022" i="1"/>
  <c r="Z1022" i="1" s="1"/>
  <c r="W1023" i="1"/>
  <c r="M1023" i="1"/>
  <c r="O1023" i="1"/>
  <c r="Z1023" i="1" s="1"/>
  <c r="M1024" i="1"/>
  <c r="O1024" i="1"/>
  <c r="Z1024" i="1" s="1"/>
  <c r="W1024" i="1"/>
  <c r="W1025" i="1"/>
  <c r="M1025" i="1"/>
  <c r="O1025" i="1"/>
  <c r="Z1025" i="1" s="1"/>
  <c r="W1026" i="1"/>
  <c r="M1026" i="1"/>
  <c r="O1026" i="1"/>
  <c r="Z1026" i="1" s="1"/>
  <c r="W1027" i="1"/>
  <c r="M1027" i="1"/>
  <c r="O1027" i="1"/>
  <c r="Z1027" i="1" s="1"/>
  <c r="M1028" i="1"/>
  <c r="N1028" i="1"/>
  <c r="O1028" i="1" s="1"/>
  <c r="Z1028" i="1" s="1"/>
  <c r="W1028" i="1"/>
  <c r="W1029" i="1"/>
  <c r="M1029" i="1"/>
  <c r="Z1029" i="1"/>
  <c r="W1030" i="1"/>
  <c r="Z1030" i="1"/>
  <c r="W1031" i="1"/>
  <c r="Z1031" i="1"/>
  <c r="W1032" i="1"/>
  <c r="Z1032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M990" i="1"/>
  <c r="N990" i="1"/>
  <c r="O990" i="1" s="1"/>
  <c r="Z990" i="1" s="1"/>
  <c r="M989" i="1"/>
  <c r="N989" i="1"/>
  <c r="O989" i="1" s="1"/>
  <c r="Z989" i="1" s="1"/>
  <c r="M988" i="1"/>
  <c r="N988" i="1"/>
  <c r="O988" i="1" s="1"/>
  <c r="Z988" i="1" s="1"/>
  <c r="M987" i="1"/>
  <c r="N987" i="1"/>
  <c r="O987" i="1" s="1"/>
  <c r="Z987" i="1" s="1"/>
  <c r="M986" i="1"/>
  <c r="N986" i="1"/>
  <c r="O986" i="1" s="1"/>
  <c r="Z986" i="1" s="1"/>
  <c r="M985" i="1"/>
  <c r="N985" i="1"/>
  <c r="O985" i="1" s="1"/>
  <c r="Z985" i="1" s="1"/>
  <c r="M984" i="1"/>
  <c r="N984" i="1"/>
  <c r="O984" i="1" s="1"/>
  <c r="Z984" i="1" s="1"/>
  <c r="M983" i="1"/>
  <c r="N983" i="1"/>
  <c r="O983" i="1" s="1"/>
  <c r="Z983" i="1" s="1"/>
  <c r="M982" i="1"/>
  <c r="N982" i="1"/>
  <c r="O982" i="1" s="1"/>
  <c r="Z982" i="1" s="1"/>
  <c r="K990" i="1"/>
  <c r="W990" i="1" s="1"/>
  <c r="K989" i="1"/>
  <c r="W989" i="1" s="1"/>
  <c r="K988" i="1"/>
  <c r="W988" i="1" s="1"/>
  <c r="K987" i="1"/>
  <c r="W987" i="1" s="1"/>
  <c r="K986" i="1"/>
  <c r="W986" i="1" s="1"/>
  <c r="K985" i="1"/>
  <c r="W985" i="1" s="1"/>
  <c r="K984" i="1"/>
  <c r="W984" i="1" s="1"/>
  <c r="K983" i="1"/>
  <c r="W983" i="1" s="1"/>
  <c r="K982" i="1"/>
  <c r="W982" i="1" s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K965" i="1"/>
  <c r="W965" i="1" s="1"/>
  <c r="M965" i="1"/>
  <c r="N965" i="1"/>
  <c r="O965" i="1" s="1"/>
  <c r="K966" i="1"/>
  <c r="W966" i="1" s="1"/>
  <c r="M966" i="1"/>
  <c r="N966" i="1"/>
  <c r="O966" i="1" s="1"/>
  <c r="Z966" i="1" s="1"/>
  <c r="K967" i="1"/>
  <c r="W967" i="1" s="1"/>
  <c r="M967" i="1"/>
  <c r="N967" i="1"/>
  <c r="O967" i="1" s="1"/>
  <c r="Z967" i="1" s="1"/>
  <c r="K968" i="1"/>
  <c r="W968" i="1" s="1"/>
  <c r="M968" i="1"/>
  <c r="N968" i="1"/>
  <c r="O968" i="1" s="1"/>
  <c r="Z968" i="1" s="1"/>
  <c r="K969" i="1"/>
  <c r="W969" i="1" s="1"/>
  <c r="M969" i="1"/>
  <c r="N969" i="1"/>
  <c r="O969" i="1" s="1"/>
  <c r="Z969" i="1" s="1"/>
  <c r="K970" i="1"/>
  <c r="W970" i="1" s="1"/>
  <c r="M970" i="1"/>
  <c r="N970" i="1"/>
  <c r="O970" i="1" s="1"/>
  <c r="K971" i="1"/>
  <c r="W971" i="1" s="1"/>
  <c r="M971" i="1"/>
  <c r="N971" i="1"/>
  <c r="O971" i="1" s="1"/>
  <c r="Z971" i="1" s="1"/>
  <c r="K972" i="1"/>
  <c r="W972" i="1" s="1"/>
  <c r="M972" i="1"/>
  <c r="N972" i="1"/>
  <c r="O972" i="1" s="1"/>
  <c r="Z972" i="1" s="1"/>
  <c r="K973" i="1"/>
  <c r="W973" i="1" s="1"/>
  <c r="M973" i="1"/>
  <c r="N973" i="1"/>
  <c r="O973" i="1" s="1"/>
  <c r="Z973" i="1" s="1"/>
  <c r="K974" i="1"/>
  <c r="W974" i="1" s="1"/>
  <c r="M974" i="1"/>
  <c r="N974" i="1"/>
  <c r="O974" i="1" s="1"/>
  <c r="Z974" i="1" s="1"/>
  <c r="K975" i="1"/>
  <c r="W975" i="1" s="1"/>
  <c r="M975" i="1"/>
  <c r="N975" i="1"/>
  <c r="O975" i="1" s="1"/>
  <c r="Z975" i="1" s="1"/>
  <c r="K976" i="1"/>
  <c r="W976" i="1" s="1"/>
  <c r="M976" i="1"/>
  <c r="N976" i="1"/>
  <c r="O976" i="1" s="1"/>
  <c r="Z976" i="1" s="1"/>
  <c r="K977" i="1"/>
  <c r="W977" i="1" s="1"/>
  <c r="M977" i="1"/>
  <c r="N977" i="1"/>
  <c r="O977" i="1" s="1"/>
  <c r="Z977" i="1" s="1"/>
  <c r="K978" i="1"/>
  <c r="W978" i="1" s="1"/>
  <c r="M978" i="1"/>
  <c r="N978" i="1"/>
  <c r="O978" i="1" s="1"/>
  <c r="Z978" i="1" s="1"/>
  <c r="K979" i="1"/>
  <c r="W979" i="1" s="1"/>
  <c r="M979" i="1"/>
  <c r="N979" i="1"/>
  <c r="O979" i="1" s="1"/>
  <c r="Z979" i="1" s="1"/>
  <c r="K980" i="1"/>
  <c r="W980" i="1" s="1"/>
  <c r="M980" i="1"/>
  <c r="N980" i="1"/>
  <c r="O980" i="1" s="1"/>
  <c r="Z980" i="1" s="1"/>
  <c r="K981" i="1"/>
  <c r="W981" i="1" s="1"/>
  <c r="M981" i="1"/>
  <c r="N981" i="1"/>
  <c r="O981" i="1" s="1"/>
  <c r="Z981" i="1" s="1"/>
  <c r="B965" i="1"/>
  <c r="C965" i="1"/>
  <c r="B966" i="1"/>
  <c r="C966" i="1"/>
  <c r="B967" i="1"/>
  <c r="C967" i="1"/>
  <c r="K963" i="1"/>
  <c r="W963" i="1" s="1"/>
  <c r="K964" i="1"/>
  <c r="W964" i="1" s="1"/>
  <c r="K962" i="1"/>
  <c r="W962" i="1" s="1"/>
  <c r="K961" i="1"/>
  <c r="W961" i="1" s="1"/>
  <c r="K960" i="1"/>
  <c r="W960" i="1" s="1"/>
  <c r="K959" i="1"/>
  <c r="W959" i="1" s="1"/>
  <c r="K958" i="1"/>
  <c r="W958" i="1" s="1"/>
  <c r="K957" i="1"/>
  <c r="W957" i="1" s="1"/>
  <c r="K956" i="1"/>
  <c r="W956" i="1" s="1"/>
  <c r="K955" i="1"/>
  <c r="W955" i="1" s="1"/>
  <c r="K954" i="1"/>
  <c r="W954" i="1" s="1"/>
  <c r="K953" i="1"/>
  <c r="W953" i="1" s="1"/>
  <c r="K952" i="1"/>
  <c r="W952" i="1" s="1"/>
  <c r="K951" i="1"/>
  <c r="W951" i="1" s="1"/>
  <c r="K950" i="1"/>
  <c r="W950" i="1" s="1"/>
  <c r="K949" i="1"/>
  <c r="W949" i="1" s="1"/>
  <c r="K948" i="1"/>
  <c r="W948" i="1" s="1"/>
  <c r="K947" i="1"/>
  <c r="W947" i="1" s="1"/>
  <c r="K946" i="1"/>
  <c r="W946" i="1" s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M945" i="1"/>
  <c r="N945" i="1"/>
  <c r="O945" i="1" s="1"/>
  <c r="Z945" i="1" s="1"/>
  <c r="M946" i="1"/>
  <c r="N946" i="1"/>
  <c r="O946" i="1" s="1"/>
  <c r="Z946" i="1" s="1"/>
  <c r="M947" i="1"/>
  <c r="N947" i="1"/>
  <c r="O947" i="1" s="1"/>
  <c r="Z947" i="1" s="1"/>
  <c r="M948" i="1"/>
  <c r="N948" i="1"/>
  <c r="O948" i="1" s="1"/>
  <c r="Z948" i="1" s="1"/>
  <c r="M949" i="1"/>
  <c r="N949" i="1"/>
  <c r="O949" i="1" s="1"/>
  <c r="Z949" i="1" s="1"/>
  <c r="M950" i="1"/>
  <c r="N950" i="1"/>
  <c r="O950" i="1" s="1"/>
  <c r="Z950" i="1" s="1"/>
  <c r="M951" i="1"/>
  <c r="N951" i="1"/>
  <c r="O951" i="1" s="1"/>
  <c r="Z951" i="1" s="1"/>
  <c r="M952" i="1"/>
  <c r="N952" i="1"/>
  <c r="O952" i="1" s="1"/>
  <c r="Z952" i="1" s="1"/>
  <c r="M953" i="1"/>
  <c r="N953" i="1"/>
  <c r="O953" i="1" s="1"/>
  <c r="Z953" i="1" s="1"/>
  <c r="M954" i="1"/>
  <c r="N954" i="1"/>
  <c r="O954" i="1" s="1"/>
  <c r="Z954" i="1" s="1"/>
  <c r="M955" i="1"/>
  <c r="N955" i="1"/>
  <c r="O955" i="1" s="1"/>
  <c r="Z955" i="1" s="1"/>
  <c r="M956" i="1"/>
  <c r="N956" i="1"/>
  <c r="O956" i="1" s="1"/>
  <c r="Z956" i="1" s="1"/>
  <c r="M957" i="1"/>
  <c r="N957" i="1"/>
  <c r="O957" i="1" s="1"/>
  <c r="Z957" i="1" s="1"/>
  <c r="M958" i="1"/>
  <c r="N958" i="1"/>
  <c r="O958" i="1" s="1"/>
  <c r="Z958" i="1" s="1"/>
  <c r="M959" i="1"/>
  <c r="N959" i="1"/>
  <c r="O959" i="1" s="1"/>
  <c r="Z959" i="1" s="1"/>
  <c r="M960" i="1"/>
  <c r="N960" i="1"/>
  <c r="O960" i="1" s="1"/>
  <c r="Z960" i="1" s="1"/>
  <c r="M961" i="1"/>
  <c r="N961" i="1"/>
  <c r="O961" i="1" s="1"/>
  <c r="Z961" i="1" s="1"/>
  <c r="M962" i="1"/>
  <c r="N962" i="1"/>
  <c r="O962" i="1" s="1"/>
  <c r="Z962" i="1" s="1"/>
  <c r="M963" i="1"/>
  <c r="N963" i="1"/>
  <c r="O963" i="1" s="1"/>
  <c r="Z963" i="1" s="1"/>
  <c r="M964" i="1"/>
  <c r="N964" i="1"/>
  <c r="O964" i="1" s="1"/>
  <c r="Z964" i="1" s="1"/>
  <c r="K945" i="1"/>
  <c r="W945" i="1" s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AC1014" i="1" l="1"/>
  <c r="AC1015" i="1"/>
  <c r="AC1032" i="1"/>
  <c r="AC1026" i="1"/>
  <c r="AC1019" i="1"/>
  <c r="AC1021" i="1"/>
  <c r="AC1029" i="1"/>
  <c r="AC1010" i="1"/>
  <c r="AC1008" i="1"/>
  <c r="AC1005" i="1"/>
  <c r="AC1006" i="1"/>
  <c r="AC986" i="1"/>
  <c r="AC990" i="1"/>
  <c r="AC1024" i="1"/>
  <c r="AC1023" i="1"/>
  <c r="AC1012" i="1"/>
  <c r="AC1011" i="1"/>
  <c r="AC1030" i="1"/>
  <c r="AC1028" i="1"/>
  <c r="AC1027" i="1"/>
  <c r="AC1022" i="1"/>
  <c r="AC1020" i="1"/>
  <c r="AC1017" i="1"/>
  <c r="AC1007" i="1"/>
  <c r="AC1031" i="1"/>
  <c r="AC1025" i="1"/>
  <c r="AC1018" i="1"/>
  <c r="AC1016" i="1"/>
  <c r="AC1013" i="1"/>
  <c r="AC1009" i="1"/>
  <c r="AC987" i="1"/>
  <c r="AC982" i="1"/>
  <c r="AC984" i="1"/>
  <c r="AC988" i="1"/>
  <c r="AC983" i="1"/>
  <c r="AC985" i="1"/>
  <c r="AC989" i="1"/>
  <c r="AC998" i="1"/>
  <c r="AC1004" i="1"/>
  <c r="AC1003" i="1"/>
  <c r="AC1001" i="1"/>
  <c r="AC1000" i="1"/>
  <c r="AC999" i="1"/>
  <c r="AC997" i="1"/>
  <c r="AC996" i="1"/>
  <c r="AC995" i="1"/>
  <c r="AC994" i="1"/>
  <c r="AC993" i="1"/>
  <c r="AC992" i="1"/>
  <c r="AC991" i="1"/>
  <c r="AC1002" i="1"/>
  <c r="AC973" i="1"/>
  <c r="AC964" i="1"/>
  <c r="AC963" i="1"/>
  <c r="Z965" i="1"/>
  <c r="AC965" i="1" s="1"/>
  <c r="AC981" i="1"/>
  <c r="AC980" i="1"/>
  <c r="AC979" i="1"/>
  <c r="AC978" i="1"/>
  <c r="AC977" i="1"/>
  <c r="AC976" i="1"/>
  <c r="AC975" i="1"/>
  <c r="AC974" i="1"/>
  <c r="AC972" i="1"/>
  <c r="AC971" i="1"/>
  <c r="Z970" i="1"/>
  <c r="AC970" i="1" s="1"/>
  <c r="AC969" i="1"/>
  <c r="AC967" i="1"/>
  <c r="AC968" i="1"/>
  <c r="AC966" i="1"/>
  <c r="AC945" i="1"/>
  <c r="AC962" i="1"/>
  <c r="AC961" i="1"/>
  <c r="AC960" i="1"/>
  <c r="AC955" i="1"/>
  <c r="AC959" i="1"/>
  <c r="AC958" i="1"/>
  <c r="AC957" i="1"/>
  <c r="AC956" i="1"/>
  <c r="AC954" i="1"/>
  <c r="AC953" i="1"/>
  <c r="AC952" i="1"/>
  <c r="AC951" i="1"/>
  <c r="AC950" i="1"/>
  <c r="AC949" i="1"/>
  <c r="AC948" i="1"/>
  <c r="AC947" i="1"/>
  <c r="AC946" i="1"/>
  <c r="B831" i="1" l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M938" i="1"/>
  <c r="N938" i="1"/>
  <c r="O938" i="1" s="1"/>
  <c r="Z938" i="1" s="1"/>
  <c r="M939" i="1"/>
  <c r="N939" i="1"/>
  <c r="O939" i="1" s="1"/>
  <c r="Z939" i="1" s="1"/>
  <c r="M940" i="1"/>
  <c r="N940" i="1"/>
  <c r="O940" i="1" s="1"/>
  <c r="Z940" i="1" s="1"/>
  <c r="M941" i="1"/>
  <c r="N941" i="1"/>
  <c r="O941" i="1" s="1"/>
  <c r="Z941" i="1" s="1"/>
  <c r="M942" i="1"/>
  <c r="N942" i="1"/>
  <c r="O942" i="1" s="1"/>
  <c r="Z942" i="1" s="1"/>
  <c r="M943" i="1"/>
  <c r="N943" i="1"/>
  <c r="O943" i="1" s="1"/>
  <c r="Z943" i="1" s="1"/>
  <c r="M944" i="1"/>
  <c r="N944" i="1"/>
  <c r="O944" i="1" s="1"/>
  <c r="Z944" i="1" s="1"/>
  <c r="K938" i="1"/>
  <c r="W938" i="1" s="1"/>
  <c r="K939" i="1"/>
  <c r="W939" i="1" s="1"/>
  <c r="K940" i="1"/>
  <c r="W940" i="1" s="1"/>
  <c r="K941" i="1"/>
  <c r="W941" i="1" s="1"/>
  <c r="K942" i="1"/>
  <c r="W942" i="1" s="1"/>
  <c r="K943" i="1"/>
  <c r="W943" i="1" s="1"/>
  <c r="K944" i="1"/>
  <c r="W944" i="1" s="1"/>
  <c r="M930" i="1"/>
  <c r="N930" i="1"/>
  <c r="O930" i="1" s="1"/>
  <c r="Z930" i="1" s="1"/>
  <c r="M931" i="1"/>
  <c r="N931" i="1"/>
  <c r="O931" i="1" s="1"/>
  <c r="Z931" i="1" s="1"/>
  <c r="M932" i="1"/>
  <c r="N932" i="1"/>
  <c r="O932" i="1" s="1"/>
  <c r="Z932" i="1" s="1"/>
  <c r="M933" i="1"/>
  <c r="N933" i="1"/>
  <c r="O933" i="1" s="1"/>
  <c r="Z933" i="1" s="1"/>
  <c r="M934" i="1"/>
  <c r="N934" i="1"/>
  <c r="O934" i="1" s="1"/>
  <c r="Z934" i="1" s="1"/>
  <c r="M935" i="1"/>
  <c r="N935" i="1"/>
  <c r="O935" i="1" s="1"/>
  <c r="Z935" i="1" s="1"/>
  <c r="M936" i="1"/>
  <c r="N936" i="1"/>
  <c r="O936" i="1" s="1"/>
  <c r="Z936" i="1" s="1"/>
  <c r="M937" i="1"/>
  <c r="N937" i="1"/>
  <c r="O937" i="1" s="1"/>
  <c r="Z937" i="1" s="1"/>
  <c r="K933" i="1"/>
  <c r="W933" i="1" s="1"/>
  <c r="M914" i="1"/>
  <c r="AC939" i="1" l="1"/>
  <c r="AC944" i="1"/>
  <c r="AC943" i="1"/>
  <c r="AC942" i="1"/>
  <c r="AC941" i="1"/>
  <c r="AC940" i="1"/>
  <c r="AC938" i="1"/>
  <c r="AC933" i="1"/>
  <c r="N895" i="1" l="1"/>
  <c r="O895" i="1" s="1"/>
  <c r="N896" i="1"/>
  <c r="O896" i="1" s="1"/>
  <c r="Z896" i="1" s="1"/>
  <c r="N897" i="1"/>
  <c r="O897" i="1" s="1"/>
  <c r="Z897" i="1" s="1"/>
  <c r="N898" i="1"/>
  <c r="O898" i="1" s="1"/>
  <c r="Z898" i="1" s="1"/>
  <c r="N899" i="1"/>
  <c r="O899" i="1" s="1"/>
  <c r="Z899" i="1" s="1"/>
  <c r="N900" i="1"/>
  <c r="O900" i="1" s="1"/>
  <c r="Z900" i="1" s="1"/>
  <c r="N901" i="1"/>
  <c r="O901" i="1" s="1"/>
  <c r="Z901" i="1" s="1"/>
  <c r="N902" i="1"/>
  <c r="O902" i="1" s="1"/>
  <c r="Z902" i="1" s="1"/>
  <c r="N903" i="1"/>
  <c r="O903" i="1" s="1"/>
  <c r="Z903" i="1" s="1"/>
  <c r="N904" i="1"/>
  <c r="O904" i="1" s="1"/>
  <c r="Z904" i="1" s="1"/>
  <c r="N905" i="1"/>
  <c r="O905" i="1" s="1"/>
  <c r="Z905" i="1" s="1"/>
  <c r="N906" i="1"/>
  <c r="O906" i="1" s="1"/>
  <c r="Z906" i="1" s="1"/>
  <c r="N907" i="1"/>
  <c r="O907" i="1" s="1"/>
  <c r="Z907" i="1" s="1"/>
  <c r="N908" i="1"/>
  <c r="O908" i="1" s="1"/>
  <c r="Z908" i="1" s="1"/>
  <c r="N909" i="1"/>
  <c r="O909" i="1" s="1"/>
  <c r="Z909" i="1" s="1"/>
  <c r="N910" i="1"/>
  <c r="O910" i="1" s="1"/>
  <c r="Z910" i="1" s="1"/>
  <c r="N911" i="1"/>
  <c r="O911" i="1" s="1"/>
  <c r="Z911" i="1" s="1"/>
  <c r="N912" i="1"/>
  <c r="O912" i="1" s="1"/>
  <c r="Z912" i="1" s="1"/>
  <c r="N913" i="1"/>
  <c r="O913" i="1" s="1"/>
  <c r="Z913" i="1" s="1"/>
  <c r="N914" i="1"/>
  <c r="O914" i="1" s="1"/>
  <c r="Z914" i="1" s="1"/>
  <c r="N915" i="1"/>
  <c r="O915" i="1" s="1"/>
  <c r="Z915" i="1" s="1"/>
  <c r="N916" i="1"/>
  <c r="O916" i="1" s="1"/>
  <c r="Z916" i="1" s="1"/>
  <c r="N917" i="1"/>
  <c r="O917" i="1" s="1"/>
  <c r="Z917" i="1" s="1"/>
  <c r="N918" i="1"/>
  <c r="O918" i="1" s="1"/>
  <c r="Z918" i="1" s="1"/>
  <c r="N919" i="1"/>
  <c r="O919" i="1" s="1"/>
  <c r="Z919" i="1" s="1"/>
  <c r="N920" i="1"/>
  <c r="O920" i="1" s="1"/>
  <c r="Z920" i="1" s="1"/>
  <c r="N921" i="1"/>
  <c r="O921" i="1" s="1"/>
  <c r="Z921" i="1" s="1"/>
  <c r="N922" i="1"/>
  <c r="O922" i="1" s="1"/>
  <c r="Z922" i="1" s="1"/>
  <c r="N923" i="1"/>
  <c r="O923" i="1" s="1"/>
  <c r="Z923" i="1" s="1"/>
  <c r="N924" i="1"/>
  <c r="O924" i="1" s="1"/>
  <c r="Z924" i="1" s="1"/>
  <c r="N925" i="1"/>
  <c r="O925" i="1" s="1"/>
  <c r="Z925" i="1" s="1"/>
  <c r="N926" i="1"/>
  <c r="O926" i="1" s="1"/>
  <c r="Z926" i="1" s="1"/>
  <c r="N927" i="1"/>
  <c r="O927" i="1" s="1"/>
  <c r="Z927" i="1" s="1"/>
  <c r="N928" i="1"/>
  <c r="O928" i="1" s="1"/>
  <c r="Z928" i="1" s="1"/>
  <c r="N929" i="1"/>
  <c r="O929" i="1" s="1"/>
  <c r="Z929" i="1" s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K896" i="1"/>
  <c r="W896" i="1" s="1"/>
  <c r="K897" i="1"/>
  <c r="W897" i="1" s="1"/>
  <c r="K898" i="1"/>
  <c r="W898" i="1" s="1"/>
  <c r="K899" i="1"/>
  <c r="W899" i="1" s="1"/>
  <c r="K900" i="1"/>
  <c r="W900" i="1" s="1"/>
  <c r="K901" i="1"/>
  <c r="W901" i="1" s="1"/>
  <c r="K902" i="1"/>
  <c r="W902" i="1" s="1"/>
  <c r="K903" i="1"/>
  <c r="W903" i="1" s="1"/>
  <c r="K904" i="1"/>
  <c r="W904" i="1" s="1"/>
  <c r="K905" i="1"/>
  <c r="W905" i="1" s="1"/>
  <c r="K906" i="1"/>
  <c r="W906" i="1" s="1"/>
  <c r="K907" i="1"/>
  <c r="W907" i="1" s="1"/>
  <c r="K908" i="1"/>
  <c r="W908" i="1" s="1"/>
  <c r="K909" i="1"/>
  <c r="W909" i="1" s="1"/>
  <c r="K910" i="1"/>
  <c r="W910" i="1" s="1"/>
  <c r="K911" i="1"/>
  <c r="W911" i="1" s="1"/>
  <c r="K912" i="1"/>
  <c r="W912" i="1" s="1"/>
  <c r="K913" i="1"/>
  <c r="W913" i="1" s="1"/>
  <c r="K914" i="1"/>
  <c r="W914" i="1" s="1"/>
  <c r="K915" i="1"/>
  <c r="W915" i="1" s="1"/>
  <c r="K916" i="1"/>
  <c r="W916" i="1" s="1"/>
  <c r="K917" i="1"/>
  <c r="W917" i="1" s="1"/>
  <c r="K918" i="1"/>
  <c r="W918" i="1" s="1"/>
  <c r="K919" i="1"/>
  <c r="W919" i="1" s="1"/>
  <c r="K920" i="1"/>
  <c r="W920" i="1" s="1"/>
  <c r="K921" i="1"/>
  <c r="W921" i="1" s="1"/>
  <c r="K922" i="1"/>
  <c r="W922" i="1" s="1"/>
  <c r="K923" i="1"/>
  <c r="W923" i="1" s="1"/>
  <c r="K924" i="1"/>
  <c r="W924" i="1" s="1"/>
  <c r="K925" i="1"/>
  <c r="W925" i="1" s="1"/>
  <c r="K926" i="1"/>
  <c r="W926" i="1" s="1"/>
  <c r="K927" i="1"/>
  <c r="W927" i="1" s="1"/>
  <c r="K928" i="1"/>
  <c r="W928" i="1" s="1"/>
  <c r="K929" i="1"/>
  <c r="W929" i="1" s="1"/>
  <c r="K930" i="1"/>
  <c r="W930" i="1" s="1"/>
  <c r="K931" i="1"/>
  <c r="W931" i="1" s="1"/>
  <c r="AC931" i="1" s="1"/>
  <c r="K932" i="1"/>
  <c r="W932" i="1" s="1"/>
  <c r="AC932" i="1" s="1"/>
  <c r="K934" i="1"/>
  <c r="W934" i="1" s="1"/>
  <c r="AC934" i="1" s="1"/>
  <c r="K935" i="1"/>
  <c r="W935" i="1" s="1"/>
  <c r="K936" i="1"/>
  <c r="W936" i="1" s="1"/>
  <c r="AC936" i="1" s="1"/>
  <c r="K937" i="1"/>
  <c r="W937" i="1" s="1"/>
  <c r="AC937" i="1" s="1"/>
  <c r="AC912" i="1" l="1"/>
  <c r="AC908" i="1"/>
  <c r="AC904" i="1"/>
  <c r="AC914" i="1"/>
  <c r="AC910" i="1"/>
  <c r="AC906" i="1"/>
  <c r="AC930" i="1"/>
  <c r="AC935" i="1"/>
  <c r="AC896" i="1"/>
  <c r="AC927" i="1"/>
  <c r="AC921" i="1"/>
  <c r="AC929" i="1"/>
  <c r="AC926" i="1"/>
  <c r="AC922" i="1"/>
  <c r="AC925" i="1"/>
  <c r="AC915" i="1"/>
  <c r="AC907" i="1"/>
  <c r="AC903" i="1"/>
  <c r="AC900" i="1"/>
  <c r="AC898" i="1"/>
  <c r="AC899" i="1"/>
  <c r="AC928" i="1"/>
  <c r="AC924" i="1"/>
  <c r="AC923" i="1"/>
  <c r="AC920" i="1"/>
  <c r="AC919" i="1"/>
  <c r="AC918" i="1"/>
  <c r="AC917" i="1"/>
  <c r="AC916" i="1"/>
  <c r="AC913" i="1"/>
  <c r="AC911" i="1"/>
  <c r="AC909" i="1"/>
  <c r="AC905" i="1"/>
  <c r="AC902" i="1"/>
  <c r="AC901" i="1"/>
  <c r="AC897" i="1"/>
  <c r="M890" i="1"/>
  <c r="N890" i="1"/>
  <c r="O890" i="1" s="1"/>
  <c r="Z890" i="1" s="1"/>
  <c r="M891" i="1"/>
  <c r="N891" i="1"/>
  <c r="O891" i="1" s="1"/>
  <c r="Z891" i="1" s="1"/>
  <c r="M892" i="1"/>
  <c r="N892" i="1"/>
  <c r="O892" i="1" s="1"/>
  <c r="Z892" i="1" s="1"/>
  <c r="M893" i="1"/>
  <c r="N893" i="1"/>
  <c r="O893" i="1" s="1"/>
  <c r="Z893" i="1" s="1"/>
  <c r="M894" i="1"/>
  <c r="N894" i="1"/>
  <c r="O894" i="1" s="1"/>
  <c r="Z894" i="1" s="1"/>
  <c r="Z895" i="1"/>
  <c r="K890" i="1"/>
  <c r="W890" i="1" s="1"/>
  <c r="K891" i="1"/>
  <c r="W891" i="1" s="1"/>
  <c r="K892" i="1"/>
  <c r="W892" i="1" s="1"/>
  <c r="K893" i="1"/>
  <c r="W893" i="1" s="1"/>
  <c r="K894" i="1"/>
  <c r="W894" i="1" s="1"/>
  <c r="K895" i="1"/>
  <c r="W895" i="1" s="1"/>
  <c r="M885" i="1"/>
  <c r="N885" i="1"/>
  <c r="O885" i="1" s="1"/>
  <c r="Z885" i="1" s="1"/>
  <c r="M886" i="1"/>
  <c r="N886" i="1"/>
  <c r="O886" i="1" s="1"/>
  <c r="Z886" i="1" s="1"/>
  <c r="M887" i="1"/>
  <c r="N887" i="1"/>
  <c r="O887" i="1" s="1"/>
  <c r="Z887" i="1" s="1"/>
  <c r="M888" i="1"/>
  <c r="N888" i="1"/>
  <c r="O888" i="1" s="1"/>
  <c r="Z888" i="1" s="1"/>
  <c r="M889" i="1"/>
  <c r="N889" i="1"/>
  <c r="O889" i="1" s="1"/>
  <c r="Z889" i="1" s="1"/>
  <c r="K889" i="1"/>
  <c r="W889" i="1" s="1"/>
  <c r="K888" i="1"/>
  <c r="W888" i="1" s="1"/>
  <c r="K887" i="1"/>
  <c r="W887" i="1" s="1"/>
  <c r="K886" i="1"/>
  <c r="W886" i="1" s="1"/>
  <c r="K885" i="1"/>
  <c r="W885" i="1" s="1"/>
  <c r="AC895" i="1" l="1"/>
  <c r="AC894" i="1"/>
  <c r="AC893" i="1"/>
  <c r="AC892" i="1"/>
  <c r="AC891" i="1"/>
  <c r="AC890" i="1"/>
  <c r="AC889" i="1"/>
  <c r="AC888" i="1"/>
  <c r="AC887" i="1"/>
  <c r="AC886" i="1"/>
  <c r="AC885" i="1"/>
  <c r="M884" i="1" l="1"/>
  <c r="N884" i="1"/>
  <c r="O884" i="1" s="1"/>
  <c r="Z884" i="1" s="1"/>
  <c r="M883" i="1"/>
  <c r="N883" i="1"/>
  <c r="O883" i="1" s="1"/>
  <c r="Z883" i="1" s="1"/>
  <c r="M882" i="1"/>
  <c r="N882" i="1"/>
  <c r="O882" i="1" s="1"/>
  <c r="Z882" i="1" s="1"/>
  <c r="M881" i="1"/>
  <c r="N881" i="1"/>
  <c r="O881" i="1" s="1"/>
  <c r="Z881" i="1" s="1"/>
  <c r="K884" i="1"/>
  <c r="W884" i="1" s="1"/>
  <c r="K883" i="1"/>
  <c r="W883" i="1" s="1"/>
  <c r="K882" i="1"/>
  <c r="W882" i="1" s="1"/>
  <c r="K881" i="1"/>
  <c r="W881" i="1" s="1"/>
  <c r="AC881" i="1" l="1"/>
  <c r="AC883" i="1"/>
  <c r="AC884" i="1"/>
  <c r="AC882" i="1"/>
  <c r="N875" i="1" l="1"/>
  <c r="O875" i="1" s="1"/>
  <c r="Z875" i="1" s="1"/>
  <c r="N876" i="1"/>
  <c r="O876" i="1" s="1"/>
  <c r="Z876" i="1" s="1"/>
  <c r="N877" i="1"/>
  <c r="O877" i="1" s="1"/>
  <c r="Z877" i="1" s="1"/>
  <c r="N878" i="1"/>
  <c r="O878" i="1" s="1"/>
  <c r="Z878" i="1" s="1"/>
  <c r="N879" i="1"/>
  <c r="O879" i="1" s="1"/>
  <c r="Z879" i="1" s="1"/>
  <c r="N880" i="1"/>
  <c r="O880" i="1" s="1"/>
  <c r="Z880" i="1" s="1"/>
  <c r="M875" i="1"/>
  <c r="M876" i="1"/>
  <c r="M877" i="1"/>
  <c r="M878" i="1"/>
  <c r="M879" i="1"/>
  <c r="M880" i="1"/>
  <c r="K869" i="1"/>
  <c r="K870" i="1"/>
  <c r="K871" i="1"/>
  <c r="K872" i="1"/>
  <c r="K873" i="1"/>
  <c r="K874" i="1"/>
  <c r="K875" i="1"/>
  <c r="W875" i="1" s="1"/>
  <c r="K876" i="1"/>
  <c r="W876" i="1" s="1"/>
  <c r="K877" i="1"/>
  <c r="W877" i="1" s="1"/>
  <c r="K878" i="1"/>
  <c r="W878" i="1" s="1"/>
  <c r="K879" i="1"/>
  <c r="W879" i="1" s="1"/>
  <c r="K880" i="1"/>
  <c r="W880" i="1" s="1"/>
  <c r="AC879" i="1" l="1"/>
  <c r="AC878" i="1"/>
  <c r="AC877" i="1"/>
  <c r="AC880" i="1"/>
  <c r="M801" i="1"/>
  <c r="N801" i="1"/>
  <c r="O801" i="1" s="1"/>
  <c r="Z801" i="1" s="1"/>
  <c r="M802" i="1"/>
  <c r="N802" i="1"/>
  <c r="O802" i="1" s="1"/>
  <c r="Z802" i="1" s="1"/>
  <c r="M803" i="1"/>
  <c r="N803" i="1"/>
  <c r="O803" i="1" s="1"/>
  <c r="Z803" i="1" s="1"/>
  <c r="M804" i="1"/>
  <c r="N804" i="1"/>
  <c r="O804" i="1" s="1"/>
  <c r="Z804" i="1" s="1"/>
  <c r="M805" i="1"/>
  <c r="N805" i="1"/>
  <c r="O805" i="1" s="1"/>
  <c r="Z805" i="1" s="1"/>
  <c r="M806" i="1"/>
  <c r="N806" i="1"/>
  <c r="O806" i="1" s="1"/>
  <c r="Z806" i="1" s="1"/>
  <c r="M807" i="1"/>
  <c r="N807" i="1"/>
  <c r="O807" i="1" s="1"/>
  <c r="Z807" i="1" s="1"/>
  <c r="M808" i="1"/>
  <c r="N808" i="1"/>
  <c r="O808" i="1" s="1"/>
  <c r="Z808" i="1" s="1"/>
  <c r="M809" i="1"/>
  <c r="N809" i="1"/>
  <c r="O809" i="1" s="1"/>
  <c r="Z809" i="1" s="1"/>
  <c r="M810" i="1"/>
  <c r="N810" i="1"/>
  <c r="O810" i="1" s="1"/>
  <c r="Z810" i="1" s="1"/>
  <c r="M811" i="1"/>
  <c r="N811" i="1"/>
  <c r="O811" i="1" s="1"/>
  <c r="Z811" i="1" s="1"/>
  <c r="M812" i="1"/>
  <c r="N812" i="1"/>
  <c r="O812" i="1" s="1"/>
  <c r="Z812" i="1" s="1"/>
  <c r="M813" i="1"/>
  <c r="N813" i="1"/>
  <c r="O813" i="1" s="1"/>
  <c r="Z813" i="1" s="1"/>
  <c r="M814" i="1"/>
  <c r="N814" i="1"/>
  <c r="O814" i="1" s="1"/>
  <c r="Z814" i="1" s="1"/>
  <c r="M815" i="1"/>
  <c r="N815" i="1"/>
  <c r="O815" i="1" s="1"/>
  <c r="Z815" i="1" s="1"/>
  <c r="M816" i="1"/>
  <c r="N816" i="1"/>
  <c r="O816" i="1" s="1"/>
  <c r="Z816" i="1" s="1"/>
  <c r="M817" i="1"/>
  <c r="N817" i="1"/>
  <c r="O817" i="1" s="1"/>
  <c r="Z817" i="1" s="1"/>
  <c r="M818" i="1"/>
  <c r="N818" i="1"/>
  <c r="O818" i="1" s="1"/>
  <c r="Z818" i="1" s="1"/>
  <c r="M819" i="1"/>
  <c r="N819" i="1"/>
  <c r="O819" i="1" s="1"/>
  <c r="Z819" i="1" s="1"/>
  <c r="M820" i="1"/>
  <c r="N820" i="1"/>
  <c r="O820" i="1" s="1"/>
  <c r="Z820" i="1" s="1"/>
  <c r="M821" i="1"/>
  <c r="N821" i="1"/>
  <c r="O821" i="1" s="1"/>
  <c r="Z821" i="1" s="1"/>
  <c r="M822" i="1"/>
  <c r="N822" i="1"/>
  <c r="O822" i="1" s="1"/>
  <c r="Z822" i="1" s="1"/>
  <c r="M823" i="1"/>
  <c r="N823" i="1"/>
  <c r="O823" i="1" s="1"/>
  <c r="Z823" i="1" s="1"/>
  <c r="M824" i="1"/>
  <c r="N824" i="1"/>
  <c r="O824" i="1" s="1"/>
  <c r="Z824" i="1" s="1"/>
  <c r="M825" i="1"/>
  <c r="N825" i="1"/>
  <c r="O825" i="1" s="1"/>
  <c r="Z825" i="1" s="1"/>
  <c r="M826" i="1"/>
  <c r="N826" i="1"/>
  <c r="O826" i="1" s="1"/>
  <c r="Z826" i="1" s="1"/>
  <c r="M827" i="1"/>
  <c r="N827" i="1"/>
  <c r="O827" i="1" s="1"/>
  <c r="Z827" i="1" s="1"/>
  <c r="M828" i="1"/>
  <c r="N828" i="1"/>
  <c r="O828" i="1" s="1"/>
  <c r="Z828" i="1" s="1"/>
  <c r="M829" i="1"/>
  <c r="N829" i="1"/>
  <c r="O829" i="1" s="1"/>
  <c r="Z829" i="1" s="1"/>
  <c r="M830" i="1"/>
  <c r="N830" i="1"/>
  <c r="O830" i="1" s="1"/>
  <c r="Z830" i="1" s="1"/>
  <c r="M831" i="1"/>
  <c r="N831" i="1"/>
  <c r="O831" i="1" s="1"/>
  <c r="Z831" i="1" s="1"/>
  <c r="M832" i="1"/>
  <c r="N832" i="1"/>
  <c r="O832" i="1" s="1"/>
  <c r="Z832" i="1" s="1"/>
  <c r="M833" i="1"/>
  <c r="N833" i="1"/>
  <c r="O833" i="1" s="1"/>
  <c r="Z833" i="1" s="1"/>
  <c r="M834" i="1"/>
  <c r="N834" i="1"/>
  <c r="O834" i="1" s="1"/>
  <c r="Z834" i="1" s="1"/>
  <c r="M835" i="1"/>
  <c r="N835" i="1"/>
  <c r="O835" i="1" s="1"/>
  <c r="Z835" i="1" s="1"/>
  <c r="M836" i="1"/>
  <c r="N836" i="1"/>
  <c r="O836" i="1" s="1"/>
  <c r="Z836" i="1" s="1"/>
  <c r="M837" i="1"/>
  <c r="N837" i="1"/>
  <c r="O837" i="1" s="1"/>
  <c r="Z837" i="1" s="1"/>
  <c r="M838" i="1"/>
  <c r="N838" i="1"/>
  <c r="O838" i="1" s="1"/>
  <c r="Z838" i="1" s="1"/>
  <c r="M839" i="1"/>
  <c r="N839" i="1"/>
  <c r="O839" i="1" s="1"/>
  <c r="Z839" i="1" s="1"/>
  <c r="M840" i="1"/>
  <c r="N840" i="1"/>
  <c r="O840" i="1" s="1"/>
  <c r="Z840" i="1" s="1"/>
  <c r="M841" i="1"/>
  <c r="N841" i="1"/>
  <c r="O841" i="1" s="1"/>
  <c r="Z841" i="1" s="1"/>
  <c r="M842" i="1"/>
  <c r="N842" i="1"/>
  <c r="O842" i="1" s="1"/>
  <c r="Z842" i="1" s="1"/>
  <c r="M843" i="1"/>
  <c r="N843" i="1"/>
  <c r="O843" i="1" s="1"/>
  <c r="Z843" i="1" s="1"/>
  <c r="M844" i="1"/>
  <c r="N844" i="1"/>
  <c r="O844" i="1" s="1"/>
  <c r="Z844" i="1" s="1"/>
  <c r="M845" i="1"/>
  <c r="N845" i="1"/>
  <c r="O845" i="1" s="1"/>
  <c r="Z845" i="1" s="1"/>
  <c r="M846" i="1"/>
  <c r="N846" i="1"/>
  <c r="O846" i="1" s="1"/>
  <c r="Z846" i="1" s="1"/>
  <c r="M847" i="1"/>
  <c r="N847" i="1"/>
  <c r="O847" i="1" s="1"/>
  <c r="Z847" i="1" s="1"/>
  <c r="M848" i="1"/>
  <c r="N848" i="1"/>
  <c r="O848" i="1" s="1"/>
  <c r="Z848" i="1" s="1"/>
  <c r="M849" i="1"/>
  <c r="N849" i="1"/>
  <c r="O849" i="1" s="1"/>
  <c r="Z849" i="1" s="1"/>
  <c r="M850" i="1"/>
  <c r="N850" i="1"/>
  <c r="O850" i="1" s="1"/>
  <c r="Z850" i="1" s="1"/>
  <c r="M851" i="1"/>
  <c r="N851" i="1"/>
  <c r="O851" i="1" s="1"/>
  <c r="Z851" i="1" s="1"/>
  <c r="M852" i="1"/>
  <c r="N852" i="1"/>
  <c r="O852" i="1" s="1"/>
  <c r="Z852" i="1" s="1"/>
  <c r="M853" i="1"/>
  <c r="N853" i="1"/>
  <c r="O853" i="1" s="1"/>
  <c r="Z853" i="1" s="1"/>
  <c r="M854" i="1"/>
  <c r="N854" i="1"/>
  <c r="O854" i="1" s="1"/>
  <c r="Z854" i="1" s="1"/>
  <c r="M855" i="1"/>
  <c r="N855" i="1"/>
  <c r="O855" i="1" s="1"/>
  <c r="Z855" i="1" s="1"/>
  <c r="M856" i="1"/>
  <c r="N856" i="1"/>
  <c r="O856" i="1" s="1"/>
  <c r="Z856" i="1" s="1"/>
  <c r="M857" i="1"/>
  <c r="N857" i="1"/>
  <c r="O857" i="1" s="1"/>
  <c r="Z857" i="1" s="1"/>
  <c r="M858" i="1"/>
  <c r="N858" i="1"/>
  <c r="O858" i="1" s="1"/>
  <c r="Z858" i="1" s="1"/>
  <c r="M859" i="1"/>
  <c r="N859" i="1"/>
  <c r="O859" i="1" s="1"/>
  <c r="Z859" i="1" s="1"/>
  <c r="M860" i="1"/>
  <c r="N860" i="1"/>
  <c r="O860" i="1" s="1"/>
  <c r="Z860" i="1" s="1"/>
  <c r="M861" i="1"/>
  <c r="N861" i="1"/>
  <c r="O861" i="1" s="1"/>
  <c r="Z861" i="1" s="1"/>
  <c r="M862" i="1"/>
  <c r="N862" i="1"/>
  <c r="O862" i="1" s="1"/>
  <c r="Z862" i="1" s="1"/>
  <c r="M863" i="1"/>
  <c r="N863" i="1"/>
  <c r="O863" i="1" s="1"/>
  <c r="Z863" i="1" s="1"/>
  <c r="M864" i="1"/>
  <c r="N864" i="1"/>
  <c r="O864" i="1" s="1"/>
  <c r="Z864" i="1" s="1"/>
  <c r="M865" i="1"/>
  <c r="N865" i="1"/>
  <c r="O865" i="1" s="1"/>
  <c r="Z865" i="1" s="1"/>
  <c r="M866" i="1"/>
  <c r="N866" i="1"/>
  <c r="O866" i="1" s="1"/>
  <c r="Z866" i="1" s="1"/>
  <c r="M867" i="1"/>
  <c r="N867" i="1"/>
  <c r="O867" i="1" s="1"/>
  <c r="Z867" i="1" s="1"/>
  <c r="M868" i="1"/>
  <c r="N868" i="1"/>
  <c r="O868" i="1" s="1"/>
  <c r="Z868" i="1" s="1"/>
  <c r="M869" i="1"/>
  <c r="N869" i="1"/>
  <c r="O869" i="1" s="1"/>
  <c r="Z869" i="1" s="1"/>
  <c r="M870" i="1"/>
  <c r="N870" i="1"/>
  <c r="O870" i="1" s="1"/>
  <c r="Z870" i="1" s="1"/>
  <c r="M871" i="1"/>
  <c r="N871" i="1"/>
  <c r="O871" i="1" s="1"/>
  <c r="Z871" i="1" s="1"/>
  <c r="M872" i="1"/>
  <c r="N872" i="1"/>
  <c r="O872" i="1" s="1"/>
  <c r="Z872" i="1" s="1"/>
  <c r="M873" i="1"/>
  <c r="N873" i="1"/>
  <c r="O873" i="1" s="1"/>
  <c r="Z873" i="1" s="1"/>
  <c r="M874" i="1"/>
  <c r="N874" i="1"/>
  <c r="O874" i="1" s="1"/>
  <c r="Z874" i="1" s="1"/>
  <c r="K801" i="1"/>
  <c r="W801" i="1" s="1"/>
  <c r="K802" i="1"/>
  <c r="W802" i="1" s="1"/>
  <c r="K803" i="1"/>
  <c r="W803" i="1" s="1"/>
  <c r="K804" i="1"/>
  <c r="W804" i="1" s="1"/>
  <c r="K805" i="1"/>
  <c r="W805" i="1" s="1"/>
  <c r="K806" i="1"/>
  <c r="W806" i="1" s="1"/>
  <c r="K807" i="1"/>
  <c r="W807" i="1" s="1"/>
  <c r="K808" i="1"/>
  <c r="W808" i="1" s="1"/>
  <c r="K809" i="1"/>
  <c r="W809" i="1" s="1"/>
  <c r="K810" i="1"/>
  <c r="W810" i="1" s="1"/>
  <c r="K811" i="1"/>
  <c r="W811" i="1" s="1"/>
  <c r="K812" i="1"/>
  <c r="W812" i="1" s="1"/>
  <c r="K813" i="1"/>
  <c r="W813" i="1" s="1"/>
  <c r="K814" i="1"/>
  <c r="W814" i="1" s="1"/>
  <c r="K815" i="1"/>
  <c r="W815" i="1" s="1"/>
  <c r="K816" i="1"/>
  <c r="W816" i="1" s="1"/>
  <c r="AC816" i="1" s="1"/>
  <c r="K817" i="1"/>
  <c r="W817" i="1" s="1"/>
  <c r="K818" i="1"/>
  <c r="W818" i="1" s="1"/>
  <c r="K819" i="1"/>
  <c r="W819" i="1" s="1"/>
  <c r="K820" i="1"/>
  <c r="W820" i="1" s="1"/>
  <c r="K821" i="1"/>
  <c r="W821" i="1" s="1"/>
  <c r="K822" i="1"/>
  <c r="W822" i="1" s="1"/>
  <c r="K823" i="1"/>
  <c r="W823" i="1" s="1"/>
  <c r="K824" i="1"/>
  <c r="W824" i="1" s="1"/>
  <c r="K825" i="1"/>
  <c r="W825" i="1" s="1"/>
  <c r="K826" i="1"/>
  <c r="W826" i="1" s="1"/>
  <c r="K827" i="1"/>
  <c r="W827" i="1" s="1"/>
  <c r="K828" i="1"/>
  <c r="W828" i="1" s="1"/>
  <c r="K829" i="1"/>
  <c r="W829" i="1" s="1"/>
  <c r="K830" i="1"/>
  <c r="W830" i="1" s="1"/>
  <c r="K831" i="1"/>
  <c r="W831" i="1" s="1"/>
  <c r="K832" i="1"/>
  <c r="W832" i="1" s="1"/>
  <c r="K833" i="1"/>
  <c r="W833" i="1" s="1"/>
  <c r="K834" i="1"/>
  <c r="W834" i="1" s="1"/>
  <c r="K835" i="1"/>
  <c r="W835" i="1" s="1"/>
  <c r="K836" i="1"/>
  <c r="W836" i="1" s="1"/>
  <c r="K837" i="1"/>
  <c r="W837" i="1" s="1"/>
  <c r="K838" i="1"/>
  <c r="W838" i="1" s="1"/>
  <c r="K839" i="1"/>
  <c r="W839" i="1" s="1"/>
  <c r="K840" i="1"/>
  <c r="W840" i="1" s="1"/>
  <c r="K841" i="1"/>
  <c r="W841" i="1" s="1"/>
  <c r="K842" i="1"/>
  <c r="W842" i="1" s="1"/>
  <c r="K843" i="1"/>
  <c r="W843" i="1" s="1"/>
  <c r="K844" i="1"/>
  <c r="W844" i="1" s="1"/>
  <c r="K845" i="1"/>
  <c r="W845" i="1" s="1"/>
  <c r="K846" i="1"/>
  <c r="W846" i="1" s="1"/>
  <c r="K847" i="1"/>
  <c r="W847" i="1" s="1"/>
  <c r="K848" i="1"/>
  <c r="W848" i="1" s="1"/>
  <c r="K849" i="1"/>
  <c r="W849" i="1" s="1"/>
  <c r="K850" i="1"/>
  <c r="W850" i="1" s="1"/>
  <c r="K851" i="1"/>
  <c r="W851" i="1" s="1"/>
  <c r="K852" i="1"/>
  <c r="W852" i="1" s="1"/>
  <c r="AC852" i="1" s="1"/>
  <c r="K853" i="1"/>
  <c r="W853" i="1" s="1"/>
  <c r="K854" i="1"/>
  <c r="W854" i="1" s="1"/>
  <c r="K855" i="1"/>
  <c r="W855" i="1" s="1"/>
  <c r="K856" i="1"/>
  <c r="W856" i="1" s="1"/>
  <c r="K857" i="1"/>
  <c r="W857" i="1" s="1"/>
  <c r="K858" i="1"/>
  <c r="W858" i="1" s="1"/>
  <c r="K859" i="1"/>
  <c r="W859" i="1" s="1"/>
  <c r="K860" i="1"/>
  <c r="W860" i="1" s="1"/>
  <c r="K861" i="1"/>
  <c r="W861" i="1" s="1"/>
  <c r="K862" i="1"/>
  <c r="W862" i="1" s="1"/>
  <c r="K863" i="1"/>
  <c r="W863" i="1" s="1"/>
  <c r="K864" i="1"/>
  <c r="W864" i="1" s="1"/>
  <c r="K865" i="1"/>
  <c r="W865" i="1" s="1"/>
  <c r="K866" i="1"/>
  <c r="W866" i="1" s="1"/>
  <c r="K867" i="1"/>
  <c r="W867" i="1" s="1"/>
  <c r="K868" i="1"/>
  <c r="W868" i="1" s="1"/>
  <c r="W869" i="1"/>
  <c r="W870" i="1"/>
  <c r="W871" i="1"/>
  <c r="W872" i="1"/>
  <c r="W873" i="1"/>
  <c r="W874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K794" i="1"/>
  <c r="K795" i="1"/>
  <c r="K796" i="1"/>
  <c r="K797" i="1"/>
  <c r="K798" i="1"/>
  <c r="K799" i="1"/>
  <c r="K800" i="1"/>
  <c r="AC811" i="1" l="1"/>
  <c r="AC814" i="1"/>
  <c r="AC802" i="1"/>
  <c r="AC839" i="1"/>
  <c r="AC845" i="1"/>
  <c r="AC830" i="1"/>
  <c r="AC828" i="1"/>
  <c r="AC844" i="1"/>
  <c r="AC842" i="1"/>
  <c r="AC840" i="1"/>
  <c r="AC838" i="1"/>
  <c r="AC847" i="1"/>
  <c r="AC868" i="1"/>
  <c r="AC871" i="1"/>
  <c r="AC867" i="1"/>
  <c r="AC863" i="1"/>
  <c r="AC873" i="1"/>
  <c r="AC857" i="1"/>
  <c r="AC855" i="1"/>
  <c r="AC851" i="1"/>
  <c r="AC846" i="1"/>
  <c r="AC861" i="1"/>
  <c r="AC854" i="1"/>
  <c r="AC870" i="1"/>
  <c r="AC848" i="1"/>
  <c r="AC875" i="1"/>
  <c r="AC866" i="1"/>
  <c r="AC864" i="1"/>
  <c r="AC862" i="1"/>
  <c r="AC859" i="1"/>
  <c r="AC850" i="1"/>
  <c r="AC874" i="1"/>
  <c r="AC865" i="1"/>
  <c r="AC858" i="1"/>
  <c r="AC869" i="1"/>
  <c r="AC853" i="1"/>
  <c r="AC849" i="1"/>
  <c r="AC876" i="1"/>
  <c r="AC872" i="1"/>
  <c r="AC860" i="1"/>
  <c r="AC856" i="1"/>
  <c r="AC843" i="1"/>
  <c r="AC841" i="1"/>
  <c r="AC837" i="1"/>
  <c r="AC836" i="1"/>
  <c r="AC835" i="1"/>
  <c r="AC834" i="1"/>
  <c r="AC833" i="1"/>
  <c r="AC832" i="1"/>
  <c r="AC831" i="1"/>
  <c r="AC829" i="1"/>
  <c r="AC827" i="1"/>
  <c r="AC824" i="1"/>
  <c r="AC823" i="1"/>
  <c r="AC826" i="1"/>
  <c r="AC825" i="1"/>
  <c r="AC821" i="1"/>
  <c r="AC820" i="1"/>
  <c r="AC822" i="1"/>
  <c r="AC819" i="1"/>
  <c r="AC818" i="1"/>
  <c r="AC817" i="1"/>
  <c r="AC815" i="1"/>
  <c r="AC812" i="1"/>
  <c r="AC813" i="1"/>
  <c r="AC810" i="1"/>
  <c r="AC809" i="1"/>
  <c r="AC808" i="1"/>
  <c r="AC807" i="1"/>
  <c r="AC804" i="1"/>
  <c r="AC803" i="1"/>
  <c r="AC806" i="1"/>
  <c r="AC805" i="1"/>
  <c r="AC801" i="1"/>
  <c r="K793" i="1"/>
  <c r="W793" i="1" s="1"/>
  <c r="K792" i="1"/>
  <c r="W792" i="1" s="1"/>
  <c r="K791" i="1"/>
  <c r="W791" i="1" s="1"/>
  <c r="K790" i="1"/>
  <c r="W790" i="1" s="1"/>
  <c r="K789" i="1"/>
  <c r="W789" i="1" s="1"/>
  <c r="K788" i="1"/>
  <c r="W788" i="1" s="1"/>
  <c r="K787" i="1"/>
  <c r="W787" i="1" s="1"/>
  <c r="K786" i="1"/>
  <c r="W786" i="1" s="1"/>
  <c r="K785" i="1"/>
  <c r="W785" i="1" s="1"/>
  <c r="K784" i="1"/>
  <c r="W784" i="1" s="1"/>
  <c r="K783" i="1"/>
  <c r="W783" i="1" s="1"/>
  <c r="K782" i="1"/>
  <c r="W782" i="1" s="1"/>
  <c r="K781" i="1"/>
  <c r="W781" i="1" s="1"/>
  <c r="K780" i="1"/>
  <c r="W780" i="1" s="1"/>
  <c r="K779" i="1"/>
  <c r="W779" i="1" s="1"/>
  <c r="K778" i="1"/>
  <c r="W778" i="1" s="1"/>
  <c r="K777" i="1"/>
  <c r="W777" i="1" s="1"/>
  <c r="K776" i="1"/>
  <c r="W776" i="1" s="1"/>
  <c r="K775" i="1"/>
  <c r="W775" i="1" s="1"/>
  <c r="K774" i="1"/>
  <c r="W774" i="1" s="1"/>
  <c r="K773" i="1"/>
  <c r="W773" i="1" s="1"/>
  <c r="K772" i="1"/>
  <c r="W772" i="1" s="1"/>
  <c r="K771" i="1"/>
  <c r="W771" i="1" s="1"/>
  <c r="N769" i="1"/>
  <c r="O769" i="1" s="1"/>
  <c r="Z769" i="1" s="1"/>
  <c r="N770" i="1"/>
  <c r="O770" i="1" s="1"/>
  <c r="Z770" i="1" s="1"/>
  <c r="N771" i="1"/>
  <c r="O771" i="1" s="1"/>
  <c r="Z771" i="1" s="1"/>
  <c r="N772" i="1"/>
  <c r="O772" i="1" s="1"/>
  <c r="Z772" i="1" s="1"/>
  <c r="N773" i="1"/>
  <c r="O773" i="1" s="1"/>
  <c r="Z773" i="1" s="1"/>
  <c r="N774" i="1"/>
  <c r="O774" i="1" s="1"/>
  <c r="Z774" i="1" s="1"/>
  <c r="N775" i="1"/>
  <c r="O775" i="1" s="1"/>
  <c r="Z775" i="1" s="1"/>
  <c r="N776" i="1"/>
  <c r="O776" i="1" s="1"/>
  <c r="Z776" i="1" s="1"/>
  <c r="N777" i="1"/>
  <c r="O777" i="1" s="1"/>
  <c r="Z777" i="1" s="1"/>
  <c r="N778" i="1"/>
  <c r="O778" i="1" s="1"/>
  <c r="Z778" i="1" s="1"/>
  <c r="N779" i="1"/>
  <c r="O779" i="1" s="1"/>
  <c r="Z779" i="1" s="1"/>
  <c r="N780" i="1"/>
  <c r="O780" i="1" s="1"/>
  <c r="Z780" i="1" s="1"/>
  <c r="N781" i="1"/>
  <c r="O781" i="1" s="1"/>
  <c r="Z781" i="1" s="1"/>
  <c r="N782" i="1"/>
  <c r="O782" i="1" s="1"/>
  <c r="Z782" i="1" s="1"/>
  <c r="N783" i="1"/>
  <c r="O783" i="1" s="1"/>
  <c r="Z783" i="1" s="1"/>
  <c r="N784" i="1"/>
  <c r="O784" i="1" s="1"/>
  <c r="Z784" i="1" s="1"/>
  <c r="N785" i="1"/>
  <c r="O785" i="1" s="1"/>
  <c r="Z785" i="1" s="1"/>
  <c r="N786" i="1"/>
  <c r="O786" i="1" s="1"/>
  <c r="Z786" i="1" s="1"/>
  <c r="N787" i="1"/>
  <c r="O787" i="1" s="1"/>
  <c r="Z787" i="1" s="1"/>
  <c r="N788" i="1"/>
  <c r="O788" i="1" s="1"/>
  <c r="Z788" i="1" s="1"/>
  <c r="N789" i="1"/>
  <c r="O789" i="1" s="1"/>
  <c r="Z789" i="1" s="1"/>
  <c r="N790" i="1"/>
  <c r="O790" i="1" s="1"/>
  <c r="Z790" i="1" s="1"/>
  <c r="N791" i="1"/>
  <c r="O791" i="1" s="1"/>
  <c r="Z791" i="1" s="1"/>
  <c r="N792" i="1"/>
  <c r="O792" i="1" s="1"/>
  <c r="Z792" i="1" s="1"/>
  <c r="N793" i="1"/>
  <c r="O793" i="1" s="1"/>
  <c r="Z793" i="1" s="1"/>
  <c r="N794" i="1"/>
  <c r="O794" i="1" s="1"/>
  <c r="Z794" i="1" s="1"/>
  <c r="N795" i="1"/>
  <c r="O795" i="1" s="1"/>
  <c r="Z795" i="1" s="1"/>
  <c r="N796" i="1"/>
  <c r="O796" i="1" s="1"/>
  <c r="Z796" i="1" s="1"/>
  <c r="N797" i="1"/>
  <c r="O797" i="1" s="1"/>
  <c r="Z797" i="1" s="1"/>
  <c r="N798" i="1"/>
  <c r="O798" i="1" s="1"/>
  <c r="Z798" i="1" s="1"/>
  <c r="N799" i="1"/>
  <c r="O799" i="1" s="1"/>
  <c r="Z799" i="1" s="1"/>
  <c r="N800" i="1"/>
  <c r="O800" i="1" s="1"/>
  <c r="Z800" i="1" s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M766" i="1"/>
  <c r="N766" i="1"/>
  <c r="O766" i="1" s="1"/>
  <c r="Z766" i="1" s="1"/>
  <c r="M767" i="1"/>
  <c r="N767" i="1"/>
  <c r="O767" i="1" s="1"/>
  <c r="Z767" i="1" s="1"/>
  <c r="N768" i="1"/>
  <c r="O768" i="1" s="1"/>
  <c r="Z768" i="1" s="1"/>
  <c r="W794" i="1"/>
  <c r="W795" i="1"/>
  <c r="W796" i="1"/>
  <c r="W797" i="1"/>
  <c r="W798" i="1"/>
  <c r="W799" i="1"/>
  <c r="W800" i="1"/>
  <c r="K770" i="1"/>
  <c r="W770" i="1" s="1"/>
  <c r="K769" i="1"/>
  <c r="W769" i="1" s="1"/>
  <c r="K768" i="1"/>
  <c r="W768" i="1" s="1"/>
  <c r="K767" i="1"/>
  <c r="W767" i="1" s="1"/>
  <c r="AC781" i="1" l="1"/>
  <c r="AC777" i="1"/>
  <c r="AC780" i="1"/>
  <c r="AC768" i="1"/>
  <c r="AC767" i="1"/>
  <c r="AC786" i="1"/>
  <c r="AC779" i="1"/>
  <c r="AC790" i="1"/>
  <c r="AC774" i="1"/>
  <c r="AC782" i="1"/>
  <c r="AC800" i="1"/>
  <c r="AC799" i="1"/>
  <c r="AC798" i="1"/>
  <c r="AC797" i="1"/>
  <c r="AC796" i="1"/>
  <c r="AC795" i="1"/>
  <c r="AC794" i="1"/>
  <c r="AC793" i="1"/>
  <c r="AC792" i="1"/>
  <c r="AC791" i="1"/>
  <c r="AC789" i="1"/>
  <c r="AC788" i="1"/>
  <c r="AC787" i="1"/>
  <c r="AC785" i="1"/>
  <c r="AC784" i="1"/>
  <c r="AC783" i="1"/>
  <c r="AC778" i="1"/>
  <c r="AC776" i="1"/>
  <c r="AC775" i="1"/>
  <c r="AC773" i="1"/>
  <c r="AC772" i="1"/>
  <c r="AC771" i="1"/>
  <c r="AC770" i="1"/>
  <c r="AC769" i="1"/>
  <c r="K766" i="1"/>
  <c r="W766" i="1" s="1"/>
  <c r="AC766" i="1" s="1"/>
  <c r="K765" i="1"/>
  <c r="W765" i="1" s="1"/>
  <c r="K764" i="1"/>
  <c r="W764" i="1" s="1"/>
  <c r="K763" i="1"/>
  <c r="W763" i="1" s="1"/>
  <c r="K762" i="1"/>
  <c r="W762" i="1" s="1"/>
  <c r="AB759" i="1"/>
  <c r="AB760" i="1"/>
  <c r="AB761" i="1"/>
  <c r="AB762" i="1"/>
  <c r="AB763" i="1"/>
  <c r="AB764" i="1"/>
  <c r="M761" i="1"/>
  <c r="N761" i="1"/>
  <c r="O761" i="1" s="1"/>
  <c r="Z761" i="1" s="1"/>
  <c r="M762" i="1"/>
  <c r="N762" i="1"/>
  <c r="O762" i="1" s="1"/>
  <c r="Z762" i="1" s="1"/>
  <c r="M763" i="1"/>
  <c r="N763" i="1"/>
  <c r="O763" i="1" s="1"/>
  <c r="Z763" i="1" s="1"/>
  <c r="M764" i="1"/>
  <c r="N764" i="1"/>
  <c r="O764" i="1" s="1"/>
  <c r="Z764" i="1" s="1"/>
  <c r="M765" i="1"/>
  <c r="N765" i="1"/>
  <c r="O765" i="1" s="1"/>
  <c r="Z765" i="1" s="1"/>
  <c r="K761" i="1"/>
  <c r="W761" i="1" s="1"/>
  <c r="K760" i="1"/>
  <c r="W760" i="1" s="1"/>
  <c r="K759" i="1"/>
  <c r="W759" i="1" s="1"/>
  <c r="K758" i="1"/>
  <c r="W758" i="1" s="1"/>
  <c r="M756" i="1"/>
  <c r="N756" i="1"/>
  <c r="O756" i="1" s="1"/>
  <c r="Z756" i="1" s="1"/>
  <c r="M757" i="1"/>
  <c r="N757" i="1"/>
  <c r="O757" i="1" s="1"/>
  <c r="Z757" i="1" s="1"/>
  <c r="M758" i="1"/>
  <c r="N758" i="1"/>
  <c r="O758" i="1" s="1"/>
  <c r="Z758" i="1" s="1"/>
  <c r="M759" i="1"/>
  <c r="N759" i="1"/>
  <c r="O759" i="1" s="1"/>
  <c r="Z759" i="1" s="1"/>
  <c r="M760" i="1"/>
  <c r="N760" i="1"/>
  <c r="O760" i="1" s="1"/>
  <c r="Z760" i="1" s="1"/>
  <c r="AB755" i="1"/>
  <c r="AB756" i="1"/>
  <c r="AB757" i="1"/>
  <c r="AB758" i="1"/>
  <c r="M755" i="1"/>
  <c r="N755" i="1"/>
  <c r="O755" i="1" s="1"/>
  <c r="Z755" i="1" s="1"/>
  <c r="K757" i="1"/>
  <c r="W757" i="1" s="1"/>
  <c r="K756" i="1"/>
  <c r="W756" i="1" s="1"/>
  <c r="K755" i="1"/>
  <c r="W755" i="1" s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5" i="1"/>
  <c r="C765" i="1"/>
  <c r="B766" i="1"/>
  <c r="C766" i="1"/>
  <c r="B767" i="1"/>
  <c r="C767" i="1"/>
  <c r="B768" i="1"/>
  <c r="C768" i="1"/>
  <c r="B769" i="1"/>
  <c r="C769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K734" i="1"/>
  <c r="K735" i="1"/>
  <c r="K736" i="1"/>
  <c r="K737" i="1"/>
  <c r="K738" i="1"/>
  <c r="AC763" i="1" l="1"/>
  <c r="AC765" i="1"/>
  <c r="AC764" i="1"/>
  <c r="AC762" i="1"/>
  <c r="AC759" i="1"/>
  <c r="AC760" i="1"/>
  <c r="AC761" i="1"/>
  <c r="AC755" i="1"/>
  <c r="AC757" i="1"/>
  <c r="AC756" i="1"/>
  <c r="AC758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M715" i="1"/>
  <c r="N715" i="1"/>
  <c r="O715" i="1" s="1"/>
  <c r="Z715" i="1" s="1"/>
  <c r="M716" i="1"/>
  <c r="N716" i="1"/>
  <c r="O716" i="1" s="1"/>
  <c r="Z716" i="1" s="1"/>
  <c r="M717" i="1"/>
  <c r="N717" i="1"/>
  <c r="O717" i="1" s="1"/>
  <c r="Z717" i="1" s="1"/>
  <c r="M718" i="1"/>
  <c r="N718" i="1"/>
  <c r="O718" i="1" s="1"/>
  <c r="Z718" i="1" s="1"/>
  <c r="M719" i="1"/>
  <c r="N719" i="1"/>
  <c r="O719" i="1" s="1"/>
  <c r="Z719" i="1" s="1"/>
  <c r="M720" i="1"/>
  <c r="N720" i="1"/>
  <c r="O720" i="1" s="1"/>
  <c r="Z720" i="1" s="1"/>
  <c r="M721" i="1"/>
  <c r="N721" i="1"/>
  <c r="O721" i="1" s="1"/>
  <c r="Z721" i="1" s="1"/>
  <c r="M722" i="1"/>
  <c r="N722" i="1"/>
  <c r="O722" i="1" s="1"/>
  <c r="Z722" i="1" s="1"/>
  <c r="M723" i="1"/>
  <c r="N723" i="1"/>
  <c r="O723" i="1" s="1"/>
  <c r="Z723" i="1" s="1"/>
  <c r="M724" i="1"/>
  <c r="N724" i="1"/>
  <c r="O724" i="1" s="1"/>
  <c r="Z724" i="1" s="1"/>
  <c r="M725" i="1"/>
  <c r="N725" i="1"/>
  <c r="O725" i="1" s="1"/>
  <c r="Z725" i="1" s="1"/>
  <c r="M726" i="1"/>
  <c r="N726" i="1"/>
  <c r="O726" i="1" s="1"/>
  <c r="Z726" i="1" s="1"/>
  <c r="M727" i="1"/>
  <c r="N727" i="1"/>
  <c r="O727" i="1" s="1"/>
  <c r="Z727" i="1" s="1"/>
  <c r="M728" i="1"/>
  <c r="N728" i="1"/>
  <c r="O728" i="1" s="1"/>
  <c r="Z728" i="1" s="1"/>
  <c r="M729" i="1"/>
  <c r="N729" i="1"/>
  <c r="O729" i="1" s="1"/>
  <c r="Z729" i="1" s="1"/>
  <c r="M730" i="1"/>
  <c r="N730" i="1"/>
  <c r="O730" i="1" s="1"/>
  <c r="Z730" i="1" s="1"/>
  <c r="M731" i="1"/>
  <c r="N731" i="1"/>
  <c r="O731" i="1" s="1"/>
  <c r="Z731" i="1" s="1"/>
  <c r="M732" i="1"/>
  <c r="N732" i="1"/>
  <c r="O732" i="1" s="1"/>
  <c r="Z732" i="1" s="1"/>
  <c r="M733" i="1"/>
  <c r="N733" i="1"/>
  <c r="O733" i="1" s="1"/>
  <c r="Z733" i="1" s="1"/>
  <c r="M734" i="1"/>
  <c r="N734" i="1"/>
  <c r="O734" i="1" s="1"/>
  <c r="Z734" i="1" s="1"/>
  <c r="W734" i="1"/>
  <c r="M735" i="1"/>
  <c r="N735" i="1"/>
  <c r="O735" i="1" s="1"/>
  <c r="Z735" i="1" s="1"/>
  <c r="W735" i="1"/>
  <c r="M736" i="1"/>
  <c r="N736" i="1"/>
  <c r="O736" i="1" s="1"/>
  <c r="Z736" i="1" s="1"/>
  <c r="W736" i="1"/>
  <c r="M737" i="1"/>
  <c r="N737" i="1"/>
  <c r="O737" i="1" s="1"/>
  <c r="Z737" i="1" s="1"/>
  <c r="W737" i="1"/>
  <c r="M738" i="1"/>
  <c r="N738" i="1"/>
  <c r="O738" i="1" s="1"/>
  <c r="Z738" i="1" s="1"/>
  <c r="W738" i="1"/>
  <c r="M739" i="1"/>
  <c r="N739" i="1"/>
  <c r="O739" i="1" s="1"/>
  <c r="Z739" i="1" s="1"/>
  <c r="M740" i="1"/>
  <c r="N740" i="1"/>
  <c r="O740" i="1" s="1"/>
  <c r="Z740" i="1" s="1"/>
  <c r="M741" i="1"/>
  <c r="N741" i="1"/>
  <c r="O741" i="1" s="1"/>
  <c r="Z741" i="1" s="1"/>
  <c r="M742" i="1"/>
  <c r="N742" i="1"/>
  <c r="O742" i="1" s="1"/>
  <c r="Z742" i="1" s="1"/>
  <c r="M743" i="1"/>
  <c r="N743" i="1"/>
  <c r="O743" i="1" s="1"/>
  <c r="Z743" i="1" s="1"/>
  <c r="M744" i="1"/>
  <c r="N744" i="1"/>
  <c r="O744" i="1" s="1"/>
  <c r="Z744" i="1" s="1"/>
  <c r="M745" i="1"/>
  <c r="N745" i="1"/>
  <c r="O745" i="1" s="1"/>
  <c r="Z745" i="1" s="1"/>
  <c r="M746" i="1"/>
  <c r="N746" i="1"/>
  <c r="O746" i="1" s="1"/>
  <c r="Z746" i="1" s="1"/>
  <c r="M747" i="1"/>
  <c r="N747" i="1"/>
  <c r="O747" i="1" s="1"/>
  <c r="Z747" i="1" s="1"/>
  <c r="M748" i="1"/>
  <c r="N748" i="1"/>
  <c r="O748" i="1" s="1"/>
  <c r="Z748" i="1" s="1"/>
  <c r="M749" i="1"/>
  <c r="N749" i="1"/>
  <c r="O749" i="1" s="1"/>
  <c r="Z749" i="1" s="1"/>
  <c r="M750" i="1"/>
  <c r="N750" i="1"/>
  <c r="O750" i="1" s="1"/>
  <c r="Z750" i="1" s="1"/>
  <c r="M751" i="1"/>
  <c r="N751" i="1"/>
  <c r="O751" i="1" s="1"/>
  <c r="Z751" i="1" s="1"/>
  <c r="M752" i="1"/>
  <c r="N752" i="1"/>
  <c r="O752" i="1" s="1"/>
  <c r="Z752" i="1" s="1"/>
  <c r="M753" i="1"/>
  <c r="N753" i="1"/>
  <c r="O753" i="1" s="1"/>
  <c r="Z753" i="1" s="1"/>
  <c r="M754" i="1"/>
  <c r="N754" i="1"/>
  <c r="O754" i="1" s="1"/>
  <c r="Z754" i="1" s="1"/>
  <c r="K754" i="1"/>
  <c r="W754" i="1" s="1"/>
  <c r="K753" i="1"/>
  <c r="W753" i="1" s="1"/>
  <c r="K752" i="1"/>
  <c r="W752" i="1" s="1"/>
  <c r="K751" i="1"/>
  <c r="W751" i="1" s="1"/>
  <c r="K750" i="1"/>
  <c r="W750" i="1" s="1"/>
  <c r="K749" i="1"/>
  <c r="W749" i="1" s="1"/>
  <c r="K748" i="1"/>
  <c r="W748" i="1" s="1"/>
  <c r="K747" i="1"/>
  <c r="W747" i="1" s="1"/>
  <c r="K746" i="1"/>
  <c r="W746" i="1" s="1"/>
  <c r="K745" i="1"/>
  <c r="W745" i="1" s="1"/>
  <c r="K744" i="1"/>
  <c r="W744" i="1" s="1"/>
  <c r="K743" i="1"/>
  <c r="W743" i="1" s="1"/>
  <c r="K742" i="1"/>
  <c r="W742" i="1" s="1"/>
  <c r="K741" i="1"/>
  <c r="W741" i="1" s="1"/>
  <c r="K740" i="1"/>
  <c r="W740" i="1" s="1"/>
  <c r="K739" i="1"/>
  <c r="W739" i="1" s="1"/>
  <c r="K733" i="1"/>
  <c r="W733" i="1" s="1"/>
  <c r="K732" i="1"/>
  <c r="W732" i="1" s="1"/>
  <c r="K731" i="1"/>
  <c r="W731" i="1" s="1"/>
  <c r="K730" i="1"/>
  <c r="W730" i="1" s="1"/>
  <c r="K729" i="1"/>
  <c r="W729" i="1" s="1"/>
  <c r="K728" i="1"/>
  <c r="W728" i="1" s="1"/>
  <c r="K727" i="1"/>
  <c r="W727" i="1" s="1"/>
  <c r="K726" i="1"/>
  <c r="W726" i="1" s="1"/>
  <c r="K725" i="1"/>
  <c r="W725" i="1" s="1"/>
  <c r="K724" i="1"/>
  <c r="W724" i="1" s="1"/>
  <c r="K723" i="1"/>
  <c r="W723" i="1" s="1"/>
  <c r="K722" i="1"/>
  <c r="W722" i="1" s="1"/>
  <c r="K721" i="1"/>
  <c r="W721" i="1" s="1"/>
  <c r="K720" i="1"/>
  <c r="W720" i="1" s="1"/>
  <c r="K719" i="1"/>
  <c r="W719" i="1" s="1"/>
  <c r="K718" i="1"/>
  <c r="W718" i="1" s="1"/>
  <c r="K717" i="1"/>
  <c r="W717" i="1" s="1"/>
  <c r="K716" i="1"/>
  <c r="W716" i="1" s="1"/>
  <c r="K715" i="1"/>
  <c r="W715" i="1" s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M714" i="1"/>
  <c r="N714" i="1"/>
  <c r="O714" i="1" s="1"/>
  <c r="Z714" i="1" s="1"/>
  <c r="M713" i="1"/>
  <c r="N713" i="1"/>
  <c r="O713" i="1" s="1"/>
  <c r="Z713" i="1" s="1"/>
  <c r="M712" i="1"/>
  <c r="N712" i="1"/>
  <c r="O712" i="1" s="1"/>
  <c r="Z712" i="1" s="1"/>
  <c r="M711" i="1"/>
  <c r="N711" i="1"/>
  <c r="O711" i="1" s="1"/>
  <c r="Z711" i="1" s="1"/>
  <c r="M710" i="1"/>
  <c r="N710" i="1"/>
  <c r="O710" i="1" s="1"/>
  <c r="Z710" i="1" s="1"/>
  <c r="K714" i="1"/>
  <c r="W714" i="1" s="1"/>
  <c r="K713" i="1"/>
  <c r="W713" i="1" s="1"/>
  <c r="K712" i="1"/>
  <c r="W712" i="1" s="1"/>
  <c r="K711" i="1"/>
  <c r="W711" i="1" s="1"/>
  <c r="K710" i="1"/>
  <c r="W710" i="1" s="1"/>
  <c r="M690" i="1"/>
  <c r="N690" i="1"/>
  <c r="O690" i="1" s="1"/>
  <c r="Z690" i="1" s="1"/>
  <c r="M691" i="1"/>
  <c r="N691" i="1"/>
  <c r="O691" i="1" s="1"/>
  <c r="Z691" i="1" s="1"/>
  <c r="M692" i="1"/>
  <c r="N692" i="1"/>
  <c r="O692" i="1" s="1"/>
  <c r="Z692" i="1" s="1"/>
  <c r="M693" i="1"/>
  <c r="N693" i="1"/>
  <c r="O693" i="1" s="1"/>
  <c r="Z693" i="1" s="1"/>
  <c r="M694" i="1"/>
  <c r="N694" i="1"/>
  <c r="O694" i="1" s="1"/>
  <c r="Z694" i="1" s="1"/>
  <c r="M695" i="1"/>
  <c r="N695" i="1"/>
  <c r="O695" i="1" s="1"/>
  <c r="Z695" i="1" s="1"/>
  <c r="M696" i="1"/>
  <c r="N696" i="1"/>
  <c r="O696" i="1" s="1"/>
  <c r="Z696" i="1" s="1"/>
  <c r="M697" i="1"/>
  <c r="N697" i="1"/>
  <c r="O697" i="1" s="1"/>
  <c r="Z697" i="1" s="1"/>
  <c r="M698" i="1"/>
  <c r="N698" i="1"/>
  <c r="O698" i="1" s="1"/>
  <c r="Z698" i="1" s="1"/>
  <c r="M699" i="1"/>
  <c r="N699" i="1"/>
  <c r="O699" i="1" s="1"/>
  <c r="Z699" i="1" s="1"/>
  <c r="M700" i="1"/>
  <c r="N700" i="1"/>
  <c r="O700" i="1" s="1"/>
  <c r="Z700" i="1" s="1"/>
  <c r="M701" i="1"/>
  <c r="N701" i="1"/>
  <c r="O701" i="1" s="1"/>
  <c r="Z701" i="1" s="1"/>
  <c r="M702" i="1"/>
  <c r="N702" i="1"/>
  <c r="O702" i="1" s="1"/>
  <c r="Z702" i="1" s="1"/>
  <c r="M703" i="1"/>
  <c r="N703" i="1"/>
  <c r="O703" i="1" s="1"/>
  <c r="Z703" i="1" s="1"/>
  <c r="M704" i="1"/>
  <c r="N704" i="1"/>
  <c r="O704" i="1" s="1"/>
  <c r="Z704" i="1" s="1"/>
  <c r="M705" i="1"/>
  <c r="N705" i="1"/>
  <c r="O705" i="1" s="1"/>
  <c r="Z705" i="1" s="1"/>
  <c r="M706" i="1"/>
  <c r="N706" i="1"/>
  <c r="O706" i="1" s="1"/>
  <c r="Z706" i="1" s="1"/>
  <c r="M707" i="1"/>
  <c r="N707" i="1"/>
  <c r="O707" i="1" s="1"/>
  <c r="Z707" i="1" s="1"/>
  <c r="M708" i="1"/>
  <c r="N708" i="1"/>
  <c r="O708" i="1" s="1"/>
  <c r="Z708" i="1" s="1"/>
  <c r="M709" i="1"/>
  <c r="N709" i="1"/>
  <c r="O709" i="1" s="1"/>
  <c r="Z709" i="1" s="1"/>
  <c r="K709" i="1"/>
  <c r="W709" i="1" s="1"/>
  <c r="K708" i="1"/>
  <c r="W708" i="1" s="1"/>
  <c r="K707" i="1"/>
  <c r="W707" i="1" s="1"/>
  <c r="K706" i="1"/>
  <c r="W706" i="1" s="1"/>
  <c r="K705" i="1"/>
  <c r="W705" i="1" s="1"/>
  <c r="K704" i="1"/>
  <c r="W704" i="1" s="1"/>
  <c r="K703" i="1"/>
  <c r="W703" i="1" s="1"/>
  <c r="K702" i="1"/>
  <c r="W702" i="1" s="1"/>
  <c r="K701" i="1"/>
  <c r="W701" i="1" s="1"/>
  <c r="K700" i="1"/>
  <c r="W700" i="1" s="1"/>
  <c r="K699" i="1"/>
  <c r="W699" i="1" s="1"/>
  <c r="K698" i="1"/>
  <c r="W698" i="1" s="1"/>
  <c r="K697" i="1"/>
  <c r="W697" i="1" s="1"/>
  <c r="K696" i="1"/>
  <c r="W696" i="1" s="1"/>
  <c r="K695" i="1"/>
  <c r="W695" i="1" s="1"/>
  <c r="K694" i="1"/>
  <c r="W694" i="1" s="1"/>
  <c r="K693" i="1"/>
  <c r="W693" i="1" s="1"/>
  <c r="K692" i="1"/>
  <c r="W692" i="1" s="1"/>
  <c r="K691" i="1"/>
  <c r="W691" i="1" s="1"/>
  <c r="K690" i="1"/>
  <c r="W690" i="1" s="1"/>
  <c r="AC713" i="1" l="1"/>
  <c r="AC711" i="1"/>
  <c r="AC712" i="1"/>
  <c r="AC709" i="1"/>
  <c r="AC753" i="1"/>
  <c r="AC754" i="1"/>
  <c r="AC743" i="1"/>
  <c r="AC747" i="1"/>
  <c r="AC751" i="1"/>
  <c r="AC735" i="1"/>
  <c r="AC723" i="1"/>
  <c r="AC731" i="1"/>
  <c r="AC739" i="1"/>
  <c r="AC746" i="1"/>
  <c r="AC727" i="1"/>
  <c r="AC719" i="1"/>
  <c r="AC730" i="1"/>
  <c r="AC722" i="1"/>
  <c r="AC737" i="1"/>
  <c r="AC749" i="1"/>
  <c r="AC742" i="1"/>
  <c r="AC740" i="1"/>
  <c r="AC733" i="1"/>
  <c r="AC726" i="1"/>
  <c r="AC724" i="1"/>
  <c r="AC717" i="1"/>
  <c r="AC752" i="1"/>
  <c r="AC745" i="1"/>
  <c r="AC738" i="1"/>
  <c r="AC736" i="1"/>
  <c r="AC729" i="1"/>
  <c r="AC720" i="1"/>
  <c r="AC744" i="1"/>
  <c r="AC728" i="1"/>
  <c r="AC721" i="1"/>
  <c r="AC750" i="1"/>
  <c r="AC748" i="1"/>
  <c r="AC741" i="1"/>
  <c r="AC734" i="1"/>
  <c r="AC732" i="1"/>
  <c r="AC725" i="1"/>
  <c r="AC718" i="1"/>
  <c r="AC716" i="1"/>
  <c r="AC715" i="1"/>
  <c r="AC710" i="1"/>
  <c r="AC714" i="1"/>
  <c r="AC696" i="1"/>
  <c r="AC693" i="1"/>
  <c r="AC705" i="1"/>
  <c r="AC701" i="1"/>
  <c r="AC691" i="1"/>
  <c r="AC706" i="1"/>
  <c r="AC702" i="1"/>
  <c r="AC697" i="1"/>
  <c r="AC707" i="1"/>
  <c r="AC703" i="1"/>
  <c r="AC698" i="1"/>
  <c r="AC708" i="1"/>
  <c r="AC704" i="1"/>
  <c r="AC700" i="1"/>
  <c r="AC699" i="1"/>
  <c r="AC695" i="1"/>
  <c r="AC694" i="1"/>
  <c r="AC692" i="1"/>
  <c r="AC690" i="1"/>
  <c r="AB675" i="1" l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M689" i="1"/>
  <c r="N689" i="1"/>
  <c r="O689" i="1" s="1"/>
  <c r="Z689" i="1" s="1"/>
  <c r="M688" i="1"/>
  <c r="N688" i="1"/>
  <c r="O688" i="1" s="1"/>
  <c r="Z688" i="1" s="1"/>
  <c r="M687" i="1"/>
  <c r="N687" i="1"/>
  <c r="O687" i="1" s="1"/>
  <c r="Z687" i="1" s="1"/>
  <c r="M686" i="1"/>
  <c r="N686" i="1"/>
  <c r="O686" i="1" s="1"/>
  <c r="Z686" i="1" s="1"/>
  <c r="M685" i="1"/>
  <c r="N685" i="1"/>
  <c r="O685" i="1" s="1"/>
  <c r="Z685" i="1" s="1"/>
  <c r="M684" i="1"/>
  <c r="N684" i="1"/>
  <c r="O684" i="1" s="1"/>
  <c r="Z684" i="1" s="1"/>
  <c r="M683" i="1"/>
  <c r="N683" i="1"/>
  <c r="O683" i="1" s="1"/>
  <c r="Z683" i="1" s="1"/>
  <c r="M682" i="1"/>
  <c r="N682" i="1"/>
  <c r="O682" i="1" s="1"/>
  <c r="Z682" i="1" s="1"/>
  <c r="M681" i="1"/>
  <c r="N681" i="1"/>
  <c r="O681" i="1" s="1"/>
  <c r="Z681" i="1" s="1"/>
  <c r="M680" i="1"/>
  <c r="N680" i="1"/>
  <c r="O680" i="1" s="1"/>
  <c r="Z680" i="1" s="1"/>
  <c r="M679" i="1"/>
  <c r="N679" i="1"/>
  <c r="O679" i="1" s="1"/>
  <c r="Z679" i="1" s="1"/>
  <c r="M678" i="1"/>
  <c r="N678" i="1"/>
  <c r="O678" i="1" s="1"/>
  <c r="Z678" i="1" s="1"/>
  <c r="M677" i="1"/>
  <c r="N677" i="1"/>
  <c r="O677" i="1" s="1"/>
  <c r="Z677" i="1" s="1"/>
  <c r="M676" i="1"/>
  <c r="N676" i="1"/>
  <c r="O676" i="1" s="1"/>
  <c r="Z676" i="1" s="1"/>
  <c r="M675" i="1"/>
  <c r="N675" i="1"/>
  <c r="O675" i="1" s="1"/>
  <c r="Z675" i="1" s="1"/>
  <c r="K689" i="1"/>
  <c r="W689" i="1" s="1"/>
  <c r="K688" i="1"/>
  <c r="W688" i="1" s="1"/>
  <c r="K687" i="1"/>
  <c r="W687" i="1" s="1"/>
  <c r="K686" i="1"/>
  <c r="W686" i="1" s="1"/>
  <c r="K685" i="1"/>
  <c r="W685" i="1" s="1"/>
  <c r="K684" i="1"/>
  <c r="W684" i="1" s="1"/>
  <c r="K683" i="1"/>
  <c r="W683" i="1" s="1"/>
  <c r="K682" i="1"/>
  <c r="W682" i="1" s="1"/>
  <c r="K681" i="1"/>
  <c r="W681" i="1" s="1"/>
  <c r="K680" i="1"/>
  <c r="W680" i="1" s="1"/>
  <c r="K679" i="1"/>
  <c r="W679" i="1" s="1"/>
  <c r="K678" i="1"/>
  <c r="W678" i="1" s="1"/>
  <c r="K677" i="1"/>
  <c r="W677" i="1" s="1"/>
  <c r="K676" i="1"/>
  <c r="W676" i="1" s="1"/>
  <c r="AC676" i="1" s="1"/>
  <c r="K675" i="1"/>
  <c r="W675" i="1" s="1"/>
  <c r="AB674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M674" i="1"/>
  <c r="N674" i="1"/>
  <c r="O674" i="1" s="1"/>
  <c r="Z674" i="1" s="1"/>
  <c r="M673" i="1"/>
  <c r="N673" i="1"/>
  <c r="O673" i="1" s="1"/>
  <c r="Z673" i="1" s="1"/>
  <c r="M672" i="1"/>
  <c r="N672" i="1"/>
  <c r="O672" i="1" s="1"/>
  <c r="Z672" i="1" s="1"/>
  <c r="M671" i="1"/>
  <c r="N671" i="1"/>
  <c r="O671" i="1" s="1"/>
  <c r="Z671" i="1" s="1"/>
  <c r="M670" i="1"/>
  <c r="N670" i="1"/>
  <c r="O670" i="1" s="1"/>
  <c r="Z670" i="1" s="1"/>
  <c r="AC686" i="1" l="1"/>
  <c r="AC684" i="1"/>
  <c r="AC677" i="1"/>
  <c r="AC689" i="1"/>
  <c r="AC680" i="1"/>
  <c r="AC688" i="1"/>
  <c r="AC681" i="1"/>
  <c r="AC679" i="1"/>
  <c r="AC683" i="1"/>
  <c r="AC687" i="1"/>
  <c r="AC682" i="1"/>
  <c r="AC678" i="1"/>
  <c r="AC685" i="1"/>
  <c r="AC675" i="1"/>
  <c r="M669" i="1"/>
  <c r="N669" i="1"/>
  <c r="O669" i="1" s="1"/>
  <c r="Z669" i="1" s="1"/>
  <c r="M668" i="1"/>
  <c r="N668" i="1"/>
  <c r="O668" i="1" s="1"/>
  <c r="Z668" i="1" s="1"/>
  <c r="M667" i="1"/>
  <c r="N667" i="1"/>
  <c r="O667" i="1" s="1"/>
  <c r="Z667" i="1" s="1"/>
  <c r="M666" i="1"/>
  <c r="N666" i="1"/>
  <c r="O666" i="1" s="1"/>
  <c r="Z666" i="1" s="1"/>
  <c r="M665" i="1"/>
  <c r="N665" i="1"/>
  <c r="O665" i="1" s="1"/>
  <c r="Z665" i="1" s="1"/>
  <c r="M664" i="1"/>
  <c r="N664" i="1"/>
  <c r="O664" i="1" s="1"/>
  <c r="Z664" i="1" s="1"/>
  <c r="M663" i="1"/>
  <c r="N663" i="1"/>
  <c r="O663" i="1" s="1"/>
  <c r="Z663" i="1" s="1"/>
  <c r="K674" i="1"/>
  <c r="W674" i="1" s="1"/>
  <c r="AC674" i="1" s="1"/>
  <c r="K669" i="1"/>
  <c r="W669" i="1" s="1"/>
  <c r="K670" i="1"/>
  <c r="W670" i="1" s="1"/>
  <c r="AC670" i="1" s="1"/>
  <c r="K671" i="1"/>
  <c r="W671" i="1" s="1"/>
  <c r="AC671" i="1" s="1"/>
  <c r="K672" i="1"/>
  <c r="W672" i="1" s="1"/>
  <c r="AC672" i="1" s="1"/>
  <c r="K673" i="1"/>
  <c r="W673" i="1" s="1"/>
  <c r="AC673" i="1" s="1"/>
  <c r="K668" i="1"/>
  <c r="W668" i="1" s="1"/>
  <c r="K667" i="1"/>
  <c r="W667" i="1" s="1"/>
  <c r="AC667" i="1" s="1"/>
  <c r="K666" i="1"/>
  <c r="W666" i="1" s="1"/>
  <c r="K665" i="1"/>
  <c r="W665" i="1" s="1"/>
  <c r="K664" i="1"/>
  <c r="W664" i="1" s="1"/>
  <c r="K663" i="1"/>
  <c r="W663" i="1" s="1"/>
  <c r="M659" i="1"/>
  <c r="N659" i="1"/>
  <c r="O659" i="1" s="1"/>
  <c r="Z659" i="1" s="1"/>
  <c r="M660" i="1"/>
  <c r="N660" i="1"/>
  <c r="O660" i="1" s="1"/>
  <c r="Z660" i="1" s="1"/>
  <c r="M661" i="1"/>
  <c r="N661" i="1"/>
  <c r="O661" i="1" s="1"/>
  <c r="Z661" i="1" s="1"/>
  <c r="M662" i="1"/>
  <c r="N662" i="1"/>
  <c r="O662" i="1" s="1"/>
  <c r="Z662" i="1" s="1"/>
  <c r="K662" i="1"/>
  <c r="W662" i="1" s="1"/>
  <c r="K661" i="1"/>
  <c r="W661" i="1" s="1"/>
  <c r="K660" i="1"/>
  <c r="W660" i="1" s="1"/>
  <c r="K659" i="1"/>
  <c r="W659" i="1" s="1"/>
  <c r="AB656" i="1"/>
  <c r="AB657" i="1"/>
  <c r="K658" i="1"/>
  <c r="W658" i="1" s="1"/>
  <c r="M658" i="1"/>
  <c r="N658" i="1"/>
  <c r="O658" i="1" s="1"/>
  <c r="Z658" i="1" s="1"/>
  <c r="K657" i="1"/>
  <c r="W657" i="1" s="1"/>
  <c r="M657" i="1"/>
  <c r="N657" i="1"/>
  <c r="O657" i="1" s="1"/>
  <c r="Z657" i="1" s="1"/>
  <c r="K656" i="1"/>
  <c r="W656" i="1" s="1"/>
  <c r="M656" i="1"/>
  <c r="N656" i="1"/>
  <c r="O656" i="1" s="1"/>
  <c r="Z656" i="1" s="1"/>
  <c r="K655" i="1"/>
  <c r="W655" i="1" s="1"/>
  <c r="M655" i="1"/>
  <c r="N655" i="1"/>
  <c r="O655" i="1" s="1"/>
  <c r="Z655" i="1" s="1"/>
  <c r="M646" i="1"/>
  <c r="N646" i="1"/>
  <c r="O646" i="1" s="1"/>
  <c r="Z646" i="1" s="1"/>
  <c r="M647" i="1"/>
  <c r="N647" i="1"/>
  <c r="O647" i="1" s="1"/>
  <c r="Z647" i="1" s="1"/>
  <c r="M648" i="1"/>
  <c r="N648" i="1"/>
  <c r="O648" i="1" s="1"/>
  <c r="Z648" i="1" s="1"/>
  <c r="M649" i="1"/>
  <c r="N649" i="1"/>
  <c r="O649" i="1" s="1"/>
  <c r="Z649" i="1" s="1"/>
  <c r="M650" i="1"/>
  <c r="N650" i="1"/>
  <c r="O650" i="1" s="1"/>
  <c r="Z650" i="1" s="1"/>
  <c r="M651" i="1"/>
  <c r="N651" i="1"/>
  <c r="O651" i="1" s="1"/>
  <c r="Z651" i="1" s="1"/>
  <c r="M652" i="1"/>
  <c r="N652" i="1"/>
  <c r="O652" i="1" s="1"/>
  <c r="Z652" i="1" s="1"/>
  <c r="M653" i="1"/>
  <c r="N653" i="1"/>
  <c r="O653" i="1" s="1"/>
  <c r="Z653" i="1" s="1"/>
  <c r="M654" i="1"/>
  <c r="N654" i="1"/>
  <c r="O654" i="1" s="1"/>
  <c r="Z654" i="1" s="1"/>
  <c r="K646" i="1"/>
  <c r="W646" i="1" s="1"/>
  <c r="K647" i="1"/>
  <c r="W647" i="1" s="1"/>
  <c r="K648" i="1"/>
  <c r="W648" i="1" s="1"/>
  <c r="K649" i="1"/>
  <c r="W649" i="1" s="1"/>
  <c r="K650" i="1"/>
  <c r="W650" i="1" s="1"/>
  <c r="K651" i="1"/>
  <c r="W651" i="1" s="1"/>
  <c r="K652" i="1"/>
  <c r="W652" i="1" s="1"/>
  <c r="K653" i="1"/>
  <c r="W653" i="1" s="1"/>
  <c r="K654" i="1"/>
  <c r="W654" i="1" s="1"/>
  <c r="AB646" i="1"/>
  <c r="AB647" i="1"/>
  <c r="AB648" i="1"/>
  <c r="AB649" i="1"/>
  <c r="AB650" i="1"/>
  <c r="AB651" i="1"/>
  <c r="AB652" i="1"/>
  <c r="AB653" i="1"/>
  <c r="AB654" i="1"/>
  <c r="AB655" i="1"/>
  <c r="AB642" i="1"/>
  <c r="AB643" i="1"/>
  <c r="AB644" i="1"/>
  <c r="AB645" i="1"/>
  <c r="M645" i="1"/>
  <c r="N645" i="1"/>
  <c r="O645" i="1" s="1"/>
  <c r="Z645" i="1" s="1"/>
  <c r="M644" i="1"/>
  <c r="N644" i="1"/>
  <c r="O644" i="1" s="1"/>
  <c r="Z644" i="1" s="1"/>
  <c r="M643" i="1"/>
  <c r="N643" i="1"/>
  <c r="O643" i="1" s="1"/>
  <c r="Z643" i="1" s="1"/>
  <c r="M642" i="1"/>
  <c r="N642" i="1"/>
  <c r="O642" i="1" s="1"/>
  <c r="Z642" i="1" s="1"/>
  <c r="K645" i="1"/>
  <c r="W645" i="1" s="1"/>
  <c r="K644" i="1"/>
  <c r="W644" i="1" s="1"/>
  <c r="K643" i="1"/>
  <c r="W643" i="1" s="1"/>
  <c r="K642" i="1"/>
  <c r="W642" i="1" s="1"/>
  <c r="M641" i="1"/>
  <c r="N641" i="1"/>
  <c r="O641" i="1" s="1"/>
  <c r="Z641" i="1" s="1"/>
  <c r="K641" i="1"/>
  <c r="W641" i="1" s="1"/>
  <c r="AB641" i="1"/>
  <c r="AB630" i="1"/>
  <c r="AB631" i="1"/>
  <c r="AB632" i="1"/>
  <c r="AB633" i="1"/>
  <c r="AB634" i="1"/>
  <c r="AB635" i="1"/>
  <c r="AB636" i="1"/>
  <c r="AB637" i="1"/>
  <c r="AB638" i="1"/>
  <c r="AB639" i="1"/>
  <c r="AB640" i="1"/>
  <c r="M640" i="1"/>
  <c r="N640" i="1"/>
  <c r="O640" i="1" s="1"/>
  <c r="Z640" i="1" s="1"/>
  <c r="M639" i="1"/>
  <c r="N639" i="1"/>
  <c r="O639" i="1" s="1"/>
  <c r="Z639" i="1" s="1"/>
  <c r="M638" i="1"/>
  <c r="N638" i="1"/>
  <c r="O638" i="1" s="1"/>
  <c r="Z638" i="1" s="1"/>
  <c r="M637" i="1"/>
  <c r="N637" i="1"/>
  <c r="O637" i="1" s="1"/>
  <c r="Z637" i="1" s="1"/>
  <c r="M636" i="1"/>
  <c r="N636" i="1"/>
  <c r="O636" i="1" s="1"/>
  <c r="Z636" i="1" s="1"/>
  <c r="M635" i="1"/>
  <c r="N635" i="1"/>
  <c r="O635" i="1" s="1"/>
  <c r="Z635" i="1" s="1"/>
  <c r="M634" i="1"/>
  <c r="N634" i="1"/>
  <c r="O634" i="1" s="1"/>
  <c r="Z634" i="1" s="1"/>
  <c r="M633" i="1"/>
  <c r="N633" i="1"/>
  <c r="O633" i="1" s="1"/>
  <c r="Z633" i="1" s="1"/>
  <c r="AC665" i="1" l="1"/>
  <c r="AC669" i="1"/>
  <c r="AC645" i="1"/>
  <c r="AC642" i="1"/>
  <c r="AC664" i="1"/>
  <c r="AC668" i="1"/>
  <c r="AC666" i="1"/>
  <c r="AC663" i="1"/>
  <c r="AC662" i="1"/>
  <c r="AC661" i="1"/>
  <c r="AC660" i="1"/>
  <c r="AC659" i="1"/>
  <c r="AC644" i="1"/>
  <c r="AC643" i="1"/>
  <c r="AC657" i="1"/>
  <c r="AC656" i="1"/>
  <c r="AC650" i="1"/>
  <c r="AC658" i="1"/>
  <c r="AC655" i="1"/>
  <c r="AC652" i="1"/>
  <c r="AC651" i="1"/>
  <c r="AC648" i="1"/>
  <c r="AC647" i="1"/>
  <c r="AC654" i="1"/>
  <c r="AC646" i="1"/>
  <c r="AC649" i="1"/>
  <c r="AC653" i="1"/>
  <c r="AC641" i="1"/>
  <c r="M632" i="1"/>
  <c r="N632" i="1"/>
  <c r="O632" i="1" s="1"/>
  <c r="Z632" i="1" s="1"/>
  <c r="M631" i="1"/>
  <c r="N631" i="1"/>
  <c r="O631" i="1" s="1"/>
  <c r="Z631" i="1" s="1"/>
  <c r="M630" i="1"/>
  <c r="N630" i="1"/>
  <c r="O630" i="1" s="1"/>
  <c r="Z630" i="1" s="1"/>
  <c r="K640" i="1"/>
  <c r="W640" i="1" s="1"/>
  <c r="AC640" i="1" s="1"/>
  <c r="K639" i="1"/>
  <c r="W639" i="1" s="1"/>
  <c r="AC639" i="1" s="1"/>
  <c r="K638" i="1"/>
  <c r="W638" i="1" s="1"/>
  <c r="AC638" i="1" s="1"/>
  <c r="K637" i="1"/>
  <c r="W637" i="1" s="1"/>
  <c r="AC637" i="1" s="1"/>
  <c r="K636" i="1"/>
  <c r="W636" i="1" s="1"/>
  <c r="AC636" i="1" s="1"/>
  <c r="K635" i="1"/>
  <c r="W635" i="1" s="1"/>
  <c r="AC635" i="1" s="1"/>
  <c r="K634" i="1"/>
  <c r="W634" i="1" s="1"/>
  <c r="AC634" i="1" s="1"/>
  <c r="K633" i="1"/>
  <c r="W633" i="1" s="1"/>
  <c r="AC633" i="1" s="1"/>
  <c r="K632" i="1"/>
  <c r="W632" i="1" s="1"/>
  <c r="K631" i="1"/>
  <c r="W631" i="1" s="1"/>
  <c r="AC631" i="1" s="1"/>
  <c r="K630" i="1"/>
  <c r="W630" i="1" s="1"/>
  <c r="AB627" i="1"/>
  <c r="AB628" i="1"/>
  <c r="AB629" i="1"/>
  <c r="M629" i="1"/>
  <c r="N629" i="1"/>
  <c r="O629" i="1" s="1"/>
  <c r="Z629" i="1" s="1"/>
  <c r="M628" i="1"/>
  <c r="N628" i="1"/>
  <c r="O628" i="1" s="1"/>
  <c r="Z628" i="1" s="1"/>
  <c r="M627" i="1"/>
  <c r="N627" i="1"/>
  <c r="O627" i="1" s="1"/>
  <c r="Z627" i="1" s="1"/>
  <c r="K629" i="1"/>
  <c r="W629" i="1" s="1"/>
  <c r="K628" i="1"/>
  <c r="W628" i="1" s="1"/>
  <c r="K627" i="1"/>
  <c r="W627" i="1" s="1"/>
  <c r="AB626" i="1"/>
  <c r="M626" i="1"/>
  <c r="N626" i="1"/>
  <c r="O626" i="1" s="1"/>
  <c r="Z626" i="1" s="1"/>
  <c r="K626" i="1"/>
  <c r="W626" i="1" s="1"/>
  <c r="AC629" i="1" l="1"/>
  <c r="AC632" i="1"/>
  <c r="AC630" i="1"/>
  <c r="AC628" i="1"/>
  <c r="AC626" i="1"/>
  <c r="AC627" i="1"/>
  <c r="AB624" i="1"/>
  <c r="AB625" i="1"/>
  <c r="M624" i="1"/>
  <c r="N624" i="1"/>
  <c r="O624" i="1" s="1"/>
  <c r="Z624" i="1" s="1"/>
  <c r="M625" i="1"/>
  <c r="N625" i="1"/>
  <c r="O625" i="1" s="1"/>
  <c r="Z625" i="1" s="1"/>
  <c r="K624" i="1"/>
  <c r="K625" i="1"/>
  <c r="W625" i="1" s="1"/>
  <c r="AB619" i="1"/>
  <c r="AB620" i="1"/>
  <c r="AB621" i="1"/>
  <c r="AB622" i="1"/>
  <c r="AB623" i="1"/>
  <c r="M623" i="1"/>
  <c r="N623" i="1"/>
  <c r="O623" i="1" s="1"/>
  <c r="Z623" i="1" s="1"/>
  <c r="M622" i="1"/>
  <c r="N622" i="1"/>
  <c r="O622" i="1" s="1"/>
  <c r="Z622" i="1" s="1"/>
  <c r="M621" i="1"/>
  <c r="N621" i="1"/>
  <c r="O621" i="1" s="1"/>
  <c r="Z621" i="1" s="1"/>
  <c r="M620" i="1"/>
  <c r="N620" i="1"/>
  <c r="O620" i="1" s="1"/>
  <c r="Z620" i="1" s="1"/>
  <c r="M619" i="1"/>
  <c r="N619" i="1"/>
  <c r="O619" i="1" s="1"/>
  <c r="Z619" i="1" s="1"/>
  <c r="K623" i="1"/>
  <c r="W623" i="1" s="1"/>
  <c r="K622" i="1"/>
  <c r="W622" i="1" s="1"/>
  <c r="K621" i="1"/>
  <c r="W621" i="1" s="1"/>
  <c r="K620" i="1"/>
  <c r="W620" i="1" s="1"/>
  <c r="K619" i="1"/>
  <c r="W619" i="1" s="1"/>
  <c r="AB609" i="1"/>
  <c r="AB610" i="1"/>
  <c r="AB611" i="1"/>
  <c r="AB612" i="1"/>
  <c r="AB613" i="1"/>
  <c r="AB614" i="1"/>
  <c r="AB615" i="1"/>
  <c r="AB616" i="1"/>
  <c r="AB617" i="1"/>
  <c r="AB618" i="1"/>
  <c r="M618" i="1"/>
  <c r="N618" i="1"/>
  <c r="O618" i="1" s="1"/>
  <c r="Z618" i="1" s="1"/>
  <c r="M617" i="1"/>
  <c r="N617" i="1"/>
  <c r="O617" i="1" s="1"/>
  <c r="Z617" i="1" s="1"/>
  <c r="M616" i="1"/>
  <c r="N616" i="1"/>
  <c r="O616" i="1" s="1"/>
  <c r="Z616" i="1" s="1"/>
  <c r="M615" i="1"/>
  <c r="N615" i="1"/>
  <c r="O615" i="1" s="1"/>
  <c r="Z615" i="1" s="1"/>
  <c r="M614" i="1"/>
  <c r="N614" i="1"/>
  <c r="O614" i="1" s="1"/>
  <c r="Z614" i="1" s="1"/>
  <c r="M613" i="1"/>
  <c r="N613" i="1"/>
  <c r="O613" i="1" s="1"/>
  <c r="Z613" i="1" s="1"/>
  <c r="K618" i="1"/>
  <c r="W618" i="1" s="1"/>
  <c r="K617" i="1"/>
  <c r="W617" i="1" s="1"/>
  <c r="K616" i="1"/>
  <c r="W616" i="1" s="1"/>
  <c r="K615" i="1"/>
  <c r="W615" i="1" s="1"/>
  <c r="AC615" i="1" s="1"/>
  <c r="K614" i="1"/>
  <c r="W614" i="1" s="1"/>
  <c r="K613" i="1"/>
  <c r="W613" i="1" s="1"/>
  <c r="M612" i="1"/>
  <c r="N612" i="1"/>
  <c r="O612" i="1" s="1"/>
  <c r="Z612" i="1" s="1"/>
  <c r="K612" i="1"/>
  <c r="W612" i="1" s="1"/>
  <c r="M611" i="1"/>
  <c r="N611" i="1"/>
  <c r="O611" i="1" s="1"/>
  <c r="Z611" i="1" s="1"/>
  <c r="M610" i="1"/>
  <c r="N610" i="1"/>
  <c r="O610" i="1" s="1"/>
  <c r="Z610" i="1" s="1"/>
  <c r="M609" i="1"/>
  <c r="N609" i="1"/>
  <c r="O609" i="1" s="1"/>
  <c r="Z609" i="1" s="1"/>
  <c r="K611" i="1"/>
  <c r="W611" i="1" s="1"/>
  <c r="K610" i="1"/>
  <c r="W610" i="1" s="1"/>
  <c r="AC610" i="1" s="1"/>
  <c r="K609" i="1"/>
  <c r="W609" i="1" s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M589" i="1"/>
  <c r="N589" i="1"/>
  <c r="O589" i="1" s="1"/>
  <c r="Z589" i="1" s="1"/>
  <c r="K589" i="1"/>
  <c r="W589" i="1" s="1"/>
  <c r="Z493" i="1"/>
  <c r="N607" i="1"/>
  <c r="O607" i="1" s="1"/>
  <c r="Z607" i="1" s="1"/>
  <c r="M605" i="1"/>
  <c r="N605" i="1"/>
  <c r="O605" i="1" s="1"/>
  <c r="Z605" i="1" s="1"/>
  <c r="M606" i="1"/>
  <c r="N606" i="1"/>
  <c r="O606" i="1" s="1"/>
  <c r="Z606" i="1" s="1"/>
  <c r="M607" i="1"/>
  <c r="M608" i="1"/>
  <c r="N608" i="1"/>
  <c r="O608" i="1" s="1"/>
  <c r="Z608" i="1" s="1"/>
  <c r="K604" i="1"/>
  <c r="W604" i="1" s="1"/>
  <c r="K605" i="1"/>
  <c r="W605" i="1" s="1"/>
  <c r="K606" i="1"/>
  <c r="W606" i="1" s="1"/>
  <c r="K607" i="1"/>
  <c r="W607" i="1" s="1"/>
  <c r="K608" i="1"/>
  <c r="W608" i="1" s="1"/>
  <c r="M604" i="1"/>
  <c r="N604" i="1"/>
  <c r="O604" i="1" s="1"/>
  <c r="Z604" i="1" s="1"/>
  <c r="M603" i="1"/>
  <c r="N603" i="1"/>
  <c r="O603" i="1" s="1"/>
  <c r="Z603" i="1" s="1"/>
  <c r="M602" i="1"/>
  <c r="N602" i="1"/>
  <c r="O602" i="1" s="1"/>
  <c r="Z602" i="1" s="1"/>
  <c r="K603" i="1"/>
  <c r="W603" i="1" s="1"/>
  <c r="K602" i="1"/>
  <c r="W602" i="1" s="1"/>
  <c r="M596" i="1"/>
  <c r="N596" i="1"/>
  <c r="O596" i="1" s="1"/>
  <c r="Z596" i="1" s="1"/>
  <c r="M597" i="1"/>
  <c r="N597" i="1"/>
  <c r="O597" i="1" s="1"/>
  <c r="Z597" i="1" s="1"/>
  <c r="M598" i="1"/>
  <c r="N598" i="1"/>
  <c r="O598" i="1" s="1"/>
  <c r="Z598" i="1" s="1"/>
  <c r="M599" i="1"/>
  <c r="N599" i="1"/>
  <c r="O599" i="1" s="1"/>
  <c r="Z599" i="1" s="1"/>
  <c r="M600" i="1"/>
  <c r="N600" i="1"/>
  <c r="O600" i="1" s="1"/>
  <c r="Z600" i="1" s="1"/>
  <c r="M601" i="1"/>
  <c r="N601" i="1"/>
  <c r="O601" i="1" s="1"/>
  <c r="Z601" i="1" s="1"/>
  <c r="M595" i="1"/>
  <c r="N595" i="1"/>
  <c r="O595" i="1" s="1"/>
  <c r="Z595" i="1" s="1"/>
  <c r="M594" i="1"/>
  <c r="N594" i="1"/>
  <c r="O594" i="1" s="1"/>
  <c r="Z594" i="1" s="1"/>
  <c r="M593" i="1"/>
  <c r="N593" i="1"/>
  <c r="O593" i="1" s="1"/>
  <c r="Z593" i="1" s="1"/>
  <c r="M592" i="1"/>
  <c r="N592" i="1"/>
  <c r="O592" i="1" s="1"/>
  <c r="Z592" i="1" s="1"/>
  <c r="M591" i="1"/>
  <c r="N591" i="1"/>
  <c r="O591" i="1" s="1"/>
  <c r="Z591" i="1" s="1"/>
  <c r="M590" i="1"/>
  <c r="N590" i="1"/>
  <c r="O590" i="1" s="1"/>
  <c r="Z590" i="1" s="1"/>
  <c r="K600" i="1"/>
  <c r="W600" i="1" s="1"/>
  <c r="K601" i="1"/>
  <c r="W601" i="1" s="1"/>
  <c r="K599" i="1"/>
  <c r="W599" i="1" s="1"/>
  <c r="K598" i="1"/>
  <c r="W598" i="1" s="1"/>
  <c r="K597" i="1"/>
  <c r="W597" i="1" s="1"/>
  <c r="K596" i="1"/>
  <c r="W596" i="1" s="1"/>
  <c r="AC596" i="1" s="1"/>
  <c r="K595" i="1"/>
  <c r="W595" i="1" s="1"/>
  <c r="AC597" i="1" l="1"/>
  <c r="AC609" i="1"/>
  <c r="AC612" i="1"/>
  <c r="AC603" i="1"/>
  <c r="AC607" i="1"/>
  <c r="AC606" i="1"/>
  <c r="AC595" i="1"/>
  <c r="AC613" i="1"/>
  <c r="AC617" i="1"/>
  <c r="AC619" i="1"/>
  <c r="AC623" i="1"/>
  <c r="AC620" i="1"/>
  <c r="AC611" i="1"/>
  <c r="AC621" i="1"/>
  <c r="AC625" i="1"/>
  <c r="AC616" i="1"/>
  <c r="AC601" i="1"/>
  <c r="AC614" i="1"/>
  <c r="AC618" i="1"/>
  <c r="AC602" i="1"/>
  <c r="AC622" i="1"/>
  <c r="AC600" i="1"/>
  <c r="AC608" i="1"/>
  <c r="AC604" i="1"/>
  <c r="AC598" i="1"/>
  <c r="W624" i="1"/>
  <c r="AC599" i="1"/>
  <c r="AC605" i="1"/>
  <c r="AC589" i="1"/>
  <c r="AC624" i="1" l="1"/>
  <c r="K594" i="1"/>
  <c r="W594" i="1" s="1"/>
  <c r="AC594" i="1" s="1"/>
  <c r="K593" i="1"/>
  <c r="W593" i="1" s="1"/>
  <c r="AC593" i="1" s="1"/>
  <c r="K592" i="1"/>
  <c r="W592" i="1" s="1"/>
  <c r="AC592" i="1" s="1"/>
  <c r="K591" i="1"/>
  <c r="W591" i="1" s="1"/>
  <c r="AC591" i="1" s="1"/>
  <c r="K590" i="1"/>
  <c r="W590" i="1" s="1"/>
  <c r="AC590" i="1" s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K543" i="1"/>
  <c r="W543" i="1" s="1"/>
  <c r="M543" i="1"/>
  <c r="N543" i="1"/>
  <c r="O543" i="1" s="1"/>
  <c r="Z543" i="1" s="1"/>
  <c r="K544" i="1"/>
  <c r="W544" i="1" s="1"/>
  <c r="M544" i="1"/>
  <c r="N544" i="1"/>
  <c r="O544" i="1" s="1"/>
  <c r="Z544" i="1" s="1"/>
  <c r="K545" i="1"/>
  <c r="W545" i="1" s="1"/>
  <c r="M545" i="1"/>
  <c r="N545" i="1"/>
  <c r="O545" i="1" s="1"/>
  <c r="Z545" i="1" s="1"/>
  <c r="K546" i="1"/>
  <c r="W546" i="1" s="1"/>
  <c r="M546" i="1"/>
  <c r="N546" i="1"/>
  <c r="O546" i="1" s="1"/>
  <c r="Z546" i="1" s="1"/>
  <c r="K547" i="1"/>
  <c r="W547" i="1" s="1"/>
  <c r="M547" i="1"/>
  <c r="N547" i="1"/>
  <c r="O547" i="1" s="1"/>
  <c r="Z547" i="1" s="1"/>
  <c r="K548" i="1"/>
  <c r="W548" i="1" s="1"/>
  <c r="M548" i="1"/>
  <c r="N548" i="1"/>
  <c r="O548" i="1" s="1"/>
  <c r="Z548" i="1" s="1"/>
  <c r="K549" i="1"/>
  <c r="W549" i="1" s="1"/>
  <c r="M549" i="1"/>
  <c r="N549" i="1"/>
  <c r="O549" i="1" s="1"/>
  <c r="Z549" i="1" s="1"/>
  <c r="K550" i="1"/>
  <c r="W550" i="1" s="1"/>
  <c r="M550" i="1"/>
  <c r="N550" i="1"/>
  <c r="O550" i="1" s="1"/>
  <c r="Z550" i="1" s="1"/>
  <c r="K551" i="1"/>
  <c r="W551" i="1" s="1"/>
  <c r="M551" i="1"/>
  <c r="N551" i="1"/>
  <c r="O551" i="1" s="1"/>
  <c r="Z551" i="1" s="1"/>
  <c r="K552" i="1"/>
  <c r="W552" i="1" s="1"/>
  <c r="M552" i="1"/>
  <c r="N552" i="1"/>
  <c r="O552" i="1" s="1"/>
  <c r="Z552" i="1" s="1"/>
  <c r="K553" i="1"/>
  <c r="W553" i="1" s="1"/>
  <c r="M553" i="1"/>
  <c r="N553" i="1"/>
  <c r="O553" i="1" s="1"/>
  <c r="Z553" i="1" s="1"/>
  <c r="K554" i="1"/>
  <c r="W554" i="1" s="1"/>
  <c r="M554" i="1"/>
  <c r="N554" i="1"/>
  <c r="O554" i="1" s="1"/>
  <c r="Z554" i="1" s="1"/>
  <c r="K555" i="1"/>
  <c r="W555" i="1" s="1"/>
  <c r="M555" i="1"/>
  <c r="N555" i="1"/>
  <c r="O555" i="1" s="1"/>
  <c r="Z555" i="1" s="1"/>
  <c r="K556" i="1"/>
  <c r="W556" i="1" s="1"/>
  <c r="M556" i="1"/>
  <c r="N556" i="1"/>
  <c r="O556" i="1" s="1"/>
  <c r="Z556" i="1" s="1"/>
  <c r="K557" i="1"/>
  <c r="W557" i="1" s="1"/>
  <c r="M557" i="1"/>
  <c r="N557" i="1"/>
  <c r="O557" i="1" s="1"/>
  <c r="Z557" i="1" s="1"/>
  <c r="K558" i="1"/>
  <c r="W558" i="1" s="1"/>
  <c r="M558" i="1"/>
  <c r="N558" i="1"/>
  <c r="O558" i="1" s="1"/>
  <c r="Z558" i="1" s="1"/>
  <c r="K559" i="1"/>
  <c r="W559" i="1" s="1"/>
  <c r="M559" i="1"/>
  <c r="N559" i="1"/>
  <c r="O559" i="1" s="1"/>
  <c r="Z559" i="1" s="1"/>
  <c r="K560" i="1"/>
  <c r="W560" i="1" s="1"/>
  <c r="M560" i="1"/>
  <c r="N560" i="1"/>
  <c r="O560" i="1" s="1"/>
  <c r="Z560" i="1" s="1"/>
  <c r="K561" i="1"/>
  <c r="W561" i="1" s="1"/>
  <c r="M561" i="1"/>
  <c r="N561" i="1"/>
  <c r="O561" i="1" s="1"/>
  <c r="Z561" i="1" s="1"/>
  <c r="K562" i="1"/>
  <c r="W562" i="1" s="1"/>
  <c r="M562" i="1"/>
  <c r="N562" i="1"/>
  <c r="O562" i="1" s="1"/>
  <c r="Z562" i="1" s="1"/>
  <c r="K563" i="1"/>
  <c r="W563" i="1" s="1"/>
  <c r="M563" i="1"/>
  <c r="N563" i="1"/>
  <c r="O563" i="1" s="1"/>
  <c r="Z563" i="1" s="1"/>
  <c r="K564" i="1"/>
  <c r="W564" i="1" s="1"/>
  <c r="M564" i="1"/>
  <c r="N564" i="1"/>
  <c r="O564" i="1" s="1"/>
  <c r="Z564" i="1" s="1"/>
  <c r="K565" i="1"/>
  <c r="W565" i="1" s="1"/>
  <c r="M565" i="1"/>
  <c r="N565" i="1"/>
  <c r="O565" i="1" s="1"/>
  <c r="Z565" i="1" s="1"/>
  <c r="K566" i="1"/>
  <c r="W566" i="1" s="1"/>
  <c r="M566" i="1"/>
  <c r="N566" i="1"/>
  <c r="O566" i="1" s="1"/>
  <c r="Z566" i="1" s="1"/>
  <c r="K567" i="1"/>
  <c r="W567" i="1" s="1"/>
  <c r="M567" i="1"/>
  <c r="N567" i="1"/>
  <c r="O567" i="1" s="1"/>
  <c r="Z567" i="1" s="1"/>
  <c r="K568" i="1"/>
  <c r="W568" i="1" s="1"/>
  <c r="M568" i="1"/>
  <c r="N568" i="1"/>
  <c r="O568" i="1" s="1"/>
  <c r="Z568" i="1" s="1"/>
  <c r="K569" i="1"/>
  <c r="W569" i="1" s="1"/>
  <c r="M569" i="1"/>
  <c r="N569" i="1"/>
  <c r="O569" i="1" s="1"/>
  <c r="Z569" i="1" s="1"/>
  <c r="K570" i="1"/>
  <c r="W570" i="1" s="1"/>
  <c r="M570" i="1"/>
  <c r="N570" i="1"/>
  <c r="O570" i="1" s="1"/>
  <c r="Z570" i="1" s="1"/>
  <c r="K571" i="1"/>
  <c r="W571" i="1" s="1"/>
  <c r="M571" i="1"/>
  <c r="N571" i="1"/>
  <c r="O571" i="1" s="1"/>
  <c r="Z571" i="1" s="1"/>
  <c r="K572" i="1"/>
  <c r="W572" i="1" s="1"/>
  <c r="M572" i="1"/>
  <c r="N572" i="1"/>
  <c r="O572" i="1" s="1"/>
  <c r="Z572" i="1" s="1"/>
  <c r="K573" i="1"/>
  <c r="W573" i="1" s="1"/>
  <c r="M573" i="1"/>
  <c r="N573" i="1"/>
  <c r="O573" i="1" s="1"/>
  <c r="Z573" i="1" s="1"/>
  <c r="K574" i="1"/>
  <c r="W574" i="1" s="1"/>
  <c r="M574" i="1"/>
  <c r="N574" i="1"/>
  <c r="O574" i="1" s="1"/>
  <c r="Z574" i="1" s="1"/>
  <c r="K575" i="1"/>
  <c r="W575" i="1" s="1"/>
  <c r="M575" i="1"/>
  <c r="N575" i="1"/>
  <c r="O575" i="1" s="1"/>
  <c r="Z575" i="1" s="1"/>
  <c r="K576" i="1"/>
  <c r="W576" i="1" s="1"/>
  <c r="M576" i="1"/>
  <c r="N576" i="1"/>
  <c r="O576" i="1" s="1"/>
  <c r="Z576" i="1" s="1"/>
  <c r="K577" i="1"/>
  <c r="W577" i="1" s="1"/>
  <c r="M577" i="1"/>
  <c r="N577" i="1"/>
  <c r="O577" i="1" s="1"/>
  <c r="Z577" i="1" s="1"/>
  <c r="K578" i="1"/>
  <c r="W578" i="1" s="1"/>
  <c r="M578" i="1"/>
  <c r="N578" i="1"/>
  <c r="O578" i="1" s="1"/>
  <c r="Z578" i="1" s="1"/>
  <c r="K579" i="1"/>
  <c r="W579" i="1" s="1"/>
  <c r="M579" i="1"/>
  <c r="N579" i="1"/>
  <c r="O579" i="1" s="1"/>
  <c r="Z579" i="1" s="1"/>
  <c r="K580" i="1"/>
  <c r="W580" i="1" s="1"/>
  <c r="M580" i="1"/>
  <c r="N580" i="1"/>
  <c r="O580" i="1" s="1"/>
  <c r="Z580" i="1" s="1"/>
  <c r="K581" i="1"/>
  <c r="W581" i="1" s="1"/>
  <c r="M581" i="1"/>
  <c r="N581" i="1"/>
  <c r="O581" i="1" s="1"/>
  <c r="Z581" i="1" s="1"/>
  <c r="K582" i="1"/>
  <c r="W582" i="1" s="1"/>
  <c r="M582" i="1"/>
  <c r="N582" i="1"/>
  <c r="O582" i="1" s="1"/>
  <c r="Z582" i="1" s="1"/>
  <c r="K583" i="1"/>
  <c r="W583" i="1" s="1"/>
  <c r="M583" i="1"/>
  <c r="N583" i="1"/>
  <c r="O583" i="1" s="1"/>
  <c r="Z583" i="1" s="1"/>
  <c r="K584" i="1"/>
  <c r="W584" i="1" s="1"/>
  <c r="M584" i="1"/>
  <c r="N584" i="1"/>
  <c r="O584" i="1" s="1"/>
  <c r="Z584" i="1" s="1"/>
  <c r="K585" i="1"/>
  <c r="W585" i="1" s="1"/>
  <c r="M585" i="1"/>
  <c r="N585" i="1"/>
  <c r="O585" i="1" s="1"/>
  <c r="Z585" i="1" s="1"/>
  <c r="K586" i="1"/>
  <c r="W586" i="1" s="1"/>
  <c r="M586" i="1"/>
  <c r="N586" i="1"/>
  <c r="O586" i="1" s="1"/>
  <c r="Z586" i="1" s="1"/>
  <c r="K587" i="1"/>
  <c r="W587" i="1" s="1"/>
  <c r="M587" i="1"/>
  <c r="N587" i="1"/>
  <c r="O587" i="1" s="1"/>
  <c r="Z587" i="1" s="1"/>
  <c r="K588" i="1"/>
  <c r="W588" i="1" s="1"/>
  <c r="M588" i="1"/>
  <c r="N588" i="1"/>
  <c r="O588" i="1" s="1"/>
  <c r="Z588" i="1" s="1"/>
  <c r="AC546" i="1" l="1"/>
  <c r="AC545" i="1"/>
  <c r="AC577" i="1"/>
  <c r="AC569" i="1"/>
  <c r="AC585" i="1"/>
  <c r="AC553" i="1"/>
  <c r="AC543" i="1"/>
  <c r="AC561" i="1"/>
  <c r="AC544" i="1"/>
  <c r="AC583" i="1"/>
  <c r="AC575" i="1"/>
  <c r="AC567" i="1"/>
  <c r="AC559" i="1"/>
  <c r="AC551" i="1"/>
  <c r="AC581" i="1"/>
  <c r="AC573" i="1"/>
  <c r="AC565" i="1"/>
  <c r="AC557" i="1"/>
  <c r="AC549" i="1"/>
  <c r="AC587" i="1"/>
  <c r="AC579" i="1"/>
  <c r="AC571" i="1"/>
  <c r="AC563" i="1"/>
  <c r="AC555" i="1"/>
  <c r="AC547" i="1"/>
  <c r="AC576" i="1"/>
  <c r="AC568" i="1"/>
  <c r="AC552" i="1"/>
  <c r="AC574" i="1"/>
  <c r="AC566" i="1"/>
  <c r="AC588" i="1"/>
  <c r="AC580" i="1"/>
  <c r="AC572" i="1"/>
  <c r="AC564" i="1"/>
  <c r="AC556" i="1"/>
  <c r="AC548" i="1"/>
  <c r="AC584" i="1"/>
  <c r="AC560" i="1"/>
  <c r="AC582" i="1"/>
  <c r="AC558" i="1"/>
  <c r="AC550" i="1"/>
  <c r="AC586" i="1"/>
  <c r="AC578" i="1"/>
  <c r="AC570" i="1"/>
  <c r="AC562" i="1"/>
  <c r="AC554" i="1"/>
  <c r="AB529" i="1" l="1"/>
  <c r="AB530" i="1"/>
  <c r="AB531" i="1"/>
  <c r="AB532" i="1"/>
  <c r="AB533" i="1"/>
  <c r="AB534" i="1"/>
  <c r="AB535" i="1"/>
  <c r="AB536" i="1"/>
  <c r="K533" i="1"/>
  <c r="W533" i="1" s="1"/>
  <c r="M533" i="1"/>
  <c r="N533" i="1"/>
  <c r="O533" i="1" s="1"/>
  <c r="Z533" i="1" s="1"/>
  <c r="K534" i="1"/>
  <c r="W534" i="1" s="1"/>
  <c r="M534" i="1"/>
  <c r="N534" i="1"/>
  <c r="O534" i="1" s="1"/>
  <c r="Z534" i="1" s="1"/>
  <c r="K535" i="1"/>
  <c r="W535" i="1" s="1"/>
  <c r="M535" i="1"/>
  <c r="N535" i="1"/>
  <c r="O535" i="1" s="1"/>
  <c r="Z535" i="1" s="1"/>
  <c r="K536" i="1"/>
  <c r="W536" i="1" s="1"/>
  <c r="M536" i="1"/>
  <c r="N536" i="1"/>
  <c r="O536" i="1" s="1"/>
  <c r="Z536" i="1" s="1"/>
  <c r="K537" i="1"/>
  <c r="W537" i="1" s="1"/>
  <c r="M537" i="1"/>
  <c r="N537" i="1"/>
  <c r="O537" i="1" s="1"/>
  <c r="Z537" i="1" s="1"/>
  <c r="K538" i="1"/>
  <c r="W538" i="1" s="1"/>
  <c r="M538" i="1"/>
  <c r="N538" i="1"/>
  <c r="O538" i="1" s="1"/>
  <c r="Z538" i="1" s="1"/>
  <c r="K539" i="1"/>
  <c r="W539" i="1" s="1"/>
  <c r="M539" i="1"/>
  <c r="N539" i="1"/>
  <c r="O539" i="1" s="1"/>
  <c r="Z539" i="1" s="1"/>
  <c r="K540" i="1"/>
  <c r="W540" i="1" s="1"/>
  <c r="M540" i="1"/>
  <c r="N540" i="1"/>
  <c r="O540" i="1" s="1"/>
  <c r="Z540" i="1" s="1"/>
  <c r="K541" i="1"/>
  <c r="W541" i="1" s="1"/>
  <c r="M541" i="1"/>
  <c r="N541" i="1"/>
  <c r="O541" i="1" s="1"/>
  <c r="Z541" i="1" s="1"/>
  <c r="K542" i="1"/>
  <c r="W542" i="1" s="1"/>
  <c r="M542" i="1"/>
  <c r="N542" i="1"/>
  <c r="O542" i="1" s="1"/>
  <c r="Z542" i="1" s="1"/>
  <c r="M532" i="1"/>
  <c r="N532" i="1"/>
  <c r="O532" i="1" s="1"/>
  <c r="Z532" i="1" s="1"/>
  <c r="M531" i="1"/>
  <c r="N531" i="1"/>
  <c r="O531" i="1" s="1"/>
  <c r="Z531" i="1" s="1"/>
  <c r="M530" i="1"/>
  <c r="N530" i="1"/>
  <c r="O530" i="1" s="1"/>
  <c r="Z530" i="1" s="1"/>
  <c r="M529" i="1"/>
  <c r="N529" i="1"/>
  <c r="O529" i="1" s="1"/>
  <c r="Z529" i="1" s="1"/>
  <c r="K532" i="1"/>
  <c r="W532" i="1" s="1"/>
  <c r="K531" i="1"/>
  <c r="W531" i="1" s="1"/>
  <c r="K530" i="1"/>
  <c r="W530" i="1" s="1"/>
  <c r="K529" i="1"/>
  <c r="W529" i="1" s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M528" i="1"/>
  <c r="N528" i="1"/>
  <c r="O528" i="1" s="1"/>
  <c r="Z528" i="1" s="1"/>
  <c r="M527" i="1"/>
  <c r="N527" i="1"/>
  <c r="O527" i="1" s="1"/>
  <c r="Z527" i="1" s="1"/>
  <c r="M526" i="1"/>
  <c r="N526" i="1"/>
  <c r="O526" i="1" s="1"/>
  <c r="Z526" i="1" s="1"/>
  <c r="M525" i="1"/>
  <c r="N525" i="1"/>
  <c r="O525" i="1" s="1"/>
  <c r="Z525" i="1" s="1"/>
  <c r="K528" i="1"/>
  <c r="W528" i="1" s="1"/>
  <c r="K527" i="1"/>
  <c r="W527" i="1" s="1"/>
  <c r="K526" i="1"/>
  <c r="W526" i="1" s="1"/>
  <c r="K525" i="1"/>
  <c r="W525" i="1" s="1"/>
  <c r="M524" i="1"/>
  <c r="N524" i="1"/>
  <c r="O524" i="1" s="1"/>
  <c r="Z524" i="1" s="1"/>
  <c r="M523" i="1"/>
  <c r="N523" i="1"/>
  <c r="O523" i="1" s="1"/>
  <c r="Z523" i="1" s="1"/>
  <c r="K524" i="1"/>
  <c r="W524" i="1" s="1"/>
  <c r="K523" i="1"/>
  <c r="W523" i="1" s="1"/>
  <c r="M522" i="1"/>
  <c r="N522" i="1"/>
  <c r="O522" i="1" s="1"/>
  <c r="Z522" i="1" s="1"/>
  <c r="K522" i="1"/>
  <c r="W522" i="1" s="1"/>
  <c r="M521" i="1"/>
  <c r="N521" i="1"/>
  <c r="O521" i="1" s="1"/>
  <c r="Z521" i="1" s="1"/>
  <c r="K521" i="1"/>
  <c r="W521" i="1" s="1"/>
  <c r="M520" i="1"/>
  <c r="N520" i="1"/>
  <c r="O520" i="1" s="1"/>
  <c r="Z520" i="1" s="1"/>
  <c r="K520" i="1"/>
  <c r="W520" i="1" s="1"/>
  <c r="M519" i="1"/>
  <c r="N519" i="1"/>
  <c r="O519" i="1" s="1"/>
  <c r="Z519" i="1" s="1"/>
  <c r="K519" i="1"/>
  <c r="W519" i="1" s="1"/>
  <c r="M518" i="1"/>
  <c r="N518" i="1"/>
  <c r="O518" i="1" s="1"/>
  <c r="Z518" i="1" s="1"/>
  <c r="K518" i="1"/>
  <c r="W518" i="1" s="1"/>
  <c r="M517" i="1"/>
  <c r="N517" i="1"/>
  <c r="O517" i="1" s="1"/>
  <c r="Z517" i="1" s="1"/>
  <c r="M516" i="1"/>
  <c r="N516" i="1"/>
  <c r="O516" i="1" s="1"/>
  <c r="Z516" i="1" s="1"/>
  <c r="K517" i="1"/>
  <c r="W517" i="1" s="1"/>
  <c r="K516" i="1"/>
  <c r="W516" i="1" s="1"/>
  <c r="M515" i="1"/>
  <c r="N515" i="1"/>
  <c r="O515" i="1" s="1"/>
  <c r="Z515" i="1" s="1"/>
  <c r="M514" i="1"/>
  <c r="N514" i="1"/>
  <c r="O514" i="1" s="1"/>
  <c r="Z514" i="1" s="1"/>
  <c r="K515" i="1"/>
  <c r="W515" i="1" s="1"/>
  <c r="K514" i="1"/>
  <c r="W514" i="1" s="1"/>
  <c r="K513" i="1"/>
  <c r="W513" i="1" s="1"/>
  <c r="M513" i="1"/>
  <c r="N513" i="1"/>
  <c r="O513" i="1" s="1"/>
  <c r="Z513" i="1" s="1"/>
  <c r="K512" i="1"/>
  <c r="W512" i="1" s="1"/>
  <c r="M512" i="1"/>
  <c r="N512" i="1"/>
  <c r="O512" i="1" s="1"/>
  <c r="Z512" i="1" s="1"/>
  <c r="AC525" i="1" l="1"/>
  <c r="AC523" i="1"/>
  <c r="AC539" i="1"/>
  <c r="AC538" i="1"/>
  <c r="AC541" i="1"/>
  <c r="AC532" i="1"/>
  <c r="AC540" i="1"/>
  <c r="AC537" i="1"/>
  <c r="AC542" i="1"/>
  <c r="AC536" i="1"/>
  <c r="AC534" i="1"/>
  <c r="AC533" i="1"/>
  <c r="AC530" i="1"/>
  <c r="AC531" i="1"/>
  <c r="AC535" i="1"/>
  <c r="AC529" i="1"/>
  <c r="AC512" i="1"/>
  <c r="AC520" i="1"/>
  <c r="AC527" i="1"/>
  <c r="AC516" i="1"/>
  <c r="AC524" i="1"/>
  <c r="AC517" i="1"/>
  <c r="AC518" i="1"/>
  <c r="AC528" i="1"/>
  <c r="AC521" i="1"/>
  <c r="AC526" i="1"/>
  <c r="AC519" i="1"/>
  <c r="AC513" i="1"/>
  <c r="AC522" i="1"/>
  <c r="AC514" i="1"/>
  <c r="AC515" i="1"/>
  <c r="K506" i="1"/>
  <c r="W506" i="1" s="1"/>
  <c r="M506" i="1"/>
  <c r="N506" i="1"/>
  <c r="O506" i="1" s="1"/>
  <c r="Z506" i="1" s="1"/>
  <c r="K507" i="1"/>
  <c r="W507" i="1" s="1"/>
  <c r="M507" i="1"/>
  <c r="N507" i="1"/>
  <c r="O507" i="1" s="1"/>
  <c r="Z507" i="1" s="1"/>
  <c r="K508" i="1"/>
  <c r="W508" i="1" s="1"/>
  <c r="M508" i="1"/>
  <c r="N508" i="1"/>
  <c r="O508" i="1" s="1"/>
  <c r="Z508" i="1" s="1"/>
  <c r="K509" i="1"/>
  <c r="W509" i="1" s="1"/>
  <c r="M509" i="1"/>
  <c r="N509" i="1"/>
  <c r="O509" i="1" s="1"/>
  <c r="Z509" i="1" s="1"/>
  <c r="K510" i="1"/>
  <c r="W510" i="1" s="1"/>
  <c r="M510" i="1"/>
  <c r="N510" i="1"/>
  <c r="O510" i="1" s="1"/>
  <c r="Z510" i="1" s="1"/>
  <c r="N496" i="1"/>
  <c r="O496" i="1" s="1"/>
  <c r="Z496" i="1" s="1"/>
  <c r="N497" i="1"/>
  <c r="O497" i="1" s="1"/>
  <c r="Z497" i="1" s="1"/>
  <c r="N498" i="1"/>
  <c r="O498" i="1" s="1"/>
  <c r="Z498" i="1" s="1"/>
  <c r="N499" i="1"/>
  <c r="O499" i="1" s="1"/>
  <c r="Z499" i="1" s="1"/>
  <c r="N500" i="1"/>
  <c r="O500" i="1" s="1"/>
  <c r="Z500" i="1" s="1"/>
  <c r="N501" i="1"/>
  <c r="O501" i="1" s="1"/>
  <c r="Z501" i="1" s="1"/>
  <c r="N502" i="1"/>
  <c r="O502" i="1" s="1"/>
  <c r="Z502" i="1" s="1"/>
  <c r="N503" i="1"/>
  <c r="O503" i="1" s="1"/>
  <c r="Z503" i="1" s="1"/>
  <c r="N504" i="1"/>
  <c r="O504" i="1" s="1"/>
  <c r="Z504" i="1" s="1"/>
  <c r="N505" i="1"/>
  <c r="O505" i="1" s="1"/>
  <c r="Z505" i="1" s="1"/>
  <c r="N511" i="1"/>
  <c r="O511" i="1" s="1"/>
  <c r="Z511" i="1" s="1"/>
  <c r="M496" i="1"/>
  <c r="M497" i="1"/>
  <c r="M498" i="1"/>
  <c r="M499" i="1"/>
  <c r="M500" i="1"/>
  <c r="M501" i="1"/>
  <c r="M502" i="1"/>
  <c r="M503" i="1"/>
  <c r="M504" i="1"/>
  <c r="M505" i="1"/>
  <c r="M511" i="1"/>
  <c r="K497" i="1"/>
  <c r="W497" i="1" s="1"/>
  <c r="K498" i="1"/>
  <c r="W498" i="1" s="1"/>
  <c r="K499" i="1"/>
  <c r="W499" i="1" s="1"/>
  <c r="K500" i="1"/>
  <c r="W500" i="1" s="1"/>
  <c r="K501" i="1"/>
  <c r="W501" i="1" s="1"/>
  <c r="K502" i="1"/>
  <c r="W502" i="1" s="1"/>
  <c r="K503" i="1"/>
  <c r="W503" i="1" s="1"/>
  <c r="K504" i="1"/>
  <c r="W504" i="1" s="1"/>
  <c r="K505" i="1"/>
  <c r="W505" i="1" s="1"/>
  <c r="K495" i="1"/>
  <c r="W495" i="1" s="1"/>
  <c r="M495" i="1"/>
  <c r="N495" i="1"/>
  <c r="O495" i="1" s="1"/>
  <c r="Z495" i="1" s="1"/>
  <c r="K496" i="1"/>
  <c r="W496" i="1" s="1"/>
  <c r="K511" i="1"/>
  <c r="W511" i="1" s="1"/>
  <c r="M469" i="1"/>
  <c r="N469" i="1"/>
  <c r="O469" i="1" s="1"/>
  <c r="M470" i="1"/>
  <c r="N470" i="1"/>
  <c r="O470" i="1" s="1"/>
  <c r="M471" i="1"/>
  <c r="N471" i="1"/>
  <c r="O471" i="1" s="1"/>
  <c r="M472" i="1"/>
  <c r="N472" i="1"/>
  <c r="O472" i="1" s="1"/>
  <c r="M473" i="1"/>
  <c r="N473" i="1"/>
  <c r="O473" i="1" s="1"/>
  <c r="Z473" i="1" s="1"/>
  <c r="M474" i="1"/>
  <c r="N474" i="1"/>
  <c r="O474" i="1" s="1"/>
  <c r="Z474" i="1" s="1"/>
  <c r="M475" i="1"/>
  <c r="N475" i="1"/>
  <c r="O475" i="1" s="1"/>
  <c r="Z475" i="1" s="1"/>
  <c r="M476" i="1"/>
  <c r="N476" i="1"/>
  <c r="O476" i="1" s="1"/>
  <c r="Z476" i="1" s="1"/>
  <c r="M477" i="1"/>
  <c r="N477" i="1"/>
  <c r="O477" i="1" s="1"/>
  <c r="Z477" i="1" s="1"/>
  <c r="M478" i="1"/>
  <c r="N478" i="1"/>
  <c r="O478" i="1" s="1"/>
  <c r="Z478" i="1" s="1"/>
  <c r="M479" i="1"/>
  <c r="N479" i="1"/>
  <c r="O479" i="1" s="1"/>
  <c r="Z479" i="1" s="1"/>
  <c r="M480" i="1"/>
  <c r="N480" i="1"/>
  <c r="O480" i="1" s="1"/>
  <c r="Z480" i="1" s="1"/>
  <c r="M481" i="1"/>
  <c r="N481" i="1"/>
  <c r="O481" i="1" s="1"/>
  <c r="Z481" i="1" s="1"/>
  <c r="M482" i="1"/>
  <c r="N482" i="1"/>
  <c r="O482" i="1" s="1"/>
  <c r="Z482" i="1" s="1"/>
  <c r="M483" i="1"/>
  <c r="N483" i="1"/>
  <c r="O483" i="1" s="1"/>
  <c r="Z483" i="1" s="1"/>
  <c r="M484" i="1"/>
  <c r="N484" i="1"/>
  <c r="O484" i="1" s="1"/>
  <c r="Z484" i="1" s="1"/>
  <c r="M485" i="1"/>
  <c r="N485" i="1"/>
  <c r="O485" i="1" s="1"/>
  <c r="Z485" i="1" s="1"/>
  <c r="M486" i="1"/>
  <c r="N486" i="1"/>
  <c r="O486" i="1" s="1"/>
  <c r="Z486" i="1" s="1"/>
  <c r="M487" i="1"/>
  <c r="N487" i="1"/>
  <c r="O487" i="1" s="1"/>
  <c r="Z487" i="1" s="1"/>
  <c r="M488" i="1"/>
  <c r="N488" i="1"/>
  <c r="O488" i="1" s="1"/>
  <c r="Z488" i="1" s="1"/>
  <c r="M489" i="1"/>
  <c r="N489" i="1"/>
  <c r="O489" i="1" s="1"/>
  <c r="Z489" i="1" s="1"/>
  <c r="M490" i="1"/>
  <c r="N490" i="1"/>
  <c r="O490" i="1" s="1"/>
  <c r="Z490" i="1" s="1"/>
  <c r="M491" i="1"/>
  <c r="N491" i="1"/>
  <c r="O491" i="1" s="1"/>
  <c r="Z491" i="1" s="1"/>
  <c r="M492" i="1"/>
  <c r="N492" i="1"/>
  <c r="O492" i="1" s="1"/>
  <c r="Z492" i="1" s="1"/>
  <c r="M493" i="1"/>
  <c r="N493" i="1"/>
  <c r="M494" i="1"/>
  <c r="N494" i="1"/>
  <c r="O494" i="1" s="1"/>
  <c r="Z494" i="1" s="1"/>
  <c r="K470" i="1"/>
  <c r="W470" i="1" s="1"/>
  <c r="K471" i="1"/>
  <c r="W471" i="1" s="1"/>
  <c r="K472" i="1"/>
  <c r="W472" i="1" s="1"/>
  <c r="K473" i="1"/>
  <c r="W473" i="1" s="1"/>
  <c r="K474" i="1"/>
  <c r="W474" i="1" s="1"/>
  <c r="K475" i="1"/>
  <c r="W475" i="1" s="1"/>
  <c r="K476" i="1"/>
  <c r="W476" i="1" s="1"/>
  <c r="K477" i="1"/>
  <c r="W477" i="1" s="1"/>
  <c r="K478" i="1"/>
  <c r="W478" i="1" s="1"/>
  <c r="K479" i="1"/>
  <c r="W479" i="1" s="1"/>
  <c r="K480" i="1"/>
  <c r="W480" i="1" s="1"/>
  <c r="K481" i="1"/>
  <c r="W481" i="1" s="1"/>
  <c r="K482" i="1"/>
  <c r="W482" i="1" s="1"/>
  <c r="K483" i="1"/>
  <c r="W483" i="1" s="1"/>
  <c r="K484" i="1"/>
  <c r="W484" i="1" s="1"/>
  <c r="K485" i="1"/>
  <c r="W485" i="1" s="1"/>
  <c r="K486" i="1"/>
  <c r="W486" i="1" s="1"/>
  <c r="K487" i="1"/>
  <c r="W487" i="1" s="1"/>
  <c r="K488" i="1"/>
  <c r="W488" i="1" s="1"/>
  <c r="K489" i="1"/>
  <c r="W489" i="1" s="1"/>
  <c r="K490" i="1"/>
  <c r="W490" i="1" s="1"/>
  <c r="K491" i="1"/>
  <c r="W491" i="1" s="1"/>
  <c r="K492" i="1"/>
  <c r="W492" i="1" s="1"/>
  <c r="W493" i="1"/>
  <c r="K494" i="1"/>
  <c r="W494" i="1" s="1"/>
  <c r="AC511" i="1" l="1"/>
  <c r="AC508" i="1"/>
  <c r="AC495" i="1"/>
  <c r="AC510" i="1"/>
  <c r="AC509" i="1"/>
  <c r="AC507" i="1"/>
  <c r="AC506" i="1"/>
  <c r="AC498" i="1"/>
  <c r="AC504" i="1"/>
  <c r="AC505" i="1"/>
  <c r="AC501" i="1"/>
  <c r="AC503" i="1"/>
  <c r="AC502" i="1"/>
  <c r="AC500" i="1"/>
  <c r="AC499" i="1"/>
  <c r="AC497" i="1"/>
  <c r="AC496" i="1"/>
  <c r="AC486" i="1"/>
  <c r="AC489" i="1"/>
  <c r="AC491" i="1"/>
  <c r="AC485" i="1"/>
  <c r="AC487" i="1"/>
  <c r="AC493" i="1"/>
  <c r="AC484" i="1"/>
  <c r="AC494" i="1"/>
  <c r="AC492" i="1"/>
  <c r="AC490" i="1"/>
  <c r="AC488" i="1"/>
  <c r="AC483" i="1"/>
  <c r="AC482" i="1"/>
  <c r="AC481" i="1"/>
  <c r="AC480" i="1"/>
  <c r="AC479" i="1"/>
  <c r="AC477" i="1"/>
  <c r="AC476" i="1"/>
  <c r="AC478" i="1"/>
  <c r="AC475" i="1"/>
  <c r="AC473" i="1"/>
  <c r="AC474" i="1"/>
  <c r="Z471" i="1"/>
  <c r="Z472" i="1"/>
  <c r="AC472" i="1" l="1"/>
  <c r="AC471" i="1"/>
  <c r="Z470" i="1" l="1"/>
  <c r="Z469" i="1"/>
  <c r="M468" i="1"/>
  <c r="N468" i="1"/>
  <c r="O468" i="1" s="1"/>
  <c r="Z468" i="1" s="1"/>
  <c r="K469" i="1"/>
  <c r="W469" i="1" s="1"/>
  <c r="K468" i="1"/>
  <c r="W468" i="1" s="1"/>
  <c r="K467" i="1"/>
  <c r="W467" i="1" s="1"/>
  <c r="M467" i="1"/>
  <c r="N467" i="1"/>
  <c r="O467" i="1" s="1"/>
  <c r="Z467" i="1" s="1"/>
  <c r="M466" i="1"/>
  <c r="N466" i="1"/>
  <c r="O466" i="1" s="1"/>
  <c r="Z466" i="1" s="1"/>
  <c r="M465" i="1"/>
  <c r="N465" i="1"/>
  <c r="O465" i="1" s="1"/>
  <c r="Z465" i="1" s="1"/>
  <c r="K466" i="1"/>
  <c r="W466" i="1" s="1"/>
  <c r="K465" i="1"/>
  <c r="W465" i="1" s="1"/>
  <c r="M464" i="1"/>
  <c r="N464" i="1"/>
  <c r="O464" i="1" s="1"/>
  <c r="Z464" i="1" s="1"/>
  <c r="K464" i="1"/>
  <c r="W464" i="1" s="1"/>
  <c r="M463" i="1"/>
  <c r="N463" i="1"/>
  <c r="O463" i="1" s="1"/>
  <c r="Z463" i="1" s="1"/>
  <c r="M462" i="1"/>
  <c r="N462" i="1"/>
  <c r="O462" i="1" s="1"/>
  <c r="Z462" i="1" s="1"/>
  <c r="M461" i="1"/>
  <c r="N461" i="1"/>
  <c r="O461" i="1" s="1"/>
  <c r="Z461" i="1" s="1"/>
  <c r="K463" i="1"/>
  <c r="W463" i="1" s="1"/>
  <c r="K462" i="1"/>
  <c r="W462" i="1" s="1"/>
  <c r="K461" i="1"/>
  <c r="W461" i="1" s="1"/>
  <c r="M460" i="1"/>
  <c r="N460" i="1"/>
  <c r="O460" i="1" s="1"/>
  <c r="Z460" i="1" s="1"/>
  <c r="M459" i="1"/>
  <c r="N459" i="1"/>
  <c r="O459" i="1" s="1"/>
  <c r="Z459" i="1" s="1"/>
  <c r="M458" i="1"/>
  <c r="N458" i="1"/>
  <c r="O458" i="1" s="1"/>
  <c r="Z458" i="1" s="1"/>
  <c r="M457" i="1"/>
  <c r="N457" i="1"/>
  <c r="O457" i="1" s="1"/>
  <c r="Z457" i="1" s="1"/>
  <c r="M456" i="1"/>
  <c r="N456" i="1"/>
  <c r="O456" i="1" s="1"/>
  <c r="Z456" i="1" s="1"/>
  <c r="M455" i="1"/>
  <c r="N455" i="1"/>
  <c r="O455" i="1" s="1"/>
  <c r="Z455" i="1" s="1"/>
  <c r="M454" i="1"/>
  <c r="N454" i="1"/>
  <c r="O454" i="1" s="1"/>
  <c r="Z454" i="1" s="1"/>
  <c r="M453" i="1"/>
  <c r="N453" i="1"/>
  <c r="O453" i="1" s="1"/>
  <c r="Z453" i="1" s="1"/>
  <c r="K460" i="1"/>
  <c r="W460" i="1" s="1"/>
  <c r="K459" i="1"/>
  <c r="W459" i="1" s="1"/>
  <c r="M452" i="1"/>
  <c r="N452" i="1"/>
  <c r="O452" i="1" s="1"/>
  <c r="Z452" i="1" s="1"/>
  <c r="M448" i="1"/>
  <c r="N448" i="1"/>
  <c r="O448" i="1" s="1"/>
  <c r="Z448" i="1" s="1"/>
  <c r="M449" i="1"/>
  <c r="N449" i="1"/>
  <c r="O449" i="1" s="1"/>
  <c r="Z449" i="1" s="1"/>
  <c r="M450" i="1"/>
  <c r="N450" i="1"/>
  <c r="O450" i="1" s="1"/>
  <c r="Z450" i="1" s="1"/>
  <c r="M451" i="1"/>
  <c r="N451" i="1"/>
  <c r="O451" i="1" s="1"/>
  <c r="Z451" i="1" s="1"/>
  <c r="M447" i="1"/>
  <c r="N447" i="1"/>
  <c r="O447" i="1" s="1"/>
  <c r="Z447" i="1" s="1"/>
  <c r="M446" i="1"/>
  <c r="N446" i="1"/>
  <c r="O446" i="1" s="1"/>
  <c r="Z446" i="1" s="1"/>
  <c r="K445" i="1"/>
  <c r="W445" i="1" s="1"/>
  <c r="K446" i="1"/>
  <c r="W446" i="1" s="1"/>
  <c r="K447" i="1"/>
  <c r="W447" i="1" s="1"/>
  <c r="K448" i="1"/>
  <c r="W448" i="1" s="1"/>
  <c r="K449" i="1"/>
  <c r="W449" i="1" s="1"/>
  <c r="K450" i="1"/>
  <c r="W450" i="1" s="1"/>
  <c r="K451" i="1"/>
  <c r="W451" i="1" s="1"/>
  <c r="K452" i="1"/>
  <c r="W452" i="1" s="1"/>
  <c r="K453" i="1"/>
  <c r="W453" i="1" s="1"/>
  <c r="K454" i="1"/>
  <c r="W454" i="1" s="1"/>
  <c r="K455" i="1"/>
  <c r="W455" i="1" s="1"/>
  <c r="K456" i="1"/>
  <c r="W456" i="1" s="1"/>
  <c r="K457" i="1"/>
  <c r="W457" i="1" s="1"/>
  <c r="K458" i="1"/>
  <c r="W458" i="1" s="1"/>
  <c r="M445" i="1"/>
  <c r="N445" i="1"/>
  <c r="O445" i="1" s="1"/>
  <c r="Z445" i="1" s="1"/>
  <c r="M444" i="1"/>
  <c r="N444" i="1"/>
  <c r="O444" i="1" s="1"/>
  <c r="Z444" i="1" s="1"/>
  <c r="K444" i="1"/>
  <c r="W444" i="1" s="1"/>
  <c r="M443" i="1"/>
  <c r="N443" i="1"/>
  <c r="O443" i="1" s="1"/>
  <c r="Z443" i="1" s="1"/>
  <c r="M442" i="1"/>
  <c r="N442" i="1"/>
  <c r="O442" i="1" s="1"/>
  <c r="Z442" i="1" s="1"/>
  <c r="K435" i="1"/>
  <c r="K436" i="1"/>
  <c r="K437" i="1"/>
  <c r="K438" i="1"/>
  <c r="K439" i="1"/>
  <c r="K440" i="1"/>
  <c r="K441" i="1"/>
  <c r="W441" i="1" s="1"/>
  <c r="K442" i="1"/>
  <c r="W442" i="1" s="1"/>
  <c r="K443" i="1"/>
  <c r="W443" i="1" s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O441" i="1" s="1"/>
  <c r="Z441" i="1" s="1"/>
  <c r="AC441" i="1" s="1"/>
  <c r="M441" i="1"/>
  <c r="M440" i="1"/>
  <c r="AC466" i="1" l="1"/>
  <c r="AC460" i="1"/>
  <c r="AC470" i="1"/>
  <c r="AC462" i="1"/>
  <c r="AC465" i="1"/>
  <c r="AC468" i="1"/>
  <c r="AC443" i="1"/>
  <c r="AC469" i="1"/>
  <c r="AC467" i="1"/>
  <c r="AC464" i="1"/>
  <c r="AC463" i="1"/>
  <c r="AC461" i="1"/>
  <c r="AC458" i="1"/>
  <c r="AC459" i="1"/>
  <c r="AC457" i="1"/>
  <c r="AC455" i="1"/>
  <c r="AC442" i="1"/>
  <c r="AC451" i="1"/>
  <c r="AC450" i="1"/>
  <c r="AC449" i="1"/>
  <c r="AC447" i="1"/>
  <c r="AC453" i="1"/>
  <c r="AC452" i="1"/>
  <c r="AC448" i="1"/>
  <c r="AC454" i="1"/>
  <c r="AC456" i="1"/>
  <c r="AC446" i="1"/>
  <c r="AC444" i="1"/>
  <c r="AC445" i="1"/>
  <c r="M414" i="1"/>
  <c r="N414" i="1"/>
  <c r="O414" i="1" s="1"/>
  <c r="Z414" i="1" s="1"/>
  <c r="M415" i="1"/>
  <c r="N415" i="1"/>
  <c r="O415" i="1" s="1"/>
  <c r="Z415" i="1" s="1"/>
  <c r="M416" i="1"/>
  <c r="N416" i="1"/>
  <c r="O416" i="1" s="1"/>
  <c r="Z416" i="1" s="1"/>
  <c r="M417" i="1"/>
  <c r="N417" i="1"/>
  <c r="O417" i="1" s="1"/>
  <c r="Z417" i="1" s="1"/>
  <c r="M418" i="1"/>
  <c r="N418" i="1"/>
  <c r="O418" i="1" s="1"/>
  <c r="Z418" i="1" s="1"/>
  <c r="M419" i="1"/>
  <c r="N419" i="1"/>
  <c r="O419" i="1" s="1"/>
  <c r="Z419" i="1" s="1"/>
  <c r="M420" i="1"/>
  <c r="N420" i="1"/>
  <c r="O420" i="1" s="1"/>
  <c r="Z420" i="1" s="1"/>
  <c r="M421" i="1"/>
  <c r="N421" i="1"/>
  <c r="O421" i="1" s="1"/>
  <c r="Z421" i="1" s="1"/>
  <c r="M422" i="1"/>
  <c r="N422" i="1"/>
  <c r="O422" i="1" s="1"/>
  <c r="Z422" i="1" s="1"/>
  <c r="M423" i="1"/>
  <c r="N423" i="1"/>
  <c r="O423" i="1" s="1"/>
  <c r="Z423" i="1" s="1"/>
  <c r="M424" i="1"/>
  <c r="N424" i="1"/>
  <c r="M425" i="1"/>
  <c r="N425" i="1"/>
  <c r="O425" i="1" s="1"/>
  <c r="Z425" i="1" s="1"/>
  <c r="M426" i="1"/>
  <c r="N426" i="1"/>
  <c r="O426" i="1" s="1"/>
  <c r="Z426" i="1" s="1"/>
  <c r="M427" i="1"/>
  <c r="N427" i="1"/>
  <c r="O427" i="1" s="1"/>
  <c r="Z427" i="1" s="1"/>
  <c r="M428" i="1"/>
  <c r="O428" i="1"/>
  <c r="Z428" i="1" s="1"/>
  <c r="M429" i="1"/>
  <c r="O429" i="1"/>
  <c r="Z429" i="1" s="1"/>
  <c r="M430" i="1"/>
  <c r="O430" i="1"/>
  <c r="Z430" i="1" s="1"/>
  <c r="M431" i="1"/>
  <c r="O431" i="1"/>
  <c r="Z431" i="1" s="1"/>
  <c r="M432" i="1"/>
  <c r="O432" i="1"/>
  <c r="Z432" i="1" s="1"/>
  <c r="M433" i="1"/>
  <c r="O433" i="1"/>
  <c r="Z433" i="1" s="1"/>
  <c r="M434" i="1"/>
  <c r="O434" i="1"/>
  <c r="Z434" i="1" s="1"/>
  <c r="M435" i="1"/>
  <c r="O435" i="1"/>
  <c r="Z435" i="1" s="1"/>
  <c r="M436" i="1"/>
  <c r="O436" i="1"/>
  <c r="Z436" i="1" s="1"/>
  <c r="M437" i="1"/>
  <c r="O437" i="1"/>
  <c r="Z437" i="1" s="1"/>
  <c r="M438" i="1"/>
  <c r="O438" i="1"/>
  <c r="Z438" i="1" s="1"/>
  <c r="M439" i="1"/>
  <c r="O439" i="1"/>
  <c r="Z439" i="1" s="1"/>
  <c r="O440" i="1"/>
  <c r="Z440" i="1" s="1"/>
  <c r="W440" i="1"/>
  <c r="K414" i="1"/>
  <c r="W414" i="1" s="1"/>
  <c r="K415" i="1"/>
  <c r="W415" i="1" s="1"/>
  <c r="AC415" i="1" s="1"/>
  <c r="K416" i="1"/>
  <c r="W416" i="1" s="1"/>
  <c r="K417" i="1"/>
  <c r="W417" i="1" s="1"/>
  <c r="K418" i="1"/>
  <c r="W418" i="1" s="1"/>
  <c r="K419" i="1"/>
  <c r="W419" i="1" s="1"/>
  <c r="AC419" i="1" s="1"/>
  <c r="K420" i="1"/>
  <c r="W420" i="1" s="1"/>
  <c r="K421" i="1"/>
  <c r="W421" i="1" s="1"/>
  <c r="K422" i="1"/>
  <c r="W422" i="1" s="1"/>
  <c r="K423" i="1"/>
  <c r="W423" i="1" s="1"/>
  <c r="K424" i="1"/>
  <c r="W424" i="1" s="1"/>
  <c r="K425" i="1"/>
  <c r="K426" i="1"/>
  <c r="W426" i="1" s="1"/>
  <c r="K427" i="1"/>
  <c r="W427" i="1" s="1"/>
  <c r="AC427" i="1" s="1"/>
  <c r="K428" i="1"/>
  <c r="W428" i="1" s="1"/>
  <c r="K429" i="1"/>
  <c r="W429" i="1" s="1"/>
  <c r="K430" i="1"/>
  <c r="W430" i="1" s="1"/>
  <c r="K431" i="1"/>
  <c r="W431" i="1" s="1"/>
  <c r="AC431" i="1" s="1"/>
  <c r="K432" i="1"/>
  <c r="W432" i="1" s="1"/>
  <c r="K433" i="1"/>
  <c r="W433" i="1" s="1"/>
  <c r="K434" i="1"/>
  <c r="W434" i="1" s="1"/>
  <c r="W435" i="1"/>
  <c r="AC435" i="1" s="1"/>
  <c r="W436" i="1"/>
  <c r="W437" i="1"/>
  <c r="W438" i="1"/>
  <c r="W439" i="1"/>
  <c r="AC439" i="1" s="1"/>
  <c r="AC440" i="1" l="1"/>
  <c r="AC432" i="1"/>
  <c r="AC420" i="1"/>
  <c r="AC428" i="1"/>
  <c r="AC416" i="1"/>
  <c r="AC414" i="1"/>
  <c r="AC421" i="1"/>
  <c r="AC438" i="1"/>
  <c r="AC436" i="1"/>
  <c r="AC434" i="1"/>
  <c r="AC430" i="1"/>
  <c r="AC426" i="1"/>
  <c r="O424" i="1"/>
  <c r="Z424" i="1" s="1"/>
  <c r="AC424" i="1" s="1"/>
  <c r="AC422" i="1"/>
  <c r="AC418" i="1"/>
  <c r="W425" i="1"/>
  <c r="AC425" i="1" s="1"/>
  <c r="AC437" i="1"/>
  <c r="AC417" i="1"/>
  <c r="AC433" i="1"/>
  <c r="AC429" i="1"/>
  <c r="AC423" i="1"/>
  <c r="K409" i="1" l="1"/>
  <c r="W409" i="1" s="1"/>
  <c r="K410" i="1"/>
  <c r="W410" i="1" s="1"/>
  <c r="K411" i="1"/>
  <c r="W411" i="1" s="1"/>
  <c r="K412" i="1"/>
  <c r="W412" i="1" s="1"/>
  <c r="K413" i="1"/>
  <c r="W413" i="1" s="1"/>
  <c r="M413" i="1"/>
  <c r="N413" i="1"/>
  <c r="O413" i="1" s="1"/>
  <c r="M412" i="1"/>
  <c r="N412" i="1"/>
  <c r="O412" i="1" s="1"/>
  <c r="Z412" i="1" s="1"/>
  <c r="M411" i="1"/>
  <c r="N411" i="1"/>
  <c r="O411" i="1" s="1"/>
  <c r="Z411" i="1" s="1"/>
  <c r="M410" i="1"/>
  <c r="N410" i="1"/>
  <c r="O410" i="1" s="1"/>
  <c r="Z410" i="1" s="1"/>
  <c r="M409" i="1"/>
  <c r="N409" i="1"/>
  <c r="O409" i="1" s="1"/>
  <c r="Z409" i="1" s="1"/>
  <c r="M408" i="1"/>
  <c r="N408" i="1"/>
  <c r="O408" i="1" s="1"/>
  <c r="Z408" i="1" s="1"/>
  <c r="M407" i="1"/>
  <c r="N407" i="1"/>
  <c r="O407" i="1" s="1"/>
  <c r="Z407" i="1" s="1"/>
  <c r="M406" i="1"/>
  <c r="N406" i="1"/>
  <c r="O406" i="1" s="1"/>
  <c r="Z406" i="1" s="1"/>
  <c r="K408" i="1"/>
  <c r="W408" i="1" s="1"/>
  <c r="K407" i="1"/>
  <c r="W407" i="1" s="1"/>
  <c r="K406" i="1"/>
  <c r="W406" i="1" s="1"/>
  <c r="AC407" i="1" l="1"/>
  <c r="AC408" i="1"/>
  <c r="AC412" i="1"/>
  <c r="AC411" i="1"/>
  <c r="AC409" i="1"/>
  <c r="Z413" i="1"/>
  <c r="AC410" i="1"/>
  <c r="AC406" i="1"/>
  <c r="AC413" i="1" l="1"/>
  <c r="K394" i="1" l="1"/>
  <c r="W394" i="1" s="1"/>
  <c r="K395" i="1"/>
  <c r="W395" i="1" s="1"/>
  <c r="K396" i="1"/>
  <c r="W396" i="1" s="1"/>
  <c r="K397" i="1"/>
  <c r="W397" i="1" s="1"/>
  <c r="K398" i="1"/>
  <c r="W398" i="1" s="1"/>
  <c r="K399" i="1"/>
  <c r="W399" i="1" s="1"/>
  <c r="K400" i="1"/>
  <c r="W400" i="1" s="1"/>
  <c r="K401" i="1"/>
  <c r="W401" i="1" s="1"/>
  <c r="K402" i="1"/>
  <c r="W402" i="1" s="1"/>
  <c r="K403" i="1"/>
  <c r="W403" i="1" s="1"/>
  <c r="K404" i="1"/>
  <c r="W404" i="1" s="1"/>
  <c r="K405" i="1"/>
  <c r="W405" i="1" s="1"/>
  <c r="M395" i="1"/>
  <c r="M396" i="1"/>
  <c r="M397" i="1"/>
  <c r="M398" i="1"/>
  <c r="M399" i="1"/>
  <c r="M400" i="1"/>
  <c r="M401" i="1"/>
  <c r="M402" i="1"/>
  <c r="M403" i="1"/>
  <c r="M404" i="1"/>
  <c r="M405" i="1"/>
  <c r="M394" i="1"/>
  <c r="N394" i="1"/>
  <c r="O394" i="1" s="1"/>
  <c r="Z394" i="1" s="1"/>
  <c r="N395" i="1"/>
  <c r="O395" i="1" s="1"/>
  <c r="Z395" i="1" s="1"/>
  <c r="N396" i="1"/>
  <c r="O396" i="1" s="1"/>
  <c r="Z396" i="1" s="1"/>
  <c r="N397" i="1"/>
  <c r="O397" i="1" s="1"/>
  <c r="Z397" i="1" s="1"/>
  <c r="N398" i="1"/>
  <c r="O398" i="1" s="1"/>
  <c r="Z398" i="1" s="1"/>
  <c r="N399" i="1"/>
  <c r="O399" i="1" s="1"/>
  <c r="Z399" i="1" s="1"/>
  <c r="N400" i="1"/>
  <c r="O400" i="1" s="1"/>
  <c r="Z400" i="1" s="1"/>
  <c r="N401" i="1"/>
  <c r="O401" i="1" s="1"/>
  <c r="Z401" i="1" s="1"/>
  <c r="N402" i="1"/>
  <c r="O402" i="1" s="1"/>
  <c r="Z402" i="1" s="1"/>
  <c r="N403" i="1"/>
  <c r="O403" i="1" s="1"/>
  <c r="Z403" i="1" s="1"/>
  <c r="N404" i="1"/>
  <c r="O404" i="1" s="1"/>
  <c r="Z404" i="1" s="1"/>
  <c r="N405" i="1"/>
  <c r="O405" i="1" s="1"/>
  <c r="Z405" i="1" s="1"/>
  <c r="K393" i="1"/>
  <c r="W393" i="1" s="1"/>
  <c r="K389" i="1"/>
  <c r="W389" i="1" s="1"/>
  <c r="K390" i="1"/>
  <c r="W390" i="1" s="1"/>
  <c r="K391" i="1"/>
  <c r="W391" i="1" s="1"/>
  <c r="K392" i="1"/>
  <c r="W392" i="1" s="1"/>
  <c r="K386" i="1"/>
  <c r="W386" i="1" s="1"/>
  <c r="M393" i="1"/>
  <c r="N393" i="1"/>
  <c r="O393" i="1" s="1"/>
  <c r="Z393" i="1" s="1"/>
  <c r="M392" i="1"/>
  <c r="N392" i="1"/>
  <c r="O392" i="1" s="1"/>
  <c r="Z392" i="1" s="1"/>
  <c r="M391" i="1"/>
  <c r="N391" i="1"/>
  <c r="O391" i="1" s="1"/>
  <c r="Z391" i="1" s="1"/>
  <c r="M390" i="1"/>
  <c r="N390" i="1"/>
  <c r="O390" i="1" s="1"/>
  <c r="Z390" i="1" s="1"/>
  <c r="K387" i="1"/>
  <c r="W387" i="1" s="1"/>
  <c r="M389" i="1"/>
  <c r="N389" i="1"/>
  <c r="O389" i="1" s="1"/>
  <c r="Z389" i="1" s="1"/>
  <c r="M388" i="1"/>
  <c r="N388" i="1"/>
  <c r="O388" i="1" s="1"/>
  <c r="Z388" i="1" s="1"/>
  <c r="M387" i="1"/>
  <c r="N387" i="1"/>
  <c r="O387" i="1" s="1"/>
  <c r="Z387" i="1" s="1"/>
  <c r="M386" i="1"/>
  <c r="N386" i="1"/>
  <c r="O386" i="1" s="1"/>
  <c r="Z386" i="1" s="1"/>
  <c r="M385" i="1"/>
  <c r="N385" i="1"/>
  <c r="O385" i="1" s="1"/>
  <c r="Z385" i="1" s="1"/>
  <c r="M384" i="1"/>
  <c r="N384" i="1"/>
  <c r="O384" i="1" s="1"/>
  <c r="Z384" i="1" s="1"/>
  <c r="K388" i="1"/>
  <c r="W388" i="1" s="1"/>
  <c r="K385" i="1"/>
  <c r="W385" i="1" s="1"/>
  <c r="K384" i="1"/>
  <c r="W384" i="1" s="1"/>
  <c r="AC388" i="1" l="1"/>
  <c r="AC403" i="1"/>
  <c r="AC395" i="1"/>
  <c r="AC404" i="1"/>
  <c r="AC405" i="1"/>
  <c r="AC399" i="1"/>
  <c r="AC402" i="1"/>
  <c r="AC401" i="1"/>
  <c r="AC400" i="1"/>
  <c r="AC397" i="1"/>
  <c r="AC396" i="1"/>
  <c r="AC394" i="1"/>
  <c r="AC398" i="1"/>
  <c r="AC393" i="1"/>
  <c r="AC392" i="1"/>
  <c r="AC391" i="1"/>
  <c r="AC385" i="1"/>
  <c r="AC390" i="1"/>
  <c r="AC389" i="1"/>
  <c r="AC386" i="1"/>
  <c r="AC387" i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5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15" i="1"/>
  <c r="B16" i="1"/>
  <c r="B17" i="1"/>
  <c r="B18" i="1"/>
  <c r="B19" i="1"/>
  <c r="B7" i="1"/>
  <c r="B8" i="1"/>
  <c r="B9" i="1"/>
  <c r="B10" i="1"/>
  <c r="B11" i="1"/>
  <c r="B12" i="1"/>
  <c r="B13" i="1"/>
  <c r="B14" i="1"/>
  <c r="B6" i="1"/>
  <c r="B5" i="1"/>
  <c r="AC384" i="1" l="1"/>
  <c r="M348" i="1" l="1"/>
  <c r="N348" i="1"/>
  <c r="O348" i="1" s="1"/>
  <c r="Z348" i="1" s="1"/>
  <c r="M349" i="1"/>
  <c r="N349" i="1"/>
  <c r="O349" i="1" s="1"/>
  <c r="Z349" i="1" s="1"/>
  <c r="M350" i="1"/>
  <c r="N350" i="1"/>
  <c r="O350" i="1" s="1"/>
  <c r="Z350" i="1" s="1"/>
  <c r="M351" i="1"/>
  <c r="N351" i="1"/>
  <c r="O351" i="1" s="1"/>
  <c r="Z351" i="1" s="1"/>
  <c r="M352" i="1"/>
  <c r="N352" i="1"/>
  <c r="O352" i="1" s="1"/>
  <c r="Z352" i="1" s="1"/>
  <c r="M353" i="1"/>
  <c r="N353" i="1"/>
  <c r="O353" i="1" s="1"/>
  <c r="Z353" i="1" s="1"/>
  <c r="M354" i="1"/>
  <c r="N354" i="1"/>
  <c r="O354" i="1" s="1"/>
  <c r="Z354" i="1" s="1"/>
  <c r="M355" i="1"/>
  <c r="N355" i="1"/>
  <c r="O355" i="1" s="1"/>
  <c r="Z355" i="1" s="1"/>
  <c r="M356" i="1"/>
  <c r="N356" i="1"/>
  <c r="O356" i="1" s="1"/>
  <c r="Z356" i="1" s="1"/>
  <c r="M357" i="1"/>
  <c r="N357" i="1"/>
  <c r="O357" i="1" s="1"/>
  <c r="Z357" i="1" s="1"/>
  <c r="M358" i="1"/>
  <c r="N358" i="1"/>
  <c r="O358" i="1" s="1"/>
  <c r="Z358" i="1" s="1"/>
  <c r="M359" i="1"/>
  <c r="N359" i="1"/>
  <c r="O359" i="1" s="1"/>
  <c r="Z359" i="1" s="1"/>
  <c r="M360" i="1"/>
  <c r="N360" i="1"/>
  <c r="O360" i="1" s="1"/>
  <c r="Z360" i="1" s="1"/>
  <c r="M361" i="1"/>
  <c r="N361" i="1"/>
  <c r="O361" i="1" s="1"/>
  <c r="Z361" i="1" s="1"/>
  <c r="M362" i="1"/>
  <c r="N362" i="1"/>
  <c r="O362" i="1" s="1"/>
  <c r="Z362" i="1" s="1"/>
  <c r="M363" i="1"/>
  <c r="N363" i="1"/>
  <c r="O363" i="1" s="1"/>
  <c r="Z363" i="1" s="1"/>
  <c r="M364" i="1"/>
  <c r="N364" i="1"/>
  <c r="O364" i="1" s="1"/>
  <c r="Z364" i="1" s="1"/>
  <c r="M365" i="1"/>
  <c r="N365" i="1"/>
  <c r="O365" i="1" s="1"/>
  <c r="Z365" i="1" s="1"/>
  <c r="M366" i="1"/>
  <c r="N366" i="1"/>
  <c r="O366" i="1" s="1"/>
  <c r="Z366" i="1" s="1"/>
  <c r="M367" i="1"/>
  <c r="N367" i="1"/>
  <c r="O367" i="1" s="1"/>
  <c r="Z367" i="1" s="1"/>
  <c r="M368" i="1"/>
  <c r="N368" i="1"/>
  <c r="O368" i="1" s="1"/>
  <c r="Z368" i="1" s="1"/>
  <c r="M369" i="1"/>
  <c r="N369" i="1"/>
  <c r="O369" i="1" s="1"/>
  <c r="Z369" i="1" s="1"/>
  <c r="M370" i="1"/>
  <c r="N370" i="1"/>
  <c r="O370" i="1" s="1"/>
  <c r="Z370" i="1" s="1"/>
  <c r="M371" i="1"/>
  <c r="N371" i="1"/>
  <c r="O371" i="1" s="1"/>
  <c r="Z371" i="1" s="1"/>
  <c r="M372" i="1"/>
  <c r="N372" i="1"/>
  <c r="O372" i="1" s="1"/>
  <c r="Z372" i="1" s="1"/>
  <c r="M373" i="1"/>
  <c r="N373" i="1"/>
  <c r="O373" i="1" s="1"/>
  <c r="Z373" i="1" s="1"/>
  <c r="M374" i="1"/>
  <c r="N374" i="1"/>
  <c r="O374" i="1" s="1"/>
  <c r="Z374" i="1" s="1"/>
  <c r="M375" i="1"/>
  <c r="N375" i="1"/>
  <c r="O375" i="1" s="1"/>
  <c r="Z375" i="1" s="1"/>
  <c r="M376" i="1"/>
  <c r="N376" i="1"/>
  <c r="O376" i="1" s="1"/>
  <c r="Z376" i="1" s="1"/>
  <c r="M377" i="1"/>
  <c r="N377" i="1"/>
  <c r="O377" i="1" s="1"/>
  <c r="Z377" i="1" s="1"/>
  <c r="M378" i="1"/>
  <c r="N378" i="1"/>
  <c r="M379" i="1"/>
  <c r="N379" i="1"/>
  <c r="O379" i="1" s="1"/>
  <c r="Z379" i="1" s="1"/>
  <c r="M380" i="1"/>
  <c r="N380" i="1"/>
  <c r="O380" i="1" s="1"/>
  <c r="Z380" i="1" s="1"/>
  <c r="M381" i="1"/>
  <c r="N381" i="1"/>
  <c r="O381" i="1" s="1"/>
  <c r="Z381" i="1" s="1"/>
  <c r="M382" i="1"/>
  <c r="N382" i="1"/>
  <c r="O382" i="1" s="1"/>
  <c r="Z382" i="1" s="1"/>
  <c r="M383" i="1"/>
  <c r="N383" i="1"/>
  <c r="O383" i="1" s="1"/>
  <c r="Z383" i="1" s="1"/>
  <c r="K348" i="1"/>
  <c r="W348" i="1" s="1"/>
  <c r="K349" i="1"/>
  <c r="W349" i="1" s="1"/>
  <c r="K350" i="1"/>
  <c r="W350" i="1" s="1"/>
  <c r="K351" i="1"/>
  <c r="W351" i="1" s="1"/>
  <c r="K352" i="1"/>
  <c r="W352" i="1" s="1"/>
  <c r="K353" i="1"/>
  <c r="W353" i="1" s="1"/>
  <c r="K354" i="1"/>
  <c r="W354" i="1" s="1"/>
  <c r="K355" i="1"/>
  <c r="W355" i="1" s="1"/>
  <c r="AC355" i="1" s="1"/>
  <c r="K356" i="1"/>
  <c r="W356" i="1" s="1"/>
  <c r="K357" i="1"/>
  <c r="W357" i="1" s="1"/>
  <c r="K358" i="1"/>
  <c r="W358" i="1" s="1"/>
  <c r="K359" i="1"/>
  <c r="W359" i="1" s="1"/>
  <c r="K360" i="1"/>
  <c r="K361" i="1"/>
  <c r="W361" i="1" s="1"/>
  <c r="K362" i="1"/>
  <c r="W362" i="1" s="1"/>
  <c r="K363" i="1"/>
  <c r="W363" i="1" s="1"/>
  <c r="AC363" i="1" s="1"/>
  <c r="K364" i="1"/>
  <c r="W364" i="1" s="1"/>
  <c r="K365" i="1"/>
  <c r="W365" i="1" s="1"/>
  <c r="K366" i="1"/>
  <c r="W366" i="1" s="1"/>
  <c r="K367" i="1"/>
  <c r="W367" i="1" s="1"/>
  <c r="AC367" i="1" s="1"/>
  <c r="K368" i="1"/>
  <c r="W368" i="1" s="1"/>
  <c r="K369" i="1"/>
  <c r="W369" i="1" s="1"/>
  <c r="K370" i="1"/>
  <c r="W370" i="1" s="1"/>
  <c r="K371" i="1"/>
  <c r="W371" i="1" s="1"/>
  <c r="AC371" i="1" s="1"/>
  <c r="K372" i="1"/>
  <c r="W372" i="1" s="1"/>
  <c r="K373" i="1"/>
  <c r="W373" i="1" s="1"/>
  <c r="K374" i="1"/>
  <c r="W374" i="1" s="1"/>
  <c r="K375" i="1"/>
  <c r="W375" i="1" s="1"/>
  <c r="AC375" i="1" s="1"/>
  <c r="K376" i="1"/>
  <c r="W376" i="1" s="1"/>
  <c r="K377" i="1"/>
  <c r="W377" i="1" s="1"/>
  <c r="K378" i="1"/>
  <c r="W378" i="1" s="1"/>
  <c r="K379" i="1"/>
  <c r="W379" i="1" s="1"/>
  <c r="AC379" i="1" s="1"/>
  <c r="K380" i="1"/>
  <c r="W380" i="1" s="1"/>
  <c r="K381" i="1"/>
  <c r="W381" i="1" s="1"/>
  <c r="K382" i="1"/>
  <c r="W382" i="1" s="1"/>
  <c r="K383" i="1"/>
  <c r="W383" i="1" s="1"/>
  <c r="AC383" i="1" s="1"/>
  <c r="AC359" i="1" l="1"/>
  <c r="AC349" i="1"/>
  <c r="O378" i="1"/>
  <c r="Z378" i="1" s="1"/>
  <c r="AC378" i="1" s="1"/>
  <c r="AC382" i="1"/>
  <c r="AC380" i="1"/>
  <c r="AC376" i="1"/>
  <c r="AC372" i="1"/>
  <c r="AC368" i="1"/>
  <c r="AC364" i="1"/>
  <c r="AC356" i="1"/>
  <c r="AC352" i="1"/>
  <c r="AC377" i="1"/>
  <c r="AC369" i="1"/>
  <c r="AC361" i="1"/>
  <c r="AC357" i="1"/>
  <c r="AC351" i="1"/>
  <c r="AC381" i="1"/>
  <c r="AC373" i="1"/>
  <c r="AC365" i="1"/>
  <c r="AC353" i="1"/>
  <c r="AC348" i="1"/>
  <c r="AC374" i="1"/>
  <c r="AC366" i="1"/>
  <c r="AC362" i="1"/>
  <c r="AC358" i="1"/>
  <c r="AC354" i="1"/>
  <c r="AC350" i="1"/>
  <c r="AC370" i="1"/>
  <c r="W360" i="1"/>
  <c r="AC360" i="1" s="1"/>
  <c r="N328" i="1"/>
  <c r="O328" i="1" s="1"/>
  <c r="Z328" i="1" s="1"/>
  <c r="N329" i="1"/>
  <c r="O329" i="1" s="1"/>
  <c r="Z329" i="1" s="1"/>
  <c r="N330" i="1"/>
  <c r="O330" i="1" s="1"/>
  <c r="Z330" i="1" s="1"/>
  <c r="N331" i="1"/>
  <c r="O331" i="1" s="1"/>
  <c r="Z331" i="1" s="1"/>
  <c r="N332" i="1"/>
  <c r="O332" i="1" s="1"/>
  <c r="Z332" i="1" s="1"/>
  <c r="M328" i="1"/>
  <c r="M329" i="1"/>
  <c r="M330" i="1"/>
  <c r="M331" i="1"/>
  <c r="M332" i="1"/>
  <c r="M333" i="1"/>
  <c r="M334" i="1"/>
  <c r="M335" i="1"/>
  <c r="K328" i="1"/>
  <c r="W328" i="1" s="1"/>
  <c r="N326" i="1"/>
  <c r="O326" i="1" s="1"/>
  <c r="N327" i="1"/>
  <c r="O327" i="1" s="1"/>
  <c r="Z327" i="1" s="1"/>
  <c r="N333" i="1"/>
  <c r="O333" i="1" s="1"/>
  <c r="Z333" i="1" s="1"/>
  <c r="N334" i="1"/>
  <c r="O334" i="1" s="1"/>
  <c r="Z334" i="1" s="1"/>
  <c r="N335" i="1"/>
  <c r="O335" i="1" s="1"/>
  <c r="Z335" i="1" s="1"/>
  <c r="N336" i="1"/>
  <c r="O336" i="1" s="1"/>
  <c r="Z336" i="1" s="1"/>
  <c r="N337" i="1"/>
  <c r="O337" i="1" s="1"/>
  <c r="Z337" i="1" s="1"/>
  <c r="N338" i="1"/>
  <c r="O338" i="1" s="1"/>
  <c r="Z338" i="1" s="1"/>
  <c r="N339" i="1"/>
  <c r="O339" i="1" s="1"/>
  <c r="Z339" i="1" s="1"/>
  <c r="N340" i="1"/>
  <c r="O340" i="1" s="1"/>
  <c r="Z340" i="1" s="1"/>
  <c r="N341" i="1"/>
  <c r="O341" i="1" s="1"/>
  <c r="Z341" i="1" s="1"/>
  <c r="N342" i="1"/>
  <c r="O342" i="1" s="1"/>
  <c r="Z342" i="1" s="1"/>
  <c r="N343" i="1"/>
  <c r="O343" i="1" s="1"/>
  <c r="Z343" i="1" s="1"/>
  <c r="N344" i="1"/>
  <c r="O344" i="1" s="1"/>
  <c r="Z344" i="1" s="1"/>
  <c r="M326" i="1"/>
  <c r="M327" i="1"/>
  <c r="M336" i="1"/>
  <c r="M337" i="1"/>
  <c r="M338" i="1"/>
  <c r="M339" i="1"/>
  <c r="M340" i="1"/>
  <c r="M341" i="1"/>
  <c r="M342" i="1"/>
  <c r="M343" i="1"/>
  <c r="M344" i="1"/>
  <c r="M345" i="1"/>
  <c r="K327" i="1"/>
  <c r="W327" i="1" s="1"/>
  <c r="K329" i="1"/>
  <c r="W329" i="1" s="1"/>
  <c r="K330" i="1"/>
  <c r="W330" i="1" s="1"/>
  <c r="K331" i="1"/>
  <c r="W331" i="1" s="1"/>
  <c r="K332" i="1"/>
  <c r="W332" i="1" s="1"/>
  <c r="K333" i="1"/>
  <c r="W333" i="1" s="1"/>
  <c r="K334" i="1"/>
  <c r="W334" i="1" s="1"/>
  <c r="K335" i="1"/>
  <c r="W335" i="1" s="1"/>
  <c r="K336" i="1"/>
  <c r="W336" i="1" s="1"/>
  <c r="K337" i="1"/>
  <c r="W337" i="1" s="1"/>
  <c r="K338" i="1"/>
  <c r="W338" i="1" s="1"/>
  <c r="K339" i="1"/>
  <c r="W339" i="1" s="1"/>
  <c r="K340" i="1"/>
  <c r="W340" i="1" s="1"/>
  <c r="K341" i="1"/>
  <c r="W341" i="1" s="1"/>
  <c r="K342" i="1"/>
  <c r="W342" i="1" s="1"/>
  <c r="K343" i="1"/>
  <c r="W343" i="1" s="1"/>
  <c r="K344" i="1"/>
  <c r="W344" i="1" s="1"/>
  <c r="K326" i="1"/>
  <c r="W326" i="1" s="1"/>
  <c r="M325" i="1"/>
  <c r="N325" i="1"/>
  <c r="O325" i="1" s="1"/>
  <c r="K325" i="1"/>
  <c r="AC342" i="1" l="1"/>
  <c r="AC338" i="1"/>
  <c r="AC334" i="1"/>
  <c r="AC328" i="1"/>
  <c r="AC344" i="1"/>
  <c r="AC343" i="1"/>
  <c r="AC341" i="1"/>
  <c r="AC340" i="1"/>
  <c r="AC339" i="1"/>
  <c r="AC337" i="1"/>
  <c r="AC336" i="1"/>
  <c r="AC335" i="1"/>
  <c r="AC333" i="1"/>
  <c r="AC332" i="1"/>
  <c r="AC331" i="1"/>
  <c r="AC330" i="1"/>
  <c r="AC329" i="1"/>
  <c r="AC327" i="1"/>
  <c r="M324" i="1"/>
  <c r="N324" i="1"/>
  <c r="O324" i="1" s="1"/>
  <c r="Z324" i="1" s="1"/>
  <c r="K324" i="1"/>
  <c r="W324" i="1" s="1"/>
  <c r="M323" i="1"/>
  <c r="N323" i="1"/>
  <c r="O323" i="1" s="1"/>
  <c r="Z323" i="1" s="1"/>
  <c r="K323" i="1"/>
  <c r="W323" i="1" s="1"/>
  <c r="M322" i="1"/>
  <c r="N322" i="1"/>
  <c r="O322" i="1" s="1"/>
  <c r="Z322" i="1" s="1"/>
  <c r="K322" i="1"/>
  <c r="W322" i="1" s="1"/>
  <c r="M321" i="1"/>
  <c r="N321" i="1"/>
  <c r="O321" i="1" s="1"/>
  <c r="Z321" i="1" s="1"/>
  <c r="K321" i="1"/>
  <c r="W321" i="1" s="1"/>
  <c r="M320" i="1"/>
  <c r="N320" i="1"/>
  <c r="O320" i="1" s="1"/>
  <c r="Z320" i="1" s="1"/>
  <c r="M319" i="1"/>
  <c r="N319" i="1"/>
  <c r="O319" i="1" s="1"/>
  <c r="Z319" i="1" s="1"/>
  <c r="K320" i="1"/>
  <c r="W320" i="1" s="1"/>
  <c r="K319" i="1"/>
  <c r="W319" i="1" s="1"/>
  <c r="Z325" i="1"/>
  <c r="Z326" i="1"/>
  <c r="AC326" i="1" s="1"/>
  <c r="M318" i="1"/>
  <c r="N318" i="1"/>
  <c r="O318" i="1" s="1"/>
  <c r="Z318" i="1" s="1"/>
  <c r="M317" i="1"/>
  <c r="N317" i="1"/>
  <c r="O317" i="1" s="1"/>
  <c r="Z317" i="1" s="1"/>
  <c r="K318" i="1"/>
  <c r="W318" i="1" s="1"/>
  <c r="K317" i="1"/>
  <c r="W317" i="1" s="1"/>
  <c r="M316" i="1"/>
  <c r="N316" i="1"/>
  <c r="O316" i="1" s="1"/>
  <c r="Z316" i="1" s="1"/>
  <c r="K316" i="1"/>
  <c r="W316" i="1" s="1"/>
  <c r="M315" i="1"/>
  <c r="N315" i="1"/>
  <c r="O315" i="1" s="1"/>
  <c r="Z315" i="1" s="1"/>
  <c r="M314" i="1"/>
  <c r="N314" i="1"/>
  <c r="O314" i="1" s="1"/>
  <c r="Z314" i="1" s="1"/>
  <c r="K315" i="1"/>
  <c r="W315" i="1" s="1"/>
  <c r="K314" i="1"/>
  <c r="W314" i="1" s="1"/>
  <c r="M313" i="1"/>
  <c r="N313" i="1"/>
  <c r="O313" i="1" s="1"/>
  <c r="Z313" i="1" s="1"/>
  <c r="K313" i="1"/>
  <c r="W313" i="1" s="1"/>
  <c r="W325" i="1"/>
  <c r="M312" i="1"/>
  <c r="N312" i="1"/>
  <c r="O312" i="1" s="1"/>
  <c r="Z312" i="1" s="1"/>
  <c r="K312" i="1"/>
  <c r="W312" i="1" s="1"/>
  <c r="M308" i="1"/>
  <c r="N308" i="1"/>
  <c r="O308" i="1" s="1"/>
  <c r="Z308" i="1" s="1"/>
  <c r="K308" i="1"/>
  <c r="W308" i="1" s="1"/>
  <c r="K309" i="1"/>
  <c r="W309" i="1" s="1"/>
  <c r="K310" i="1"/>
  <c r="W310" i="1" s="1"/>
  <c r="K311" i="1"/>
  <c r="W311" i="1" s="1"/>
  <c r="K345" i="1"/>
  <c r="W345" i="1" s="1"/>
  <c r="K346" i="1"/>
  <c r="W346" i="1" s="1"/>
  <c r="K347" i="1"/>
  <c r="W347" i="1" s="1"/>
  <c r="AC324" i="1" l="1"/>
  <c r="AC325" i="1"/>
  <c r="AC323" i="1"/>
  <c r="AC322" i="1"/>
  <c r="AC321" i="1"/>
  <c r="AC320" i="1"/>
  <c r="AC319" i="1"/>
  <c r="AC312" i="1"/>
  <c r="AC313" i="1"/>
  <c r="AC317" i="1"/>
  <c r="AC318" i="1"/>
  <c r="AC316" i="1"/>
  <c r="AC315" i="1"/>
  <c r="AC314" i="1"/>
  <c r="AC308" i="1"/>
  <c r="N304" i="1"/>
  <c r="O304" i="1" s="1"/>
  <c r="Z304" i="1" s="1"/>
  <c r="N305" i="1"/>
  <c r="O305" i="1" s="1"/>
  <c r="Z305" i="1" s="1"/>
  <c r="N306" i="1"/>
  <c r="O306" i="1" s="1"/>
  <c r="Z306" i="1" s="1"/>
  <c r="N307" i="1"/>
  <c r="O307" i="1" s="1"/>
  <c r="Z307" i="1" s="1"/>
  <c r="N309" i="1"/>
  <c r="O309" i="1" s="1"/>
  <c r="Z309" i="1" s="1"/>
  <c r="AC309" i="1" s="1"/>
  <c r="N310" i="1"/>
  <c r="O310" i="1" s="1"/>
  <c r="Z310" i="1" s="1"/>
  <c r="AC310" i="1" s="1"/>
  <c r="N311" i="1"/>
  <c r="O311" i="1" s="1"/>
  <c r="Z311" i="1" s="1"/>
  <c r="AC311" i="1" s="1"/>
  <c r="N345" i="1"/>
  <c r="N346" i="1"/>
  <c r="O346" i="1" s="1"/>
  <c r="Z346" i="1" s="1"/>
  <c r="AC346" i="1" s="1"/>
  <c r="N347" i="1"/>
  <c r="O347" i="1" s="1"/>
  <c r="Z347" i="1" s="1"/>
  <c r="AC347" i="1" s="1"/>
  <c r="M302" i="1"/>
  <c r="M303" i="1"/>
  <c r="M304" i="1"/>
  <c r="M305" i="1"/>
  <c r="M306" i="1"/>
  <c r="M307" i="1"/>
  <c r="M309" i="1"/>
  <c r="M310" i="1"/>
  <c r="M311" i="1"/>
  <c r="M346" i="1"/>
  <c r="M347" i="1"/>
  <c r="K305" i="1"/>
  <c r="W305" i="1" s="1"/>
  <c r="K306" i="1"/>
  <c r="W306" i="1" s="1"/>
  <c r="K307" i="1"/>
  <c r="W307" i="1" s="1"/>
  <c r="K304" i="1"/>
  <c r="W304" i="1" s="1"/>
  <c r="O345" i="1" l="1"/>
  <c r="Z345" i="1" s="1"/>
  <c r="AC345" i="1" s="1"/>
  <c r="AC305" i="1"/>
  <c r="AC307" i="1"/>
  <c r="AC306" i="1"/>
  <c r="AC304" i="1"/>
  <c r="N290" i="1" l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M290" i="1"/>
  <c r="M291" i="1"/>
  <c r="M292" i="1"/>
  <c r="M293" i="1"/>
  <c r="M294" i="1"/>
  <c r="M295" i="1"/>
  <c r="M296" i="1"/>
  <c r="M297" i="1"/>
  <c r="M298" i="1"/>
  <c r="M299" i="1"/>
  <c r="M300" i="1"/>
  <c r="M301" i="1"/>
  <c r="K288" i="1"/>
  <c r="W288" i="1" s="1"/>
  <c r="K289" i="1"/>
  <c r="W289" i="1" s="1"/>
  <c r="K290" i="1"/>
  <c r="W290" i="1" s="1"/>
  <c r="K291" i="1"/>
  <c r="W291" i="1" s="1"/>
  <c r="K292" i="1"/>
  <c r="W292" i="1" s="1"/>
  <c r="K293" i="1"/>
  <c r="W293" i="1" s="1"/>
  <c r="K294" i="1"/>
  <c r="W294" i="1" s="1"/>
  <c r="K295" i="1"/>
  <c r="W295" i="1" s="1"/>
  <c r="K296" i="1"/>
  <c r="W296" i="1" s="1"/>
  <c r="K297" i="1"/>
  <c r="W297" i="1" s="1"/>
  <c r="K298" i="1"/>
  <c r="W298" i="1" s="1"/>
  <c r="K299" i="1"/>
  <c r="W299" i="1" s="1"/>
  <c r="K300" i="1"/>
  <c r="W300" i="1" s="1"/>
  <c r="K301" i="1"/>
  <c r="W301" i="1" s="1"/>
  <c r="K302" i="1"/>
  <c r="W302" i="1" s="1"/>
  <c r="K303" i="1"/>
  <c r="W303" i="1" s="1"/>
  <c r="M289" i="1"/>
  <c r="N289" i="1"/>
  <c r="O289" i="1" s="1"/>
  <c r="M288" i="1"/>
  <c r="N288" i="1"/>
  <c r="O288" i="1" s="1"/>
  <c r="M287" i="1"/>
  <c r="N287" i="1"/>
  <c r="O287" i="1" s="1"/>
  <c r="M286" i="1"/>
  <c r="N286" i="1"/>
  <c r="O286" i="1" s="1"/>
  <c r="K287" i="1"/>
  <c r="W287" i="1" s="1"/>
  <c r="K286" i="1"/>
  <c r="W286" i="1" s="1"/>
  <c r="Z286" i="1" l="1"/>
  <c r="AC286" i="1" s="1"/>
  <c r="Z287" i="1"/>
  <c r="AC287" i="1" s="1"/>
  <c r="Z288" i="1"/>
  <c r="AC288" i="1" s="1"/>
  <c r="Z289" i="1"/>
  <c r="AC289" i="1" s="1"/>
  <c r="Z290" i="1"/>
  <c r="AC290" i="1" s="1"/>
  <c r="Z291" i="1"/>
  <c r="AC291" i="1" s="1"/>
  <c r="Z292" i="1"/>
  <c r="AC292" i="1" s="1"/>
  <c r="Z293" i="1"/>
  <c r="AC293" i="1" s="1"/>
  <c r="Z294" i="1"/>
  <c r="AC294" i="1" s="1"/>
  <c r="Z295" i="1"/>
  <c r="AC295" i="1" s="1"/>
  <c r="Z296" i="1"/>
  <c r="AC296" i="1" s="1"/>
  <c r="Z297" i="1"/>
  <c r="AC297" i="1" s="1"/>
  <c r="Z298" i="1"/>
  <c r="AC298" i="1" s="1"/>
  <c r="Z299" i="1"/>
  <c r="AC299" i="1" s="1"/>
  <c r="Z300" i="1"/>
  <c r="AC300" i="1" s="1"/>
  <c r="Z301" i="1"/>
  <c r="AC301" i="1" s="1"/>
  <c r="Z302" i="1"/>
  <c r="AC302" i="1" s="1"/>
  <c r="Z303" i="1"/>
  <c r="AC303" i="1" s="1"/>
  <c r="M285" i="1"/>
  <c r="N285" i="1"/>
  <c r="O285" i="1" s="1"/>
  <c r="Z285" i="1" s="1"/>
  <c r="M284" i="1"/>
  <c r="N284" i="1"/>
  <c r="O284" i="1" s="1"/>
  <c r="Z284" i="1" s="1"/>
  <c r="M283" i="1"/>
  <c r="N283" i="1"/>
  <c r="O283" i="1" s="1"/>
  <c r="Z283" i="1" s="1"/>
  <c r="M282" i="1"/>
  <c r="N282" i="1"/>
  <c r="O282" i="1" s="1"/>
  <c r="Z282" i="1" s="1"/>
  <c r="K283" i="1"/>
  <c r="W283" i="1" s="1"/>
  <c r="K284" i="1"/>
  <c r="W284" i="1" s="1"/>
  <c r="K285" i="1"/>
  <c r="W285" i="1" s="1"/>
  <c r="K282" i="1"/>
  <c r="W282" i="1" s="1"/>
  <c r="AC283" i="1" l="1"/>
  <c r="AC285" i="1"/>
  <c r="AC282" i="1"/>
  <c r="AC284" i="1"/>
  <c r="M281" i="1"/>
  <c r="N281" i="1"/>
  <c r="O281" i="1" s="1"/>
  <c r="Z281" i="1" s="1"/>
  <c r="M280" i="1"/>
  <c r="N280" i="1"/>
  <c r="O280" i="1" s="1"/>
  <c r="Z280" i="1" s="1"/>
  <c r="M279" i="1"/>
  <c r="N279" i="1"/>
  <c r="O279" i="1" s="1"/>
  <c r="Z279" i="1" s="1"/>
  <c r="M278" i="1"/>
  <c r="N278" i="1"/>
  <c r="O278" i="1" s="1"/>
  <c r="Z278" i="1" s="1"/>
  <c r="K278" i="1"/>
  <c r="W278" i="1" s="1"/>
  <c r="K279" i="1"/>
  <c r="W279" i="1" s="1"/>
  <c r="K280" i="1"/>
  <c r="W280" i="1" s="1"/>
  <c r="K281" i="1"/>
  <c r="W281" i="1" s="1"/>
  <c r="AC279" i="1" l="1"/>
  <c r="AC280" i="1"/>
  <c r="AC281" i="1"/>
  <c r="AC278" i="1"/>
  <c r="M277" i="1"/>
  <c r="N277" i="1"/>
  <c r="O277" i="1" s="1"/>
  <c r="Z277" i="1" s="1"/>
  <c r="M276" i="1"/>
  <c r="N276" i="1"/>
  <c r="O276" i="1" s="1"/>
  <c r="Z276" i="1" s="1"/>
  <c r="M275" i="1"/>
  <c r="N275" i="1"/>
  <c r="O275" i="1" s="1"/>
  <c r="Z275" i="1" s="1"/>
  <c r="M274" i="1"/>
  <c r="N274" i="1"/>
  <c r="O274" i="1" s="1"/>
  <c r="Z274" i="1" s="1"/>
  <c r="M273" i="1"/>
  <c r="N273" i="1"/>
  <c r="O273" i="1" s="1"/>
  <c r="Z273" i="1" s="1"/>
  <c r="M272" i="1"/>
  <c r="N272" i="1"/>
  <c r="O272" i="1" s="1"/>
  <c r="Z272" i="1" s="1"/>
  <c r="K277" i="1"/>
  <c r="W277" i="1" s="1"/>
  <c r="K276" i="1"/>
  <c r="W276" i="1" s="1"/>
  <c r="K275" i="1"/>
  <c r="W275" i="1" s="1"/>
  <c r="K274" i="1"/>
  <c r="W274" i="1" s="1"/>
  <c r="K273" i="1"/>
  <c r="W273" i="1" s="1"/>
  <c r="K272" i="1"/>
  <c r="W272" i="1" s="1"/>
  <c r="AC275" i="1" l="1"/>
  <c r="AC272" i="1"/>
  <c r="AC277" i="1"/>
  <c r="AC273" i="1"/>
  <c r="AC274" i="1"/>
  <c r="AC276" i="1"/>
  <c r="M271" i="1" l="1"/>
  <c r="N271" i="1"/>
  <c r="O271" i="1" s="1"/>
  <c r="Z271" i="1" s="1"/>
  <c r="M270" i="1"/>
  <c r="N270" i="1"/>
  <c r="O270" i="1" s="1"/>
  <c r="Z270" i="1" s="1"/>
  <c r="M269" i="1"/>
  <c r="N269" i="1"/>
  <c r="O269" i="1" s="1"/>
  <c r="Z269" i="1" s="1"/>
  <c r="K271" i="1"/>
  <c r="W271" i="1" s="1"/>
  <c r="K270" i="1"/>
  <c r="W270" i="1" s="1"/>
  <c r="K269" i="1"/>
  <c r="W269" i="1" s="1"/>
  <c r="AC269" i="1" l="1"/>
  <c r="AC270" i="1"/>
  <c r="AC271" i="1"/>
  <c r="K264" i="1"/>
  <c r="W264" i="1" s="1"/>
  <c r="K265" i="1"/>
  <c r="W265" i="1" s="1"/>
  <c r="K266" i="1"/>
  <c r="W266" i="1" s="1"/>
  <c r="K267" i="1"/>
  <c r="W267" i="1" s="1"/>
  <c r="K268" i="1"/>
  <c r="W268" i="1" s="1"/>
  <c r="K263" i="1"/>
  <c r="W263" i="1" s="1"/>
  <c r="K262" i="1"/>
  <c r="W262" i="1" s="1"/>
  <c r="K261" i="1"/>
  <c r="W261" i="1" s="1"/>
  <c r="K260" i="1"/>
  <c r="W260" i="1" s="1"/>
  <c r="K259" i="1"/>
  <c r="W259" i="1" s="1"/>
  <c r="K258" i="1"/>
  <c r="W258" i="1" s="1"/>
  <c r="K257" i="1"/>
  <c r="W257" i="1" s="1"/>
  <c r="K256" i="1"/>
  <c r="W256" i="1" s="1"/>
  <c r="M256" i="1"/>
  <c r="N256" i="1"/>
  <c r="O256" i="1" s="1"/>
  <c r="Z256" i="1" s="1"/>
  <c r="M257" i="1"/>
  <c r="N257" i="1"/>
  <c r="O257" i="1" s="1"/>
  <c r="Z257" i="1" s="1"/>
  <c r="M258" i="1"/>
  <c r="N258" i="1"/>
  <c r="O258" i="1" s="1"/>
  <c r="Z258" i="1" s="1"/>
  <c r="M259" i="1"/>
  <c r="N259" i="1"/>
  <c r="O259" i="1" s="1"/>
  <c r="Z259" i="1" s="1"/>
  <c r="M260" i="1"/>
  <c r="N260" i="1"/>
  <c r="O260" i="1" s="1"/>
  <c r="Z260" i="1" s="1"/>
  <c r="M261" i="1"/>
  <c r="N261" i="1"/>
  <c r="O261" i="1" s="1"/>
  <c r="Z261" i="1" s="1"/>
  <c r="M262" i="1"/>
  <c r="N262" i="1"/>
  <c r="O262" i="1" s="1"/>
  <c r="Z262" i="1" s="1"/>
  <c r="M263" i="1"/>
  <c r="N263" i="1"/>
  <c r="O263" i="1" s="1"/>
  <c r="Z263" i="1" s="1"/>
  <c r="M264" i="1"/>
  <c r="N264" i="1"/>
  <c r="O264" i="1" s="1"/>
  <c r="Z264" i="1" s="1"/>
  <c r="M265" i="1"/>
  <c r="N265" i="1"/>
  <c r="O265" i="1" s="1"/>
  <c r="Z265" i="1" s="1"/>
  <c r="M266" i="1"/>
  <c r="N266" i="1"/>
  <c r="O266" i="1" s="1"/>
  <c r="Z266" i="1" s="1"/>
  <c r="M267" i="1"/>
  <c r="N267" i="1"/>
  <c r="O267" i="1" s="1"/>
  <c r="Z267" i="1" s="1"/>
  <c r="M268" i="1"/>
  <c r="N268" i="1"/>
  <c r="O268" i="1" s="1"/>
  <c r="Z268" i="1" s="1"/>
  <c r="M255" i="1"/>
  <c r="N255" i="1"/>
  <c r="O255" i="1" s="1"/>
  <c r="Z255" i="1" s="1"/>
  <c r="K255" i="1"/>
  <c r="W255" i="1" s="1"/>
  <c r="M254" i="1"/>
  <c r="N254" i="1"/>
  <c r="O254" i="1" s="1"/>
  <c r="Z254" i="1" s="1"/>
  <c r="K254" i="1"/>
  <c r="W254" i="1" s="1"/>
  <c r="AC254" i="1" l="1"/>
  <c r="AC264" i="1"/>
  <c r="AC268" i="1"/>
  <c r="AC267" i="1"/>
  <c r="AC265" i="1"/>
  <c r="AC266" i="1"/>
  <c r="AC262" i="1"/>
  <c r="AC263" i="1"/>
  <c r="AC261" i="1"/>
  <c r="AC260" i="1"/>
  <c r="AC259" i="1"/>
  <c r="AC258" i="1"/>
  <c r="AC257" i="1"/>
  <c r="AC256" i="1"/>
  <c r="AC255" i="1"/>
  <c r="M253" i="1" l="1"/>
  <c r="N253" i="1"/>
  <c r="O253" i="1" s="1"/>
  <c r="Z253" i="1" s="1"/>
  <c r="K253" i="1"/>
  <c r="W253" i="1" s="1"/>
  <c r="M252" i="1"/>
  <c r="N252" i="1"/>
  <c r="O252" i="1" s="1"/>
  <c r="Z252" i="1" s="1"/>
  <c r="M251" i="1"/>
  <c r="N251" i="1"/>
  <c r="O251" i="1" s="1"/>
  <c r="Z251" i="1" s="1"/>
  <c r="K247" i="1"/>
  <c r="K248" i="1"/>
  <c r="K249" i="1"/>
  <c r="K250" i="1"/>
  <c r="K251" i="1"/>
  <c r="K252" i="1"/>
  <c r="M250" i="1"/>
  <c r="N250" i="1"/>
  <c r="O250" i="1" s="1"/>
  <c r="Z250" i="1" s="1"/>
  <c r="M249" i="1"/>
  <c r="N249" i="1"/>
  <c r="O249" i="1" s="1"/>
  <c r="Z249" i="1" s="1"/>
  <c r="M248" i="1"/>
  <c r="N248" i="1"/>
  <c r="O248" i="1" s="1"/>
  <c r="Z248" i="1" s="1"/>
  <c r="AC253" i="1" l="1"/>
  <c r="W247" i="1"/>
  <c r="W248" i="1"/>
  <c r="AC248" i="1" s="1"/>
  <c r="W249" i="1"/>
  <c r="AC249" i="1" s="1"/>
  <c r="W250" i="1"/>
  <c r="AC250" i="1" s="1"/>
  <c r="W251" i="1"/>
  <c r="AC251" i="1" s="1"/>
  <c r="W252" i="1"/>
  <c r="AC252" i="1" s="1"/>
  <c r="M247" i="1"/>
  <c r="N247" i="1"/>
  <c r="O247" i="1" s="1"/>
  <c r="Z247" i="1" s="1"/>
  <c r="M246" i="1"/>
  <c r="N246" i="1"/>
  <c r="O246" i="1" s="1"/>
  <c r="Z246" i="1" s="1"/>
  <c r="M245" i="1"/>
  <c r="N245" i="1"/>
  <c r="O245" i="1" s="1"/>
  <c r="Z245" i="1" s="1"/>
  <c r="M244" i="1"/>
  <c r="N244" i="1"/>
  <c r="O244" i="1" s="1"/>
  <c r="Z244" i="1" s="1"/>
  <c r="K246" i="1"/>
  <c r="W246" i="1" s="1"/>
  <c r="K245" i="1"/>
  <c r="W245" i="1" s="1"/>
  <c r="K244" i="1"/>
  <c r="W244" i="1" s="1"/>
  <c r="K243" i="1"/>
  <c r="W243" i="1" s="1"/>
  <c r="M243" i="1"/>
  <c r="N243" i="1"/>
  <c r="O243" i="1" s="1"/>
  <c r="Z243" i="1" s="1"/>
  <c r="M242" i="1"/>
  <c r="N242" i="1"/>
  <c r="O242" i="1" s="1"/>
  <c r="M241" i="1"/>
  <c r="N241" i="1"/>
  <c r="O241" i="1" s="1"/>
  <c r="M240" i="1"/>
  <c r="N240" i="1"/>
  <c r="O240" i="1" s="1"/>
  <c r="M239" i="1"/>
  <c r="N239" i="1"/>
  <c r="O239" i="1" s="1"/>
  <c r="M238" i="1"/>
  <c r="N238" i="1"/>
  <c r="O238" i="1" s="1"/>
  <c r="M237" i="1"/>
  <c r="N237" i="1"/>
  <c r="O237" i="1" s="1"/>
  <c r="M236" i="1"/>
  <c r="N236" i="1"/>
  <c r="O236" i="1" s="1"/>
  <c r="M235" i="1"/>
  <c r="N235" i="1"/>
  <c r="O235" i="1" s="1"/>
  <c r="M234" i="1"/>
  <c r="N234" i="1"/>
  <c r="O234" i="1" s="1"/>
  <c r="M233" i="1"/>
  <c r="N233" i="1"/>
  <c r="O233" i="1" s="1"/>
  <c r="M232" i="1"/>
  <c r="N232" i="1"/>
  <c r="O232" i="1" s="1"/>
  <c r="K242" i="1"/>
  <c r="K241" i="1"/>
  <c r="K240" i="1"/>
  <c r="K239" i="1"/>
  <c r="K238" i="1"/>
  <c r="K237" i="1"/>
  <c r="K236" i="1"/>
  <c r="K235" i="1"/>
  <c r="AC235" i="1" s="1"/>
  <c r="K234" i="1"/>
  <c r="K233" i="1"/>
  <c r="K232" i="1"/>
  <c r="AC244" i="1" l="1"/>
  <c r="AC245" i="1"/>
  <c r="AC247" i="1"/>
  <c r="AC239" i="1"/>
  <c r="AC246" i="1"/>
  <c r="AC243" i="1"/>
  <c r="AC238" i="1"/>
  <c r="AC234" i="1"/>
  <c r="AC240" i="1"/>
  <c r="AC241" i="1"/>
  <c r="AC233" i="1"/>
  <c r="AC237" i="1"/>
  <c r="AC236" i="1"/>
  <c r="AC242" i="1"/>
  <c r="AC232" i="1"/>
  <c r="M231" i="1" l="1"/>
  <c r="N231" i="1"/>
  <c r="O231" i="1" s="1"/>
  <c r="Z231" i="1" s="1"/>
  <c r="M230" i="1"/>
  <c r="N230" i="1"/>
  <c r="O230" i="1" s="1"/>
  <c r="Z230" i="1" s="1"/>
  <c r="M229" i="1"/>
  <c r="N229" i="1"/>
  <c r="O229" i="1" s="1"/>
  <c r="Z229" i="1" s="1"/>
  <c r="M228" i="1"/>
  <c r="N228" i="1"/>
  <c r="O228" i="1" s="1"/>
  <c r="Z228" i="1" s="1"/>
  <c r="K231" i="1"/>
  <c r="W231" i="1" s="1"/>
  <c r="K230" i="1"/>
  <c r="W230" i="1" s="1"/>
  <c r="K229" i="1"/>
  <c r="W229" i="1" s="1"/>
  <c r="K228" i="1"/>
  <c r="W228" i="1" s="1"/>
  <c r="AC228" i="1" l="1"/>
  <c r="AC230" i="1"/>
  <c r="AC231" i="1"/>
  <c r="AC229" i="1"/>
  <c r="N221" i="1" l="1"/>
  <c r="O221" i="1" s="1"/>
  <c r="Z221" i="1" s="1"/>
  <c r="N222" i="1"/>
  <c r="O222" i="1" s="1"/>
  <c r="Z222" i="1" s="1"/>
  <c r="N223" i="1"/>
  <c r="O223" i="1" s="1"/>
  <c r="Z223" i="1" s="1"/>
  <c r="N224" i="1"/>
  <c r="O224" i="1" s="1"/>
  <c r="Z224" i="1" s="1"/>
  <c r="K220" i="1"/>
  <c r="K221" i="1"/>
  <c r="W221" i="1" s="1"/>
  <c r="K222" i="1"/>
  <c r="W222" i="1" s="1"/>
  <c r="K223" i="1"/>
  <c r="W223" i="1" s="1"/>
  <c r="K224" i="1"/>
  <c r="W224" i="1" s="1"/>
  <c r="K225" i="1"/>
  <c r="W225" i="1" s="1"/>
  <c r="K226" i="1"/>
  <c r="W226" i="1" s="1"/>
  <c r="K227" i="1"/>
  <c r="W227" i="1" s="1"/>
  <c r="M221" i="1"/>
  <c r="M222" i="1"/>
  <c r="M223" i="1"/>
  <c r="M224" i="1"/>
  <c r="M225" i="1"/>
  <c r="M226" i="1"/>
  <c r="M227" i="1"/>
  <c r="AC224" i="1" l="1"/>
  <c r="AC223" i="1"/>
  <c r="AC222" i="1"/>
  <c r="AC221" i="1"/>
  <c r="N227" i="1" l="1"/>
  <c r="O227" i="1" s="1"/>
  <c r="Z227" i="1" s="1"/>
  <c r="AC227" i="1" s="1"/>
  <c r="N226" i="1"/>
  <c r="O226" i="1" s="1"/>
  <c r="Z226" i="1" s="1"/>
  <c r="AC226" i="1" s="1"/>
  <c r="N225" i="1"/>
  <c r="O225" i="1" s="1"/>
  <c r="Z225" i="1" s="1"/>
  <c r="AC225" i="1" l="1"/>
  <c r="M220" i="1"/>
  <c r="N220" i="1"/>
  <c r="O220" i="1" s="1"/>
  <c r="Z220" i="1" s="1"/>
  <c r="M219" i="1"/>
  <c r="N219" i="1"/>
  <c r="O219" i="1" s="1"/>
  <c r="Z219" i="1" s="1"/>
  <c r="M218" i="1"/>
  <c r="N218" i="1"/>
  <c r="O218" i="1" s="1"/>
  <c r="Z218" i="1" s="1"/>
  <c r="W220" i="1"/>
  <c r="K219" i="1"/>
  <c r="W219" i="1" s="1"/>
  <c r="K218" i="1"/>
  <c r="W218" i="1" s="1"/>
  <c r="AC220" i="1" l="1"/>
  <c r="AC219" i="1"/>
  <c r="AC218" i="1"/>
  <c r="M217" i="1" l="1"/>
  <c r="N217" i="1"/>
  <c r="O217" i="1" s="1"/>
  <c r="Z217" i="1" s="1"/>
  <c r="M216" i="1"/>
  <c r="N216" i="1"/>
  <c r="O216" i="1" s="1"/>
  <c r="Z216" i="1" s="1"/>
  <c r="M215" i="1"/>
  <c r="N215" i="1"/>
  <c r="O215" i="1" s="1"/>
  <c r="Z215" i="1" s="1"/>
  <c r="M214" i="1"/>
  <c r="N214" i="1"/>
  <c r="O214" i="1" s="1"/>
  <c r="Z214" i="1" s="1"/>
  <c r="M213" i="1"/>
  <c r="N213" i="1"/>
  <c r="O213" i="1" s="1"/>
  <c r="Z213" i="1" s="1"/>
  <c r="M212" i="1"/>
  <c r="N212" i="1"/>
  <c r="O212" i="1" s="1"/>
  <c r="Z212" i="1" s="1"/>
  <c r="M211" i="1"/>
  <c r="N211" i="1"/>
  <c r="O211" i="1" s="1"/>
  <c r="Z211" i="1" s="1"/>
  <c r="M210" i="1"/>
  <c r="N210" i="1"/>
  <c r="O210" i="1" s="1"/>
  <c r="Z210" i="1" s="1"/>
  <c r="M209" i="1"/>
  <c r="N209" i="1"/>
  <c r="O209" i="1" s="1"/>
  <c r="Z209" i="1" s="1"/>
  <c r="K214" i="1"/>
  <c r="W214" i="1" s="1"/>
  <c r="K215" i="1"/>
  <c r="W215" i="1" s="1"/>
  <c r="K216" i="1"/>
  <c r="W216" i="1" s="1"/>
  <c r="K217" i="1"/>
  <c r="W217" i="1" s="1"/>
  <c r="K213" i="1"/>
  <c r="W213" i="1" s="1"/>
  <c r="K212" i="1"/>
  <c r="W212" i="1" s="1"/>
  <c r="K211" i="1"/>
  <c r="W211" i="1" s="1"/>
  <c r="K210" i="1"/>
  <c r="W210" i="1" s="1"/>
  <c r="K209" i="1"/>
  <c r="W209" i="1" s="1"/>
  <c r="AC212" i="1" l="1"/>
  <c r="AC211" i="1"/>
  <c r="AC216" i="1"/>
  <c r="AC213" i="1"/>
  <c r="AC214" i="1"/>
  <c r="AC210" i="1"/>
  <c r="AC217" i="1"/>
  <c r="AC209" i="1"/>
  <c r="AC215" i="1"/>
  <c r="M208" i="1" l="1"/>
  <c r="N208" i="1"/>
  <c r="O208" i="1" s="1"/>
  <c r="Z208" i="1" s="1"/>
  <c r="M207" i="1"/>
  <c r="N207" i="1"/>
  <c r="O207" i="1" s="1"/>
  <c r="Z207" i="1" s="1"/>
  <c r="M206" i="1"/>
  <c r="N206" i="1"/>
  <c r="O206" i="1" s="1"/>
  <c r="Z206" i="1" s="1"/>
  <c r="M205" i="1"/>
  <c r="N205" i="1"/>
  <c r="O205" i="1" s="1"/>
  <c r="Z205" i="1" s="1"/>
  <c r="M204" i="1"/>
  <c r="N204" i="1"/>
  <c r="O204" i="1" s="1"/>
  <c r="Z204" i="1" s="1"/>
  <c r="K208" i="1"/>
  <c r="W208" i="1" s="1"/>
  <c r="K207" i="1"/>
  <c r="W207" i="1" s="1"/>
  <c r="AC207" i="1" s="1"/>
  <c r="K206" i="1"/>
  <c r="W206" i="1" s="1"/>
  <c r="K205" i="1"/>
  <c r="W205" i="1" s="1"/>
  <c r="K204" i="1"/>
  <c r="W204" i="1" s="1"/>
  <c r="M203" i="1"/>
  <c r="N203" i="1"/>
  <c r="O203" i="1" s="1"/>
  <c r="Z203" i="1" s="1"/>
  <c r="K203" i="1"/>
  <c r="W203" i="1" s="1"/>
  <c r="AC206" i="1" l="1"/>
  <c r="AC208" i="1"/>
  <c r="AC203" i="1"/>
  <c r="AC205" i="1"/>
  <c r="AC204" i="1"/>
  <c r="N195" i="1" l="1"/>
  <c r="O195" i="1" s="1"/>
  <c r="Z195" i="1" s="1"/>
  <c r="M195" i="1"/>
  <c r="K195" i="1"/>
  <c r="W195" i="1" s="1"/>
  <c r="N202" i="1"/>
  <c r="O202" i="1" s="1"/>
  <c r="Z202" i="1" s="1"/>
  <c r="M202" i="1"/>
  <c r="K202" i="1"/>
  <c r="W202" i="1" s="1"/>
  <c r="K198" i="1"/>
  <c r="W198" i="1" s="1"/>
  <c r="M198" i="1"/>
  <c r="N198" i="1"/>
  <c r="O198" i="1" s="1"/>
  <c r="Z198" i="1" s="1"/>
  <c r="K196" i="1"/>
  <c r="W196" i="1" s="1"/>
  <c r="K197" i="1"/>
  <c r="W197" i="1" s="1"/>
  <c r="K199" i="1"/>
  <c r="W199" i="1" s="1"/>
  <c r="K200" i="1"/>
  <c r="W200" i="1" s="1"/>
  <c r="K201" i="1"/>
  <c r="W201" i="1" s="1"/>
  <c r="M199" i="1"/>
  <c r="N199" i="1"/>
  <c r="O199" i="1" s="1"/>
  <c r="Z199" i="1" s="1"/>
  <c r="M201" i="1"/>
  <c r="N201" i="1"/>
  <c r="O201" i="1" s="1"/>
  <c r="Z201" i="1" s="1"/>
  <c r="M200" i="1"/>
  <c r="N200" i="1"/>
  <c r="O200" i="1" s="1"/>
  <c r="M197" i="1"/>
  <c r="N197" i="1"/>
  <c r="O197" i="1" s="1"/>
  <c r="Z197" i="1" s="1"/>
  <c r="M196" i="1"/>
  <c r="N196" i="1"/>
  <c r="O196" i="1" s="1"/>
  <c r="Z196" i="1" s="1"/>
  <c r="M194" i="1"/>
  <c r="N194" i="1"/>
  <c r="O194" i="1" s="1"/>
  <c r="Z194" i="1" s="1"/>
  <c r="K194" i="1"/>
  <c r="W194" i="1" s="1"/>
  <c r="Z200" i="1" l="1"/>
  <c r="AC200" i="1" s="1"/>
  <c r="AC198" i="1"/>
  <c r="AC195" i="1"/>
  <c r="AC202" i="1"/>
  <c r="AC196" i="1"/>
  <c r="AC201" i="1"/>
  <c r="AC197" i="1"/>
  <c r="AC194" i="1"/>
  <c r="N193" i="1" l="1"/>
  <c r="O193" i="1" s="1"/>
  <c r="Z193" i="1" s="1"/>
  <c r="M193" i="1"/>
  <c r="K193" i="1"/>
  <c r="W193" i="1" s="1"/>
  <c r="N192" i="1"/>
  <c r="O192" i="1" s="1"/>
  <c r="Z192" i="1" s="1"/>
  <c r="M192" i="1"/>
  <c r="K192" i="1"/>
  <c r="W192" i="1" s="1"/>
  <c r="N191" i="1"/>
  <c r="O191" i="1" s="1"/>
  <c r="Z191" i="1" s="1"/>
  <c r="M191" i="1"/>
  <c r="K191" i="1"/>
  <c r="W191" i="1" s="1"/>
  <c r="N190" i="1"/>
  <c r="O190" i="1" s="1"/>
  <c r="Z190" i="1" s="1"/>
  <c r="M190" i="1"/>
  <c r="K190" i="1"/>
  <c r="W190" i="1" s="1"/>
  <c r="K188" i="1"/>
  <c r="W188" i="1" s="1"/>
  <c r="K189" i="1"/>
  <c r="W189" i="1" s="1"/>
  <c r="K187" i="1"/>
  <c r="W187" i="1" s="1"/>
  <c r="M186" i="1"/>
  <c r="M187" i="1"/>
  <c r="M188" i="1"/>
  <c r="M189" i="1"/>
  <c r="N185" i="1"/>
  <c r="O185" i="1" s="1"/>
  <c r="Z185" i="1" s="1"/>
  <c r="N186" i="1"/>
  <c r="O186" i="1" s="1"/>
  <c r="Z186" i="1" s="1"/>
  <c r="N187" i="1"/>
  <c r="O187" i="1" s="1"/>
  <c r="Z187" i="1" s="1"/>
  <c r="N188" i="1"/>
  <c r="O188" i="1" s="1"/>
  <c r="Z188" i="1" s="1"/>
  <c r="N189" i="1"/>
  <c r="O189" i="1" s="1"/>
  <c r="Z189" i="1" s="1"/>
  <c r="K186" i="1"/>
  <c r="W186" i="1" s="1"/>
  <c r="N184" i="1"/>
  <c r="O184" i="1" s="1"/>
  <c r="Z184" i="1" s="1"/>
  <c r="M184" i="1"/>
  <c r="M185" i="1"/>
  <c r="K184" i="1"/>
  <c r="W184" i="1" s="1"/>
  <c r="K185" i="1"/>
  <c r="W185" i="1" s="1"/>
  <c r="K177" i="1"/>
  <c r="W177" i="1" s="1"/>
  <c r="M177" i="1"/>
  <c r="N177" i="1"/>
  <c r="O177" i="1" s="1"/>
  <c r="Z177" i="1" s="1"/>
  <c r="K178" i="1"/>
  <c r="W178" i="1" s="1"/>
  <c r="M178" i="1"/>
  <c r="N178" i="1"/>
  <c r="O178" i="1" s="1"/>
  <c r="Z178" i="1" s="1"/>
  <c r="K179" i="1"/>
  <c r="W179" i="1" s="1"/>
  <c r="M179" i="1"/>
  <c r="N179" i="1"/>
  <c r="O179" i="1" s="1"/>
  <c r="Z179" i="1" s="1"/>
  <c r="K180" i="1"/>
  <c r="W180" i="1" s="1"/>
  <c r="M180" i="1"/>
  <c r="N180" i="1"/>
  <c r="O180" i="1" s="1"/>
  <c r="Z180" i="1" s="1"/>
  <c r="K181" i="1"/>
  <c r="W181" i="1" s="1"/>
  <c r="M181" i="1"/>
  <c r="N181" i="1"/>
  <c r="O181" i="1" s="1"/>
  <c r="Z181" i="1" s="1"/>
  <c r="K182" i="1"/>
  <c r="W182" i="1" s="1"/>
  <c r="M182" i="1"/>
  <c r="N182" i="1"/>
  <c r="O182" i="1" s="1"/>
  <c r="Z182" i="1" s="1"/>
  <c r="K183" i="1"/>
  <c r="W183" i="1" s="1"/>
  <c r="M183" i="1"/>
  <c r="N183" i="1"/>
  <c r="O183" i="1" s="1"/>
  <c r="Z183" i="1" s="1"/>
  <c r="M161" i="1"/>
  <c r="N161" i="1"/>
  <c r="O161" i="1" s="1"/>
  <c r="Z161" i="1" s="1"/>
  <c r="M162" i="1"/>
  <c r="N162" i="1"/>
  <c r="O162" i="1" s="1"/>
  <c r="Z162" i="1" s="1"/>
  <c r="M163" i="1"/>
  <c r="N163" i="1"/>
  <c r="O163" i="1" s="1"/>
  <c r="Z163" i="1" s="1"/>
  <c r="M164" i="1"/>
  <c r="N164" i="1"/>
  <c r="O164" i="1" s="1"/>
  <c r="Z164" i="1" s="1"/>
  <c r="M165" i="1"/>
  <c r="N165" i="1"/>
  <c r="O165" i="1" s="1"/>
  <c r="Z165" i="1" s="1"/>
  <c r="M166" i="1"/>
  <c r="N166" i="1"/>
  <c r="O166" i="1" s="1"/>
  <c r="Z166" i="1" s="1"/>
  <c r="M167" i="1"/>
  <c r="N167" i="1"/>
  <c r="O167" i="1" s="1"/>
  <c r="Z167" i="1" s="1"/>
  <c r="M168" i="1"/>
  <c r="N168" i="1"/>
  <c r="O168" i="1" s="1"/>
  <c r="Z168" i="1" s="1"/>
  <c r="M169" i="1"/>
  <c r="N169" i="1"/>
  <c r="O169" i="1" s="1"/>
  <c r="Z169" i="1" s="1"/>
  <c r="M170" i="1"/>
  <c r="N170" i="1"/>
  <c r="O170" i="1" s="1"/>
  <c r="Z170" i="1" s="1"/>
  <c r="M171" i="1"/>
  <c r="N171" i="1"/>
  <c r="O171" i="1" s="1"/>
  <c r="Z171" i="1" s="1"/>
  <c r="M172" i="1"/>
  <c r="N172" i="1"/>
  <c r="O172" i="1" s="1"/>
  <c r="Z172" i="1" s="1"/>
  <c r="M173" i="1"/>
  <c r="N173" i="1"/>
  <c r="O173" i="1" s="1"/>
  <c r="W173" i="1"/>
  <c r="AC173" i="1" s="1"/>
  <c r="M174" i="1"/>
  <c r="N174" i="1"/>
  <c r="O174" i="1" s="1"/>
  <c r="Z174" i="1" s="1"/>
  <c r="M175" i="1"/>
  <c r="N175" i="1"/>
  <c r="O175" i="1" s="1"/>
  <c r="Z175" i="1" s="1"/>
  <c r="M176" i="1"/>
  <c r="N176" i="1"/>
  <c r="O176" i="1" s="1"/>
  <c r="Z176" i="1" s="1"/>
  <c r="K176" i="1"/>
  <c r="W176" i="1" s="1"/>
  <c r="K168" i="1"/>
  <c r="W168" i="1" s="1"/>
  <c r="K169" i="1"/>
  <c r="W169" i="1" s="1"/>
  <c r="K170" i="1"/>
  <c r="W170" i="1" s="1"/>
  <c r="K171" i="1"/>
  <c r="W171" i="1" s="1"/>
  <c r="K172" i="1"/>
  <c r="W172" i="1" s="1"/>
  <c r="K174" i="1"/>
  <c r="W174" i="1" s="1"/>
  <c r="K175" i="1"/>
  <c r="W175" i="1" s="1"/>
  <c r="K167" i="1"/>
  <c r="W167" i="1" s="1"/>
  <c r="K166" i="1"/>
  <c r="W166" i="1" s="1"/>
  <c r="K165" i="1"/>
  <c r="W165" i="1" s="1"/>
  <c r="K164" i="1"/>
  <c r="W164" i="1" s="1"/>
  <c r="K163" i="1"/>
  <c r="W163" i="1" s="1"/>
  <c r="K162" i="1"/>
  <c r="W162" i="1" s="1"/>
  <c r="AC192" i="1" l="1"/>
  <c r="AC193" i="1"/>
  <c r="AC179" i="1"/>
  <c r="AC177" i="1"/>
  <c r="AC180" i="1"/>
  <c r="AC191" i="1"/>
  <c r="AC183" i="1"/>
  <c r="AC182" i="1"/>
  <c r="AC178" i="1"/>
  <c r="AC181" i="1"/>
  <c r="AC190" i="1"/>
  <c r="AC188" i="1"/>
  <c r="AC189" i="1"/>
  <c r="AC187" i="1"/>
  <c r="AC185" i="1"/>
  <c r="AC184" i="1"/>
  <c r="AC186" i="1"/>
  <c r="AC176" i="1"/>
  <c r="AC175" i="1"/>
  <c r="AC174" i="1"/>
  <c r="AC172" i="1"/>
  <c r="AC171" i="1"/>
  <c r="AC170" i="1"/>
  <c r="AC169" i="1"/>
  <c r="AC168" i="1"/>
  <c r="AC167" i="1"/>
  <c r="AC166" i="1"/>
  <c r="AC165" i="1"/>
  <c r="AC164" i="1"/>
  <c r="AC163" i="1"/>
  <c r="AC162" i="1"/>
  <c r="K161" i="1" l="1"/>
  <c r="W161" i="1" s="1"/>
  <c r="AC161" i="1" s="1"/>
  <c r="M160" i="1" l="1"/>
  <c r="N160" i="1"/>
  <c r="O160" i="1" s="1"/>
  <c r="Z160" i="1" s="1"/>
  <c r="M159" i="1"/>
  <c r="N159" i="1"/>
  <c r="O159" i="1" s="1"/>
  <c r="Z159" i="1" s="1"/>
  <c r="M158" i="1"/>
  <c r="N158" i="1"/>
  <c r="O158" i="1" s="1"/>
  <c r="Z158" i="1" s="1"/>
  <c r="M157" i="1"/>
  <c r="N157" i="1"/>
  <c r="O157" i="1" s="1"/>
  <c r="Z157" i="1" s="1"/>
  <c r="M156" i="1"/>
  <c r="N156" i="1"/>
  <c r="O156" i="1" s="1"/>
  <c r="Z156" i="1" s="1"/>
  <c r="M155" i="1"/>
  <c r="N155" i="1"/>
  <c r="O155" i="1" s="1"/>
  <c r="Z155" i="1" s="1"/>
  <c r="M154" i="1"/>
  <c r="N154" i="1"/>
  <c r="O154" i="1" s="1"/>
  <c r="Z154" i="1" s="1"/>
  <c r="K160" i="1"/>
  <c r="W160" i="1" s="1"/>
  <c r="K159" i="1"/>
  <c r="W159" i="1" s="1"/>
  <c r="K158" i="1"/>
  <c r="W158" i="1" s="1"/>
  <c r="K157" i="1"/>
  <c r="W157" i="1" s="1"/>
  <c r="K156" i="1"/>
  <c r="W156" i="1" s="1"/>
  <c r="K155" i="1"/>
  <c r="W155" i="1" s="1"/>
  <c r="K154" i="1"/>
  <c r="W154" i="1" s="1"/>
  <c r="N153" i="1"/>
  <c r="O153" i="1" s="1"/>
  <c r="Z153" i="1" s="1"/>
  <c r="M153" i="1"/>
  <c r="K153" i="1"/>
  <c r="W153" i="1" s="1"/>
  <c r="AC155" i="1" l="1"/>
  <c r="AC156" i="1"/>
  <c r="AC160" i="1"/>
  <c r="AC153" i="1"/>
  <c r="AC157" i="1"/>
  <c r="AC154" i="1"/>
  <c r="AC158" i="1"/>
  <c r="AC159" i="1"/>
  <c r="M152" i="1"/>
  <c r="N152" i="1"/>
  <c r="O152" i="1" s="1"/>
  <c r="Z152" i="1" s="1"/>
  <c r="M151" i="1"/>
  <c r="N151" i="1"/>
  <c r="O151" i="1" s="1"/>
  <c r="Z151" i="1" s="1"/>
  <c r="M150" i="1"/>
  <c r="N150" i="1"/>
  <c r="O150" i="1" s="1"/>
  <c r="Z150" i="1" s="1"/>
  <c r="K152" i="1"/>
  <c r="W152" i="1" s="1"/>
  <c r="K151" i="1"/>
  <c r="W151" i="1" s="1"/>
  <c r="K150" i="1"/>
  <c r="W150" i="1" s="1"/>
  <c r="AC150" i="1" l="1"/>
  <c r="AC152" i="1"/>
  <c r="AC151" i="1"/>
  <c r="M147" i="1" l="1"/>
  <c r="M148" i="1"/>
  <c r="M149" i="1"/>
  <c r="N148" i="1" l="1"/>
  <c r="O148" i="1" s="1"/>
  <c r="Z148" i="1" s="1"/>
  <c r="N149" i="1"/>
  <c r="O149" i="1" s="1"/>
  <c r="Z149" i="1" s="1"/>
  <c r="K148" i="1"/>
  <c r="W148" i="1" s="1"/>
  <c r="K149" i="1"/>
  <c r="W149" i="1" s="1"/>
  <c r="AC149" i="1" l="1"/>
  <c r="AC148" i="1"/>
  <c r="K142" i="1"/>
  <c r="W142" i="1" s="1"/>
  <c r="K143" i="1"/>
  <c r="W143" i="1" s="1"/>
  <c r="K144" i="1"/>
  <c r="W144" i="1" s="1"/>
  <c r="K145" i="1"/>
  <c r="W145" i="1" s="1"/>
  <c r="K146" i="1"/>
  <c r="W146" i="1" s="1"/>
  <c r="K147" i="1"/>
  <c r="W147" i="1" s="1"/>
  <c r="N138" i="1"/>
  <c r="O138" i="1" s="1"/>
  <c r="Z138" i="1" s="1"/>
  <c r="N139" i="1"/>
  <c r="O139" i="1" s="1"/>
  <c r="Z139" i="1" s="1"/>
  <c r="N140" i="1"/>
  <c r="O140" i="1" s="1"/>
  <c r="Z140" i="1" s="1"/>
  <c r="N141" i="1"/>
  <c r="O141" i="1" s="1"/>
  <c r="Z141" i="1" s="1"/>
  <c r="N142" i="1"/>
  <c r="O142" i="1" s="1"/>
  <c r="Z142" i="1" s="1"/>
  <c r="N143" i="1"/>
  <c r="O143" i="1" s="1"/>
  <c r="Z143" i="1" s="1"/>
  <c r="N144" i="1"/>
  <c r="O144" i="1" s="1"/>
  <c r="Z144" i="1" s="1"/>
  <c r="N145" i="1"/>
  <c r="O145" i="1" s="1"/>
  <c r="Z145" i="1" s="1"/>
  <c r="N146" i="1"/>
  <c r="O146" i="1" s="1"/>
  <c r="Z146" i="1" s="1"/>
  <c r="N147" i="1"/>
  <c r="O147" i="1" s="1"/>
  <c r="Z147" i="1" s="1"/>
  <c r="M141" i="1"/>
  <c r="M142" i="1"/>
  <c r="M143" i="1"/>
  <c r="M144" i="1"/>
  <c r="M145" i="1"/>
  <c r="M146" i="1"/>
  <c r="AC144" i="1" l="1"/>
  <c r="AC147" i="1"/>
  <c r="AC146" i="1"/>
  <c r="AC145" i="1"/>
  <c r="AC143" i="1"/>
  <c r="S143" i="1" l="1"/>
  <c r="Q143" i="1"/>
  <c r="R143" i="1"/>
  <c r="P143" i="1"/>
  <c r="Q142" i="1"/>
  <c r="Q141" i="1"/>
  <c r="AC142" i="1" l="1"/>
  <c r="T143" i="1"/>
  <c r="U143" i="1" s="1"/>
  <c r="R142" i="1"/>
  <c r="P142" i="1"/>
  <c r="S142" i="1"/>
  <c r="R141" i="1"/>
  <c r="P141" i="1"/>
  <c r="S141" i="1"/>
  <c r="T142" i="1" l="1"/>
  <c r="U142" i="1" s="1"/>
  <c r="T141" i="1"/>
  <c r="U141" i="1" s="1"/>
  <c r="K141" i="1" l="1"/>
  <c r="W141" i="1" s="1"/>
  <c r="AC141" i="1" s="1"/>
  <c r="M137" i="1" l="1"/>
  <c r="N137" i="1"/>
  <c r="O137" i="1" s="1"/>
  <c r="M138" i="1"/>
  <c r="P138" i="1"/>
  <c r="M139" i="1"/>
  <c r="M140" i="1"/>
  <c r="P140" i="1"/>
  <c r="K140" i="1"/>
  <c r="W140" i="1" s="1"/>
  <c r="K139" i="1"/>
  <c r="W139" i="1" s="1"/>
  <c r="K138" i="1"/>
  <c r="W138" i="1" s="1"/>
  <c r="K137" i="1"/>
  <c r="W137" i="1" s="1"/>
  <c r="M136" i="1"/>
  <c r="N136" i="1"/>
  <c r="O136" i="1" s="1"/>
  <c r="R136" i="1" s="1"/>
  <c r="M135" i="1"/>
  <c r="N135" i="1"/>
  <c r="O135" i="1" s="1"/>
  <c r="M134" i="1"/>
  <c r="N134" i="1"/>
  <c r="O134" i="1" s="1"/>
  <c r="AC138" i="1" l="1"/>
  <c r="R137" i="1"/>
  <c r="Z137" i="1"/>
  <c r="AC137" i="1" s="1"/>
  <c r="S137" i="1"/>
  <c r="P137" i="1"/>
  <c r="Q137" i="1"/>
  <c r="R139" i="1"/>
  <c r="AC139" i="1"/>
  <c r="S139" i="1"/>
  <c r="P139" i="1"/>
  <c r="Q139" i="1"/>
  <c r="AC140" i="1"/>
  <c r="Q140" i="1"/>
  <c r="Q138" i="1"/>
  <c r="S140" i="1"/>
  <c r="S138" i="1"/>
  <c r="R140" i="1"/>
  <c r="R138" i="1"/>
  <c r="Q136" i="1"/>
  <c r="P136" i="1"/>
  <c r="Z136" i="1"/>
  <c r="S136" i="1"/>
  <c r="S135" i="1"/>
  <c r="Q135" i="1"/>
  <c r="Z135" i="1"/>
  <c r="R135" i="1"/>
  <c r="P135" i="1"/>
  <c r="S134" i="1"/>
  <c r="Z134" i="1"/>
  <c r="Q134" i="1"/>
  <c r="R134" i="1"/>
  <c r="P134" i="1"/>
  <c r="K136" i="1"/>
  <c r="W136" i="1" s="1"/>
  <c r="AC136" i="1" s="1"/>
  <c r="K135" i="1"/>
  <c r="W135" i="1" s="1"/>
  <c r="K134" i="1"/>
  <c r="W134" i="1" s="1"/>
  <c r="AC135" i="1" l="1"/>
  <c r="AC134" i="1"/>
  <c r="T140" i="1"/>
  <c r="U140" i="1" s="1"/>
  <c r="T138" i="1"/>
  <c r="U138" i="1" s="1"/>
  <c r="T139" i="1"/>
  <c r="U139" i="1" s="1"/>
  <c r="T137" i="1"/>
  <c r="U137" i="1" s="1"/>
  <c r="T135" i="1"/>
  <c r="U135" i="1" s="1"/>
  <c r="T136" i="1"/>
  <c r="U136" i="1" s="1"/>
  <c r="T134" i="1"/>
  <c r="U134" i="1" s="1"/>
  <c r="M133" i="1"/>
  <c r="N133" i="1"/>
  <c r="O133" i="1" s="1"/>
  <c r="Q133" i="1" s="1"/>
  <c r="M132" i="1"/>
  <c r="N132" i="1"/>
  <c r="O132" i="1" s="1"/>
  <c r="M131" i="1"/>
  <c r="N131" i="1"/>
  <c r="O131" i="1" s="1"/>
  <c r="Q131" i="1" s="1"/>
  <c r="M130" i="1"/>
  <c r="N130" i="1"/>
  <c r="O130" i="1" s="1"/>
  <c r="Q130" i="1" s="1"/>
  <c r="K132" i="1"/>
  <c r="W132" i="1" s="1"/>
  <c r="K131" i="1"/>
  <c r="W131" i="1" s="1"/>
  <c r="K130" i="1"/>
  <c r="W130" i="1" s="1"/>
  <c r="Q132" i="1" l="1"/>
  <c r="Z132" i="1"/>
  <c r="AC132" i="1" s="1"/>
  <c r="Z130" i="1"/>
  <c r="AC130" i="1" s="1"/>
  <c r="Z131" i="1"/>
  <c r="AC131" i="1" s="1"/>
  <c r="R133" i="1"/>
  <c r="P133" i="1"/>
  <c r="S133" i="1"/>
  <c r="R132" i="1"/>
  <c r="P132" i="1"/>
  <c r="S132" i="1"/>
  <c r="R131" i="1"/>
  <c r="P131" i="1"/>
  <c r="S131" i="1"/>
  <c r="R130" i="1"/>
  <c r="P130" i="1"/>
  <c r="S130" i="1"/>
  <c r="AB5" i="1"/>
  <c r="N129" i="1"/>
  <c r="O129" i="1" s="1"/>
  <c r="N128" i="1"/>
  <c r="O128" i="1" s="1"/>
  <c r="Z128" i="1" s="1"/>
  <c r="N127" i="1"/>
  <c r="O127" i="1" s="1"/>
  <c r="N126" i="1"/>
  <c r="O126" i="1" s="1"/>
  <c r="P126" i="1" s="1"/>
  <c r="N125" i="1"/>
  <c r="O125" i="1" s="1"/>
  <c r="N124" i="1"/>
  <c r="O124" i="1" s="1"/>
  <c r="Z124" i="1" s="1"/>
  <c r="M124" i="1"/>
  <c r="M125" i="1"/>
  <c r="M126" i="1"/>
  <c r="M127" i="1"/>
  <c r="M128" i="1"/>
  <c r="M129" i="1"/>
  <c r="K129" i="1"/>
  <c r="W129" i="1" s="1"/>
  <c r="K128" i="1"/>
  <c r="W128" i="1" s="1"/>
  <c r="K127" i="1"/>
  <c r="W127" i="1" s="1"/>
  <c r="K126" i="1"/>
  <c r="W126" i="1" s="1"/>
  <c r="K125" i="1"/>
  <c r="W125" i="1" s="1"/>
  <c r="K124" i="1"/>
  <c r="W124" i="1" s="1"/>
  <c r="AC124" i="1" s="1"/>
  <c r="AC128" i="1" l="1"/>
  <c r="P127" i="1"/>
  <c r="Z127" i="1"/>
  <c r="AC127" i="1" s="1"/>
  <c r="R125" i="1"/>
  <c r="Z125" i="1"/>
  <c r="AC125" i="1" s="1"/>
  <c r="P125" i="1"/>
  <c r="S125" i="1"/>
  <c r="Q125" i="1"/>
  <c r="R129" i="1"/>
  <c r="Z129" i="1"/>
  <c r="AC129" i="1" s="1"/>
  <c r="Q129" i="1"/>
  <c r="S129" i="1"/>
  <c r="P129" i="1"/>
  <c r="Z126" i="1"/>
  <c r="AC126" i="1" s="1"/>
  <c r="T133" i="1"/>
  <c r="U133" i="1" s="1"/>
  <c r="T132" i="1"/>
  <c r="U132" i="1" s="1"/>
  <c r="T131" i="1"/>
  <c r="U131" i="1" s="1"/>
  <c r="T130" i="1"/>
  <c r="U130" i="1" s="1"/>
  <c r="R128" i="1"/>
  <c r="Q128" i="1"/>
  <c r="S128" i="1"/>
  <c r="P128" i="1"/>
  <c r="Q127" i="1"/>
  <c r="S127" i="1"/>
  <c r="R127" i="1"/>
  <c r="S126" i="1"/>
  <c r="Q126" i="1"/>
  <c r="R126" i="1"/>
  <c r="R124" i="1"/>
  <c r="S124" i="1"/>
  <c r="P124" i="1"/>
  <c r="Q124" i="1"/>
  <c r="M123" i="1"/>
  <c r="N123" i="1"/>
  <c r="O123" i="1" s="1"/>
  <c r="T129" i="1" l="1"/>
  <c r="U129" i="1" s="1"/>
  <c r="T127" i="1"/>
  <c r="U127" i="1" s="1"/>
  <c r="T126" i="1"/>
  <c r="U126" i="1" s="1"/>
  <c r="T125" i="1"/>
  <c r="U125" i="1" s="1"/>
  <c r="T128" i="1"/>
  <c r="U128" i="1" s="1"/>
  <c r="T124" i="1"/>
  <c r="U124" i="1" s="1"/>
  <c r="S123" i="1"/>
  <c r="Q123" i="1"/>
  <c r="R123" i="1"/>
  <c r="P123" i="1"/>
  <c r="M122" i="1"/>
  <c r="N122" i="1"/>
  <c r="O122" i="1" s="1"/>
  <c r="K122" i="1"/>
  <c r="W122" i="1" s="1"/>
  <c r="S122" i="1" l="1"/>
  <c r="P122" i="1"/>
  <c r="Q122" i="1"/>
  <c r="R122" i="1"/>
  <c r="T123" i="1"/>
  <c r="U123" i="1" s="1"/>
  <c r="K117" i="1"/>
  <c r="K118" i="1"/>
  <c r="K119" i="1"/>
  <c r="K120" i="1"/>
  <c r="W120" i="1" s="1"/>
  <c r="K116" i="1"/>
  <c r="M121" i="1"/>
  <c r="N121" i="1"/>
  <c r="O121" i="1" s="1"/>
  <c r="M120" i="1"/>
  <c r="N120" i="1"/>
  <c r="O120" i="1" s="1"/>
  <c r="Z122" i="1"/>
  <c r="AC122" i="1" s="1"/>
  <c r="Z123" i="1"/>
  <c r="Z133" i="1"/>
  <c r="K121" i="1"/>
  <c r="W121" i="1" s="1"/>
  <c r="K123" i="1"/>
  <c r="W123" i="1" s="1"/>
  <c r="K133" i="1"/>
  <c r="W133" i="1" s="1"/>
  <c r="AC123" i="1" l="1"/>
  <c r="AC133" i="1"/>
  <c r="T122" i="1"/>
  <c r="U122" i="1" s="1"/>
  <c r="Z121" i="1"/>
  <c r="AC121" i="1" s="1"/>
  <c r="S121" i="1"/>
  <c r="P121" i="1"/>
  <c r="Q121" i="1"/>
  <c r="R121" i="1"/>
  <c r="S120" i="1"/>
  <c r="P120" i="1"/>
  <c r="Q120" i="1"/>
  <c r="R120" i="1"/>
  <c r="Z120" i="1"/>
  <c r="AC120" i="1" s="1"/>
  <c r="W116" i="1"/>
  <c r="W118" i="1"/>
  <c r="M119" i="1"/>
  <c r="N119" i="1"/>
  <c r="O119" i="1" s="1"/>
  <c r="M118" i="1"/>
  <c r="N118" i="1"/>
  <c r="O118" i="1" s="1"/>
  <c r="M117" i="1"/>
  <c r="N117" i="1"/>
  <c r="O117" i="1" s="1"/>
  <c r="M116" i="1"/>
  <c r="N116" i="1"/>
  <c r="O116" i="1" s="1"/>
  <c r="W119" i="1"/>
  <c r="W117" i="1"/>
  <c r="T120" i="1" l="1"/>
  <c r="U120" i="1" s="1"/>
  <c r="S117" i="1"/>
  <c r="P117" i="1"/>
  <c r="Q117" i="1"/>
  <c r="R117" i="1"/>
  <c r="S116" i="1"/>
  <c r="P116" i="1"/>
  <c r="Q116" i="1"/>
  <c r="R116" i="1"/>
  <c r="S118" i="1"/>
  <c r="P118" i="1"/>
  <c r="Q118" i="1"/>
  <c r="R118" i="1"/>
  <c r="S119" i="1"/>
  <c r="P119" i="1"/>
  <c r="Q119" i="1"/>
  <c r="R119" i="1"/>
  <c r="T121" i="1"/>
  <c r="U121" i="1" s="1"/>
  <c r="Z117" i="1"/>
  <c r="AC117" i="1" s="1"/>
  <c r="Z116" i="1"/>
  <c r="AC116" i="1" s="1"/>
  <c r="Z119" i="1"/>
  <c r="AC119" i="1" s="1"/>
  <c r="Z118" i="1"/>
  <c r="AC118" i="1" s="1"/>
  <c r="M115" i="1"/>
  <c r="N115" i="1"/>
  <c r="O115" i="1" s="1"/>
  <c r="M114" i="1"/>
  <c r="N114" i="1"/>
  <c r="O114" i="1" s="1"/>
  <c r="M113" i="1"/>
  <c r="N113" i="1"/>
  <c r="O113" i="1" s="1"/>
  <c r="M112" i="1"/>
  <c r="N112" i="1"/>
  <c r="O112" i="1" s="1"/>
  <c r="K115" i="1"/>
  <c r="W115" i="1" s="1"/>
  <c r="K114" i="1"/>
  <c r="W114" i="1" s="1"/>
  <c r="K113" i="1"/>
  <c r="W113" i="1" s="1"/>
  <c r="K112" i="1"/>
  <c r="W112" i="1" s="1"/>
  <c r="T117" i="1" l="1"/>
  <c r="U117" i="1" s="1"/>
  <c r="S113" i="1"/>
  <c r="P113" i="1"/>
  <c r="Q113" i="1"/>
  <c r="R113" i="1"/>
  <c r="S115" i="1"/>
  <c r="P115" i="1"/>
  <c r="Q115" i="1"/>
  <c r="R115" i="1"/>
  <c r="T116" i="1"/>
  <c r="U116" i="1" s="1"/>
  <c r="P112" i="1"/>
  <c r="Q112" i="1"/>
  <c r="R112" i="1"/>
  <c r="S112" i="1"/>
  <c r="S114" i="1"/>
  <c r="P114" i="1"/>
  <c r="Q114" i="1"/>
  <c r="R114" i="1"/>
  <c r="T119" i="1"/>
  <c r="U119" i="1" s="1"/>
  <c r="T118" i="1"/>
  <c r="U118" i="1" s="1"/>
  <c r="Z115" i="1"/>
  <c r="AC115" i="1" s="1"/>
  <c r="Z114" i="1"/>
  <c r="AC114" i="1" s="1"/>
  <c r="Z113" i="1"/>
  <c r="AC113" i="1" s="1"/>
  <c r="Z112" i="1"/>
  <c r="AC112" i="1" s="1"/>
  <c r="K111" i="1"/>
  <c r="W111" i="1" s="1"/>
  <c r="M111" i="1"/>
  <c r="N111" i="1"/>
  <c r="O111" i="1" s="1"/>
  <c r="K109" i="1"/>
  <c r="W109" i="1" s="1"/>
  <c r="M109" i="1"/>
  <c r="N109" i="1"/>
  <c r="O109" i="1" s="1"/>
  <c r="K110" i="1"/>
  <c r="W110" i="1" s="1"/>
  <c r="M110" i="1"/>
  <c r="N110" i="1"/>
  <c r="O110" i="1" s="1"/>
  <c r="T114" i="1" l="1"/>
  <c r="U114" i="1" s="1"/>
  <c r="V114" i="1" s="1"/>
  <c r="P110" i="1"/>
  <c r="Q110" i="1"/>
  <c r="R110" i="1"/>
  <c r="S110" i="1"/>
  <c r="P111" i="1"/>
  <c r="Q111" i="1"/>
  <c r="R111" i="1"/>
  <c r="S111" i="1"/>
  <c r="Z109" i="1"/>
  <c r="AC109" i="1" s="1"/>
  <c r="P109" i="1"/>
  <c r="Q109" i="1"/>
  <c r="R109" i="1"/>
  <c r="S109" i="1"/>
  <c r="T112" i="1"/>
  <c r="U112" i="1" s="1"/>
  <c r="V112" i="1" s="1"/>
  <c r="T115" i="1"/>
  <c r="U115" i="1" s="1"/>
  <c r="V115" i="1" s="1"/>
  <c r="T113" i="1"/>
  <c r="U113" i="1" s="1"/>
  <c r="V113" i="1" s="1"/>
  <c r="Z111" i="1"/>
  <c r="AC111" i="1" s="1"/>
  <c r="Z110" i="1"/>
  <c r="AC110" i="1" s="1"/>
  <c r="M108" i="1"/>
  <c r="N108" i="1"/>
  <c r="O108" i="1" s="1"/>
  <c r="Z108" i="1" s="1"/>
  <c r="M107" i="1"/>
  <c r="N107" i="1"/>
  <c r="O107" i="1" s="1"/>
  <c r="Z107" i="1" s="1"/>
  <c r="K108" i="1"/>
  <c r="W108" i="1" s="1"/>
  <c r="K107" i="1"/>
  <c r="W107" i="1" s="1"/>
  <c r="AC107" i="1" l="1"/>
  <c r="AC108" i="1"/>
  <c r="T110" i="1"/>
  <c r="U110" i="1" s="1"/>
  <c r="V110" i="1" s="1"/>
  <c r="T109" i="1"/>
  <c r="U109" i="1" s="1"/>
  <c r="V109" i="1" s="1"/>
  <c r="T111" i="1"/>
  <c r="U111" i="1" s="1"/>
  <c r="V111" i="1" s="1"/>
  <c r="S108" i="1"/>
  <c r="P108" i="1"/>
  <c r="Q108" i="1"/>
  <c r="R108" i="1"/>
  <c r="S107" i="1"/>
  <c r="Q107" i="1"/>
  <c r="R107" i="1"/>
  <c r="P107" i="1"/>
  <c r="K106" i="1"/>
  <c r="W106" i="1" s="1"/>
  <c r="K105" i="1"/>
  <c r="W105" i="1" s="1"/>
  <c r="K104" i="1"/>
  <c r="W104" i="1" s="1"/>
  <c r="K103" i="1"/>
  <c r="W103" i="1" s="1"/>
  <c r="T108" i="1" l="1"/>
  <c r="U108" i="1" s="1"/>
  <c r="V108" i="1" s="1"/>
  <c r="T107" i="1"/>
  <c r="U107" i="1" s="1"/>
  <c r="V107" i="1" s="1"/>
  <c r="K102" i="1"/>
  <c r="W102" i="1" l="1"/>
  <c r="K100" i="1"/>
  <c r="W100" i="1" s="1"/>
  <c r="M103" i="1"/>
  <c r="K95" i="1"/>
  <c r="K96" i="1"/>
  <c r="W96" i="1" s="1"/>
  <c r="K97" i="1"/>
  <c r="W97" i="1" s="1"/>
  <c r="K98" i="1"/>
  <c r="W98" i="1" s="1"/>
  <c r="K99" i="1"/>
  <c r="W99" i="1" s="1"/>
  <c r="K101" i="1"/>
  <c r="W101" i="1" s="1"/>
  <c r="M97" i="1"/>
  <c r="N97" i="1"/>
  <c r="O97" i="1" s="1"/>
  <c r="Z97" i="1" s="1"/>
  <c r="M98" i="1"/>
  <c r="N98" i="1"/>
  <c r="O98" i="1" s="1"/>
  <c r="R98" i="1" s="1"/>
  <c r="M99" i="1"/>
  <c r="N99" i="1"/>
  <c r="O99" i="1" s="1"/>
  <c r="Z99" i="1" s="1"/>
  <c r="M100" i="1"/>
  <c r="N100" i="1"/>
  <c r="O100" i="1" s="1"/>
  <c r="Z100" i="1" s="1"/>
  <c r="M101" i="1"/>
  <c r="N101" i="1"/>
  <c r="O101" i="1" s="1"/>
  <c r="Z101" i="1" s="1"/>
  <c r="M102" i="1"/>
  <c r="N102" i="1"/>
  <c r="O102" i="1" s="1"/>
  <c r="N103" i="1"/>
  <c r="O103" i="1" s="1"/>
  <c r="Z103" i="1" s="1"/>
  <c r="AC103" i="1" s="1"/>
  <c r="M104" i="1"/>
  <c r="N104" i="1"/>
  <c r="O104" i="1" s="1"/>
  <c r="Z104" i="1" s="1"/>
  <c r="AC104" i="1" s="1"/>
  <c r="M105" i="1"/>
  <c r="N105" i="1"/>
  <c r="O105" i="1" s="1"/>
  <c r="Z105" i="1" s="1"/>
  <c r="AC105" i="1" s="1"/>
  <c r="M106" i="1"/>
  <c r="N106" i="1"/>
  <c r="O106" i="1" s="1"/>
  <c r="R106" i="1" s="1"/>
  <c r="AC100" i="1" l="1"/>
  <c r="AC99" i="1"/>
  <c r="AC97" i="1"/>
  <c r="AC101" i="1"/>
  <c r="S106" i="1"/>
  <c r="Z106" i="1"/>
  <c r="AC106" i="1" s="1"/>
  <c r="R102" i="1"/>
  <c r="S102" i="1"/>
  <c r="Z102" i="1"/>
  <c r="AC102" i="1" s="1"/>
  <c r="Q102" i="1"/>
  <c r="Z98" i="1"/>
  <c r="AC98" i="1" s="1"/>
  <c r="S98" i="1"/>
  <c r="P104" i="1"/>
  <c r="Q104" i="1"/>
  <c r="R104" i="1"/>
  <c r="S104" i="1"/>
  <c r="Q105" i="1"/>
  <c r="R105" i="1"/>
  <c r="S105" i="1"/>
  <c r="P105" i="1"/>
  <c r="Q101" i="1"/>
  <c r="R101" i="1"/>
  <c r="S101" i="1"/>
  <c r="P101" i="1"/>
  <c r="S99" i="1"/>
  <c r="P99" i="1"/>
  <c r="Q99" i="1"/>
  <c r="R99" i="1"/>
  <c r="Q97" i="1"/>
  <c r="R97" i="1"/>
  <c r="S97" i="1"/>
  <c r="P97" i="1"/>
  <c r="S103" i="1"/>
  <c r="P103" i="1"/>
  <c r="Q103" i="1"/>
  <c r="R103" i="1"/>
  <c r="P100" i="1"/>
  <c r="Q100" i="1"/>
  <c r="R100" i="1"/>
  <c r="S100" i="1"/>
  <c r="Q106" i="1"/>
  <c r="Q98" i="1"/>
  <c r="P106" i="1"/>
  <c r="P102" i="1"/>
  <c r="P98" i="1"/>
  <c r="W95" i="1"/>
  <c r="M95" i="1"/>
  <c r="N95" i="1"/>
  <c r="O95" i="1" s="1"/>
  <c r="Z95" i="1" s="1"/>
  <c r="M96" i="1"/>
  <c r="N96" i="1"/>
  <c r="O96" i="1" s="1"/>
  <c r="Z96" i="1" s="1"/>
  <c r="AC96" i="1" s="1"/>
  <c r="M94" i="1"/>
  <c r="N94" i="1"/>
  <c r="O94" i="1" s="1"/>
  <c r="M93" i="1"/>
  <c r="N93" i="1"/>
  <c r="O93" i="1" s="1"/>
  <c r="Z93" i="1" s="1"/>
  <c r="K94" i="1"/>
  <c r="W94" i="1" s="1"/>
  <c r="K93" i="1"/>
  <c r="W93" i="1" s="1"/>
  <c r="AC95" i="1" l="1"/>
  <c r="AC93" i="1"/>
  <c r="T105" i="1"/>
  <c r="U105" i="1" s="1"/>
  <c r="V105" i="1" s="1"/>
  <c r="R94" i="1"/>
  <c r="Z94" i="1"/>
  <c r="AC94" i="1" s="1"/>
  <c r="T98" i="1"/>
  <c r="U98" i="1" s="1"/>
  <c r="V98" i="1" s="1"/>
  <c r="T106" i="1"/>
  <c r="U106" i="1" s="1"/>
  <c r="V106" i="1" s="1"/>
  <c r="T102" i="1"/>
  <c r="U102" i="1" s="1"/>
  <c r="V102" i="1" s="1"/>
  <c r="T101" i="1"/>
  <c r="U101" i="1" s="1"/>
  <c r="V101" i="1" s="1"/>
  <c r="T97" i="1"/>
  <c r="U97" i="1" s="1"/>
  <c r="V97" i="1" s="1"/>
  <c r="T99" i="1"/>
  <c r="U99" i="1" s="1"/>
  <c r="V99" i="1" s="1"/>
  <c r="T100" i="1"/>
  <c r="U100" i="1" s="1"/>
  <c r="V100" i="1" s="1"/>
  <c r="T103" i="1"/>
  <c r="U103" i="1" s="1"/>
  <c r="V103" i="1" s="1"/>
  <c r="T104" i="1"/>
  <c r="U104" i="1" s="1"/>
  <c r="V104" i="1" s="1"/>
  <c r="Q95" i="1"/>
  <c r="R95" i="1"/>
  <c r="S95" i="1"/>
  <c r="P95" i="1"/>
  <c r="S96" i="1"/>
  <c r="R96" i="1"/>
  <c r="P96" i="1"/>
  <c r="Q96" i="1"/>
  <c r="S94" i="1"/>
  <c r="Q94" i="1"/>
  <c r="P94" i="1"/>
  <c r="S93" i="1"/>
  <c r="Q93" i="1"/>
  <c r="R93" i="1"/>
  <c r="P93" i="1"/>
  <c r="M91" i="1"/>
  <c r="N91" i="1"/>
  <c r="O91" i="1" s="1"/>
  <c r="Q91" i="1" s="1"/>
  <c r="M92" i="1"/>
  <c r="N92" i="1"/>
  <c r="O92" i="1" s="1"/>
  <c r="Z92" i="1" s="1"/>
  <c r="K92" i="1"/>
  <c r="W92" i="1" s="1"/>
  <c r="K91" i="1"/>
  <c r="W91" i="1" s="1"/>
  <c r="AC92" i="1" l="1"/>
  <c r="T95" i="1"/>
  <c r="U95" i="1" s="1"/>
  <c r="V95" i="1" s="1"/>
  <c r="P91" i="1"/>
  <c r="T94" i="1"/>
  <c r="U94" i="1" s="1"/>
  <c r="V94" i="1" s="1"/>
  <c r="T96" i="1"/>
  <c r="U96" i="1" s="1"/>
  <c r="V96" i="1" s="1"/>
  <c r="T93" i="1"/>
  <c r="U93" i="1" s="1"/>
  <c r="V93" i="1" s="1"/>
  <c r="Z91" i="1"/>
  <c r="AC91" i="1" s="1"/>
  <c r="R92" i="1"/>
  <c r="Q92" i="1"/>
  <c r="S92" i="1"/>
  <c r="P92" i="1"/>
  <c r="R91" i="1"/>
  <c r="S91" i="1"/>
  <c r="T92" i="1" l="1"/>
  <c r="U92" i="1" s="1"/>
  <c r="V92" i="1" s="1"/>
  <c r="T91" i="1"/>
  <c r="U91" i="1" s="1"/>
  <c r="V91" i="1" s="1"/>
  <c r="M90" i="1"/>
  <c r="N90" i="1"/>
  <c r="O90" i="1" s="1"/>
  <c r="Z90" i="1" s="1"/>
  <c r="M89" i="1"/>
  <c r="N89" i="1"/>
  <c r="O89" i="1" s="1"/>
  <c r="Z89" i="1" s="1"/>
  <c r="K90" i="1"/>
  <c r="W90" i="1" s="1"/>
  <c r="K89" i="1"/>
  <c r="W89" i="1" s="1"/>
  <c r="AC89" i="1" l="1"/>
  <c r="AC90" i="1"/>
  <c r="S90" i="1"/>
  <c r="P90" i="1"/>
  <c r="Q90" i="1"/>
  <c r="R90" i="1"/>
  <c r="S89" i="1"/>
  <c r="P89" i="1"/>
  <c r="Q89" i="1"/>
  <c r="R89" i="1"/>
  <c r="M85" i="1"/>
  <c r="N85" i="1"/>
  <c r="O85" i="1" s="1"/>
  <c r="Z85" i="1" s="1"/>
  <c r="M86" i="1"/>
  <c r="N86" i="1"/>
  <c r="O86" i="1" s="1"/>
  <c r="Z86" i="1" s="1"/>
  <c r="M87" i="1"/>
  <c r="N87" i="1"/>
  <c r="O87" i="1" s="1"/>
  <c r="M88" i="1"/>
  <c r="N88" i="1"/>
  <c r="O88" i="1" s="1"/>
  <c r="Z88" i="1" s="1"/>
  <c r="M84" i="1"/>
  <c r="N84" i="1"/>
  <c r="O84" i="1" s="1"/>
  <c r="Q84" i="1" s="1"/>
  <c r="K85" i="1"/>
  <c r="W85" i="1" s="1"/>
  <c r="K86" i="1"/>
  <c r="W86" i="1" s="1"/>
  <c r="AC86" i="1" s="1"/>
  <c r="K87" i="1"/>
  <c r="W87" i="1" s="1"/>
  <c r="K88" i="1"/>
  <c r="W88" i="1" s="1"/>
  <c r="K84" i="1"/>
  <c r="W84" i="1" s="1"/>
  <c r="AC85" i="1" l="1"/>
  <c r="AC88" i="1"/>
  <c r="Q87" i="1"/>
  <c r="Z87" i="1"/>
  <c r="AC87" i="1" s="1"/>
  <c r="T90" i="1"/>
  <c r="U90" i="1" s="1"/>
  <c r="V90" i="1" s="1"/>
  <c r="T89" i="1"/>
  <c r="U89" i="1" s="1"/>
  <c r="V89" i="1" s="1"/>
  <c r="S87" i="1"/>
  <c r="P87" i="1"/>
  <c r="Q85" i="1"/>
  <c r="P85" i="1"/>
  <c r="S85" i="1"/>
  <c r="P84" i="1"/>
  <c r="S86" i="1"/>
  <c r="P86" i="1"/>
  <c r="Q86" i="1"/>
  <c r="R86" i="1"/>
  <c r="S88" i="1"/>
  <c r="P88" i="1"/>
  <c r="Q88" i="1"/>
  <c r="R88" i="1"/>
  <c r="R87" i="1"/>
  <c r="R85" i="1"/>
  <c r="S84" i="1"/>
  <c r="R84" i="1"/>
  <c r="Z84" i="1"/>
  <c r="AC84" i="1" s="1"/>
  <c r="K60" i="1"/>
  <c r="W60" i="1" s="1"/>
  <c r="M60" i="1"/>
  <c r="N60" i="1"/>
  <c r="O60" i="1" s="1"/>
  <c r="P60" i="1" s="1"/>
  <c r="K61" i="1"/>
  <c r="W61" i="1" s="1"/>
  <c r="M61" i="1"/>
  <c r="N61" i="1"/>
  <c r="O61" i="1" s="1"/>
  <c r="P61" i="1" s="1"/>
  <c r="K62" i="1"/>
  <c r="W62" i="1" s="1"/>
  <c r="M62" i="1"/>
  <c r="N62" i="1"/>
  <c r="O62" i="1" s="1"/>
  <c r="P62" i="1" s="1"/>
  <c r="K63" i="1"/>
  <c r="W63" i="1" s="1"/>
  <c r="M63" i="1"/>
  <c r="N63" i="1"/>
  <c r="O63" i="1" s="1"/>
  <c r="K64" i="1"/>
  <c r="W64" i="1" s="1"/>
  <c r="M64" i="1"/>
  <c r="N64" i="1"/>
  <c r="O64" i="1" s="1"/>
  <c r="P64" i="1" s="1"/>
  <c r="K65" i="1"/>
  <c r="W65" i="1" s="1"/>
  <c r="M65" i="1"/>
  <c r="N65" i="1"/>
  <c r="O65" i="1" s="1"/>
  <c r="P65" i="1" s="1"/>
  <c r="K66" i="1"/>
  <c r="W66" i="1" s="1"/>
  <c r="M66" i="1"/>
  <c r="N66" i="1"/>
  <c r="O66" i="1" s="1"/>
  <c r="K67" i="1"/>
  <c r="W67" i="1" s="1"/>
  <c r="M67" i="1"/>
  <c r="N67" i="1"/>
  <c r="O67" i="1" s="1"/>
  <c r="K68" i="1"/>
  <c r="W68" i="1" s="1"/>
  <c r="M68" i="1"/>
  <c r="N68" i="1"/>
  <c r="O68" i="1" s="1"/>
  <c r="K69" i="1"/>
  <c r="W69" i="1" s="1"/>
  <c r="M69" i="1"/>
  <c r="N69" i="1"/>
  <c r="O69" i="1" s="1"/>
  <c r="K70" i="1"/>
  <c r="W70" i="1" s="1"/>
  <c r="M70" i="1"/>
  <c r="N70" i="1"/>
  <c r="O70" i="1" s="1"/>
  <c r="K71" i="1"/>
  <c r="W71" i="1" s="1"/>
  <c r="M71" i="1"/>
  <c r="N71" i="1"/>
  <c r="O71" i="1" s="1"/>
  <c r="P71" i="1" s="1"/>
  <c r="K72" i="1"/>
  <c r="W72" i="1" s="1"/>
  <c r="M72" i="1"/>
  <c r="N72" i="1"/>
  <c r="O72" i="1" s="1"/>
  <c r="K73" i="1"/>
  <c r="W73" i="1" s="1"/>
  <c r="M73" i="1"/>
  <c r="N73" i="1"/>
  <c r="O73" i="1" s="1"/>
  <c r="K74" i="1"/>
  <c r="W74" i="1" s="1"/>
  <c r="M74" i="1"/>
  <c r="N74" i="1"/>
  <c r="O74" i="1" s="1"/>
  <c r="K75" i="1"/>
  <c r="W75" i="1" s="1"/>
  <c r="M75" i="1"/>
  <c r="N75" i="1"/>
  <c r="O75" i="1" s="1"/>
  <c r="P75" i="1" s="1"/>
  <c r="K76" i="1"/>
  <c r="W76" i="1" s="1"/>
  <c r="M76" i="1"/>
  <c r="N76" i="1"/>
  <c r="O76" i="1" s="1"/>
  <c r="K77" i="1"/>
  <c r="W77" i="1" s="1"/>
  <c r="M77" i="1"/>
  <c r="N77" i="1"/>
  <c r="O77" i="1" s="1"/>
  <c r="K78" i="1"/>
  <c r="W78" i="1" s="1"/>
  <c r="M78" i="1"/>
  <c r="N78" i="1"/>
  <c r="O78" i="1" s="1"/>
  <c r="K79" i="1"/>
  <c r="W79" i="1" s="1"/>
  <c r="M79" i="1"/>
  <c r="N79" i="1"/>
  <c r="O79" i="1" s="1"/>
  <c r="K80" i="1"/>
  <c r="W80" i="1" s="1"/>
  <c r="M80" i="1"/>
  <c r="N80" i="1"/>
  <c r="O80" i="1" s="1"/>
  <c r="K81" i="1"/>
  <c r="W81" i="1" s="1"/>
  <c r="M81" i="1"/>
  <c r="N81" i="1"/>
  <c r="O81" i="1" s="1"/>
  <c r="K82" i="1"/>
  <c r="W82" i="1" s="1"/>
  <c r="M82" i="1"/>
  <c r="N82" i="1"/>
  <c r="O82" i="1" s="1"/>
  <c r="K83" i="1"/>
  <c r="W83" i="1" s="1"/>
  <c r="M83" i="1"/>
  <c r="N83" i="1"/>
  <c r="O83" i="1" s="1"/>
  <c r="K56" i="1"/>
  <c r="W56" i="1" s="1"/>
  <c r="M56" i="1"/>
  <c r="N56" i="1"/>
  <c r="O56" i="1" s="1"/>
  <c r="K57" i="1"/>
  <c r="W57" i="1" s="1"/>
  <c r="M57" i="1"/>
  <c r="N57" i="1"/>
  <c r="O57" i="1" s="1"/>
  <c r="R57" i="1" s="1"/>
  <c r="K58" i="1"/>
  <c r="W58" i="1" s="1"/>
  <c r="M58" i="1"/>
  <c r="N58" i="1"/>
  <c r="O58" i="1" s="1"/>
  <c r="K59" i="1"/>
  <c r="W59" i="1" s="1"/>
  <c r="M59" i="1"/>
  <c r="N59" i="1"/>
  <c r="O59" i="1" s="1"/>
  <c r="P59" i="1" s="1"/>
  <c r="M54" i="1"/>
  <c r="N54" i="1"/>
  <c r="O54" i="1" s="1"/>
  <c r="M55" i="1"/>
  <c r="N55" i="1"/>
  <c r="O55" i="1" s="1"/>
  <c r="K55" i="1"/>
  <c r="W55" i="1" s="1"/>
  <c r="K54" i="1"/>
  <c r="W54" i="1" s="1"/>
  <c r="T85" i="1" l="1"/>
  <c r="U85" i="1" s="1"/>
  <c r="V85" i="1" s="1"/>
  <c r="T88" i="1"/>
  <c r="U88" i="1" s="1"/>
  <c r="V88" i="1" s="1"/>
  <c r="T87" i="1"/>
  <c r="U87" i="1" s="1"/>
  <c r="V87" i="1" s="1"/>
  <c r="T84" i="1"/>
  <c r="U84" i="1" s="1"/>
  <c r="V84" i="1" s="1"/>
  <c r="T86" i="1"/>
  <c r="U86" i="1" s="1"/>
  <c r="V86" i="1" s="1"/>
  <c r="P77" i="1"/>
  <c r="S77" i="1"/>
  <c r="Z77" i="1"/>
  <c r="AC77" i="1" s="1"/>
  <c r="P80" i="1"/>
  <c r="Z80" i="1"/>
  <c r="AC80" i="1" s="1"/>
  <c r="S80" i="1"/>
  <c r="P79" i="1"/>
  <c r="Z79" i="1"/>
  <c r="AC79" i="1" s="1"/>
  <c r="P78" i="1"/>
  <c r="Z78" i="1"/>
  <c r="AC78" i="1" s="1"/>
  <c r="P83" i="1"/>
  <c r="Z83" i="1"/>
  <c r="AC83" i="1" s="1"/>
  <c r="P82" i="1"/>
  <c r="Z82" i="1"/>
  <c r="AC82" i="1" s="1"/>
  <c r="P81" i="1"/>
  <c r="Z81" i="1"/>
  <c r="AC81" i="1" s="1"/>
  <c r="P67" i="1"/>
  <c r="Z67" i="1"/>
  <c r="AC67" i="1" s="1"/>
  <c r="S67" i="1"/>
  <c r="P66" i="1"/>
  <c r="Z66" i="1"/>
  <c r="AC66" i="1" s="1"/>
  <c r="P76" i="1"/>
  <c r="S76" i="1"/>
  <c r="Z76" i="1"/>
  <c r="AC76" i="1" s="1"/>
  <c r="P74" i="1"/>
  <c r="Z74" i="1"/>
  <c r="AC74" i="1" s="1"/>
  <c r="P73" i="1"/>
  <c r="Z73" i="1"/>
  <c r="AC73" i="1" s="1"/>
  <c r="P72" i="1"/>
  <c r="Z72" i="1"/>
  <c r="AC72" i="1" s="1"/>
  <c r="P70" i="1"/>
  <c r="Z70" i="1"/>
  <c r="AC70" i="1" s="1"/>
  <c r="P69" i="1"/>
  <c r="Z69" i="1"/>
  <c r="AC69" i="1" s="1"/>
  <c r="P68" i="1"/>
  <c r="Z68" i="1"/>
  <c r="AC68" i="1" s="1"/>
  <c r="Z65" i="1"/>
  <c r="AC65" i="1" s="1"/>
  <c r="Z75" i="1"/>
  <c r="AC75" i="1" s="1"/>
  <c r="Z71" i="1"/>
  <c r="AC71" i="1" s="1"/>
  <c r="S65" i="1"/>
  <c r="Z64" i="1"/>
  <c r="AC64" i="1" s="1"/>
  <c r="P63" i="1"/>
  <c r="Z63" i="1"/>
  <c r="AC63" i="1" s="1"/>
  <c r="Z57" i="1"/>
  <c r="AC57" i="1" s="1"/>
  <c r="Q57" i="1"/>
  <c r="Z62" i="1"/>
  <c r="AC62" i="1" s="1"/>
  <c r="S62" i="1"/>
  <c r="Z61" i="1"/>
  <c r="AC61" i="1" s="1"/>
  <c r="Z60" i="1"/>
  <c r="AC60" i="1" s="1"/>
  <c r="S60" i="1"/>
  <c r="S57" i="1"/>
  <c r="P57" i="1"/>
  <c r="Q56" i="1"/>
  <c r="P56" i="1"/>
  <c r="S82" i="1"/>
  <c r="S81" i="1"/>
  <c r="S78" i="1"/>
  <c r="S75" i="1"/>
  <c r="S73" i="1"/>
  <c r="S66" i="1"/>
  <c r="S64" i="1"/>
  <c r="S63" i="1"/>
  <c r="S61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S70" i="1"/>
  <c r="S69" i="1"/>
  <c r="Q83" i="1"/>
  <c r="Q82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S83" i="1"/>
  <c r="S79" i="1"/>
  <c r="S74" i="1"/>
  <c r="S72" i="1"/>
  <c r="S71" i="1"/>
  <c r="S68" i="1"/>
  <c r="Q81" i="1"/>
  <c r="Q80" i="1"/>
  <c r="S58" i="1"/>
  <c r="R58" i="1"/>
  <c r="P58" i="1"/>
  <c r="Q58" i="1"/>
  <c r="Z58" i="1"/>
  <c r="AC58" i="1" s="1"/>
  <c r="Q59" i="1"/>
  <c r="R56" i="1"/>
  <c r="S59" i="1"/>
  <c r="R59" i="1"/>
  <c r="S56" i="1"/>
  <c r="Z59" i="1"/>
  <c r="AC59" i="1" s="1"/>
  <c r="Z56" i="1"/>
  <c r="AC56" i="1" s="1"/>
  <c r="Q55" i="1"/>
  <c r="P55" i="1"/>
  <c r="S55" i="1"/>
  <c r="R54" i="1"/>
  <c r="S54" i="1"/>
  <c r="P54" i="1"/>
  <c r="Q54" i="1"/>
  <c r="Z54" i="1"/>
  <c r="AC54" i="1" s="1"/>
  <c r="R55" i="1"/>
  <c r="Z55" i="1"/>
  <c r="AC55" i="1" s="1"/>
  <c r="K53" i="1"/>
  <c r="T67" i="1" l="1"/>
  <c r="U67" i="1" s="1"/>
  <c r="V67" i="1" s="1"/>
  <c r="T82" i="1"/>
  <c r="U82" i="1" s="1"/>
  <c r="V82" i="1" s="1"/>
  <c r="T80" i="1"/>
  <c r="U80" i="1" s="1"/>
  <c r="V80" i="1" s="1"/>
  <c r="T81" i="1"/>
  <c r="U81" i="1" s="1"/>
  <c r="V81" i="1" s="1"/>
  <c r="T76" i="1"/>
  <c r="U76" i="1" s="1"/>
  <c r="V76" i="1" s="1"/>
  <c r="T73" i="1"/>
  <c r="U73" i="1" s="1"/>
  <c r="V73" i="1" s="1"/>
  <c r="T77" i="1"/>
  <c r="U77" i="1" s="1"/>
  <c r="V77" i="1" s="1"/>
  <c r="T75" i="1"/>
  <c r="U75" i="1" s="1"/>
  <c r="V75" i="1" s="1"/>
  <c r="T79" i="1"/>
  <c r="U79" i="1" s="1"/>
  <c r="V79" i="1" s="1"/>
  <c r="T68" i="1"/>
  <c r="U68" i="1" s="1"/>
  <c r="V68" i="1" s="1"/>
  <c r="T65" i="1"/>
  <c r="U65" i="1" s="1"/>
  <c r="V65" i="1" s="1"/>
  <c r="T69" i="1"/>
  <c r="U69" i="1" s="1"/>
  <c r="V69" i="1" s="1"/>
  <c r="T72" i="1"/>
  <c r="U72" i="1" s="1"/>
  <c r="V72" i="1" s="1"/>
  <c r="T66" i="1"/>
  <c r="U66" i="1" s="1"/>
  <c r="V66" i="1" s="1"/>
  <c r="T70" i="1"/>
  <c r="U70" i="1" s="1"/>
  <c r="V70" i="1" s="1"/>
  <c r="T74" i="1"/>
  <c r="U74" i="1" s="1"/>
  <c r="V74" i="1" s="1"/>
  <c r="T78" i="1"/>
  <c r="U78" i="1" s="1"/>
  <c r="V78" i="1" s="1"/>
  <c r="T83" i="1"/>
  <c r="U83" i="1" s="1"/>
  <c r="V83" i="1" s="1"/>
  <c r="T71" i="1"/>
  <c r="U71" i="1" s="1"/>
  <c r="V71" i="1" s="1"/>
  <c r="T64" i="1"/>
  <c r="U64" i="1" s="1"/>
  <c r="V64" i="1" s="1"/>
  <c r="T60" i="1"/>
  <c r="U60" i="1" s="1"/>
  <c r="V60" i="1" s="1"/>
  <c r="T63" i="1"/>
  <c r="U63" i="1" s="1"/>
  <c r="V63" i="1" s="1"/>
  <c r="T57" i="1"/>
  <c r="U57" i="1" s="1"/>
  <c r="V57" i="1" s="1"/>
  <c r="T62" i="1"/>
  <c r="U62" i="1" s="1"/>
  <c r="V62" i="1" s="1"/>
  <c r="T61" i="1"/>
  <c r="U61" i="1" s="1"/>
  <c r="V61" i="1" s="1"/>
  <c r="T59" i="1"/>
  <c r="U59" i="1" s="1"/>
  <c r="V59" i="1" s="1"/>
  <c r="T56" i="1"/>
  <c r="U56" i="1" s="1"/>
  <c r="V56" i="1" s="1"/>
  <c r="T55" i="1"/>
  <c r="U55" i="1" s="1"/>
  <c r="V55" i="1" s="1"/>
  <c r="T58" i="1"/>
  <c r="U58" i="1" s="1"/>
  <c r="V58" i="1" s="1"/>
  <c r="T54" i="1"/>
  <c r="U54" i="1" s="1"/>
  <c r="V54" i="1" s="1"/>
  <c r="K52" i="1" l="1"/>
  <c r="K51" i="1"/>
  <c r="K50" i="1"/>
  <c r="W50" i="1" s="1"/>
  <c r="K47" i="1" l="1"/>
  <c r="W47" i="1" s="1"/>
  <c r="K49" i="1"/>
  <c r="M49" i="1" l="1"/>
  <c r="N49" i="1"/>
  <c r="O49" i="1" s="1"/>
  <c r="Z49" i="1" s="1"/>
  <c r="W49" i="1"/>
  <c r="M50" i="1"/>
  <c r="N50" i="1"/>
  <c r="O50" i="1" s="1"/>
  <c r="Z50" i="1" s="1"/>
  <c r="AC50" i="1" s="1"/>
  <c r="M51" i="1"/>
  <c r="N51" i="1"/>
  <c r="O51" i="1" s="1"/>
  <c r="Z51" i="1" s="1"/>
  <c r="W51" i="1"/>
  <c r="M52" i="1"/>
  <c r="N52" i="1"/>
  <c r="O52" i="1" s="1"/>
  <c r="Z52" i="1" s="1"/>
  <c r="W52" i="1"/>
  <c r="M53" i="1"/>
  <c r="N53" i="1"/>
  <c r="O53" i="1" s="1"/>
  <c r="Z53" i="1" s="1"/>
  <c r="W53" i="1"/>
  <c r="AC53" i="1" l="1"/>
  <c r="AC52" i="1"/>
  <c r="AC49" i="1"/>
  <c r="AC51" i="1"/>
  <c r="R53" i="1"/>
  <c r="Q53" i="1"/>
  <c r="S53" i="1"/>
  <c r="P53" i="1"/>
  <c r="R51" i="1"/>
  <c r="Q51" i="1"/>
  <c r="S51" i="1"/>
  <c r="P51" i="1"/>
  <c r="R50" i="1"/>
  <c r="S50" i="1"/>
  <c r="P50" i="1"/>
  <c r="Q50" i="1"/>
  <c r="R52" i="1"/>
  <c r="Q52" i="1"/>
  <c r="S52" i="1"/>
  <c r="P52" i="1"/>
  <c r="Q49" i="1"/>
  <c r="R49" i="1"/>
  <c r="S49" i="1"/>
  <c r="P49" i="1"/>
  <c r="T52" i="1" l="1"/>
  <c r="U52" i="1" s="1"/>
  <c r="V52" i="1" s="1"/>
  <c r="T51" i="1"/>
  <c r="U51" i="1" s="1"/>
  <c r="V51" i="1" s="1"/>
  <c r="T49" i="1"/>
  <c r="U49" i="1" s="1"/>
  <c r="V49" i="1" s="1"/>
  <c r="T50" i="1"/>
  <c r="U50" i="1" s="1"/>
  <c r="V50" i="1" s="1"/>
  <c r="T53" i="1"/>
  <c r="U53" i="1" s="1"/>
  <c r="V53" i="1" s="1"/>
  <c r="M27" i="1" l="1"/>
  <c r="M28" i="1"/>
  <c r="M23" i="1" l="1"/>
  <c r="M24" i="1"/>
  <c r="M25" i="1"/>
  <c r="M22" i="1"/>
  <c r="N27" i="1" l="1"/>
  <c r="O27" i="1" s="1"/>
  <c r="Z27" i="1" s="1"/>
  <c r="N28" i="1"/>
  <c r="O28" i="1" s="1"/>
  <c r="Z28" i="1" s="1"/>
  <c r="N29" i="1"/>
  <c r="O29" i="1" s="1"/>
  <c r="Z29" i="1" s="1"/>
  <c r="N30" i="1"/>
  <c r="O30" i="1" s="1"/>
  <c r="Z30" i="1" s="1"/>
  <c r="N31" i="1"/>
  <c r="O31" i="1" s="1"/>
  <c r="R31" i="1" s="1"/>
  <c r="N32" i="1"/>
  <c r="O32" i="1" s="1"/>
  <c r="R32" i="1" s="1"/>
  <c r="N33" i="1"/>
  <c r="O33" i="1" s="1"/>
  <c r="N34" i="1"/>
  <c r="O34" i="1" s="1"/>
  <c r="N35" i="1"/>
  <c r="O35" i="1" s="1"/>
  <c r="R35" i="1" s="1"/>
  <c r="N36" i="1"/>
  <c r="O36" i="1" s="1"/>
  <c r="R36" i="1" s="1"/>
  <c r="N37" i="1"/>
  <c r="O37" i="1" s="1"/>
  <c r="R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S45" i="1" s="1"/>
  <c r="M26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K27" i="1"/>
  <c r="W27" i="1" s="1"/>
  <c r="K28" i="1"/>
  <c r="W28" i="1" s="1"/>
  <c r="K29" i="1"/>
  <c r="W29" i="1" s="1"/>
  <c r="K30" i="1"/>
  <c r="W30" i="1" s="1"/>
  <c r="K31" i="1"/>
  <c r="W31" i="1" s="1"/>
  <c r="K32" i="1"/>
  <c r="W32" i="1" s="1"/>
  <c r="K33" i="1"/>
  <c r="W33" i="1" s="1"/>
  <c r="K34" i="1"/>
  <c r="W34" i="1" s="1"/>
  <c r="K35" i="1"/>
  <c r="W35" i="1" s="1"/>
  <c r="K36" i="1"/>
  <c r="W36" i="1" s="1"/>
  <c r="K37" i="1"/>
  <c r="W37" i="1" s="1"/>
  <c r="K38" i="1"/>
  <c r="W38" i="1" s="1"/>
  <c r="K39" i="1"/>
  <c r="W39" i="1" s="1"/>
  <c r="K40" i="1"/>
  <c r="W40" i="1" s="1"/>
  <c r="K41" i="1"/>
  <c r="W41" i="1" s="1"/>
  <c r="K42" i="1"/>
  <c r="W42" i="1" s="1"/>
  <c r="K43" i="1"/>
  <c r="W43" i="1" s="1"/>
  <c r="K44" i="1"/>
  <c r="W44" i="1" s="1"/>
  <c r="K45" i="1"/>
  <c r="W45" i="1" s="1"/>
  <c r="K46" i="1"/>
  <c r="W46" i="1" s="1"/>
  <c r="M20" i="1"/>
  <c r="M21" i="1"/>
  <c r="M47" i="1"/>
  <c r="M48" i="1"/>
  <c r="N20" i="1"/>
  <c r="O20" i="1" s="1"/>
  <c r="N21" i="1"/>
  <c r="O21" i="1" s="1"/>
  <c r="N22" i="1"/>
  <c r="O22" i="1" s="1"/>
  <c r="N23" i="1"/>
  <c r="O23" i="1" s="1"/>
  <c r="N24" i="1"/>
  <c r="O24" i="1" s="1"/>
  <c r="P24" i="1" s="1"/>
  <c r="N25" i="1"/>
  <c r="O25" i="1" s="1"/>
  <c r="P25" i="1" s="1"/>
  <c r="N26" i="1"/>
  <c r="O26" i="1" s="1"/>
  <c r="N46" i="1"/>
  <c r="K20" i="1"/>
  <c r="W20" i="1" s="1"/>
  <c r="K21" i="1"/>
  <c r="W21" i="1" s="1"/>
  <c r="K22" i="1"/>
  <c r="W22" i="1" s="1"/>
  <c r="K23" i="1"/>
  <c r="W23" i="1" s="1"/>
  <c r="K24" i="1"/>
  <c r="W24" i="1" s="1"/>
  <c r="K25" i="1"/>
  <c r="W25" i="1" s="1"/>
  <c r="K26" i="1"/>
  <c r="W26" i="1" s="1"/>
  <c r="AC28" i="1" l="1"/>
  <c r="AC27" i="1"/>
  <c r="AC30" i="1"/>
  <c r="AC29" i="1"/>
  <c r="P45" i="1"/>
  <c r="Z45" i="1"/>
  <c r="AC45" i="1" s="1"/>
  <c r="R45" i="1"/>
  <c r="P44" i="1"/>
  <c r="Z44" i="1"/>
  <c r="AC44" i="1" s="1"/>
  <c r="R44" i="1"/>
  <c r="S44" i="1"/>
  <c r="P43" i="1"/>
  <c r="Z43" i="1"/>
  <c r="AC43" i="1" s="1"/>
  <c r="S43" i="1"/>
  <c r="R43" i="1"/>
  <c r="P42" i="1"/>
  <c r="Z42" i="1"/>
  <c r="AC42" i="1" s="1"/>
  <c r="R42" i="1"/>
  <c r="S42" i="1"/>
  <c r="P41" i="1"/>
  <c r="Z41" i="1"/>
  <c r="AC41" i="1" s="1"/>
  <c r="S41" i="1"/>
  <c r="R41" i="1"/>
  <c r="P40" i="1"/>
  <c r="Z40" i="1"/>
  <c r="AC40" i="1" s="1"/>
  <c r="R40" i="1"/>
  <c r="S40" i="1"/>
  <c r="P39" i="1"/>
  <c r="Z39" i="1"/>
  <c r="AC39" i="1" s="1"/>
  <c r="S39" i="1"/>
  <c r="R39" i="1"/>
  <c r="P38" i="1"/>
  <c r="Z38" i="1"/>
  <c r="AC38" i="1" s="1"/>
  <c r="S38" i="1"/>
  <c r="R38" i="1"/>
  <c r="S37" i="1"/>
  <c r="P37" i="1"/>
  <c r="Z37" i="1"/>
  <c r="AC37" i="1" s="1"/>
  <c r="P36" i="1"/>
  <c r="Z36" i="1"/>
  <c r="AC36" i="1" s="1"/>
  <c r="S36" i="1"/>
  <c r="S35" i="1"/>
  <c r="P35" i="1"/>
  <c r="Z35" i="1"/>
  <c r="AC35" i="1" s="1"/>
  <c r="P34" i="1"/>
  <c r="Z34" i="1"/>
  <c r="AC34" i="1" s="1"/>
  <c r="S34" i="1"/>
  <c r="R34" i="1"/>
  <c r="P33" i="1"/>
  <c r="Z33" i="1"/>
  <c r="AC33" i="1" s="1"/>
  <c r="S33" i="1"/>
  <c r="R33" i="1"/>
  <c r="P32" i="1"/>
  <c r="Z32" i="1"/>
  <c r="AC32" i="1" s="1"/>
  <c r="S32" i="1"/>
  <c r="S31" i="1"/>
  <c r="P31" i="1"/>
  <c r="Z31" i="1"/>
  <c r="AC31" i="1" s="1"/>
  <c r="P30" i="1"/>
  <c r="S30" i="1"/>
  <c r="R30" i="1"/>
  <c r="P29" i="1"/>
  <c r="R29" i="1"/>
  <c r="S29" i="1"/>
  <c r="P28" i="1"/>
  <c r="R28" i="1"/>
  <c r="S28" i="1"/>
  <c r="P27" i="1"/>
  <c r="R27" i="1"/>
  <c r="S27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P26" i="1"/>
  <c r="Z26" i="1"/>
  <c r="AC26" i="1" s="1"/>
  <c r="S26" i="1"/>
  <c r="R26" i="1"/>
  <c r="Z25" i="1"/>
  <c r="AC25" i="1" s="1"/>
  <c r="S25" i="1"/>
  <c r="R25" i="1"/>
  <c r="P23" i="1"/>
  <c r="R23" i="1"/>
  <c r="S23" i="1"/>
  <c r="Z23" i="1"/>
  <c r="AC23" i="1" s="1"/>
  <c r="Z24" i="1"/>
  <c r="AC24" i="1" s="1"/>
  <c r="S24" i="1"/>
  <c r="R24" i="1"/>
  <c r="P21" i="1"/>
  <c r="R21" i="1"/>
  <c r="P22" i="1"/>
  <c r="R22" i="1"/>
  <c r="S22" i="1"/>
  <c r="Z22" i="1"/>
  <c r="AC22" i="1" s="1"/>
  <c r="Z21" i="1"/>
  <c r="AC21" i="1" s="1"/>
  <c r="S21" i="1"/>
  <c r="P20" i="1"/>
  <c r="Z20" i="1"/>
  <c r="AC20" i="1" s="1"/>
  <c r="R20" i="1"/>
  <c r="S20" i="1"/>
  <c r="Q26" i="1"/>
  <c r="Q25" i="1"/>
  <c r="Q24" i="1"/>
  <c r="Q23" i="1"/>
  <c r="Q22" i="1"/>
  <c r="Q21" i="1"/>
  <c r="Q20" i="1"/>
  <c r="M16" i="1"/>
  <c r="M17" i="1"/>
  <c r="M18" i="1"/>
  <c r="M19" i="1"/>
  <c r="T24" i="1" l="1"/>
  <c r="U24" i="1" s="1"/>
  <c r="V24" i="1" s="1"/>
  <c r="T42" i="1"/>
  <c r="U42" i="1" s="1"/>
  <c r="V42" i="1" s="1"/>
  <c r="T31" i="1"/>
  <c r="U31" i="1" s="1"/>
  <c r="V31" i="1" s="1"/>
  <c r="T21" i="1"/>
  <c r="U21" i="1" s="1"/>
  <c r="V21" i="1" s="1"/>
  <c r="T44" i="1"/>
  <c r="U44" i="1" s="1"/>
  <c r="V44" i="1" s="1"/>
  <c r="T41" i="1"/>
  <c r="U41" i="1" s="1"/>
  <c r="V41" i="1" s="1"/>
  <c r="T30" i="1"/>
  <c r="U30" i="1" s="1"/>
  <c r="V30" i="1" s="1"/>
  <c r="T45" i="1"/>
  <c r="U45" i="1" s="1"/>
  <c r="V45" i="1" s="1"/>
  <c r="T43" i="1"/>
  <c r="U43" i="1" s="1"/>
  <c r="V43" i="1" s="1"/>
  <c r="T40" i="1"/>
  <c r="U40" i="1" s="1"/>
  <c r="V40" i="1" s="1"/>
  <c r="T39" i="1"/>
  <c r="U39" i="1" s="1"/>
  <c r="V39" i="1" s="1"/>
  <c r="T38" i="1"/>
  <c r="U38" i="1" s="1"/>
  <c r="V38" i="1" s="1"/>
  <c r="T37" i="1"/>
  <c r="U37" i="1" s="1"/>
  <c r="V37" i="1" s="1"/>
  <c r="T36" i="1"/>
  <c r="U36" i="1" s="1"/>
  <c r="V36" i="1" s="1"/>
  <c r="T35" i="1"/>
  <c r="U35" i="1" s="1"/>
  <c r="V35" i="1" s="1"/>
  <c r="T34" i="1"/>
  <c r="U34" i="1" s="1"/>
  <c r="V34" i="1" s="1"/>
  <c r="T33" i="1"/>
  <c r="U33" i="1" s="1"/>
  <c r="V33" i="1" s="1"/>
  <c r="T32" i="1"/>
  <c r="U32" i="1" s="1"/>
  <c r="V32" i="1" s="1"/>
  <c r="T28" i="1"/>
  <c r="U28" i="1" s="1"/>
  <c r="V28" i="1" s="1"/>
  <c r="T27" i="1"/>
  <c r="U27" i="1" s="1"/>
  <c r="V27" i="1" s="1"/>
  <c r="T29" i="1"/>
  <c r="U29" i="1" s="1"/>
  <c r="V29" i="1" s="1"/>
  <c r="T26" i="1"/>
  <c r="U26" i="1" s="1"/>
  <c r="V26" i="1" s="1"/>
  <c r="T25" i="1"/>
  <c r="U25" i="1" s="1"/>
  <c r="V25" i="1" s="1"/>
  <c r="T23" i="1"/>
  <c r="U23" i="1" s="1"/>
  <c r="V23" i="1" s="1"/>
  <c r="T22" i="1"/>
  <c r="U22" i="1" s="1"/>
  <c r="V22" i="1" s="1"/>
  <c r="T20" i="1"/>
  <c r="U20" i="1" s="1"/>
  <c r="V20" i="1" s="1"/>
  <c r="K15" i="1"/>
  <c r="W15" i="1" s="1"/>
  <c r="M15" i="1"/>
  <c r="N15" i="1"/>
  <c r="O15" i="1" s="1"/>
  <c r="K16" i="1"/>
  <c r="W16" i="1" s="1"/>
  <c r="N16" i="1"/>
  <c r="O16" i="1" s="1"/>
  <c r="Z16" i="1" s="1"/>
  <c r="K17" i="1"/>
  <c r="W17" i="1" s="1"/>
  <c r="N17" i="1"/>
  <c r="O17" i="1" s="1"/>
  <c r="R17" i="1" s="1"/>
  <c r="K18" i="1"/>
  <c r="W18" i="1" s="1"/>
  <c r="N18" i="1"/>
  <c r="O18" i="1" s="1"/>
  <c r="Z18" i="1" s="1"/>
  <c r="K19" i="1"/>
  <c r="W19" i="1" s="1"/>
  <c r="N19" i="1"/>
  <c r="O19" i="1" s="1"/>
  <c r="O46" i="1"/>
  <c r="Z46" i="1" s="1"/>
  <c r="AC46" i="1" s="1"/>
  <c r="N47" i="1"/>
  <c r="O47" i="1" s="1"/>
  <c r="Z47" i="1" s="1"/>
  <c r="AC47" i="1" s="1"/>
  <c r="K48" i="1"/>
  <c r="N48" i="1"/>
  <c r="O48" i="1" s="1"/>
  <c r="Z48" i="1" s="1"/>
  <c r="M14" i="1"/>
  <c r="N14" i="1"/>
  <c r="O14" i="1" s="1"/>
  <c r="K14" i="1"/>
  <c r="W14" i="1" s="1"/>
  <c r="M13" i="1"/>
  <c r="N13" i="1"/>
  <c r="O13" i="1" s="1"/>
  <c r="K13" i="1"/>
  <c r="W13" i="1" s="1"/>
  <c r="AC18" i="1" l="1"/>
  <c r="AC16" i="1"/>
  <c r="W48" i="1"/>
  <c r="AC48" i="1" s="1"/>
  <c r="R47" i="1"/>
  <c r="P15" i="1"/>
  <c r="Z15" i="1"/>
  <c r="AC15" i="1" s="1"/>
  <c r="R13" i="1"/>
  <c r="Z13" i="1"/>
  <c r="AC13" i="1" s="1"/>
  <c r="R14" i="1"/>
  <c r="Z14" i="1"/>
  <c r="AC14" i="1" s="1"/>
  <c r="S14" i="1"/>
  <c r="P19" i="1"/>
  <c r="Z19" i="1"/>
  <c r="AC19" i="1" s="1"/>
  <c r="Z17" i="1"/>
  <c r="AC17" i="1" s="1"/>
  <c r="S17" i="1"/>
  <c r="Q47" i="1"/>
  <c r="Q17" i="1"/>
  <c r="S15" i="1"/>
  <c r="S48" i="1"/>
  <c r="P48" i="1"/>
  <c r="R48" i="1"/>
  <c r="Q48" i="1"/>
  <c r="Q46" i="1"/>
  <c r="P46" i="1"/>
  <c r="R46" i="1"/>
  <c r="S46" i="1"/>
  <c r="Q16" i="1"/>
  <c r="R16" i="1"/>
  <c r="S16" i="1"/>
  <c r="P16" i="1"/>
  <c r="S18" i="1"/>
  <c r="P18" i="1"/>
  <c r="Q18" i="1"/>
  <c r="R18" i="1"/>
  <c r="P47" i="1"/>
  <c r="R19" i="1"/>
  <c r="P17" i="1"/>
  <c r="R15" i="1"/>
  <c r="Q19" i="1"/>
  <c r="Q15" i="1"/>
  <c r="S19" i="1"/>
  <c r="S47" i="1"/>
  <c r="Q14" i="1"/>
  <c r="P14" i="1"/>
  <c r="Q13" i="1"/>
  <c r="P13" i="1"/>
  <c r="S13" i="1"/>
  <c r="M12" i="1"/>
  <c r="N12" i="1"/>
  <c r="O12" i="1" s="1"/>
  <c r="K12" i="1"/>
  <c r="W12" i="1" s="1"/>
  <c r="T46" i="1" l="1"/>
  <c r="U46" i="1" s="1"/>
  <c r="V46" i="1" s="1"/>
  <c r="T15" i="1"/>
  <c r="U15" i="1" s="1"/>
  <c r="V15" i="1" s="1"/>
  <c r="R12" i="1"/>
  <c r="Z12" i="1"/>
  <c r="AC12" i="1" s="1"/>
  <c r="T19" i="1"/>
  <c r="U19" i="1" s="1"/>
  <c r="V19" i="1" s="1"/>
  <c r="T16" i="1"/>
  <c r="U16" i="1" s="1"/>
  <c r="V16" i="1" s="1"/>
  <c r="T17" i="1"/>
  <c r="U17" i="1" s="1"/>
  <c r="V17" i="1" s="1"/>
  <c r="T47" i="1"/>
  <c r="U47" i="1" s="1"/>
  <c r="V47" i="1" s="1"/>
  <c r="T18" i="1"/>
  <c r="U18" i="1" s="1"/>
  <c r="V18" i="1" s="1"/>
  <c r="T48" i="1"/>
  <c r="U48" i="1" s="1"/>
  <c r="V48" i="1" s="1"/>
  <c r="T14" i="1"/>
  <c r="U14" i="1" s="1"/>
  <c r="V14" i="1" s="1"/>
  <c r="T13" i="1"/>
  <c r="U13" i="1" s="1"/>
  <c r="V13" i="1" s="1"/>
  <c r="Q12" i="1"/>
  <c r="P12" i="1"/>
  <c r="S12" i="1"/>
  <c r="T12" i="1" l="1"/>
  <c r="U12" i="1" s="1"/>
  <c r="V12" i="1" s="1"/>
  <c r="M11" i="1" l="1"/>
  <c r="N11" i="1"/>
  <c r="O11" i="1" s="1"/>
  <c r="Z11" i="1" s="1"/>
  <c r="M10" i="1"/>
  <c r="N10" i="1"/>
  <c r="O10" i="1" s="1"/>
  <c r="Z10" i="1" s="1"/>
  <c r="K11" i="1"/>
  <c r="W11" i="1" s="1"/>
  <c r="K10" i="1"/>
  <c r="W10" i="1" s="1"/>
  <c r="AC10" i="1" l="1"/>
  <c r="AC11" i="1"/>
  <c r="S11" i="1"/>
  <c r="R11" i="1"/>
  <c r="P11" i="1"/>
  <c r="Q11" i="1"/>
  <c r="S10" i="1"/>
  <c r="P10" i="1"/>
  <c r="Q10" i="1"/>
  <c r="R10" i="1"/>
  <c r="N9" i="1"/>
  <c r="O9" i="1" s="1"/>
  <c r="M9" i="1"/>
  <c r="K9" i="1"/>
  <c r="W9" i="1" s="1"/>
  <c r="N8" i="1"/>
  <c r="O8" i="1" s="1"/>
  <c r="M8" i="1"/>
  <c r="K8" i="1"/>
  <c r="W8" i="1" s="1"/>
  <c r="N7" i="1"/>
  <c r="O7" i="1" s="1"/>
  <c r="Z7" i="1" s="1"/>
  <c r="M7" i="1"/>
  <c r="K7" i="1"/>
  <c r="W7" i="1" s="1"/>
  <c r="N6" i="1"/>
  <c r="O6" i="1" s="1"/>
  <c r="Z6" i="1" s="1"/>
  <c r="M6" i="1"/>
  <c r="K6" i="1"/>
  <c r="W6" i="1" s="1"/>
  <c r="N5" i="1"/>
  <c r="O5" i="1" s="1"/>
  <c r="M5" i="1"/>
  <c r="K5" i="1"/>
  <c r="W5" i="1" s="1"/>
  <c r="AC6" i="1" l="1"/>
  <c r="X5" i="1"/>
  <c r="X6" i="1" s="1"/>
  <c r="AC7" i="1"/>
  <c r="T10" i="1"/>
  <c r="U10" i="1" s="1"/>
  <c r="V10" i="1" s="1"/>
  <c r="T11" i="1"/>
  <c r="U11" i="1" s="1"/>
  <c r="V11" i="1" s="1"/>
  <c r="S9" i="1"/>
  <c r="Z9" i="1"/>
  <c r="AC9" i="1" s="1"/>
  <c r="R8" i="1"/>
  <c r="Z8" i="1"/>
  <c r="AC8" i="1" s="1"/>
  <c r="S5" i="1"/>
  <c r="Z5" i="1"/>
  <c r="AA5" i="1" s="1"/>
  <c r="AA6" i="1" s="1"/>
  <c r="AA7" i="1" s="1"/>
  <c r="S6" i="1"/>
  <c r="Q6" i="1"/>
  <c r="P7" i="1"/>
  <c r="R7" i="1"/>
  <c r="P6" i="1"/>
  <c r="Q7" i="1"/>
  <c r="R5" i="1"/>
  <c r="P5" i="1"/>
  <c r="R6" i="1"/>
  <c r="S7" i="1"/>
  <c r="Q8" i="1"/>
  <c r="S8" i="1"/>
  <c r="R9" i="1"/>
  <c r="P9" i="1"/>
  <c r="Q5" i="1"/>
  <c r="P8" i="1"/>
  <c r="Q9" i="1"/>
  <c r="AC5" i="1" l="1"/>
  <c r="AD5" i="1"/>
  <c r="X7" i="1"/>
  <c r="AD6" i="1"/>
  <c r="AA8" i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T8" i="1"/>
  <c r="U8" i="1" s="1"/>
  <c r="V8" i="1" s="1"/>
  <c r="T9" i="1"/>
  <c r="U9" i="1" s="1"/>
  <c r="V9" i="1" s="1"/>
  <c r="T6" i="1"/>
  <c r="U6" i="1" s="1"/>
  <c r="V6" i="1" s="1"/>
  <c r="T5" i="1"/>
  <c r="U5" i="1" s="1"/>
  <c r="V5" i="1" s="1"/>
  <c r="T7" i="1"/>
  <c r="U7" i="1" s="1"/>
  <c r="V7" i="1" s="1"/>
  <c r="X8" i="1" l="1"/>
  <c r="AD7" i="1"/>
  <c r="AA27" i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X9" i="1" l="1"/>
  <c r="AD8" i="1"/>
  <c r="AA82" i="1"/>
  <c r="X10" i="1" l="1"/>
  <c r="AD9" i="1"/>
  <c r="AA83" i="1"/>
  <c r="X11" i="1" l="1"/>
  <c r="AD10" i="1"/>
  <c r="AA84" i="1"/>
  <c r="X12" i="1" l="1"/>
  <c r="AD11" i="1"/>
  <c r="AA85" i="1"/>
  <c r="X13" i="1" l="1"/>
  <c r="AD12" i="1"/>
  <c r="AA86" i="1"/>
  <c r="X14" i="1" l="1"/>
  <c r="AD13" i="1"/>
  <c r="AA87" i="1"/>
  <c r="X15" i="1" l="1"/>
  <c r="AD14" i="1"/>
  <c r="AA88" i="1"/>
  <c r="X16" i="1" l="1"/>
  <c r="AD15" i="1"/>
  <c r="AA89" i="1"/>
  <c r="X17" i="1" l="1"/>
  <c r="AD16" i="1"/>
  <c r="AA90" i="1"/>
  <c r="X18" i="1" l="1"/>
  <c r="AD17" i="1"/>
  <c r="AA91" i="1"/>
  <c r="AA92" i="1" s="1"/>
  <c r="AA93" i="1" s="1"/>
  <c r="X19" i="1" l="1"/>
  <c r="AD18" i="1"/>
  <c r="AA94" i="1"/>
  <c r="X20" i="1" l="1"/>
  <c r="AD19" i="1"/>
  <c r="AA95" i="1"/>
  <c r="X21" i="1" l="1"/>
  <c r="AD20" i="1"/>
  <c r="AA96" i="1"/>
  <c r="X22" i="1" l="1"/>
  <c r="AD21" i="1"/>
  <c r="AA97" i="1"/>
  <c r="X23" i="1" l="1"/>
  <c r="AD22" i="1"/>
  <c r="AA98" i="1"/>
  <c r="X24" i="1" l="1"/>
  <c r="AD23" i="1"/>
  <c r="AA99" i="1"/>
  <c r="X25" i="1" l="1"/>
  <c r="AD24" i="1"/>
  <c r="AA100" i="1"/>
  <c r="X26" i="1" l="1"/>
  <c r="AD25" i="1"/>
  <c r="AA101" i="1"/>
  <c r="X27" i="1" l="1"/>
  <c r="AD26" i="1"/>
  <c r="AA102" i="1"/>
  <c r="X28" i="1" l="1"/>
  <c r="AD27" i="1"/>
  <c r="AA103" i="1"/>
  <c r="X29" i="1" l="1"/>
  <c r="AD28" i="1"/>
  <c r="AA104" i="1"/>
  <c r="X30" i="1" l="1"/>
  <c r="AD29" i="1"/>
  <c r="AA105" i="1"/>
  <c r="X31" i="1" l="1"/>
  <c r="AD30" i="1"/>
  <c r="AA106" i="1"/>
  <c r="AA107" i="1" s="1"/>
  <c r="AA108" i="1" l="1"/>
  <c r="X32" i="1"/>
  <c r="AD31" i="1"/>
  <c r="AA109" i="1" l="1"/>
  <c r="AA110" i="1" s="1"/>
  <c r="X33" i="1"/>
  <c r="AD32" i="1"/>
  <c r="AA111" i="1" l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X34" i="1"/>
  <c r="AD33" i="1"/>
  <c r="AA148" i="1" l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X35" i="1"/>
  <c r="AD34" i="1"/>
  <c r="AA210" i="1" l="1"/>
  <c r="X36" i="1"/>
  <c r="AD35" i="1"/>
  <c r="AA211" i="1" l="1"/>
  <c r="X37" i="1"/>
  <c r="AD36" i="1"/>
  <c r="AA212" i="1" l="1"/>
  <c r="X38" i="1"/>
  <c r="AD37" i="1"/>
  <c r="AA213" i="1" l="1"/>
  <c r="X39" i="1"/>
  <c r="AD38" i="1"/>
  <c r="AA214" i="1" l="1"/>
  <c r="X40" i="1"/>
  <c r="AD39" i="1"/>
  <c r="AA215" i="1" l="1"/>
  <c r="X41" i="1"/>
  <c r="AD40" i="1"/>
  <c r="AA216" i="1" l="1"/>
  <c r="X42" i="1"/>
  <c r="AD41" i="1"/>
  <c r="AA217" i="1" l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X43" i="1"/>
  <c r="AD42" i="1"/>
  <c r="AA385" i="1" l="1"/>
  <c r="X44" i="1"/>
  <c r="AD43" i="1"/>
  <c r="AA386" i="1" l="1"/>
  <c r="X45" i="1"/>
  <c r="AD44" i="1"/>
  <c r="AA387" i="1" l="1"/>
  <c r="X46" i="1"/>
  <c r="AD45" i="1"/>
  <c r="AA388" i="1" l="1"/>
  <c r="X47" i="1"/>
  <c r="AD46" i="1"/>
  <c r="AA389" i="1" l="1"/>
  <c r="X48" i="1"/>
  <c r="AD47" i="1"/>
  <c r="AA390" i="1" l="1"/>
  <c r="AA391" i="1" s="1"/>
  <c r="X49" i="1"/>
  <c r="AD48" i="1"/>
  <c r="AA392" i="1" l="1"/>
  <c r="X50" i="1"/>
  <c r="AD49" i="1"/>
  <c r="AA393" i="1" l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X51" i="1"/>
  <c r="AD50" i="1"/>
  <c r="AA497" i="1" l="1"/>
  <c r="X52" i="1"/>
  <c r="AD51" i="1"/>
  <c r="AA498" i="1" l="1"/>
  <c r="X53" i="1"/>
  <c r="AD52" i="1"/>
  <c r="AA499" i="1" l="1"/>
  <c r="X54" i="1"/>
  <c r="AD53" i="1"/>
  <c r="AA500" i="1" l="1"/>
  <c r="X55" i="1"/>
  <c r="AD54" i="1"/>
  <c r="AA501" i="1" l="1"/>
  <c r="X56" i="1"/>
  <c r="AD55" i="1"/>
  <c r="AA502" i="1" l="1"/>
  <c r="X57" i="1"/>
  <c r="AD56" i="1"/>
  <c r="AA503" i="1" l="1"/>
  <c r="X58" i="1"/>
  <c r="AD57" i="1"/>
  <c r="AA504" i="1" l="1"/>
  <c r="X59" i="1"/>
  <c r="AD58" i="1"/>
  <c r="AA505" i="1" l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X60" i="1"/>
  <c r="AD59" i="1"/>
  <c r="AA530" i="1" l="1"/>
  <c r="AA531" i="1" s="1"/>
  <c r="AA532" i="1" s="1"/>
  <c r="AA533" i="1" s="1"/>
  <c r="AA534" i="1" s="1"/>
  <c r="AA535" i="1" s="1"/>
  <c r="AA536" i="1" s="1"/>
  <c r="AA537" i="1" s="1"/>
  <c r="X61" i="1"/>
  <c r="AD60" i="1"/>
  <c r="AA538" i="1" l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7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605" i="1" s="1"/>
  <c r="AA606" i="1" s="1"/>
  <c r="AA607" i="1" s="1"/>
  <c r="AA608" i="1" s="1"/>
  <c r="AA609" i="1" s="1"/>
  <c r="AA610" i="1" s="1"/>
  <c r="AA611" i="1" s="1"/>
  <c r="AA612" i="1" s="1"/>
  <c r="AA613" i="1" s="1"/>
  <c r="AA614" i="1" s="1"/>
  <c r="AA615" i="1" s="1"/>
  <c r="AA616" i="1" s="1"/>
  <c r="AA617" i="1" s="1"/>
  <c r="AA618" i="1" s="1"/>
  <c r="AA619" i="1" s="1"/>
  <c r="AA620" i="1" s="1"/>
  <c r="AA621" i="1" s="1"/>
  <c r="AA622" i="1" s="1"/>
  <c r="AA623" i="1" s="1"/>
  <c r="X62" i="1"/>
  <c r="AD61" i="1"/>
  <c r="AA624" i="1" l="1"/>
  <c r="AA625" i="1" s="1"/>
  <c r="X63" i="1"/>
  <c r="AD62" i="1"/>
  <c r="AA626" i="1" l="1"/>
  <c r="AA627" i="1" s="1"/>
  <c r="AA628" i="1" s="1"/>
  <c r="AA629" i="1" s="1"/>
  <c r="AA630" i="1" s="1"/>
  <c r="AA631" i="1" s="1"/>
  <c r="AA632" i="1" s="1"/>
  <c r="AA633" i="1" s="1"/>
  <c r="AA634" i="1" s="1"/>
  <c r="AA635" i="1" s="1"/>
  <c r="AA636" i="1" s="1"/>
  <c r="AA637" i="1" s="1"/>
  <c r="AA638" i="1" s="1"/>
  <c r="AA639" i="1" s="1"/>
  <c r="AA640" i="1" s="1"/>
  <c r="AA641" i="1" s="1"/>
  <c r="AA642" i="1" s="1"/>
  <c r="AA643" i="1" s="1"/>
  <c r="AA644" i="1" s="1"/>
  <c r="AA645" i="1" s="1"/>
  <c r="AA646" i="1" s="1"/>
  <c r="AA647" i="1" s="1"/>
  <c r="AA648" i="1" s="1"/>
  <c r="AA649" i="1" s="1"/>
  <c r="AA650" i="1" s="1"/>
  <c r="AA651" i="1" s="1"/>
  <c r="AA652" i="1" s="1"/>
  <c r="AA653" i="1" s="1"/>
  <c r="AA654" i="1" s="1"/>
  <c r="AA655" i="1" s="1"/>
  <c r="X64" i="1"/>
  <c r="AD63" i="1"/>
  <c r="AA656" i="1" l="1"/>
  <c r="AA657" i="1" s="1"/>
  <c r="AA658" i="1" s="1"/>
  <c r="AA659" i="1" s="1"/>
  <c r="AA660" i="1" s="1"/>
  <c r="AA661" i="1" s="1"/>
  <c r="AA662" i="1" s="1"/>
  <c r="AA663" i="1" s="1"/>
  <c r="AA664" i="1" s="1"/>
  <c r="AA665" i="1" s="1"/>
  <c r="AA666" i="1" s="1"/>
  <c r="AA667" i="1" s="1"/>
  <c r="AA668" i="1" s="1"/>
  <c r="AA669" i="1" s="1"/>
  <c r="AA670" i="1" s="1"/>
  <c r="AA671" i="1" s="1"/>
  <c r="AA672" i="1" s="1"/>
  <c r="AA673" i="1" s="1"/>
  <c r="AA674" i="1" s="1"/>
  <c r="AA675" i="1" s="1"/>
  <c r="AA676" i="1" s="1"/>
  <c r="AA677" i="1" s="1"/>
  <c r="AA678" i="1" s="1"/>
  <c r="AA679" i="1" s="1"/>
  <c r="AA680" i="1" s="1"/>
  <c r="AA681" i="1" s="1"/>
  <c r="AA682" i="1" s="1"/>
  <c r="AA683" i="1" s="1"/>
  <c r="AA684" i="1" s="1"/>
  <c r="AA685" i="1" s="1"/>
  <c r="AA686" i="1" s="1"/>
  <c r="AA687" i="1" s="1"/>
  <c r="AA688" i="1" s="1"/>
  <c r="AA689" i="1" s="1"/>
  <c r="AA690" i="1" s="1"/>
  <c r="X65" i="1"/>
  <c r="AD64" i="1"/>
  <c r="AA691" i="1" l="1"/>
  <c r="AA692" i="1" s="1"/>
  <c r="AA693" i="1" s="1"/>
  <c r="AA694" i="1" s="1"/>
  <c r="AA695" i="1" s="1"/>
  <c r="AA696" i="1" s="1"/>
  <c r="AA697" i="1" s="1"/>
  <c r="AA698" i="1" s="1"/>
  <c r="AA699" i="1" s="1"/>
  <c r="AA700" i="1" s="1"/>
  <c r="AA701" i="1" s="1"/>
  <c r="AA702" i="1" s="1"/>
  <c r="AA703" i="1" s="1"/>
  <c r="AA704" i="1" s="1"/>
  <c r="AA705" i="1" s="1"/>
  <c r="AA706" i="1" s="1"/>
  <c r="AA707" i="1" s="1"/>
  <c r="AA708" i="1" s="1"/>
  <c r="AA709" i="1" s="1"/>
  <c r="X66" i="1"/>
  <c r="AD65" i="1"/>
  <c r="AA710" i="1" l="1"/>
  <c r="AA711" i="1" s="1"/>
  <c r="AA712" i="1" s="1"/>
  <c r="AA713" i="1" s="1"/>
  <c r="AA714" i="1" s="1"/>
  <c r="AA715" i="1" s="1"/>
  <c r="AA716" i="1" s="1"/>
  <c r="AA717" i="1" s="1"/>
  <c r="AA718" i="1" s="1"/>
  <c r="AA719" i="1" s="1"/>
  <c r="AA720" i="1" s="1"/>
  <c r="AA721" i="1" s="1"/>
  <c r="AA722" i="1" s="1"/>
  <c r="AA723" i="1" s="1"/>
  <c r="AA724" i="1" s="1"/>
  <c r="AA725" i="1" s="1"/>
  <c r="AA726" i="1" s="1"/>
  <c r="AA727" i="1" s="1"/>
  <c r="AA728" i="1" s="1"/>
  <c r="AA729" i="1" s="1"/>
  <c r="AA730" i="1" s="1"/>
  <c r="AA731" i="1" s="1"/>
  <c r="AA732" i="1" s="1"/>
  <c r="AA733" i="1" s="1"/>
  <c r="AA734" i="1" s="1"/>
  <c r="AA735" i="1" s="1"/>
  <c r="AA736" i="1" s="1"/>
  <c r="AA737" i="1" s="1"/>
  <c r="AA738" i="1" s="1"/>
  <c r="AA739" i="1" s="1"/>
  <c r="AA740" i="1" s="1"/>
  <c r="AA741" i="1" s="1"/>
  <c r="AA742" i="1" s="1"/>
  <c r="AA743" i="1" s="1"/>
  <c r="AA744" i="1" s="1"/>
  <c r="AA745" i="1" s="1"/>
  <c r="AA746" i="1" s="1"/>
  <c r="AA747" i="1" s="1"/>
  <c r="AA748" i="1" s="1"/>
  <c r="AA749" i="1" s="1"/>
  <c r="AA750" i="1" s="1"/>
  <c r="AA751" i="1" s="1"/>
  <c r="AA752" i="1" s="1"/>
  <c r="AA753" i="1" s="1"/>
  <c r="AA754" i="1" s="1"/>
  <c r="AA755" i="1" s="1"/>
  <c r="AA756" i="1" s="1"/>
  <c r="AA757" i="1" s="1"/>
  <c r="AA758" i="1" s="1"/>
  <c r="AA759" i="1" s="1"/>
  <c r="AA760" i="1" s="1"/>
  <c r="AA761" i="1" s="1"/>
  <c r="AA762" i="1" s="1"/>
  <c r="AA763" i="1" s="1"/>
  <c r="AA764" i="1" s="1"/>
  <c r="AA765" i="1" s="1"/>
  <c r="AA766" i="1" s="1"/>
  <c r="AA767" i="1" s="1"/>
  <c r="AA768" i="1" s="1"/>
  <c r="AA769" i="1" s="1"/>
  <c r="AA770" i="1" s="1"/>
  <c r="AA771" i="1" s="1"/>
  <c r="AA772" i="1" s="1"/>
  <c r="AA773" i="1" s="1"/>
  <c r="AA774" i="1" s="1"/>
  <c r="AA775" i="1" s="1"/>
  <c r="AA776" i="1" s="1"/>
  <c r="AA777" i="1" s="1"/>
  <c r="AA778" i="1" s="1"/>
  <c r="AA779" i="1" s="1"/>
  <c r="AA780" i="1" s="1"/>
  <c r="AA781" i="1" s="1"/>
  <c r="AA782" i="1" s="1"/>
  <c r="AA783" i="1" s="1"/>
  <c r="AA784" i="1" s="1"/>
  <c r="AA785" i="1" s="1"/>
  <c r="AA786" i="1" s="1"/>
  <c r="AA787" i="1" s="1"/>
  <c r="AA788" i="1" s="1"/>
  <c r="AA789" i="1" s="1"/>
  <c r="AA790" i="1" s="1"/>
  <c r="AA791" i="1" s="1"/>
  <c r="AA792" i="1" s="1"/>
  <c r="AA793" i="1" s="1"/>
  <c r="AA794" i="1" s="1"/>
  <c r="AA795" i="1" s="1"/>
  <c r="AA796" i="1" s="1"/>
  <c r="AA797" i="1" s="1"/>
  <c r="AA798" i="1" s="1"/>
  <c r="AA799" i="1" s="1"/>
  <c r="AA800" i="1" s="1"/>
  <c r="AA801" i="1" s="1"/>
  <c r="X67" i="1"/>
  <c r="AD66" i="1"/>
  <c r="AA802" i="1" l="1"/>
  <c r="AA803" i="1" s="1"/>
  <c r="AA804" i="1" s="1"/>
  <c r="AA805" i="1" s="1"/>
  <c r="AA806" i="1" s="1"/>
  <c r="AA807" i="1" s="1"/>
  <c r="AA808" i="1" s="1"/>
  <c r="AA809" i="1" s="1"/>
  <c r="AA810" i="1" s="1"/>
  <c r="AA811" i="1" s="1"/>
  <c r="AA812" i="1" s="1"/>
  <c r="AA813" i="1" s="1"/>
  <c r="AA814" i="1" s="1"/>
  <c r="AA815" i="1" s="1"/>
  <c r="AA816" i="1" s="1"/>
  <c r="AA817" i="1" s="1"/>
  <c r="AA818" i="1" s="1"/>
  <c r="AA819" i="1" s="1"/>
  <c r="AA820" i="1" s="1"/>
  <c r="AA821" i="1" s="1"/>
  <c r="AA822" i="1" s="1"/>
  <c r="AA823" i="1" s="1"/>
  <c r="AA824" i="1" s="1"/>
  <c r="AA825" i="1" s="1"/>
  <c r="AA826" i="1" s="1"/>
  <c r="AA827" i="1" s="1"/>
  <c r="AA828" i="1" s="1"/>
  <c r="AA829" i="1" s="1"/>
  <c r="AA830" i="1" s="1"/>
  <c r="AA831" i="1" s="1"/>
  <c r="AA832" i="1" s="1"/>
  <c r="AA833" i="1" s="1"/>
  <c r="AA834" i="1" s="1"/>
  <c r="AA835" i="1" s="1"/>
  <c r="AA836" i="1" s="1"/>
  <c r="AA837" i="1" s="1"/>
  <c r="AA838" i="1" s="1"/>
  <c r="AA839" i="1" s="1"/>
  <c r="AA840" i="1" s="1"/>
  <c r="AA841" i="1" s="1"/>
  <c r="AA842" i="1" s="1"/>
  <c r="AA843" i="1" s="1"/>
  <c r="AA844" i="1" s="1"/>
  <c r="AA845" i="1" s="1"/>
  <c r="AA846" i="1" s="1"/>
  <c r="AA847" i="1" s="1"/>
  <c r="AA848" i="1" s="1"/>
  <c r="AA849" i="1" s="1"/>
  <c r="AA850" i="1" s="1"/>
  <c r="AA851" i="1" s="1"/>
  <c r="AA852" i="1" s="1"/>
  <c r="AA853" i="1" s="1"/>
  <c r="AA854" i="1" s="1"/>
  <c r="AA855" i="1" s="1"/>
  <c r="AA856" i="1" s="1"/>
  <c r="AA857" i="1" s="1"/>
  <c r="AA858" i="1" s="1"/>
  <c r="AA859" i="1" s="1"/>
  <c r="AA860" i="1" s="1"/>
  <c r="AA861" i="1" s="1"/>
  <c r="AA862" i="1" s="1"/>
  <c r="AA863" i="1" s="1"/>
  <c r="AA864" i="1" s="1"/>
  <c r="AA865" i="1" s="1"/>
  <c r="AA866" i="1" s="1"/>
  <c r="AA867" i="1" s="1"/>
  <c r="AA868" i="1" s="1"/>
  <c r="AA869" i="1" s="1"/>
  <c r="AA870" i="1" s="1"/>
  <c r="AA871" i="1" s="1"/>
  <c r="AA872" i="1" s="1"/>
  <c r="AA873" i="1" s="1"/>
  <c r="AA874" i="1" s="1"/>
  <c r="AA875" i="1" s="1"/>
  <c r="AA876" i="1" s="1"/>
  <c r="AA877" i="1" s="1"/>
  <c r="AA878" i="1" s="1"/>
  <c r="AA879" i="1" s="1"/>
  <c r="AA880" i="1" s="1"/>
  <c r="AA881" i="1" s="1"/>
  <c r="AA882" i="1" s="1"/>
  <c r="AA883" i="1" s="1"/>
  <c r="AA884" i="1" s="1"/>
  <c r="AA885" i="1" s="1"/>
  <c r="AA886" i="1" s="1"/>
  <c r="AA887" i="1" s="1"/>
  <c r="AA888" i="1" s="1"/>
  <c r="AA889" i="1" s="1"/>
  <c r="AA890" i="1" s="1"/>
  <c r="AA891" i="1" s="1"/>
  <c r="AA892" i="1" s="1"/>
  <c r="AA893" i="1" s="1"/>
  <c r="AA894" i="1" s="1"/>
  <c r="AA895" i="1" s="1"/>
  <c r="AA896" i="1" s="1"/>
  <c r="AA897" i="1" s="1"/>
  <c r="AA898" i="1" s="1"/>
  <c r="AA899" i="1" s="1"/>
  <c r="AA900" i="1" s="1"/>
  <c r="AA901" i="1" s="1"/>
  <c r="AA902" i="1" s="1"/>
  <c r="AA903" i="1" s="1"/>
  <c r="AA904" i="1" s="1"/>
  <c r="AA905" i="1" s="1"/>
  <c r="AA906" i="1" s="1"/>
  <c r="AA907" i="1" s="1"/>
  <c r="AA908" i="1" s="1"/>
  <c r="AA909" i="1" s="1"/>
  <c r="AA910" i="1" s="1"/>
  <c r="AA911" i="1" s="1"/>
  <c r="AA912" i="1" s="1"/>
  <c r="AA913" i="1" s="1"/>
  <c r="AA914" i="1" s="1"/>
  <c r="AA915" i="1" s="1"/>
  <c r="AA916" i="1" s="1"/>
  <c r="AA917" i="1" s="1"/>
  <c r="AA918" i="1" s="1"/>
  <c r="AA919" i="1" s="1"/>
  <c r="AA920" i="1" s="1"/>
  <c r="AA921" i="1" s="1"/>
  <c r="AA922" i="1" s="1"/>
  <c r="AA923" i="1" s="1"/>
  <c r="AA924" i="1" s="1"/>
  <c r="AA925" i="1" s="1"/>
  <c r="AA926" i="1" s="1"/>
  <c r="AA927" i="1" s="1"/>
  <c r="AA928" i="1" s="1"/>
  <c r="AA929" i="1" s="1"/>
  <c r="AA930" i="1" s="1"/>
  <c r="AA931" i="1" s="1"/>
  <c r="AA932" i="1" s="1"/>
  <c r="AA933" i="1" s="1"/>
  <c r="AA934" i="1" s="1"/>
  <c r="AA935" i="1" s="1"/>
  <c r="AA936" i="1" s="1"/>
  <c r="AA937" i="1" s="1"/>
  <c r="AA938" i="1" s="1"/>
  <c r="AA939" i="1" s="1"/>
  <c r="AA940" i="1" s="1"/>
  <c r="AA941" i="1" s="1"/>
  <c r="AA942" i="1" s="1"/>
  <c r="AA943" i="1" s="1"/>
  <c r="AA944" i="1" s="1"/>
  <c r="AA945" i="1" s="1"/>
  <c r="AA946" i="1" s="1"/>
  <c r="AA947" i="1" s="1"/>
  <c r="AA948" i="1" s="1"/>
  <c r="AA949" i="1" s="1"/>
  <c r="AA950" i="1" s="1"/>
  <c r="AA951" i="1" s="1"/>
  <c r="AA952" i="1" s="1"/>
  <c r="AA953" i="1" s="1"/>
  <c r="AA954" i="1" s="1"/>
  <c r="AA955" i="1" s="1"/>
  <c r="AA956" i="1" s="1"/>
  <c r="AA957" i="1" s="1"/>
  <c r="AA958" i="1" s="1"/>
  <c r="AA959" i="1" s="1"/>
  <c r="AA960" i="1" s="1"/>
  <c r="AA961" i="1" s="1"/>
  <c r="AA962" i="1" s="1"/>
  <c r="AA963" i="1" s="1"/>
  <c r="AA964" i="1" s="1"/>
  <c r="AA965" i="1" s="1"/>
  <c r="AA966" i="1" s="1"/>
  <c r="AA967" i="1" s="1"/>
  <c r="AA968" i="1" s="1"/>
  <c r="AA969" i="1" s="1"/>
  <c r="AA970" i="1" s="1"/>
  <c r="AA971" i="1" s="1"/>
  <c r="AA972" i="1" s="1"/>
  <c r="AA973" i="1" s="1"/>
  <c r="AA974" i="1" s="1"/>
  <c r="AA975" i="1" s="1"/>
  <c r="AA976" i="1" s="1"/>
  <c r="AA977" i="1" s="1"/>
  <c r="AA978" i="1" s="1"/>
  <c r="AA979" i="1" s="1"/>
  <c r="AA980" i="1" s="1"/>
  <c r="AA981" i="1" s="1"/>
  <c r="AA982" i="1" s="1"/>
  <c r="AA983" i="1" s="1"/>
  <c r="AA984" i="1" s="1"/>
  <c r="AA985" i="1" s="1"/>
  <c r="AA986" i="1" s="1"/>
  <c r="AA987" i="1" s="1"/>
  <c r="AA988" i="1" s="1"/>
  <c r="AA989" i="1" s="1"/>
  <c r="AA990" i="1" s="1"/>
  <c r="AA991" i="1" s="1"/>
  <c r="AA992" i="1" s="1"/>
  <c r="AA993" i="1" s="1"/>
  <c r="AA994" i="1" s="1"/>
  <c r="AA995" i="1" s="1"/>
  <c r="AA996" i="1" s="1"/>
  <c r="AA997" i="1" s="1"/>
  <c r="AA998" i="1" s="1"/>
  <c r="AA999" i="1" s="1"/>
  <c r="AA1000" i="1" s="1"/>
  <c r="AA1001" i="1" s="1"/>
  <c r="AA1002" i="1" s="1"/>
  <c r="AA1003" i="1" s="1"/>
  <c r="AA1004" i="1" s="1"/>
  <c r="AA1005" i="1" s="1"/>
  <c r="AA1006" i="1" s="1"/>
  <c r="AA1007" i="1" s="1"/>
  <c r="AA1008" i="1" s="1"/>
  <c r="AA1009" i="1" s="1"/>
  <c r="AA1010" i="1" s="1"/>
  <c r="AA1011" i="1" s="1"/>
  <c r="AA1012" i="1" s="1"/>
  <c r="AA1013" i="1" s="1"/>
  <c r="AA1014" i="1" s="1"/>
  <c r="AA1015" i="1" s="1"/>
  <c r="AA1016" i="1" s="1"/>
  <c r="AA1017" i="1" s="1"/>
  <c r="AA1018" i="1" s="1"/>
  <c r="AA1019" i="1" s="1"/>
  <c r="AA1020" i="1" s="1"/>
  <c r="AA1021" i="1" s="1"/>
  <c r="AA1022" i="1" s="1"/>
  <c r="AA1023" i="1" s="1"/>
  <c r="AA1024" i="1" s="1"/>
  <c r="AA1025" i="1" s="1"/>
  <c r="AA1026" i="1" s="1"/>
  <c r="AA1027" i="1" s="1"/>
  <c r="AA1028" i="1" s="1"/>
  <c r="AA1029" i="1" s="1"/>
  <c r="AA1030" i="1" s="1"/>
  <c r="AA1031" i="1" s="1"/>
  <c r="AA1032" i="1" s="1"/>
  <c r="AA1033" i="1" s="1"/>
  <c r="AA1034" i="1" s="1"/>
  <c r="AA1035" i="1" s="1"/>
  <c r="AA1036" i="1" s="1"/>
  <c r="AA1037" i="1" s="1"/>
  <c r="AA1038" i="1" s="1"/>
  <c r="AA1039" i="1" s="1"/>
  <c r="AA1040" i="1" s="1"/>
  <c r="AA1041" i="1" s="1"/>
  <c r="AA1042" i="1" s="1"/>
  <c r="AA1043" i="1" s="1"/>
  <c r="AA1044" i="1" s="1"/>
  <c r="AA1045" i="1" s="1"/>
  <c r="AA1046" i="1" s="1"/>
  <c r="AA1047" i="1" s="1"/>
  <c r="AA1048" i="1" s="1"/>
  <c r="AA1049" i="1" s="1"/>
  <c r="AA1050" i="1" s="1"/>
  <c r="AA1051" i="1" s="1"/>
  <c r="AA1052" i="1" s="1"/>
  <c r="AA1053" i="1" s="1"/>
  <c r="AA1054" i="1" s="1"/>
  <c r="AA1055" i="1" s="1"/>
  <c r="AA1056" i="1" s="1"/>
  <c r="AA1057" i="1" s="1"/>
  <c r="AA1058" i="1" s="1"/>
  <c r="AA1059" i="1" s="1"/>
  <c r="AA1060" i="1" s="1"/>
  <c r="AA1061" i="1" s="1"/>
  <c r="AA1062" i="1" s="1"/>
  <c r="AA1063" i="1" s="1"/>
  <c r="AA1064" i="1" s="1"/>
  <c r="AA1065" i="1" s="1"/>
  <c r="AA1066" i="1" s="1"/>
  <c r="AA1067" i="1" s="1"/>
  <c r="AA1068" i="1" s="1"/>
  <c r="AA1069" i="1" s="1"/>
  <c r="AA1070" i="1" s="1"/>
  <c r="AA1071" i="1" s="1"/>
  <c r="AA1072" i="1" s="1"/>
  <c r="AA1073" i="1" s="1"/>
  <c r="AA1074" i="1" s="1"/>
  <c r="AA1075" i="1" s="1"/>
  <c r="AA1076" i="1" s="1"/>
  <c r="AA1077" i="1" s="1"/>
  <c r="AA1078" i="1" s="1"/>
  <c r="AA1079" i="1" s="1"/>
  <c r="AA1080" i="1" s="1"/>
  <c r="AA1081" i="1" s="1"/>
  <c r="AA1082" i="1" s="1"/>
  <c r="AA1083" i="1" s="1"/>
  <c r="AA1084" i="1" s="1"/>
  <c r="AA1085" i="1" s="1"/>
  <c r="AA1086" i="1" s="1"/>
  <c r="AA1087" i="1" s="1"/>
  <c r="AA1088" i="1" s="1"/>
  <c r="AA1089" i="1" s="1"/>
  <c r="AA1090" i="1" s="1"/>
  <c r="AA1091" i="1" s="1"/>
  <c r="AA1092" i="1" s="1"/>
  <c r="AA1093" i="1" s="1"/>
  <c r="AA1094" i="1" s="1"/>
  <c r="AA1095" i="1" s="1"/>
  <c r="AA1096" i="1" s="1"/>
  <c r="AA1097" i="1" s="1"/>
  <c r="AA1098" i="1" s="1"/>
  <c r="AA1099" i="1" s="1"/>
  <c r="AA1100" i="1" s="1"/>
  <c r="AA1101" i="1" s="1"/>
  <c r="AA1102" i="1" s="1"/>
  <c r="AA1103" i="1" s="1"/>
  <c r="AA1104" i="1" s="1"/>
  <c r="AA1105" i="1" s="1"/>
  <c r="AA1106" i="1" s="1"/>
  <c r="AA1107" i="1" s="1"/>
  <c r="AA1108" i="1" s="1"/>
  <c r="AA1109" i="1" s="1"/>
  <c r="AA1110" i="1" s="1"/>
  <c r="AA1111" i="1" s="1"/>
  <c r="AA1112" i="1" s="1"/>
  <c r="AA1113" i="1" s="1"/>
  <c r="AA1114" i="1" s="1"/>
  <c r="AA1115" i="1" s="1"/>
  <c r="AA1116" i="1" s="1"/>
  <c r="X68" i="1"/>
  <c r="AD67" i="1"/>
  <c r="AA1117" i="1" l="1"/>
  <c r="X69" i="1"/>
  <c r="AD68" i="1"/>
  <c r="AA1118" i="1" l="1"/>
  <c r="AA1119" i="1" s="1"/>
  <c r="AA1120" i="1" s="1"/>
  <c r="AA1121" i="1" s="1"/>
  <c r="AA1122" i="1" s="1"/>
  <c r="AA1123" i="1" s="1"/>
  <c r="AA1124" i="1" s="1"/>
  <c r="AA1125" i="1" s="1"/>
  <c r="AA1126" i="1" s="1"/>
  <c r="AA1127" i="1" s="1"/>
  <c r="AA1128" i="1" s="1"/>
  <c r="AA1129" i="1" s="1"/>
  <c r="AA1130" i="1" s="1"/>
  <c r="AA1131" i="1" s="1"/>
  <c r="AA1132" i="1" s="1"/>
  <c r="AA1133" i="1" s="1"/>
  <c r="AA1134" i="1" s="1"/>
  <c r="AA1135" i="1" s="1"/>
  <c r="AA1136" i="1" s="1"/>
  <c r="AA1137" i="1" s="1"/>
  <c r="AA1138" i="1" s="1"/>
  <c r="AA1139" i="1" s="1"/>
  <c r="AA1140" i="1" s="1"/>
  <c r="AA1141" i="1" s="1"/>
  <c r="AA1142" i="1" s="1"/>
  <c r="AA1143" i="1" s="1"/>
  <c r="AA1144" i="1" s="1"/>
  <c r="AA1145" i="1" s="1"/>
  <c r="AA1146" i="1" s="1"/>
  <c r="AA1147" i="1" s="1"/>
  <c r="AA1148" i="1" s="1"/>
  <c r="AA1149" i="1" s="1"/>
  <c r="AA1150" i="1" s="1"/>
  <c r="AA1151" i="1" s="1"/>
  <c r="AA1152" i="1" s="1"/>
  <c r="AA1153" i="1" s="1"/>
  <c r="AA1154" i="1" s="1"/>
  <c r="AA1155" i="1" s="1"/>
  <c r="AA1156" i="1" s="1"/>
  <c r="AA1157" i="1" s="1"/>
  <c r="AA1158" i="1" s="1"/>
  <c r="AA1159" i="1" s="1"/>
  <c r="AA1160" i="1" s="1"/>
  <c r="AA1161" i="1" s="1"/>
  <c r="AA1162" i="1" s="1"/>
  <c r="AA1163" i="1" s="1"/>
  <c r="AA1164" i="1" s="1"/>
  <c r="AA1165" i="1" s="1"/>
  <c r="AA1166" i="1" s="1"/>
  <c r="AA1167" i="1" s="1"/>
  <c r="AA1168" i="1" s="1"/>
  <c r="AA1169" i="1" s="1"/>
  <c r="AA1170" i="1" s="1"/>
  <c r="AA1171" i="1" s="1"/>
  <c r="AA1172" i="1" s="1"/>
  <c r="AA1173" i="1" s="1"/>
  <c r="AA1174" i="1" s="1"/>
  <c r="AA1175" i="1" s="1"/>
  <c r="AA1176" i="1" s="1"/>
  <c r="AA1177" i="1" s="1"/>
  <c r="AA1178" i="1" s="1"/>
  <c r="AA1179" i="1" s="1"/>
  <c r="X70" i="1"/>
  <c r="AD69" i="1"/>
  <c r="AA1180" i="1" l="1"/>
  <c r="X71" i="1"/>
  <c r="AD70" i="1"/>
  <c r="AA1181" i="1" l="1"/>
  <c r="X72" i="1"/>
  <c r="AD71" i="1"/>
  <c r="AA1182" i="1" l="1"/>
  <c r="X73" i="1"/>
  <c r="AD72" i="1"/>
  <c r="AA1183" i="1" l="1"/>
  <c r="X74" i="1"/>
  <c r="AD73" i="1"/>
  <c r="AA1184" i="1" l="1"/>
  <c r="X75" i="1"/>
  <c r="AD74" i="1"/>
  <c r="X76" i="1" l="1"/>
  <c r="AD75" i="1"/>
  <c r="X77" i="1" l="1"/>
  <c r="AD76" i="1"/>
  <c r="X78" i="1" l="1"/>
  <c r="AD77" i="1"/>
  <c r="X79" i="1" l="1"/>
  <c r="AD78" i="1"/>
  <c r="X80" i="1" l="1"/>
  <c r="AD79" i="1"/>
  <c r="X81" i="1" l="1"/>
  <c r="AD80" i="1"/>
  <c r="X82" i="1" l="1"/>
  <c r="AD81" i="1"/>
  <c r="X83" i="1" l="1"/>
  <c r="AD82" i="1"/>
  <c r="X84" i="1" l="1"/>
  <c r="AD83" i="1"/>
  <c r="X85" i="1" l="1"/>
  <c r="AD84" i="1"/>
  <c r="X86" i="1" l="1"/>
  <c r="AD85" i="1"/>
  <c r="X87" i="1" l="1"/>
  <c r="AD86" i="1"/>
  <c r="X88" i="1" l="1"/>
  <c r="AD87" i="1"/>
  <c r="X89" i="1" l="1"/>
  <c r="AD88" i="1"/>
  <c r="X90" i="1" l="1"/>
  <c r="AD89" i="1"/>
  <c r="X91" i="1" l="1"/>
  <c r="AD90" i="1"/>
  <c r="X92" i="1" l="1"/>
  <c r="AD91" i="1"/>
  <c r="X93" i="1" l="1"/>
  <c r="AD92" i="1"/>
  <c r="X94" i="1" l="1"/>
  <c r="AD93" i="1"/>
  <c r="X95" i="1" l="1"/>
  <c r="AD94" i="1"/>
  <c r="X96" i="1" l="1"/>
  <c r="AD95" i="1"/>
  <c r="X97" i="1" l="1"/>
  <c r="AD96" i="1"/>
  <c r="X98" i="1" l="1"/>
  <c r="AD97" i="1"/>
  <c r="X99" i="1" l="1"/>
  <c r="AD98" i="1"/>
  <c r="X100" i="1" l="1"/>
  <c r="AD99" i="1"/>
  <c r="X101" i="1" l="1"/>
  <c r="AD100" i="1"/>
  <c r="X102" i="1" l="1"/>
  <c r="AD101" i="1"/>
  <c r="X103" i="1" l="1"/>
  <c r="AD102" i="1"/>
  <c r="X104" i="1" l="1"/>
  <c r="AD103" i="1"/>
  <c r="X105" i="1" l="1"/>
  <c r="AD104" i="1"/>
  <c r="X106" i="1" l="1"/>
  <c r="X107" i="1" s="1"/>
  <c r="AD105" i="1"/>
  <c r="X108" i="1" l="1"/>
  <c r="AD107" i="1"/>
  <c r="AD106" i="1"/>
  <c r="X109" i="1" l="1"/>
  <c r="AD108" i="1"/>
  <c r="AD109" i="1" l="1"/>
  <c r="X110" i="1"/>
  <c r="X111" i="1" l="1"/>
  <c r="AD110" i="1"/>
  <c r="AD111" i="1" l="1"/>
  <c r="X112" i="1"/>
  <c r="X113" i="1" l="1"/>
  <c r="AD112" i="1"/>
  <c r="X114" i="1" l="1"/>
  <c r="AD113" i="1"/>
  <c r="X115" i="1" l="1"/>
  <c r="AD114" i="1"/>
  <c r="AD115" i="1" l="1"/>
  <c r="X116" i="1"/>
  <c r="X117" i="1" l="1"/>
  <c r="AD116" i="1"/>
  <c r="X118" i="1" l="1"/>
  <c r="AD117" i="1"/>
  <c r="X119" i="1" l="1"/>
  <c r="X120" i="1" s="1"/>
  <c r="AD118" i="1"/>
  <c r="X121" i="1" l="1"/>
  <c r="AD120" i="1"/>
  <c r="AD119" i="1"/>
  <c r="X122" i="1" l="1"/>
  <c r="AD121" i="1"/>
  <c r="X123" i="1" l="1"/>
  <c r="X124" i="1" s="1"/>
  <c r="AD122" i="1"/>
  <c r="AD124" i="1" l="1"/>
  <c r="X125" i="1"/>
  <c r="AD123" i="1"/>
  <c r="AD125" i="1" l="1"/>
  <c r="X126" i="1"/>
  <c r="AD126" i="1" l="1"/>
  <c r="X127" i="1"/>
  <c r="X128" i="1" l="1"/>
  <c r="AD127" i="1"/>
  <c r="AD128" i="1" l="1"/>
  <c r="X129" i="1"/>
  <c r="AD129" i="1" l="1"/>
  <c r="X130" i="1"/>
  <c r="AD130" i="1" l="1"/>
  <c r="X131" i="1"/>
  <c r="X132" i="1" l="1"/>
  <c r="AD131" i="1"/>
  <c r="X133" i="1" l="1"/>
  <c r="AD132" i="1"/>
  <c r="AD133" i="1" l="1"/>
  <c r="X134" i="1"/>
  <c r="X135" i="1" l="1"/>
  <c r="AD134" i="1"/>
  <c r="X136" i="1" l="1"/>
  <c r="AD135" i="1"/>
  <c r="X137" i="1" l="1"/>
  <c r="AD136" i="1"/>
  <c r="X138" i="1" l="1"/>
  <c r="AD137" i="1"/>
  <c r="X139" i="1" l="1"/>
  <c r="AD139" i="1" s="1"/>
  <c r="AD138" i="1"/>
  <c r="X140" i="1" l="1"/>
  <c r="X141" i="1" l="1"/>
  <c r="AD140" i="1"/>
  <c r="X142" i="1" l="1"/>
  <c r="AD141" i="1"/>
  <c r="X143" i="1" l="1"/>
  <c r="AD142" i="1"/>
  <c r="X144" i="1" l="1"/>
  <c r="AD143" i="1"/>
  <c r="X145" i="1" l="1"/>
  <c r="AD145" i="1" s="1"/>
  <c r="AD144" i="1"/>
  <c r="X146" i="1" l="1"/>
  <c r="AD146" i="1" s="1"/>
  <c r="X147" i="1" l="1"/>
  <c r="AD147" i="1" l="1"/>
  <c r="X148" i="1"/>
  <c r="X149" i="1" l="1"/>
  <c r="AD148" i="1"/>
  <c r="AD149" i="1" l="1"/>
  <c r="X150" i="1"/>
  <c r="X151" i="1" l="1"/>
  <c r="AD150" i="1"/>
  <c r="X152" i="1" l="1"/>
  <c r="AD151" i="1"/>
  <c r="AD152" i="1" l="1"/>
  <c r="X153" i="1"/>
  <c r="AD153" i="1" l="1"/>
  <c r="X154" i="1"/>
  <c r="X155" i="1" l="1"/>
  <c r="AD154" i="1"/>
  <c r="X156" i="1" l="1"/>
  <c r="AD155" i="1"/>
  <c r="X157" i="1" l="1"/>
  <c r="AD156" i="1"/>
  <c r="AD157" i="1" l="1"/>
  <c r="X158" i="1"/>
  <c r="X159" i="1" l="1"/>
  <c r="AD158" i="1"/>
  <c r="AD159" i="1" l="1"/>
  <c r="X160" i="1"/>
  <c r="AD160" i="1" l="1"/>
  <c r="X161" i="1"/>
  <c r="AD161" i="1" l="1"/>
  <c r="X162" i="1"/>
  <c r="X163" i="1" l="1"/>
  <c r="AD162" i="1"/>
  <c r="AD163" i="1" l="1"/>
  <c r="X164" i="1"/>
  <c r="X165" i="1" l="1"/>
  <c r="AD164" i="1"/>
  <c r="AD165" i="1" l="1"/>
  <c r="X166" i="1"/>
  <c r="X167" i="1" l="1"/>
  <c r="AD166" i="1"/>
  <c r="AD167" i="1" l="1"/>
  <c r="X168" i="1"/>
  <c r="X169" i="1" l="1"/>
  <c r="AD168" i="1"/>
  <c r="AD169" i="1" l="1"/>
  <c r="X170" i="1"/>
  <c r="X171" i="1" l="1"/>
  <c r="AD170" i="1"/>
  <c r="AD171" i="1" l="1"/>
  <c r="X172" i="1"/>
  <c r="X173" i="1" l="1"/>
  <c r="AD172" i="1"/>
  <c r="AD173" i="1" l="1"/>
  <c r="X174" i="1"/>
  <c r="X175" i="1" l="1"/>
  <c r="AD174" i="1"/>
  <c r="AD175" i="1" l="1"/>
  <c r="X176" i="1"/>
  <c r="AD176" i="1" l="1"/>
  <c r="X177" i="1"/>
  <c r="X178" i="1" l="1"/>
  <c r="AD177" i="1"/>
  <c r="X179" i="1" l="1"/>
  <c r="AD178" i="1"/>
  <c r="X180" i="1" l="1"/>
  <c r="AD179" i="1"/>
  <c r="X181" i="1" l="1"/>
  <c r="AD180" i="1"/>
  <c r="X182" i="1" l="1"/>
  <c r="AD181" i="1"/>
  <c r="X183" i="1" l="1"/>
  <c r="AD182" i="1"/>
  <c r="AD183" i="1" l="1"/>
  <c r="X184" i="1"/>
  <c r="X185" i="1" l="1"/>
  <c r="AD184" i="1"/>
  <c r="X186" i="1" l="1"/>
  <c r="X187" i="1" s="1"/>
  <c r="AD185" i="1"/>
  <c r="X188" i="1" l="1"/>
  <c r="X189" i="1" s="1"/>
  <c r="X190" i="1" s="1"/>
  <c r="X191" i="1" s="1"/>
  <c r="X192" i="1" s="1"/>
  <c r="X193" i="1" s="1"/>
  <c r="X194" i="1" s="1"/>
  <c r="AD187" i="1"/>
  <c r="AD186" i="1"/>
  <c r="X195" i="1" l="1"/>
  <c r="AD194" i="1"/>
  <c r="AD188" i="1"/>
  <c r="X196" i="1" l="1"/>
  <c r="AD195" i="1"/>
  <c r="AD193" i="1"/>
  <c r="AD189" i="1"/>
  <c r="X197" i="1" l="1"/>
  <c r="AD196" i="1"/>
  <c r="AD190" i="1"/>
  <c r="X198" i="1" l="1"/>
  <c r="AD197" i="1"/>
  <c r="AD192" i="1"/>
  <c r="AD191" i="1"/>
  <c r="X199" i="1" l="1"/>
  <c r="AD198" i="1"/>
  <c r="X200" i="1" l="1"/>
  <c r="AD199" i="1"/>
  <c r="X201" i="1" l="1"/>
  <c r="AD200" i="1"/>
  <c r="X202" i="1" l="1"/>
  <c r="AD201" i="1"/>
  <c r="X203" i="1" l="1"/>
  <c r="AD202" i="1"/>
  <c r="AD203" i="1" l="1"/>
  <c r="X204" i="1"/>
  <c r="AD204" i="1" l="1"/>
  <c r="X205" i="1"/>
  <c r="X206" i="1" l="1"/>
  <c r="AD205" i="1"/>
  <c r="X207" i="1" l="1"/>
  <c r="AD206" i="1"/>
  <c r="X208" i="1" l="1"/>
  <c r="AD207" i="1"/>
  <c r="AD208" i="1" l="1"/>
  <c r="X209" i="1"/>
  <c r="X210" i="1" l="1"/>
  <c r="AD209" i="1"/>
  <c r="X211" i="1" l="1"/>
  <c r="AD210" i="1"/>
  <c r="X212" i="1" l="1"/>
  <c r="AD211" i="1"/>
  <c r="X213" i="1" l="1"/>
  <c r="AD212" i="1"/>
  <c r="X214" i="1" l="1"/>
  <c r="AD213" i="1"/>
  <c r="X215" i="1" l="1"/>
  <c r="AD214" i="1"/>
  <c r="X216" i="1" l="1"/>
  <c r="AD216" i="1" s="1"/>
  <c r="AD215" i="1"/>
  <c r="X217" i="1" l="1"/>
  <c r="AD217" i="1" s="1"/>
  <c r="X218" i="1" l="1"/>
  <c r="AD218" i="1" s="1"/>
  <c r="X219" i="1" l="1"/>
  <c r="AD219" i="1" s="1"/>
  <c r="X220" i="1" l="1"/>
  <c r="X221" i="1" s="1"/>
  <c r="X222" i="1" l="1"/>
  <c r="AD221" i="1"/>
  <c r="AD220" i="1"/>
  <c r="X223" i="1" l="1"/>
  <c r="AD222" i="1"/>
  <c r="X224" i="1" l="1"/>
  <c r="AD223" i="1"/>
  <c r="X225" i="1" l="1"/>
  <c r="AD224" i="1"/>
  <c r="AD225" i="1" l="1"/>
  <c r="X226" i="1"/>
  <c r="AD226" i="1" l="1"/>
  <c r="X227" i="1"/>
  <c r="X228" i="1" l="1"/>
  <c r="AD227" i="1"/>
  <c r="X229" i="1" l="1"/>
  <c r="AD228" i="1"/>
  <c r="X230" i="1" l="1"/>
  <c r="AD229" i="1"/>
  <c r="X231" i="1" l="1"/>
  <c r="AD230" i="1"/>
  <c r="AD231" i="1" l="1"/>
  <c r="X232" i="1"/>
  <c r="AD232" i="1" l="1"/>
  <c r="X233" i="1"/>
  <c r="X234" i="1" l="1"/>
  <c r="AD233" i="1"/>
  <c r="X235" i="1" l="1"/>
  <c r="AD234" i="1"/>
  <c r="X236" i="1" l="1"/>
  <c r="AD235" i="1"/>
  <c r="X237" i="1" l="1"/>
  <c r="AD236" i="1"/>
  <c r="X238" i="1" l="1"/>
  <c r="AD237" i="1"/>
  <c r="X239" i="1" l="1"/>
  <c r="AD238" i="1"/>
  <c r="X240" i="1" l="1"/>
  <c r="AD239" i="1"/>
  <c r="X241" i="1" l="1"/>
  <c r="AD240" i="1"/>
  <c r="X242" i="1" l="1"/>
  <c r="AD241" i="1"/>
  <c r="AD242" i="1" l="1"/>
  <c r="X243" i="1"/>
  <c r="X244" i="1" l="1"/>
  <c r="AD243" i="1"/>
  <c r="X245" i="1" l="1"/>
  <c r="AD244" i="1"/>
  <c r="X246" i="1" l="1"/>
  <c r="AD245" i="1"/>
  <c r="X247" i="1" l="1"/>
  <c r="AD246" i="1"/>
  <c r="X248" i="1" l="1"/>
  <c r="AD247" i="1"/>
  <c r="X249" i="1" l="1"/>
  <c r="AD248" i="1"/>
  <c r="X250" i="1" l="1"/>
  <c r="AD249" i="1"/>
  <c r="X251" i="1" l="1"/>
  <c r="AD250" i="1"/>
  <c r="X252" i="1" l="1"/>
  <c r="AD251" i="1"/>
  <c r="AD252" i="1" l="1"/>
  <c r="X253" i="1"/>
  <c r="AD253" i="1" l="1"/>
  <c r="X254" i="1"/>
  <c r="X255" i="1" l="1"/>
  <c r="AD254" i="1"/>
  <c r="AD255" i="1" l="1"/>
  <c r="X256" i="1"/>
  <c r="X257" i="1" l="1"/>
  <c r="AD256" i="1"/>
  <c r="X258" i="1" l="1"/>
  <c r="AD257" i="1"/>
  <c r="X259" i="1" l="1"/>
  <c r="AD258" i="1"/>
  <c r="X260" i="1" l="1"/>
  <c r="AD259" i="1"/>
  <c r="X261" i="1" l="1"/>
  <c r="AD261" i="1" s="1"/>
  <c r="AD260" i="1"/>
  <c r="X262" i="1" l="1"/>
  <c r="AD262" i="1" s="1"/>
  <c r="X263" i="1" l="1"/>
  <c r="AD263" i="1" s="1"/>
  <c r="X264" i="1" l="1"/>
  <c r="AD264" i="1" s="1"/>
  <c r="X265" i="1" l="1"/>
  <c r="AD265" i="1" s="1"/>
  <c r="X266" i="1" l="1"/>
  <c r="AD266" i="1" s="1"/>
  <c r="X267" i="1" l="1"/>
  <c r="AD267" i="1" s="1"/>
  <c r="X268" i="1" l="1"/>
  <c r="AD268" i="1" s="1"/>
  <c r="X269" i="1" l="1"/>
  <c r="AD269" i="1" s="1"/>
  <c r="X270" i="1" l="1"/>
  <c r="AD270" i="1" s="1"/>
  <c r="X271" i="1" l="1"/>
  <c r="X272" i="1" l="1"/>
  <c r="AD271" i="1"/>
  <c r="X273" i="1" l="1"/>
  <c r="AD272" i="1"/>
  <c r="X274" i="1" l="1"/>
  <c r="AD273" i="1"/>
  <c r="X275" i="1" l="1"/>
  <c r="AD274" i="1"/>
  <c r="X276" i="1" l="1"/>
  <c r="AD275" i="1"/>
  <c r="X277" i="1" l="1"/>
  <c r="AD276" i="1"/>
  <c r="AD277" i="1" l="1"/>
  <c r="X278" i="1"/>
  <c r="X279" i="1" l="1"/>
  <c r="AD278" i="1"/>
  <c r="X280" i="1" l="1"/>
  <c r="AD279" i="1"/>
  <c r="X281" i="1" l="1"/>
  <c r="AD280" i="1"/>
  <c r="AD281" i="1" l="1"/>
  <c r="X282" i="1"/>
  <c r="X283" i="1" l="1"/>
  <c r="AD282" i="1"/>
  <c r="X284" i="1" l="1"/>
  <c r="AD283" i="1"/>
  <c r="X285" i="1" l="1"/>
  <c r="AD284" i="1"/>
  <c r="AD285" i="1" l="1"/>
  <c r="X286" i="1"/>
  <c r="X287" i="1" l="1"/>
  <c r="AD286" i="1"/>
  <c r="X288" i="1" l="1"/>
  <c r="AD287" i="1"/>
  <c r="X289" i="1" l="1"/>
  <c r="AD288" i="1"/>
  <c r="X290" i="1" l="1"/>
  <c r="AD289" i="1"/>
  <c r="X291" i="1" l="1"/>
  <c r="AD290" i="1"/>
  <c r="X292" i="1" l="1"/>
  <c r="AD291" i="1"/>
  <c r="X293" i="1" l="1"/>
  <c r="AD292" i="1"/>
  <c r="X294" i="1" l="1"/>
  <c r="AD293" i="1"/>
  <c r="X295" i="1" l="1"/>
  <c r="AD294" i="1"/>
  <c r="X296" i="1" l="1"/>
  <c r="AD295" i="1"/>
  <c r="X297" i="1" l="1"/>
  <c r="AD296" i="1"/>
  <c r="X298" i="1" l="1"/>
  <c r="AD297" i="1"/>
  <c r="X299" i="1" l="1"/>
  <c r="AD298" i="1"/>
  <c r="X300" i="1" l="1"/>
  <c r="AD299" i="1"/>
  <c r="X301" i="1" l="1"/>
  <c r="AD300" i="1"/>
  <c r="X302" i="1" l="1"/>
  <c r="AD301" i="1"/>
  <c r="X303" i="1" l="1"/>
  <c r="AD302" i="1"/>
  <c r="AD303" i="1" l="1"/>
  <c r="X304" i="1"/>
  <c r="X305" i="1" l="1"/>
  <c r="AD304" i="1"/>
  <c r="X306" i="1" l="1"/>
  <c r="AD305" i="1"/>
  <c r="X307" i="1" l="1"/>
  <c r="X308" i="1" s="1"/>
  <c r="AD306" i="1"/>
  <c r="X309" i="1" l="1"/>
  <c r="AD308" i="1"/>
  <c r="AD307" i="1"/>
  <c r="X310" i="1" l="1"/>
  <c r="AD309" i="1"/>
  <c r="X311" i="1" l="1"/>
  <c r="X312" i="1" s="1"/>
  <c r="AD310" i="1"/>
  <c r="X313" i="1" l="1"/>
  <c r="AD312" i="1"/>
  <c r="AD311" i="1"/>
  <c r="X314" i="1" l="1"/>
  <c r="AD313" i="1"/>
  <c r="X315" i="1" l="1"/>
  <c r="AD314" i="1"/>
  <c r="X316" i="1" l="1"/>
  <c r="AD315" i="1"/>
  <c r="X317" i="1" l="1"/>
  <c r="AD316" i="1"/>
  <c r="X318" i="1" l="1"/>
  <c r="AD317" i="1"/>
  <c r="X319" i="1" l="1"/>
  <c r="X320" i="1" s="1"/>
  <c r="AD318" i="1"/>
  <c r="X321" i="1" l="1"/>
  <c r="AD320" i="1"/>
  <c r="AD319" i="1"/>
  <c r="X322" i="1" l="1"/>
  <c r="AD321" i="1"/>
  <c r="X323" i="1" l="1"/>
  <c r="AD322" i="1"/>
  <c r="X324" i="1" l="1"/>
  <c r="AD323" i="1"/>
  <c r="X325" i="1" l="1"/>
  <c r="AD324" i="1"/>
  <c r="X326" i="1" l="1"/>
  <c r="AD325" i="1"/>
  <c r="X327" i="1" l="1"/>
  <c r="AD326" i="1"/>
  <c r="X328" i="1" l="1"/>
  <c r="AD327" i="1"/>
  <c r="X329" i="1" l="1"/>
  <c r="AD328" i="1"/>
  <c r="X330" i="1" l="1"/>
  <c r="AD329" i="1"/>
  <c r="X331" i="1" l="1"/>
  <c r="AD330" i="1"/>
  <c r="X332" i="1" l="1"/>
  <c r="AD331" i="1"/>
  <c r="X333" i="1" l="1"/>
  <c r="AD332" i="1"/>
  <c r="X334" i="1" l="1"/>
  <c r="AD333" i="1"/>
  <c r="X335" i="1" l="1"/>
  <c r="AD334" i="1"/>
  <c r="X336" i="1" l="1"/>
  <c r="AD335" i="1"/>
  <c r="X337" i="1" l="1"/>
  <c r="AD336" i="1"/>
  <c r="X338" i="1" l="1"/>
  <c r="AD337" i="1"/>
  <c r="X339" i="1" l="1"/>
  <c r="AD338" i="1"/>
  <c r="X340" i="1" l="1"/>
  <c r="AD339" i="1"/>
  <c r="X341" i="1" l="1"/>
  <c r="X342" i="1" s="1"/>
  <c r="X343" i="1" s="1"/>
  <c r="AD340" i="1"/>
  <c r="AD343" i="1" l="1"/>
  <c r="X344" i="1"/>
  <c r="X345" i="1" s="1"/>
  <c r="AD341" i="1"/>
  <c r="X346" i="1" l="1"/>
  <c r="AD345" i="1"/>
  <c r="AD342" i="1"/>
  <c r="X347" i="1" l="1"/>
  <c r="AD346" i="1"/>
  <c r="AD344" i="1"/>
  <c r="AD347" i="1" l="1"/>
  <c r="X348" i="1"/>
  <c r="X349" i="1" l="1"/>
  <c r="AD348" i="1"/>
  <c r="X350" i="1" l="1"/>
  <c r="AD349" i="1"/>
  <c r="X351" i="1" l="1"/>
  <c r="AD350" i="1"/>
  <c r="X352" i="1" l="1"/>
  <c r="AD351" i="1"/>
  <c r="X353" i="1" l="1"/>
  <c r="AD352" i="1"/>
  <c r="X354" i="1" l="1"/>
  <c r="AD353" i="1"/>
  <c r="X355" i="1" l="1"/>
  <c r="AD354" i="1"/>
  <c r="X356" i="1" l="1"/>
  <c r="AD355" i="1"/>
  <c r="X357" i="1" l="1"/>
  <c r="AD356" i="1"/>
  <c r="X358" i="1" l="1"/>
  <c r="AD357" i="1"/>
  <c r="X359" i="1" l="1"/>
  <c r="AD358" i="1"/>
  <c r="X360" i="1" l="1"/>
  <c r="AD359" i="1"/>
  <c r="X361" i="1" l="1"/>
  <c r="AD360" i="1"/>
  <c r="X362" i="1" l="1"/>
  <c r="AD361" i="1"/>
  <c r="X363" i="1" l="1"/>
  <c r="AD362" i="1"/>
  <c r="X364" i="1" l="1"/>
  <c r="AD363" i="1"/>
  <c r="X365" i="1" l="1"/>
  <c r="AD364" i="1"/>
  <c r="X366" i="1" l="1"/>
  <c r="AD365" i="1"/>
  <c r="X367" i="1" l="1"/>
  <c r="AD366" i="1"/>
  <c r="X368" i="1" l="1"/>
  <c r="AD367" i="1"/>
  <c r="X369" i="1" l="1"/>
  <c r="AD368" i="1"/>
  <c r="X370" i="1" l="1"/>
  <c r="AD369" i="1"/>
  <c r="X371" i="1" l="1"/>
  <c r="AD370" i="1"/>
  <c r="X372" i="1" l="1"/>
  <c r="AD371" i="1"/>
  <c r="X373" i="1" l="1"/>
  <c r="AD372" i="1"/>
  <c r="X374" i="1" l="1"/>
  <c r="AD373" i="1"/>
  <c r="X375" i="1" l="1"/>
  <c r="AD374" i="1"/>
  <c r="X376" i="1" l="1"/>
  <c r="AD375" i="1"/>
  <c r="X377" i="1" l="1"/>
  <c r="AD376" i="1"/>
  <c r="X378" i="1" l="1"/>
  <c r="AD377" i="1"/>
  <c r="X379" i="1" l="1"/>
  <c r="AD378" i="1"/>
  <c r="X380" i="1" l="1"/>
  <c r="AD379" i="1"/>
  <c r="X381" i="1" l="1"/>
  <c r="AD380" i="1"/>
  <c r="X382" i="1" l="1"/>
  <c r="AD381" i="1"/>
  <c r="X383" i="1" l="1"/>
  <c r="AD382" i="1"/>
  <c r="AD383" i="1" l="1"/>
  <c r="X384" i="1"/>
  <c r="X385" i="1" l="1"/>
  <c r="AD384" i="1"/>
  <c r="X386" i="1" l="1"/>
  <c r="AD385" i="1"/>
  <c r="X387" i="1" l="1"/>
  <c r="AD386" i="1"/>
  <c r="X388" i="1" l="1"/>
  <c r="AD387" i="1"/>
  <c r="X389" i="1" l="1"/>
  <c r="AD388" i="1"/>
  <c r="X390" i="1" l="1"/>
  <c r="X391" i="1" s="1"/>
  <c r="AD389" i="1"/>
  <c r="X392" i="1" l="1"/>
  <c r="AD391" i="1"/>
  <c r="AD390" i="1"/>
  <c r="X393" i="1" l="1"/>
  <c r="AD392" i="1"/>
  <c r="AD393" i="1" l="1"/>
  <c r="X394" i="1"/>
  <c r="X395" i="1" l="1"/>
  <c r="AD394" i="1"/>
  <c r="X396" i="1" l="1"/>
  <c r="AD395" i="1"/>
  <c r="X397" i="1" l="1"/>
  <c r="AD396" i="1"/>
  <c r="AD397" i="1" l="1"/>
  <c r="X398" i="1"/>
  <c r="X399" i="1" l="1"/>
  <c r="AD398" i="1"/>
  <c r="X400" i="1" l="1"/>
  <c r="AD399" i="1"/>
  <c r="X401" i="1" l="1"/>
  <c r="AD400" i="1"/>
  <c r="X402" i="1" l="1"/>
  <c r="AD401" i="1"/>
  <c r="X403" i="1" l="1"/>
  <c r="AD402" i="1"/>
  <c r="X404" i="1" l="1"/>
  <c r="AD403" i="1"/>
  <c r="X405" i="1" l="1"/>
  <c r="AD404" i="1"/>
  <c r="AD405" i="1" l="1"/>
  <c r="X406" i="1"/>
  <c r="X407" i="1" l="1"/>
  <c r="AD406" i="1"/>
  <c r="AD407" i="1" l="1"/>
  <c r="X408" i="1"/>
  <c r="AD408" i="1" l="1"/>
  <c r="X409" i="1"/>
  <c r="AD409" i="1" l="1"/>
  <c r="X410" i="1"/>
  <c r="X411" i="1" l="1"/>
  <c r="AD410" i="1"/>
  <c r="X412" i="1" l="1"/>
  <c r="AD411" i="1"/>
  <c r="X413" i="1" l="1"/>
  <c r="AD412" i="1"/>
  <c r="AD413" i="1" l="1"/>
  <c r="X414" i="1"/>
  <c r="AD414" i="1" l="1"/>
  <c r="X415" i="1"/>
  <c r="X416" i="1" l="1"/>
  <c r="AD415" i="1"/>
  <c r="X417" i="1" l="1"/>
  <c r="AD416" i="1"/>
  <c r="X418" i="1" l="1"/>
  <c r="AD417" i="1"/>
  <c r="X419" i="1" l="1"/>
  <c r="AD418" i="1"/>
  <c r="X420" i="1" l="1"/>
  <c r="AD419" i="1"/>
  <c r="X421" i="1" l="1"/>
  <c r="AD420" i="1"/>
  <c r="X422" i="1" l="1"/>
  <c r="AD421" i="1"/>
  <c r="X423" i="1" l="1"/>
  <c r="AD422" i="1"/>
  <c r="X424" i="1" l="1"/>
  <c r="AD423" i="1"/>
  <c r="X425" i="1" l="1"/>
  <c r="AD424" i="1"/>
  <c r="X426" i="1" l="1"/>
  <c r="AD425" i="1"/>
  <c r="X427" i="1" l="1"/>
  <c r="AD426" i="1"/>
  <c r="X428" i="1" l="1"/>
  <c r="AD427" i="1"/>
  <c r="X429" i="1" l="1"/>
  <c r="AD428" i="1"/>
  <c r="X430" i="1" l="1"/>
  <c r="AD429" i="1"/>
  <c r="X431" i="1" l="1"/>
  <c r="AD430" i="1"/>
  <c r="X432" i="1" l="1"/>
  <c r="AD431" i="1"/>
  <c r="X433" i="1" l="1"/>
  <c r="AD432" i="1"/>
  <c r="X434" i="1" l="1"/>
  <c r="AD433" i="1"/>
  <c r="X435" i="1" l="1"/>
  <c r="AD434" i="1"/>
  <c r="X436" i="1" l="1"/>
  <c r="AD435" i="1"/>
  <c r="X437" i="1" l="1"/>
  <c r="AD436" i="1"/>
  <c r="X438" i="1" l="1"/>
  <c r="AD437" i="1"/>
  <c r="X439" i="1" l="1"/>
  <c r="AD438" i="1"/>
  <c r="X440" i="1" l="1"/>
  <c r="AD439" i="1"/>
  <c r="X441" i="1" l="1"/>
  <c r="AD440" i="1"/>
  <c r="X442" i="1" l="1"/>
  <c r="AD441" i="1"/>
  <c r="X443" i="1" l="1"/>
  <c r="AD442" i="1"/>
  <c r="AD443" i="1" l="1"/>
  <c r="X444" i="1"/>
  <c r="X445" i="1" l="1"/>
  <c r="AD444" i="1"/>
  <c r="X446" i="1" l="1"/>
  <c r="AD445" i="1"/>
  <c r="X447" i="1" l="1"/>
  <c r="AD446" i="1"/>
  <c r="AD447" i="1" l="1"/>
  <c r="X448" i="1"/>
  <c r="X449" i="1" l="1"/>
  <c r="AD448" i="1"/>
  <c r="X450" i="1" l="1"/>
  <c r="AD449" i="1"/>
  <c r="AD450" i="1" l="1"/>
  <c r="X451" i="1"/>
  <c r="AD451" i="1" l="1"/>
  <c r="X452" i="1"/>
  <c r="AD452" i="1" l="1"/>
  <c r="X453" i="1"/>
  <c r="X454" i="1" l="1"/>
  <c r="AD453" i="1"/>
  <c r="X455" i="1" l="1"/>
  <c r="AD454" i="1"/>
  <c r="AD455" i="1" l="1"/>
  <c r="X456" i="1"/>
  <c r="AD456" i="1" l="1"/>
  <c r="X457" i="1"/>
  <c r="X458" i="1" l="1"/>
  <c r="AD457" i="1"/>
  <c r="X459" i="1" l="1"/>
  <c r="AD458" i="1"/>
  <c r="X460" i="1" l="1"/>
  <c r="AD459" i="1"/>
  <c r="AD460" i="1" l="1"/>
  <c r="X461" i="1"/>
  <c r="X462" i="1" l="1"/>
  <c r="AD461" i="1"/>
  <c r="X463" i="1" l="1"/>
  <c r="AD462" i="1"/>
  <c r="X464" i="1" l="1"/>
  <c r="AD463" i="1"/>
  <c r="X465" i="1" l="1"/>
  <c r="AD464" i="1"/>
  <c r="AD465" i="1" l="1"/>
  <c r="X466" i="1"/>
  <c r="AD466" i="1" l="1"/>
  <c r="X467" i="1"/>
  <c r="AD467" i="1" l="1"/>
  <c r="X468" i="1"/>
  <c r="X469" i="1" s="1"/>
  <c r="X470" i="1" s="1"/>
  <c r="X471" i="1" s="1"/>
  <c r="X472" i="1" s="1"/>
  <c r="X473" i="1" s="1"/>
  <c r="X474" i="1" l="1"/>
  <c r="AD473" i="1"/>
  <c r="AD468" i="1"/>
  <c r="X475" i="1" l="1"/>
  <c r="AD474" i="1"/>
  <c r="AD469" i="1"/>
  <c r="X476" i="1" l="1"/>
  <c r="AD475" i="1"/>
  <c r="AD470" i="1"/>
  <c r="X477" i="1" l="1"/>
  <c r="AD476" i="1"/>
  <c r="AD471" i="1"/>
  <c r="X478" i="1" l="1"/>
  <c r="AD477" i="1"/>
  <c r="AD472" i="1"/>
  <c r="X479" i="1" l="1"/>
  <c r="AD478" i="1"/>
  <c r="X480" i="1" l="1"/>
  <c r="AD479" i="1"/>
  <c r="X481" i="1" l="1"/>
  <c r="AD480" i="1"/>
  <c r="X482" i="1" l="1"/>
  <c r="AD481" i="1"/>
  <c r="X483" i="1" l="1"/>
  <c r="AD482" i="1"/>
  <c r="X484" i="1" l="1"/>
  <c r="AD483" i="1"/>
  <c r="X485" i="1" l="1"/>
  <c r="AD484" i="1"/>
  <c r="X486" i="1" l="1"/>
  <c r="AD485" i="1"/>
  <c r="X487" i="1" l="1"/>
  <c r="AD486" i="1"/>
  <c r="X488" i="1" l="1"/>
  <c r="AD487" i="1"/>
  <c r="X489" i="1" l="1"/>
  <c r="AD488" i="1"/>
  <c r="X490" i="1" l="1"/>
  <c r="AD489" i="1"/>
  <c r="X491" i="1" l="1"/>
  <c r="AD490" i="1"/>
  <c r="X492" i="1" l="1"/>
  <c r="AD491" i="1"/>
  <c r="X493" i="1" l="1"/>
  <c r="AD492" i="1"/>
  <c r="X494" i="1" l="1"/>
  <c r="X495" i="1" s="1"/>
  <c r="X496" i="1" s="1"/>
  <c r="AD493" i="1"/>
  <c r="X497" i="1" l="1"/>
  <c r="AD496" i="1"/>
  <c r="AD495" i="1"/>
  <c r="AD494" i="1"/>
  <c r="X498" i="1" l="1"/>
  <c r="AD497" i="1"/>
  <c r="X499" i="1" l="1"/>
  <c r="AD498" i="1"/>
  <c r="X500" i="1" l="1"/>
  <c r="AD499" i="1"/>
  <c r="X501" i="1" l="1"/>
  <c r="AD500" i="1"/>
  <c r="X502" i="1" l="1"/>
  <c r="AD501" i="1"/>
  <c r="X503" i="1" l="1"/>
  <c r="AD502" i="1"/>
  <c r="X504" i="1" l="1"/>
  <c r="AD503" i="1"/>
  <c r="X505" i="1" l="1"/>
  <c r="X506" i="1" s="1"/>
  <c r="AD504" i="1"/>
  <c r="X507" i="1" l="1"/>
  <c r="AD506" i="1"/>
  <c r="AD505" i="1"/>
  <c r="X508" i="1" l="1"/>
  <c r="AD508" i="1" s="1"/>
  <c r="AD507" i="1"/>
  <c r="X509" i="1" l="1"/>
  <c r="AD509" i="1" s="1"/>
  <c r="X510" i="1" l="1"/>
  <c r="AD510" i="1" l="1"/>
  <c r="X511" i="1"/>
  <c r="X512" i="1" l="1"/>
  <c r="AD511" i="1"/>
  <c r="AD512" i="1" l="1"/>
  <c r="X513" i="1"/>
  <c r="AD513" i="1" l="1"/>
  <c r="X514" i="1"/>
  <c r="X515" i="1" l="1"/>
  <c r="AD514" i="1"/>
  <c r="X516" i="1" l="1"/>
  <c r="AD515" i="1"/>
  <c r="X517" i="1" l="1"/>
  <c r="AD516" i="1"/>
  <c r="X518" i="1" l="1"/>
  <c r="AD517" i="1"/>
  <c r="X519" i="1" l="1"/>
  <c r="AD518" i="1"/>
  <c r="X520" i="1" l="1"/>
  <c r="AD519" i="1"/>
  <c r="AD520" i="1" l="1"/>
  <c r="X521" i="1"/>
  <c r="X522" i="1" l="1"/>
  <c r="AD521" i="1"/>
  <c r="X523" i="1" l="1"/>
  <c r="AD522" i="1"/>
  <c r="X524" i="1" l="1"/>
  <c r="AD523" i="1"/>
  <c r="AD524" i="1" l="1"/>
  <c r="X525" i="1"/>
  <c r="X526" i="1" l="1"/>
  <c r="AD525" i="1"/>
  <c r="X527" i="1" l="1"/>
  <c r="AD526" i="1"/>
  <c r="X528" i="1" l="1"/>
  <c r="AD527" i="1"/>
  <c r="AD528" i="1" l="1"/>
  <c r="X529" i="1"/>
  <c r="X530" i="1" l="1"/>
  <c r="AD529" i="1"/>
  <c r="X531" i="1" l="1"/>
  <c r="AD530" i="1"/>
  <c r="X532" i="1" l="1"/>
  <c r="AD531" i="1"/>
  <c r="X533" i="1" l="1"/>
  <c r="AD532" i="1"/>
  <c r="X534" i="1" l="1"/>
  <c r="AD533" i="1"/>
  <c r="X535" i="1" l="1"/>
  <c r="AD534" i="1"/>
  <c r="X536" i="1" l="1"/>
  <c r="AD535" i="1"/>
  <c r="X537" i="1" l="1"/>
  <c r="AD537" i="1" s="1"/>
  <c r="AD536" i="1"/>
  <c r="X538" i="1" l="1"/>
  <c r="AD538" i="1" s="1"/>
  <c r="X539" i="1" l="1"/>
  <c r="AD539" i="1" s="1"/>
  <c r="X540" i="1" l="1"/>
  <c r="AD540" i="1" s="1"/>
  <c r="X541" i="1" l="1"/>
  <c r="AD541" i="1" s="1"/>
  <c r="X542" i="1" l="1"/>
  <c r="X543" i="1" l="1"/>
  <c r="AD542" i="1"/>
  <c r="X544" i="1" l="1"/>
  <c r="AD543" i="1"/>
  <c r="X545" i="1" l="1"/>
  <c r="AD544" i="1"/>
  <c r="X546" i="1" l="1"/>
  <c r="AD545" i="1"/>
  <c r="X547" i="1" l="1"/>
  <c r="AD546" i="1"/>
  <c r="X548" i="1" l="1"/>
  <c r="AD547" i="1"/>
  <c r="X549" i="1" l="1"/>
  <c r="AD548" i="1"/>
  <c r="X550" i="1" l="1"/>
  <c r="AD549" i="1"/>
  <c r="X551" i="1" l="1"/>
  <c r="AD550" i="1"/>
  <c r="X552" i="1" l="1"/>
  <c r="AD551" i="1"/>
  <c r="X553" i="1" l="1"/>
  <c r="AD552" i="1"/>
  <c r="X554" i="1" l="1"/>
  <c r="AD553" i="1"/>
  <c r="X555" i="1" l="1"/>
  <c r="AD554" i="1"/>
  <c r="X556" i="1" l="1"/>
  <c r="AD555" i="1"/>
  <c r="X557" i="1" l="1"/>
  <c r="AD556" i="1"/>
  <c r="X558" i="1" l="1"/>
  <c r="AD557" i="1"/>
  <c r="X559" i="1" l="1"/>
  <c r="AD558" i="1"/>
  <c r="X560" i="1" l="1"/>
  <c r="AD559" i="1"/>
  <c r="X561" i="1" l="1"/>
  <c r="AD560" i="1"/>
  <c r="X562" i="1" l="1"/>
  <c r="AD561" i="1"/>
  <c r="X563" i="1" l="1"/>
  <c r="AD562" i="1"/>
  <c r="X564" i="1" l="1"/>
  <c r="AD563" i="1"/>
  <c r="X565" i="1" l="1"/>
  <c r="AD564" i="1"/>
  <c r="X566" i="1" l="1"/>
  <c r="AD565" i="1"/>
  <c r="X567" i="1" l="1"/>
  <c r="AD566" i="1"/>
  <c r="X568" i="1" l="1"/>
  <c r="AD567" i="1"/>
  <c r="X569" i="1" l="1"/>
  <c r="AD568" i="1"/>
  <c r="X570" i="1" l="1"/>
  <c r="AD569" i="1"/>
  <c r="X571" i="1" l="1"/>
  <c r="AD570" i="1"/>
  <c r="X572" i="1" l="1"/>
  <c r="AD571" i="1"/>
  <c r="X573" i="1" l="1"/>
  <c r="AD572" i="1"/>
  <c r="X574" i="1" l="1"/>
  <c r="AD573" i="1"/>
  <c r="X575" i="1" l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AD574" i="1"/>
  <c r="X590" i="1" l="1"/>
  <c r="AD589" i="1"/>
  <c r="AD575" i="1"/>
  <c r="X591" i="1" l="1"/>
  <c r="AD590" i="1"/>
  <c r="AD576" i="1"/>
  <c r="X592" i="1" l="1"/>
  <c r="AD591" i="1"/>
  <c r="AD577" i="1"/>
  <c r="X593" i="1" l="1"/>
  <c r="AD592" i="1"/>
  <c r="AD578" i="1"/>
  <c r="X594" i="1" l="1"/>
  <c r="AD593" i="1"/>
  <c r="AD579" i="1"/>
  <c r="X595" i="1" l="1"/>
  <c r="AD594" i="1"/>
  <c r="AD580" i="1"/>
  <c r="X596" i="1" l="1"/>
  <c r="AD595" i="1"/>
  <c r="AD581" i="1"/>
  <c r="X597" i="1" l="1"/>
  <c r="AD596" i="1"/>
  <c r="AD582" i="1"/>
  <c r="X598" i="1" l="1"/>
  <c r="AD597" i="1"/>
  <c r="AD583" i="1"/>
  <c r="X599" i="1" l="1"/>
  <c r="AD598" i="1"/>
  <c r="AD584" i="1"/>
  <c r="X600" i="1" l="1"/>
  <c r="AD599" i="1"/>
  <c r="AD585" i="1"/>
  <c r="X601" i="1" l="1"/>
  <c r="AD600" i="1"/>
  <c r="AD586" i="1"/>
  <c r="X602" i="1" l="1"/>
  <c r="AD601" i="1"/>
  <c r="AD588" i="1"/>
  <c r="AD587" i="1"/>
  <c r="X603" i="1" l="1"/>
  <c r="AD602" i="1"/>
  <c r="X604" i="1" l="1"/>
  <c r="AD603" i="1"/>
  <c r="X605" i="1" l="1"/>
  <c r="AD604" i="1"/>
  <c r="X606" i="1" l="1"/>
  <c r="AD605" i="1"/>
  <c r="X607" i="1" l="1"/>
  <c r="AD606" i="1"/>
  <c r="X608" i="1" l="1"/>
  <c r="AD607" i="1"/>
  <c r="AD608" i="1" l="1"/>
  <c r="X609" i="1"/>
  <c r="X610" i="1" l="1"/>
  <c r="AD609" i="1"/>
  <c r="X611" i="1" l="1"/>
  <c r="AD610" i="1"/>
  <c r="X612" i="1" l="1"/>
  <c r="AD611" i="1"/>
  <c r="X613" i="1" l="1"/>
  <c r="AD612" i="1"/>
  <c r="X614" i="1" l="1"/>
  <c r="AD613" i="1"/>
  <c r="X615" i="1" l="1"/>
  <c r="AD614" i="1"/>
  <c r="X616" i="1" l="1"/>
  <c r="AD615" i="1"/>
  <c r="X617" i="1" l="1"/>
  <c r="AD616" i="1"/>
  <c r="X618" i="1" l="1"/>
  <c r="AD617" i="1"/>
  <c r="AD618" i="1" l="1"/>
  <c r="X619" i="1"/>
  <c r="AD619" i="1" l="1"/>
  <c r="X620" i="1"/>
  <c r="X621" i="1" l="1"/>
  <c r="AD620" i="1"/>
  <c r="X622" i="1" l="1"/>
  <c r="AD621" i="1"/>
  <c r="X623" i="1" l="1"/>
  <c r="AD622" i="1"/>
  <c r="X624" i="1" l="1"/>
  <c r="AD623" i="1"/>
  <c r="X625" i="1" l="1"/>
  <c r="AD624" i="1"/>
  <c r="X626" i="1" l="1"/>
  <c r="AD625" i="1"/>
  <c r="AD626" i="1" l="1"/>
  <c r="X627" i="1"/>
  <c r="AD627" i="1" l="1"/>
  <c r="X628" i="1"/>
  <c r="X629" i="1" l="1"/>
  <c r="AD628" i="1"/>
  <c r="AD629" i="1" l="1"/>
  <c r="X630" i="1"/>
  <c r="X631" i="1" l="1"/>
  <c r="AD630" i="1"/>
  <c r="X632" i="1" l="1"/>
  <c r="AD631" i="1"/>
  <c r="X633" i="1" l="1"/>
  <c r="AD632" i="1"/>
  <c r="X634" i="1" l="1"/>
  <c r="AD633" i="1"/>
  <c r="X635" i="1" l="1"/>
  <c r="AD634" i="1"/>
  <c r="X636" i="1" l="1"/>
  <c r="AD635" i="1"/>
  <c r="X637" i="1" l="1"/>
  <c r="AD636" i="1"/>
  <c r="X638" i="1" l="1"/>
  <c r="AD637" i="1"/>
  <c r="X639" i="1" l="1"/>
  <c r="AD638" i="1"/>
  <c r="X640" i="1" l="1"/>
  <c r="AD639" i="1"/>
  <c r="AD640" i="1" l="1"/>
  <c r="X641" i="1"/>
  <c r="AD641" i="1" l="1"/>
  <c r="X642" i="1"/>
  <c r="AD642" i="1" l="1"/>
  <c r="X643" i="1"/>
  <c r="X644" i="1" l="1"/>
  <c r="AD643" i="1"/>
  <c r="X645" i="1" l="1"/>
  <c r="AD644" i="1"/>
  <c r="AD645" i="1" l="1"/>
  <c r="X646" i="1"/>
  <c r="AD646" i="1" l="1"/>
  <c r="X647" i="1"/>
  <c r="X648" i="1" l="1"/>
  <c r="AD647" i="1"/>
  <c r="X649" i="1" l="1"/>
  <c r="AD648" i="1"/>
  <c r="X650" i="1" l="1"/>
  <c r="AD649" i="1"/>
  <c r="X651" i="1" l="1"/>
  <c r="AD650" i="1"/>
  <c r="X652" i="1" l="1"/>
  <c r="AD651" i="1"/>
  <c r="X653" i="1" l="1"/>
  <c r="AD652" i="1"/>
  <c r="X654" i="1" l="1"/>
  <c r="AD653" i="1"/>
  <c r="X655" i="1" l="1"/>
  <c r="AD654" i="1"/>
  <c r="X656" i="1" l="1"/>
  <c r="AD655" i="1"/>
  <c r="X657" i="1" l="1"/>
  <c r="AD656" i="1"/>
  <c r="X658" i="1" l="1"/>
  <c r="AD657" i="1"/>
  <c r="AD658" i="1" l="1"/>
  <c r="X659" i="1"/>
  <c r="AD659" i="1" l="1"/>
  <c r="X660" i="1"/>
  <c r="X661" i="1" l="1"/>
  <c r="AD660" i="1"/>
  <c r="X662" i="1" l="1"/>
  <c r="AD661" i="1"/>
  <c r="AD662" i="1" l="1"/>
  <c r="X663" i="1"/>
  <c r="AD663" i="1" l="1"/>
  <c r="X664" i="1"/>
  <c r="X665" i="1" l="1"/>
  <c r="AD664" i="1"/>
  <c r="X666" i="1" l="1"/>
  <c r="AD665" i="1"/>
  <c r="X667" i="1" l="1"/>
  <c r="AD666" i="1"/>
  <c r="X668" i="1" l="1"/>
  <c r="AD667" i="1"/>
  <c r="X669" i="1" l="1"/>
  <c r="AD668" i="1"/>
  <c r="X670" i="1" l="1"/>
  <c r="AD669" i="1"/>
  <c r="X671" i="1" l="1"/>
  <c r="AD670" i="1"/>
  <c r="X672" i="1" l="1"/>
  <c r="AD671" i="1"/>
  <c r="X673" i="1" l="1"/>
  <c r="AD672" i="1"/>
  <c r="X674" i="1" l="1"/>
  <c r="AD673" i="1"/>
  <c r="AD674" i="1" l="1"/>
  <c r="X675" i="1"/>
  <c r="AD675" i="1" l="1"/>
  <c r="X676" i="1"/>
  <c r="X677" i="1" l="1"/>
  <c r="AD676" i="1"/>
  <c r="X678" i="1" l="1"/>
  <c r="AD677" i="1"/>
  <c r="X679" i="1" l="1"/>
  <c r="AD678" i="1"/>
  <c r="X680" i="1" l="1"/>
  <c r="AD679" i="1"/>
  <c r="X681" i="1" l="1"/>
  <c r="AD680" i="1"/>
  <c r="X682" i="1" l="1"/>
  <c r="AD681" i="1"/>
  <c r="X683" i="1" l="1"/>
  <c r="AD682" i="1"/>
  <c r="X684" i="1" l="1"/>
  <c r="AD683" i="1"/>
  <c r="X685" i="1" l="1"/>
  <c r="AD684" i="1"/>
  <c r="X686" i="1" l="1"/>
  <c r="AD685" i="1"/>
  <c r="X687" i="1" l="1"/>
  <c r="AD686" i="1"/>
  <c r="X688" i="1" l="1"/>
  <c r="AD687" i="1"/>
  <c r="AD688" i="1" l="1"/>
  <c r="X689" i="1"/>
  <c r="AD689" i="1" l="1"/>
  <c r="X690" i="1"/>
  <c r="X691" i="1" l="1"/>
  <c r="AD690" i="1"/>
  <c r="X692" i="1" l="1"/>
  <c r="AD691" i="1"/>
  <c r="X693" i="1" l="1"/>
  <c r="AD692" i="1"/>
  <c r="X694" i="1" l="1"/>
  <c r="AD693" i="1"/>
  <c r="X695" i="1" l="1"/>
  <c r="AD694" i="1"/>
  <c r="X696" i="1" l="1"/>
  <c r="AD695" i="1"/>
  <c r="X697" i="1" l="1"/>
  <c r="AD696" i="1"/>
  <c r="X698" i="1" l="1"/>
  <c r="AD697" i="1"/>
  <c r="X699" i="1" l="1"/>
  <c r="AD698" i="1"/>
  <c r="X700" i="1" l="1"/>
  <c r="AD699" i="1"/>
  <c r="X701" i="1" l="1"/>
  <c r="AD700" i="1"/>
  <c r="X702" i="1" l="1"/>
  <c r="AD701" i="1"/>
  <c r="X703" i="1" l="1"/>
  <c r="AD702" i="1"/>
  <c r="X704" i="1" l="1"/>
  <c r="AD703" i="1"/>
  <c r="X705" i="1" l="1"/>
  <c r="AD704" i="1"/>
  <c r="X706" i="1" l="1"/>
  <c r="AD705" i="1"/>
  <c r="X707" i="1" l="1"/>
  <c r="AD706" i="1"/>
  <c r="X708" i="1" l="1"/>
  <c r="AD707" i="1"/>
  <c r="X709" i="1" l="1"/>
  <c r="AD708" i="1"/>
  <c r="X710" i="1" l="1"/>
  <c r="AD709" i="1"/>
  <c r="X711" i="1" l="1"/>
  <c r="AD710" i="1"/>
  <c r="X712" i="1" l="1"/>
  <c r="AD711" i="1"/>
  <c r="X713" i="1" l="1"/>
  <c r="AD712" i="1"/>
  <c r="X714" i="1" l="1"/>
  <c r="AD713" i="1"/>
  <c r="AD714" i="1" l="1"/>
  <c r="X715" i="1"/>
  <c r="X716" i="1" l="1"/>
  <c r="AD715" i="1"/>
  <c r="X717" i="1" l="1"/>
  <c r="AD716" i="1"/>
  <c r="X718" i="1" l="1"/>
  <c r="AD717" i="1"/>
  <c r="X719" i="1" l="1"/>
  <c r="AD718" i="1"/>
  <c r="X720" i="1" l="1"/>
  <c r="AD719" i="1"/>
  <c r="X721" i="1" l="1"/>
  <c r="AD720" i="1"/>
  <c r="X722" i="1" l="1"/>
  <c r="AD721" i="1"/>
  <c r="X723" i="1" l="1"/>
  <c r="AD722" i="1"/>
  <c r="X724" i="1" l="1"/>
  <c r="AD723" i="1"/>
  <c r="X725" i="1" l="1"/>
  <c r="AD724" i="1"/>
  <c r="X726" i="1" l="1"/>
  <c r="AD725" i="1"/>
  <c r="X727" i="1" l="1"/>
  <c r="AD726" i="1"/>
  <c r="X728" i="1" l="1"/>
  <c r="AD727" i="1"/>
  <c r="X729" i="1" l="1"/>
  <c r="AD728" i="1"/>
  <c r="X730" i="1" l="1"/>
  <c r="AD729" i="1"/>
  <c r="X731" i="1" l="1"/>
  <c r="AD730" i="1"/>
  <c r="X732" i="1" l="1"/>
  <c r="AD731" i="1"/>
  <c r="X733" i="1" l="1"/>
  <c r="AD732" i="1"/>
  <c r="X734" i="1" l="1"/>
  <c r="AD733" i="1"/>
  <c r="X735" i="1" l="1"/>
  <c r="AD734" i="1"/>
  <c r="X736" i="1" l="1"/>
  <c r="AD735" i="1"/>
  <c r="X737" i="1" l="1"/>
  <c r="AD736" i="1"/>
  <c r="X738" i="1" l="1"/>
  <c r="AD737" i="1"/>
  <c r="X739" i="1" l="1"/>
  <c r="AD738" i="1"/>
  <c r="X740" i="1" l="1"/>
  <c r="AD739" i="1"/>
  <c r="X741" i="1" l="1"/>
  <c r="AD740" i="1"/>
  <c r="X742" i="1" l="1"/>
  <c r="AD741" i="1"/>
  <c r="X743" i="1" l="1"/>
  <c r="AD742" i="1"/>
  <c r="X744" i="1" l="1"/>
  <c r="AD743" i="1"/>
  <c r="X745" i="1" l="1"/>
  <c r="AD744" i="1"/>
  <c r="X746" i="1" l="1"/>
  <c r="AD745" i="1"/>
  <c r="X747" i="1" l="1"/>
  <c r="AD746" i="1"/>
  <c r="X748" i="1" l="1"/>
  <c r="AD747" i="1"/>
  <c r="X749" i="1" l="1"/>
  <c r="AD748" i="1"/>
  <c r="X750" i="1" l="1"/>
  <c r="AD749" i="1"/>
  <c r="X751" i="1" l="1"/>
  <c r="AD750" i="1"/>
  <c r="X752" i="1" l="1"/>
  <c r="AD751" i="1"/>
  <c r="X753" i="1" l="1"/>
  <c r="AD752" i="1"/>
  <c r="X754" i="1" l="1"/>
  <c r="AD753" i="1"/>
  <c r="AD754" i="1" l="1"/>
  <c r="X755" i="1"/>
  <c r="X756" i="1" l="1"/>
  <c r="AD755" i="1"/>
  <c r="X757" i="1" l="1"/>
  <c r="AD756" i="1"/>
  <c r="X758" i="1" l="1"/>
  <c r="AD757" i="1"/>
  <c r="X759" i="1" l="1"/>
  <c r="AD759" i="1" s="1"/>
  <c r="AD758" i="1"/>
  <c r="X760" i="1" l="1"/>
  <c r="AD760" i="1" s="1"/>
  <c r="X761" i="1" l="1"/>
  <c r="X762" i="1" l="1"/>
  <c r="AD761" i="1"/>
  <c r="X763" i="1" l="1"/>
  <c r="AD762" i="1"/>
  <c r="X764" i="1" l="1"/>
  <c r="AD763" i="1"/>
  <c r="X765" i="1" l="1"/>
  <c r="AD764" i="1"/>
  <c r="X766" i="1" l="1"/>
  <c r="AD765" i="1"/>
  <c r="X767" i="1" l="1"/>
  <c r="AD766" i="1"/>
  <c r="X768" i="1" l="1"/>
  <c r="AD767" i="1"/>
  <c r="X769" i="1" l="1"/>
  <c r="AD768" i="1"/>
  <c r="X770" i="1" l="1"/>
  <c r="AD769" i="1"/>
  <c r="X771" i="1" l="1"/>
  <c r="AD770" i="1"/>
  <c r="X772" i="1" l="1"/>
  <c r="AD771" i="1"/>
  <c r="X773" i="1" l="1"/>
  <c r="AD772" i="1"/>
  <c r="X774" i="1" l="1"/>
  <c r="AD773" i="1"/>
  <c r="X775" i="1" l="1"/>
  <c r="AD774" i="1"/>
  <c r="X776" i="1" l="1"/>
  <c r="AD775" i="1"/>
  <c r="X777" i="1" l="1"/>
  <c r="AD776" i="1"/>
  <c r="X778" i="1" l="1"/>
  <c r="AD777" i="1"/>
  <c r="X779" i="1" l="1"/>
  <c r="AD778" i="1"/>
  <c r="X780" i="1" l="1"/>
  <c r="AD779" i="1"/>
  <c r="X781" i="1" l="1"/>
  <c r="AD780" i="1"/>
  <c r="X782" i="1" l="1"/>
  <c r="AD781" i="1"/>
  <c r="X783" i="1" l="1"/>
  <c r="AD782" i="1"/>
  <c r="X784" i="1" l="1"/>
  <c r="AD783" i="1"/>
  <c r="X785" i="1" l="1"/>
  <c r="AD784" i="1"/>
  <c r="X786" i="1" l="1"/>
  <c r="AD785" i="1"/>
  <c r="X787" i="1" l="1"/>
  <c r="AD786" i="1"/>
  <c r="X788" i="1" l="1"/>
  <c r="AD787" i="1"/>
  <c r="X789" i="1" l="1"/>
  <c r="AD788" i="1"/>
  <c r="X790" i="1" l="1"/>
  <c r="AD789" i="1"/>
  <c r="X791" i="1" l="1"/>
  <c r="AD790" i="1"/>
  <c r="X792" i="1" l="1"/>
  <c r="AD791" i="1"/>
  <c r="X793" i="1" l="1"/>
  <c r="AD792" i="1"/>
  <c r="X794" i="1" l="1"/>
  <c r="AD793" i="1"/>
  <c r="X795" i="1" l="1"/>
  <c r="AD794" i="1"/>
  <c r="X796" i="1" l="1"/>
  <c r="AD795" i="1"/>
  <c r="X797" i="1" l="1"/>
  <c r="AD796" i="1"/>
  <c r="X798" i="1" l="1"/>
  <c r="AD797" i="1"/>
  <c r="X799" i="1" l="1"/>
  <c r="AD798" i="1"/>
  <c r="X800" i="1" l="1"/>
  <c r="AD799" i="1"/>
  <c r="AD800" i="1" l="1"/>
  <c r="X801" i="1"/>
  <c r="X802" i="1" l="1"/>
  <c r="AD801" i="1"/>
  <c r="X803" i="1" l="1"/>
  <c r="AD802" i="1"/>
  <c r="X804" i="1" l="1"/>
  <c r="AD803" i="1"/>
  <c r="X805" i="1" l="1"/>
  <c r="AD804" i="1"/>
  <c r="AD805" i="1" l="1"/>
  <c r="X806" i="1"/>
  <c r="X807" i="1" l="1"/>
  <c r="AD806" i="1"/>
  <c r="X808" i="1" l="1"/>
  <c r="AD807" i="1"/>
  <c r="X809" i="1" l="1"/>
  <c r="AD808" i="1"/>
  <c r="X810" i="1" l="1"/>
  <c r="AD809" i="1"/>
  <c r="AD810" i="1" l="1"/>
  <c r="X811" i="1"/>
  <c r="AD811" i="1" l="1"/>
  <c r="X812" i="1"/>
  <c r="X813" i="1" l="1"/>
  <c r="AD812" i="1"/>
  <c r="X814" i="1" l="1"/>
  <c r="AD813" i="1"/>
  <c r="X815" i="1" l="1"/>
  <c r="AD814" i="1"/>
  <c r="X816" i="1" l="1"/>
  <c r="AD815" i="1"/>
  <c r="AD816" i="1" l="1"/>
  <c r="X817" i="1"/>
  <c r="X818" i="1" l="1"/>
  <c r="AD817" i="1"/>
  <c r="X819" i="1" l="1"/>
  <c r="AD818" i="1"/>
  <c r="X820" i="1" l="1"/>
  <c r="AD819" i="1"/>
  <c r="X821" i="1" l="1"/>
  <c r="AD820" i="1"/>
  <c r="X822" i="1" l="1"/>
  <c r="AD821" i="1"/>
  <c r="X823" i="1" l="1"/>
  <c r="AD822" i="1"/>
  <c r="X824" i="1" l="1"/>
  <c r="AD823" i="1"/>
  <c r="X825" i="1" l="1"/>
  <c r="AD824" i="1"/>
  <c r="X826" i="1" l="1"/>
  <c r="AD825" i="1"/>
  <c r="X827" i="1" l="1"/>
  <c r="AD826" i="1"/>
  <c r="X828" i="1" l="1"/>
  <c r="AD827" i="1"/>
  <c r="X829" i="1" l="1"/>
  <c r="AD828" i="1"/>
  <c r="AD829" i="1" l="1"/>
  <c r="X830" i="1"/>
  <c r="X831" i="1" l="1"/>
  <c r="AD830" i="1"/>
  <c r="AD831" i="1" l="1"/>
  <c r="X832" i="1"/>
  <c r="X833" i="1" l="1"/>
  <c r="AD832" i="1"/>
  <c r="AD833" i="1" l="1"/>
  <c r="X834" i="1"/>
  <c r="AD834" i="1" l="1"/>
  <c r="X835" i="1"/>
  <c r="AD835" i="1" l="1"/>
  <c r="X836" i="1"/>
  <c r="AD836" i="1" l="1"/>
  <c r="X837" i="1"/>
  <c r="X838" i="1" l="1"/>
  <c r="AD837" i="1"/>
  <c r="X839" i="1" l="1"/>
  <c r="AD838" i="1"/>
  <c r="X840" i="1" l="1"/>
  <c r="AD839" i="1"/>
  <c r="X841" i="1" l="1"/>
  <c r="AD840" i="1"/>
  <c r="X842" i="1" l="1"/>
  <c r="AD841" i="1"/>
  <c r="X843" i="1" l="1"/>
  <c r="AD842" i="1"/>
  <c r="X844" i="1" l="1"/>
  <c r="AD843" i="1"/>
  <c r="X845" i="1" l="1"/>
  <c r="AD844" i="1"/>
  <c r="X846" i="1" l="1"/>
  <c r="AD845" i="1"/>
  <c r="X847" i="1" l="1"/>
  <c r="AD846" i="1"/>
  <c r="X848" i="1" l="1"/>
  <c r="AD847" i="1"/>
  <c r="X849" i="1" l="1"/>
  <c r="AD848" i="1"/>
  <c r="X850" i="1" l="1"/>
  <c r="AD849" i="1"/>
  <c r="X851" i="1" l="1"/>
  <c r="AD850" i="1"/>
  <c r="X852" i="1" l="1"/>
  <c r="AD851" i="1"/>
  <c r="X853" i="1" l="1"/>
  <c r="AD852" i="1"/>
  <c r="X854" i="1" l="1"/>
  <c r="AD853" i="1"/>
  <c r="X855" i="1" l="1"/>
  <c r="AD854" i="1"/>
  <c r="X856" i="1" l="1"/>
  <c r="AD855" i="1"/>
  <c r="X857" i="1" l="1"/>
  <c r="AD856" i="1"/>
  <c r="X858" i="1" l="1"/>
  <c r="AD857" i="1"/>
  <c r="X859" i="1" l="1"/>
  <c r="AD858" i="1"/>
  <c r="X860" i="1" l="1"/>
  <c r="AD859" i="1"/>
  <c r="X861" i="1" l="1"/>
  <c r="AD860" i="1"/>
  <c r="X862" i="1" l="1"/>
  <c r="AD861" i="1"/>
  <c r="X863" i="1" l="1"/>
  <c r="AD862" i="1"/>
  <c r="X864" i="1" l="1"/>
  <c r="AD863" i="1"/>
  <c r="X865" i="1" l="1"/>
  <c r="AD864" i="1"/>
  <c r="X866" i="1" l="1"/>
  <c r="AD865" i="1"/>
  <c r="X867" i="1" l="1"/>
  <c r="AD866" i="1"/>
  <c r="X868" i="1" l="1"/>
  <c r="AD867" i="1"/>
  <c r="AD868" i="1" l="1"/>
  <c r="X869" i="1"/>
  <c r="X870" i="1" l="1"/>
  <c r="AD869" i="1"/>
  <c r="X871" i="1" l="1"/>
  <c r="AD870" i="1"/>
  <c r="X872" i="1" l="1"/>
  <c r="AD871" i="1"/>
  <c r="X873" i="1" l="1"/>
  <c r="AD872" i="1"/>
  <c r="X874" i="1" l="1"/>
  <c r="AD873" i="1"/>
  <c r="X875" i="1" l="1"/>
  <c r="AD874" i="1"/>
  <c r="X876" i="1" l="1"/>
  <c r="AD875" i="1"/>
  <c r="X877" i="1" l="1"/>
  <c r="AD876" i="1"/>
  <c r="X878" i="1" l="1"/>
  <c r="AD877" i="1"/>
  <c r="X879" i="1" l="1"/>
  <c r="AD878" i="1"/>
  <c r="X880" i="1" l="1"/>
  <c r="AD879" i="1"/>
  <c r="X881" i="1" l="1"/>
  <c r="AD880" i="1"/>
  <c r="AD881" i="1" l="1"/>
  <c r="X882" i="1"/>
  <c r="X883" i="1" l="1"/>
  <c r="AD882" i="1"/>
  <c r="X884" i="1" l="1"/>
  <c r="AD883" i="1"/>
  <c r="AD884" i="1" l="1"/>
  <c r="X885" i="1"/>
  <c r="AD885" i="1" l="1"/>
  <c r="X886" i="1"/>
  <c r="X887" i="1" l="1"/>
  <c r="AD886" i="1"/>
  <c r="X888" i="1" l="1"/>
  <c r="AD887" i="1"/>
  <c r="X889" i="1" l="1"/>
  <c r="AD888" i="1"/>
  <c r="AD889" i="1" l="1"/>
  <c r="X890" i="1"/>
  <c r="X891" i="1" l="1"/>
  <c r="AD890" i="1"/>
  <c r="X892" i="1" l="1"/>
  <c r="AD891" i="1"/>
  <c r="X893" i="1" l="1"/>
  <c r="AD892" i="1"/>
  <c r="X894" i="1" l="1"/>
  <c r="X895" i="1" s="1"/>
  <c r="X896" i="1" s="1"/>
  <c r="AD893" i="1"/>
  <c r="AD896" i="1" l="1"/>
  <c r="X897" i="1"/>
  <c r="AD894" i="1"/>
  <c r="X898" i="1" l="1"/>
  <c r="AD897" i="1"/>
  <c r="AD895" i="1"/>
  <c r="X899" i="1" l="1"/>
  <c r="AD898" i="1"/>
  <c r="X900" i="1" l="1"/>
  <c r="AD899" i="1"/>
  <c r="X901" i="1" l="1"/>
  <c r="AD900" i="1"/>
  <c r="X902" i="1" l="1"/>
  <c r="AD901" i="1"/>
  <c r="X903" i="1" l="1"/>
  <c r="AD902" i="1"/>
  <c r="X904" i="1" l="1"/>
  <c r="AD903" i="1"/>
  <c r="X905" i="1" l="1"/>
  <c r="AD904" i="1"/>
  <c r="X906" i="1" l="1"/>
  <c r="AD905" i="1"/>
  <c r="X907" i="1" l="1"/>
  <c r="AD906" i="1"/>
  <c r="X908" i="1" l="1"/>
  <c r="AD907" i="1"/>
  <c r="X909" i="1" l="1"/>
  <c r="AD908" i="1"/>
  <c r="X910" i="1" l="1"/>
  <c r="AD909" i="1"/>
  <c r="X911" i="1" l="1"/>
  <c r="AD910" i="1"/>
  <c r="X912" i="1" l="1"/>
  <c r="AD911" i="1"/>
  <c r="X913" i="1" l="1"/>
  <c r="AD912" i="1"/>
  <c r="X914" i="1" l="1"/>
  <c r="AD913" i="1"/>
  <c r="X915" i="1" l="1"/>
  <c r="AD914" i="1"/>
  <c r="X916" i="1" l="1"/>
  <c r="AD915" i="1"/>
  <c r="X917" i="1" l="1"/>
  <c r="AD916" i="1"/>
  <c r="X918" i="1" l="1"/>
  <c r="AD917" i="1"/>
  <c r="X919" i="1" l="1"/>
  <c r="AD918" i="1"/>
  <c r="X920" i="1" l="1"/>
  <c r="AD919" i="1"/>
  <c r="X921" i="1" l="1"/>
  <c r="AD920" i="1"/>
  <c r="X922" i="1" l="1"/>
  <c r="AD921" i="1"/>
  <c r="X923" i="1" l="1"/>
  <c r="AD922" i="1"/>
  <c r="X924" i="1" l="1"/>
  <c r="AD923" i="1"/>
  <c r="X925" i="1" l="1"/>
  <c r="AD924" i="1"/>
  <c r="X926" i="1" l="1"/>
  <c r="AD925" i="1"/>
  <c r="X927" i="1" l="1"/>
  <c r="AD926" i="1"/>
  <c r="X928" i="1" l="1"/>
  <c r="AD927" i="1"/>
  <c r="X929" i="1" l="1"/>
  <c r="X930" i="1" s="1"/>
  <c r="AD928" i="1"/>
  <c r="X931" i="1" l="1"/>
  <c r="AD930" i="1"/>
  <c r="AD929" i="1"/>
  <c r="AD931" i="1" l="1"/>
  <c r="X932" i="1"/>
  <c r="X933" i="1" l="1"/>
  <c r="AD932" i="1"/>
  <c r="X934" i="1" l="1"/>
  <c r="AD933" i="1"/>
  <c r="AD934" i="1" l="1"/>
  <c r="X935" i="1"/>
  <c r="X936" i="1" l="1"/>
  <c r="AD935" i="1"/>
  <c r="X937" i="1" l="1"/>
  <c r="X938" i="1" s="1"/>
  <c r="AD936" i="1"/>
  <c r="X939" i="1" l="1"/>
  <c r="AD938" i="1"/>
  <c r="AD937" i="1"/>
  <c r="X940" i="1" l="1"/>
  <c r="AD939" i="1"/>
  <c r="X941" i="1" l="1"/>
  <c r="AD940" i="1"/>
  <c r="X942" i="1" l="1"/>
  <c r="AD941" i="1"/>
  <c r="X943" i="1" l="1"/>
  <c r="AD942" i="1"/>
  <c r="X944" i="1" l="1"/>
  <c r="AD943" i="1"/>
  <c r="AD944" i="1" l="1"/>
  <c r="X945" i="1"/>
  <c r="AD945" i="1" l="1"/>
  <c r="X946" i="1"/>
  <c r="X947" i="1" l="1"/>
  <c r="AD946" i="1"/>
  <c r="X948" i="1" l="1"/>
  <c r="AD947" i="1"/>
  <c r="X949" i="1" l="1"/>
  <c r="AD948" i="1"/>
  <c r="X950" i="1" l="1"/>
  <c r="AD949" i="1"/>
  <c r="X951" i="1" l="1"/>
  <c r="AD950" i="1"/>
  <c r="X952" i="1" l="1"/>
  <c r="AD951" i="1"/>
  <c r="X953" i="1" l="1"/>
  <c r="AD952" i="1"/>
  <c r="X954" i="1" l="1"/>
  <c r="AD953" i="1"/>
  <c r="X955" i="1" l="1"/>
  <c r="AD954" i="1"/>
  <c r="X956" i="1" l="1"/>
  <c r="AD955" i="1"/>
  <c r="X957" i="1" l="1"/>
  <c r="AD956" i="1"/>
  <c r="X958" i="1" l="1"/>
  <c r="AD957" i="1"/>
  <c r="X959" i="1" l="1"/>
  <c r="AD958" i="1"/>
  <c r="X960" i="1" l="1"/>
  <c r="AD959" i="1"/>
  <c r="X961" i="1" l="1"/>
  <c r="AD960" i="1"/>
  <c r="X962" i="1" l="1"/>
  <c r="AD961" i="1"/>
  <c r="X963" i="1" l="1"/>
  <c r="AD962" i="1"/>
  <c r="X964" i="1" l="1"/>
  <c r="X965" i="1" s="1"/>
  <c r="AD963" i="1"/>
  <c r="AD965" i="1" l="1"/>
  <c r="X966" i="1"/>
  <c r="AD964" i="1"/>
  <c r="X967" i="1" l="1"/>
  <c r="AD966" i="1"/>
  <c r="X968" i="1" l="1"/>
  <c r="AD967" i="1"/>
  <c r="X969" i="1" l="1"/>
  <c r="AD968" i="1"/>
  <c r="X970" i="1" l="1"/>
  <c r="AD969" i="1"/>
  <c r="X971" i="1" l="1"/>
  <c r="AD970" i="1"/>
  <c r="X972" i="1" l="1"/>
  <c r="AD971" i="1"/>
  <c r="X973" i="1" l="1"/>
  <c r="AD972" i="1"/>
  <c r="X974" i="1" l="1"/>
  <c r="AD973" i="1"/>
  <c r="X975" i="1" l="1"/>
  <c r="AD974" i="1"/>
  <c r="X976" i="1" l="1"/>
  <c r="AD975" i="1"/>
  <c r="X977" i="1" l="1"/>
  <c r="AD976" i="1"/>
  <c r="X978" i="1" l="1"/>
  <c r="AD977" i="1"/>
  <c r="X979" i="1" l="1"/>
  <c r="AD978" i="1"/>
  <c r="X980" i="1" l="1"/>
  <c r="AD979" i="1"/>
  <c r="X981" i="1" l="1"/>
  <c r="AD980" i="1"/>
  <c r="AD981" i="1" l="1"/>
  <c r="X982" i="1"/>
  <c r="X983" i="1" l="1"/>
  <c r="AD982" i="1"/>
  <c r="X984" i="1" l="1"/>
  <c r="AD983" i="1"/>
  <c r="X985" i="1" l="1"/>
  <c r="AD984" i="1"/>
  <c r="X986" i="1" l="1"/>
  <c r="AD985" i="1"/>
  <c r="X987" i="1" l="1"/>
  <c r="AD986" i="1"/>
  <c r="X988" i="1" l="1"/>
  <c r="AD987" i="1"/>
  <c r="X989" i="1" l="1"/>
  <c r="AD988" i="1"/>
  <c r="X990" i="1" l="1"/>
  <c r="AD989" i="1"/>
  <c r="X991" i="1" l="1"/>
  <c r="AD990" i="1"/>
  <c r="X992" i="1" l="1"/>
  <c r="AD991" i="1"/>
  <c r="X993" i="1" l="1"/>
  <c r="AD992" i="1"/>
  <c r="X994" i="1" l="1"/>
  <c r="AD993" i="1"/>
  <c r="X995" i="1" l="1"/>
  <c r="AD994" i="1"/>
  <c r="X996" i="1" l="1"/>
  <c r="AD995" i="1"/>
  <c r="X997" i="1" l="1"/>
  <c r="AD996" i="1"/>
  <c r="X998" i="1" l="1"/>
  <c r="AD997" i="1"/>
  <c r="X999" i="1" l="1"/>
  <c r="AD998" i="1"/>
  <c r="X1000" i="1" l="1"/>
  <c r="AD999" i="1"/>
  <c r="X1001" i="1" l="1"/>
  <c r="AD1000" i="1"/>
  <c r="X1002" i="1" l="1"/>
  <c r="AD1001" i="1"/>
  <c r="X1003" i="1" l="1"/>
  <c r="AD1002" i="1"/>
  <c r="X1004" i="1" l="1"/>
  <c r="AD1003" i="1"/>
  <c r="X1005" i="1" l="1"/>
  <c r="AD1004" i="1"/>
  <c r="X1006" i="1" l="1"/>
  <c r="AD1005" i="1"/>
  <c r="X1007" i="1" l="1"/>
  <c r="AD1006" i="1"/>
  <c r="X1008" i="1" l="1"/>
  <c r="AD1007" i="1"/>
  <c r="X1009" i="1" l="1"/>
  <c r="AD1008" i="1"/>
  <c r="X1010" i="1" l="1"/>
  <c r="AD1009" i="1"/>
  <c r="X1011" i="1" l="1"/>
  <c r="AD1010" i="1"/>
  <c r="X1012" i="1" l="1"/>
  <c r="AD1011" i="1"/>
  <c r="X1013" i="1" l="1"/>
  <c r="AD1012" i="1"/>
  <c r="X1014" i="1" l="1"/>
  <c r="AD1013" i="1"/>
  <c r="X1015" i="1" l="1"/>
  <c r="AD1014" i="1"/>
  <c r="X1016" i="1" l="1"/>
  <c r="AD1015" i="1"/>
  <c r="X1017" i="1" l="1"/>
  <c r="AD1016" i="1"/>
  <c r="X1018" i="1" l="1"/>
  <c r="AD1017" i="1"/>
  <c r="X1019" i="1" l="1"/>
  <c r="AD1018" i="1"/>
  <c r="X1020" i="1" l="1"/>
  <c r="AD1019" i="1"/>
  <c r="X1021" i="1" l="1"/>
  <c r="AD1020" i="1"/>
  <c r="X1022" i="1" l="1"/>
  <c r="AD1021" i="1"/>
  <c r="X1023" i="1" l="1"/>
  <c r="AD1022" i="1"/>
  <c r="X1024" i="1" l="1"/>
  <c r="AD1023" i="1"/>
  <c r="X1025" i="1" l="1"/>
  <c r="AD1024" i="1"/>
  <c r="X1026" i="1" l="1"/>
  <c r="AD1025" i="1"/>
  <c r="X1027" i="1" l="1"/>
  <c r="AD1026" i="1"/>
  <c r="X1028" i="1" l="1"/>
  <c r="AD1027" i="1"/>
  <c r="X1029" i="1" l="1"/>
  <c r="AD1028" i="1"/>
  <c r="X1030" i="1" l="1"/>
  <c r="X1031" i="1" s="1"/>
  <c r="X1032" i="1" s="1"/>
  <c r="X1033" i="1" s="1"/>
  <c r="AD1029" i="1"/>
  <c r="X1034" i="1" l="1"/>
  <c r="AD1033" i="1"/>
  <c r="AD1030" i="1"/>
  <c r="X1035" i="1" l="1"/>
  <c r="AD1034" i="1"/>
  <c r="AD1031" i="1"/>
  <c r="X1036" i="1" l="1"/>
  <c r="AD1035" i="1"/>
  <c r="AD1032" i="1"/>
  <c r="X1037" i="1" l="1"/>
  <c r="AD1036" i="1"/>
  <c r="X1038" i="1" l="1"/>
  <c r="AD1037" i="1"/>
  <c r="X1039" i="1" l="1"/>
  <c r="AD1038" i="1"/>
  <c r="AD1039" i="1" l="1"/>
  <c r="X1040" i="1"/>
  <c r="AD1040" i="1" l="1"/>
  <c r="X1041" i="1"/>
  <c r="X1042" i="1" l="1"/>
  <c r="AD1041" i="1"/>
  <c r="X1043" i="1" l="1"/>
  <c r="AD1042" i="1"/>
  <c r="X1044" i="1" l="1"/>
  <c r="AD1043" i="1"/>
  <c r="X1045" i="1" l="1"/>
  <c r="AD1044" i="1"/>
  <c r="X1046" i="1" l="1"/>
  <c r="AD1045" i="1"/>
  <c r="X1047" i="1" l="1"/>
  <c r="AD1046" i="1"/>
  <c r="X1048" i="1" l="1"/>
  <c r="AD1047" i="1"/>
  <c r="X1049" i="1" l="1"/>
  <c r="AD1048" i="1"/>
  <c r="X1050" i="1" l="1"/>
  <c r="AD1049" i="1"/>
  <c r="X1051" i="1" l="1"/>
  <c r="AD1050" i="1"/>
  <c r="X1052" i="1" l="1"/>
  <c r="AD1051" i="1"/>
  <c r="X1053" i="1" l="1"/>
  <c r="AD1052" i="1"/>
  <c r="X1054" i="1" l="1"/>
  <c r="AD1053" i="1"/>
  <c r="AD1054" i="1" l="1"/>
  <c r="X1055" i="1"/>
  <c r="AD1055" i="1" l="1"/>
  <c r="X1056" i="1"/>
  <c r="X1057" i="1" l="1"/>
  <c r="AD1056" i="1"/>
  <c r="AD1057" i="1" l="1"/>
  <c r="X1058" i="1"/>
  <c r="AD1058" i="1" l="1"/>
  <c r="X1059" i="1"/>
  <c r="AD1059" i="1" l="1"/>
  <c r="X1060" i="1"/>
  <c r="AD1060" i="1" l="1"/>
  <c r="X1061" i="1"/>
  <c r="X1062" i="1" l="1"/>
  <c r="AD1061" i="1"/>
  <c r="X1063" i="1" l="1"/>
  <c r="AD1062" i="1"/>
  <c r="AD1063" i="1" l="1"/>
  <c r="X1064" i="1"/>
  <c r="X1065" i="1" l="1"/>
  <c r="AD1064" i="1"/>
  <c r="X1066" i="1" l="1"/>
  <c r="AD1065" i="1"/>
  <c r="X1067" i="1" l="1"/>
  <c r="AD1066" i="1"/>
  <c r="AD1067" i="1" l="1"/>
  <c r="X1068" i="1"/>
  <c r="X1069" i="1" l="1"/>
  <c r="AD1068" i="1"/>
  <c r="X1070" i="1" l="1"/>
  <c r="AD1069" i="1"/>
  <c r="X1071" i="1" l="1"/>
  <c r="AD1070" i="1"/>
  <c r="AD1071" i="1" l="1"/>
  <c r="X1072" i="1"/>
  <c r="X1073" i="1" l="1"/>
  <c r="AD1072" i="1"/>
  <c r="AD1073" i="1" l="1"/>
  <c r="X1074" i="1"/>
  <c r="X1075" i="1" l="1"/>
  <c r="AD1075" i="1" s="1"/>
  <c r="AD1074" i="1"/>
  <c r="X1076" i="1" l="1"/>
  <c r="AD1076" i="1" s="1"/>
  <c r="X1077" i="1" l="1"/>
  <c r="AD1077" i="1" l="1"/>
  <c r="X1078" i="1"/>
  <c r="X1079" i="1" l="1"/>
  <c r="AD1078" i="1"/>
  <c r="AD1079" i="1" l="1"/>
  <c r="X1080" i="1"/>
  <c r="X1081" i="1" l="1"/>
  <c r="AD1080" i="1"/>
  <c r="X1082" i="1" l="1"/>
  <c r="AD1081" i="1"/>
  <c r="X1083" i="1" l="1"/>
  <c r="AD1082" i="1"/>
  <c r="X1084" i="1" l="1"/>
  <c r="AD1083" i="1"/>
  <c r="X1085" i="1" l="1"/>
  <c r="AD1084" i="1"/>
  <c r="X1086" i="1" l="1"/>
  <c r="AD1085" i="1"/>
  <c r="X1087" i="1" l="1"/>
  <c r="AD1086" i="1"/>
  <c r="X1088" i="1" l="1"/>
  <c r="AD1087" i="1"/>
  <c r="X1089" i="1" l="1"/>
  <c r="AD1088" i="1"/>
  <c r="X1090" i="1" l="1"/>
  <c r="AD1089" i="1"/>
  <c r="X1091" i="1" l="1"/>
  <c r="AD1090" i="1"/>
  <c r="X1092" i="1" l="1"/>
  <c r="AD1091" i="1"/>
  <c r="X1093" i="1" l="1"/>
  <c r="AD1092" i="1"/>
  <c r="X1094" i="1" l="1"/>
  <c r="AD1093" i="1"/>
  <c r="X1095" i="1" l="1"/>
  <c r="AD1094" i="1"/>
  <c r="X1096" i="1" l="1"/>
  <c r="AD1095" i="1"/>
  <c r="X1097" i="1" l="1"/>
  <c r="AD1096" i="1"/>
  <c r="X1098" i="1" l="1"/>
  <c r="AD1097" i="1"/>
  <c r="X1099" i="1" l="1"/>
  <c r="X1100" i="1" s="1"/>
  <c r="AD1098" i="1"/>
  <c r="X1101" i="1" l="1"/>
  <c r="AD1100" i="1"/>
  <c r="AD1099" i="1"/>
  <c r="X1102" i="1" l="1"/>
  <c r="AD1101" i="1"/>
  <c r="X1103" i="1" l="1"/>
  <c r="AD1102" i="1"/>
  <c r="X1104" i="1" l="1"/>
  <c r="AD1103" i="1"/>
  <c r="X1105" i="1" l="1"/>
  <c r="AD1104" i="1"/>
  <c r="X1106" i="1" l="1"/>
  <c r="AD1105" i="1"/>
  <c r="AD1106" i="1" l="1"/>
  <c r="X1107" i="1"/>
  <c r="X1108" i="1" l="1"/>
  <c r="AD1107" i="1"/>
  <c r="X1109" i="1" l="1"/>
  <c r="AD1109" i="1" s="1"/>
  <c r="AD1108" i="1"/>
  <c r="X1110" i="1" l="1"/>
  <c r="AD1110" i="1" s="1"/>
  <c r="X1111" i="1" l="1"/>
  <c r="AD1111" i="1" l="1"/>
  <c r="X1112" i="1"/>
  <c r="AD1112" i="1" l="1"/>
  <c r="X1113" i="1"/>
  <c r="X1114" i="1" l="1"/>
  <c r="AD1113" i="1"/>
  <c r="X1115" i="1" l="1"/>
  <c r="AD1114" i="1"/>
  <c r="X1116" i="1" l="1"/>
  <c r="AD1116" i="1" s="1"/>
  <c r="AD1115" i="1"/>
  <c r="X1117" i="1" l="1"/>
  <c r="X1118" i="1" l="1"/>
  <c r="AD1117" i="1"/>
  <c r="X1119" i="1" l="1"/>
  <c r="AD1118" i="1"/>
  <c r="X1120" i="1" l="1"/>
  <c r="AD1119" i="1"/>
  <c r="X1121" i="1" l="1"/>
  <c r="AD1120" i="1"/>
  <c r="X1122" i="1" l="1"/>
  <c r="AD1121" i="1"/>
  <c r="X1123" i="1" l="1"/>
  <c r="AD1122" i="1"/>
  <c r="X1124" i="1" l="1"/>
  <c r="AD1123" i="1"/>
  <c r="X1125" i="1" l="1"/>
  <c r="AD1124" i="1"/>
  <c r="X1126" i="1" l="1"/>
  <c r="AD1125" i="1"/>
  <c r="X1127" i="1" l="1"/>
  <c r="AD1126" i="1"/>
  <c r="X1128" i="1" l="1"/>
  <c r="AD1127" i="1"/>
  <c r="AD1128" i="1" l="1"/>
  <c r="X1129" i="1"/>
  <c r="X1130" i="1" l="1"/>
  <c r="AD1129" i="1"/>
  <c r="X1131" i="1" l="1"/>
  <c r="AD1130" i="1"/>
  <c r="X1132" i="1" l="1"/>
  <c r="AD1131" i="1"/>
  <c r="X1133" i="1" l="1"/>
  <c r="AD1132" i="1"/>
  <c r="X1134" i="1" l="1"/>
  <c r="AD1133" i="1"/>
  <c r="AD1134" i="1" l="1"/>
  <c r="X1135" i="1"/>
  <c r="X1136" i="1" l="1"/>
  <c r="AD1135" i="1"/>
  <c r="X1137" i="1" l="1"/>
  <c r="AD1136" i="1"/>
  <c r="X1138" i="1" l="1"/>
  <c r="AD1137" i="1"/>
  <c r="X1139" i="1" l="1"/>
  <c r="AD1138" i="1"/>
  <c r="X1140" i="1" l="1"/>
  <c r="AD1139" i="1"/>
  <c r="X1141" i="1" l="1"/>
  <c r="AD1140" i="1"/>
  <c r="X1142" i="1" l="1"/>
  <c r="AD1141" i="1"/>
  <c r="X1143" i="1" l="1"/>
  <c r="AD1142" i="1"/>
  <c r="X1144" i="1" l="1"/>
  <c r="AD1143" i="1"/>
  <c r="X1145" i="1" l="1"/>
  <c r="AD1144" i="1"/>
  <c r="X1146" i="1" l="1"/>
  <c r="AD1145" i="1"/>
  <c r="X1147" i="1" l="1"/>
  <c r="AD1146" i="1"/>
  <c r="X1148" i="1" l="1"/>
  <c r="AD1147" i="1"/>
  <c r="X1149" i="1" l="1"/>
  <c r="AD1148" i="1"/>
  <c r="X1150" i="1" l="1"/>
  <c r="AD1149" i="1"/>
  <c r="X1151" i="1" l="1"/>
  <c r="AD1150" i="1"/>
  <c r="X1152" i="1" l="1"/>
  <c r="AD1151" i="1"/>
  <c r="X1153" i="1" l="1"/>
  <c r="AD1152" i="1"/>
  <c r="X1154" i="1" l="1"/>
  <c r="AD1153" i="1"/>
  <c r="X1155" i="1" l="1"/>
  <c r="AD1154" i="1"/>
  <c r="X1156" i="1" l="1"/>
  <c r="AD1155" i="1"/>
  <c r="X1157" i="1" l="1"/>
  <c r="AD1156" i="1"/>
  <c r="X1158" i="1" l="1"/>
  <c r="AD1157" i="1"/>
  <c r="X1159" i="1" l="1"/>
  <c r="AD1158" i="1"/>
  <c r="X1160" i="1" l="1"/>
  <c r="AD1159" i="1"/>
  <c r="X1161" i="1" l="1"/>
  <c r="AD1160" i="1"/>
  <c r="X1162" i="1" l="1"/>
  <c r="AD1161" i="1"/>
  <c r="X1163" i="1" l="1"/>
  <c r="AD1162" i="1"/>
  <c r="X1164" i="1" l="1"/>
  <c r="AD1163" i="1"/>
  <c r="X1165" i="1" l="1"/>
  <c r="AD1164" i="1"/>
  <c r="X1166" i="1" l="1"/>
  <c r="AD1165" i="1"/>
  <c r="X1167" i="1" l="1"/>
  <c r="AD1166" i="1"/>
  <c r="X1168" i="1" l="1"/>
  <c r="AD1167" i="1"/>
  <c r="X1169" i="1" l="1"/>
  <c r="AD1168" i="1"/>
  <c r="X1170" i="1" l="1"/>
  <c r="AD1169" i="1"/>
  <c r="X1171" i="1" l="1"/>
  <c r="AD1170" i="1"/>
  <c r="X1172" i="1" l="1"/>
  <c r="AD1171" i="1"/>
  <c r="X1173" i="1" l="1"/>
  <c r="AD1172" i="1"/>
  <c r="X1174" i="1" l="1"/>
  <c r="AD1173" i="1"/>
  <c r="X1175" i="1" l="1"/>
  <c r="AD1174" i="1"/>
  <c r="X1176" i="1" l="1"/>
  <c r="AD1175" i="1"/>
  <c r="X1177" i="1" l="1"/>
  <c r="AD1176" i="1"/>
  <c r="X1178" i="1" l="1"/>
  <c r="X1179" i="1" s="1"/>
  <c r="AD1177" i="1"/>
  <c r="X1180" i="1" l="1"/>
  <c r="AD1179" i="1"/>
  <c r="AD1178" i="1"/>
  <c r="X1181" i="1" l="1"/>
  <c r="AD1180" i="1"/>
  <c r="X1182" i="1" l="1"/>
  <c r="AD1181" i="1"/>
  <c r="X1183" i="1" l="1"/>
  <c r="AD1182" i="1"/>
  <c r="X1184" i="1" l="1"/>
  <c r="AD1183" i="1"/>
  <c r="AD118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Z11" authorId="0" shapeId="0" xr:uid="{39A3EBC0-15CA-4F33-B621-4A17B2F6DB5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under bill M0.50/roll
\</t>
        </r>
      </text>
    </comment>
    <comment ref="G19" authorId="0" shapeId="0" xr:uid="{7B0DB9F6-2E13-490D-9129-0CD38D71AC2C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delivered on 22/7
</t>
        </r>
      </text>
    </comment>
  </commentList>
</comments>
</file>

<file path=xl/sharedStrings.xml><?xml version="1.0" encoding="utf-8"?>
<sst xmlns="http://schemas.openxmlformats.org/spreadsheetml/2006/main" count="5609" uniqueCount="760">
  <si>
    <t>Unit Price</t>
  </si>
  <si>
    <t>Packing Size</t>
  </si>
  <si>
    <t>Cost/Pack</t>
  </si>
  <si>
    <t>Selling (GEN)</t>
  </si>
  <si>
    <t>%</t>
  </si>
  <si>
    <t>GP/KG</t>
  </si>
  <si>
    <t>GP/Pack</t>
  </si>
  <si>
    <t>Marketing</t>
  </si>
  <si>
    <t>Transport</t>
  </si>
  <si>
    <t>Handling</t>
  </si>
  <si>
    <t>Misc</t>
  </si>
  <si>
    <t>Cost Accumulate</t>
  </si>
  <si>
    <t>NTPROFIT</t>
  </si>
  <si>
    <t>NETMARGIN</t>
  </si>
  <si>
    <t>Kg</t>
  </si>
  <si>
    <t>Product Code</t>
  </si>
  <si>
    <t>RA Resin SHCP 268W (225kg)</t>
  </si>
  <si>
    <t>RA CSM 450 GSM JUSHI 37kg 79m(L) X 1040mm(W)</t>
  </si>
  <si>
    <t>RA Gelcoat GP-H (20kg)</t>
  </si>
  <si>
    <t>RB Acetone (160Kg)</t>
  </si>
  <si>
    <t>Date</t>
  </si>
  <si>
    <t>Sales Qty</t>
  </si>
  <si>
    <t>Daily Sales Listing</t>
  </si>
  <si>
    <t>Cumulative Gross Profit</t>
  </si>
  <si>
    <t>Gross Profit</t>
  </si>
  <si>
    <t>RA Butanox M50 (5kg)</t>
  </si>
  <si>
    <t>Cost</t>
  </si>
  <si>
    <t>Silicone Rubber (25Kg)</t>
  </si>
  <si>
    <t>RA Norsodyne 3338W (220Kg)</t>
  </si>
  <si>
    <t xml:space="preserve">Period </t>
  </si>
  <si>
    <t>RA Butanox M50 (5Kg)</t>
  </si>
  <si>
    <t>Cumulative Cost</t>
  </si>
  <si>
    <t>RA Gelcoat GS-H (20kg)</t>
  </si>
  <si>
    <t>RA Talcum Powder (25kg)</t>
  </si>
  <si>
    <t>RA Bosny Wax (15Kg)</t>
  </si>
  <si>
    <t>RA Resin 3317AW (220Kg)</t>
  </si>
  <si>
    <t>discount for RM0.50/roll as under billed</t>
  </si>
  <si>
    <t>RA Nor 3338NW (220Kg)</t>
  </si>
  <si>
    <t>RA CSM 450 GSM 54kg 64m(L) X 1860mm(W)</t>
  </si>
  <si>
    <t>RA CSM 300 GSM 54Kg 96m(L) X 1860mm(W)</t>
  </si>
  <si>
    <t>RA Accelerator (5kg)</t>
  </si>
  <si>
    <t>RA Talcum Powder (25Kg)</t>
  </si>
  <si>
    <t>RA CSM 300 GSM TWL 30kg 64m(L) x 1040mm(W)</t>
  </si>
  <si>
    <t>Total</t>
  </si>
  <si>
    <t>Remark</t>
  </si>
  <si>
    <t>RA Mirror Glaze</t>
  </si>
  <si>
    <t>RA Pigment Super White (25Kg)</t>
  </si>
  <si>
    <t>Brush 2 1/2" (12 pc)</t>
  </si>
  <si>
    <t>Packaging</t>
  </si>
  <si>
    <t>Grand Total</t>
  </si>
  <si>
    <t>Sum of Gross Profit</t>
  </si>
  <si>
    <t>RA Pigment Black (5Kg)</t>
  </si>
  <si>
    <t>RA GP Resin (225Kg)</t>
  </si>
  <si>
    <t>RA Bosny Wax (15kg)</t>
  </si>
  <si>
    <t>Alkaline resistance Chopped Strand 24MM (18Kgs)</t>
  </si>
  <si>
    <t>Transport charge</t>
  </si>
  <si>
    <t>RA Miracle Gloss Wax</t>
  </si>
  <si>
    <t>Artscene Creative</t>
  </si>
  <si>
    <t>JT Johan Sdn Bhd</t>
  </si>
  <si>
    <t>Pandian Art Gallery Manufacturing</t>
  </si>
  <si>
    <t>Customer Code</t>
  </si>
  <si>
    <t>Customer Name</t>
  </si>
  <si>
    <t>Kelnico Marketing</t>
  </si>
  <si>
    <t>Invoice No</t>
  </si>
  <si>
    <t>C00000001</t>
  </si>
  <si>
    <t>C00000011</t>
  </si>
  <si>
    <t>INV2020/00000001</t>
  </si>
  <si>
    <t>INV2020/00000002</t>
  </si>
  <si>
    <t>RA Polycor Gelcoat GS-S ISO (20kg)</t>
  </si>
  <si>
    <t>INV2020/00000003</t>
  </si>
  <si>
    <t>C00000002</t>
  </si>
  <si>
    <t>Sley</t>
  </si>
  <si>
    <t>INV2020/00000004</t>
  </si>
  <si>
    <t>INV2020/00000005</t>
  </si>
  <si>
    <t>C00000003</t>
  </si>
  <si>
    <t>INV2020/00000006</t>
  </si>
  <si>
    <t>C00000004</t>
  </si>
  <si>
    <t>Siew Min Lorry Sdn Bhd</t>
  </si>
  <si>
    <t>INV2020/00000007</t>
  </si>
  <si>
    <t>INV2020/00000008</t>
  </si>
  <si>
    <t>INV2020/00000009</t>
  </si>
  <si>
    <t>INV2020/00000010</t>
  </si>
  <si>
    <t>INV2020/00000011</t>
  </si>
  <si>
    <t>INV2020/00000012</t>
  </si>
  <si>
    <t>C00000005</t>
  </si>
  <si>
    <t>INV2020/00000013</t>
  </si>
  <si>
    <t>INV2020/00000014</t>
  </si>
  <si>
    <t>INV2020/00000015</t>
  </si>
  <si>
    <t>INV2020/00000016</t>
  </si>
  <si>
    <t>INV2020/00000017</t>
  </si>
  <si>
    <t>C00000006</t>
  </si>
  <si>
    <t>Perniagaan Fibra Sahih</t>
  </si>
  <si>
    <t>INV2020/00000018</t>
  </si>
  <si>
    <t>C00000007</t>
  </si>
  <si>
    <t>Chin Fibreglass (M) Sdn Bhd</t>
  </si>
  <si>
    <t>INV2020/00000019</t>
  </si>
  <si>
    <t>C00000008</t>
  </si>
  <si>
    <t>Wonderland Design Production Studio</t>
  </si>
  <si>
    <t>INV2020/00000020</t>
  </si>
  <si>
    <t>INV2020/00000021</t>
  </si>
  <si>
    <t>C00000009</t>
  </si>
  <si>
    <t>JMC Steel Engineering Sdn Bhd</t>
  </si>
  <si>
    <t>INV2020/00000022</t>
  </si>
  <si>
    <t>INV2020/00000023</t>
  </si>
  <si>
    <t>C00000010</t>
  </si>
  <si>
    <t>Yew Seng Gardening Supply Sdn Bhd</t>
  </si>
  <si>
    <t>INV2020/00000024</t>
  </si>
  <si>
    <t>INV2020/00000025</t>
  </si>
  <si>
    <t>INV2020/00000026</t>
  </si>
  <si>
    <t>INV2020/00000027</t>
  </si>
  <si>
    <t>INV2020/00000028</t>
  </si>
  <si>
    <t>INV2020/00000029</t>
  </si>
  <si>
    <t>INV2020/00000030</t>
  </si>
  <si>
    <t>INV2020/00000031</t>
  </si>
  <si>
    <t>INV2020/00000032</t>
  </si>
  <si>
    <t>INV2020/00000033</t>
  </si>
  <si>
    <t>INV2020/00000034</t>
  </si>
  <si>
    <t>INV2020/00000035</t>
  </si>
  <si>
    <t>INV2020/00000036</t>
  </si>
  <si>
    <t>INV2020/00000037</t>
  </si>
  <si>
    <t>INV2020/00000038</t>
  </si>
  <si>
    <t>INV2020/00000039</t>
  </si>
  <si>
    <t>INV2020/00000040</t>
  </si>
  <si>
    <t>INV2020/00000041</t>
  </si>
  <si>
    <t>INV2020/00000042</t>
  </si>
  <si>
    <t>INV2020/00000043</t>
  </si>
  <si>
    <t>INV2020/00000044</t>
  </si>
  <si>
    <t>INV2020/00000045</t>
  </si>
  <si>
    <t>INV2020/00000046</t>
  </si>
  <si>
    <t>INV2020/00000047</t>
  </si>
  <si>
    <t>INV2020/00000048</t>
  </si>
  <si>
    <t>INV2020/00000049</t>
  </si>
  <si>
    <t>INV2020/00000050</t>
  </si>
  <si>
    <t>INV2020/00000051</t>
  </si>
  <si>
    <t>INV2020/00000052</t>
  </si>
  <si>
    <t>INV2020/00000053</t>
  </si>
  <si>
    <t>INV2020/00000054</t>
  </si>
  <si>
    <t>INV2020/00000055</t>
  </si>
  <si>
    <t>INV2020/00000056</t>
  </si>
  <si>
    <t>INV2020/00000057</t>
  </si>
  <si>
    <t>INV2020/00000058</t>
  </si>
  <si>
    <t>RA Butanox M50 (5kg) Total</t>
  </si>
  <si>
    <t>RA Gelcoat GP-H (20kg) Total</t>
  </si>
  <si>
    <t>RA Talcum Powder (25kg) Total</t>
  </si>
  <si>
    <t>RC Woven Roving E-800 GSM 1000mm (40Kg)</t>
  </si>
  <si>
    <t>Sum of Sales Qty</t>
  </si>
  <si>
    <t>INV2020/00000059</t>
  </si>
  <si>
    <t>RA CSM 450 GSM TWL 30kg 64m(L) X 1040mm(W)</t>
  </si>
  <si>
    <t>Values</t>
  </si>
  <si>
    <t>Sum of Cost</t>
  </si>
  <si>
    <t>Invoice Amount</t>
  </si>
  <si>
    <t>Sum of Invoice Amount</t>
  </si>
  <si>
    <t>INV2020/00000060</t>
  </si>
  <si>
    <t>INV2020/00000061</t>
  </si>
  <si>
    <t>INV2020/00000062</t>
  </si>
  <si>
    <t>INV2020/00000063</t>
  </si>
  <si>
    <t>INV2020/00000064</t>
  </si>
  <si>
    <t>INV2020/00000065</t>
  </si>
  <si>
    <t>Cash - MUHAMMAD SYAHIN BIN</t>
  </si>
  <si>
    <t>INV2020/00000066</t>
  </si>
  <si>
    <t>INV2020/00000067</t>
  </si>
  <si>
    <t>INV2020/00000068</t>
  </si>
  <si>
    <t>RA CSM 450 30kg 79m(L) X 1040mm(W)</t>
  </si>
  <si>
    <t>INV2020/00000069</t>
  </si>
  <si>
    <t>INV2020/00000070</t>
  </si>
  <si>
    <t>INV2020/00000071</t>
  </si>
  <si>
    <t>INV2020/00000072</t>
  </si>
  <si>
    <t>C00000013</t>
  </si>
  <si>
    <t>Cash - PMC</t>
  </si>
  <si>
    <t>RA Tooling Gelcoat RP92 (22Kg)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</si>
  <si>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</si>
  <si>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</si>
  <si>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</si>
  <si>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</si>
  <si>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</si>
  <si>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</si>
  <si>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</si>
  <si>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</si>
  <si>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RA Accelerator (4Kgs)</t>
  </si>
  <si>
    <t>RA Styrene Monomer (6Kg)</t>
  </si>
  <si>
    <t>RA Steel Roller 4"</t>
  </si>
  <si>
    <t>FOC</t>
  </si>
  <si>
    <t>RA Aerosil (Silica Fume) (10Kg) Total</t>
  </si>
  <si>
    <t>INV2020/00000073</t>
  </si>
  <si>
    <t>RA Gelcoat GP-H (20Kg)</t>
  </si>
  <si>
    <t>RA Miracle Gloss Wax No. 8 (311g/Can)</t>
  </si>
  <si>
    <t>INV2020/00000074</t>
  </si>
  <si>
    <t>INV2020/00000075</t>
  </si>
  <si>
    <t>INV2020/00000076</t>
  </si>
  <si>
    <t>INV2020/00000077</t>
  </si>
  <si>
    <t>C00000014</t>
  </si>
  <si>
    <t>RC Woven Roving E-800 1000mm (40Kg)</t>
  </si>
  <si>
    <t>RA Pigment Super White (5Kg)</t>
  </si>
  <si>
    <t>INV2020/00000078</t>
  </si>
  <si>
    <t>INV2020/00000079</t>
  </si>
  <si>
    <t>IK Fibre Glass Enterprise</t>
  </si>
  <si>
    <t>INV2020/00000080</t>
  </si>
  <si>
    <t>INV2020/00000081</t>
  </si>
  <si>
    <t>INV2020/00000082</t>
  </si>
  <si>
    <t>INV2020/00000083</t>
  </si>
  <si>
    <t>INV2020/00000084</t>
  </si>
  <si>
    <t>Wonderland Design Productions Studio</t>
  </si>
  <si>
    <t>RA Nor 3338W (220Kg)</t>
  </si>
  <si>
    <t>RA Accelerator (4Kg)</t>
  </si>
  <si>
    <t>RC Woven Roving E-800 1000mm (40Kg) Total</t>
  </si>
  <si>
    <t>RA Miracle Gloss Wax Total</t>
  </si>
  <si>
    <t>RA Nor 3338W (220Kg) Total</t>
  </si>
  <si>
    <t>INV2020/00000085</t>
  </si>
  <si>
    <t>C00000015</t>
  </si>
  <si>
    <t>S&amp;J Business Solutions</t>
  </si>
  <si>
    <t>INV2020/00000086</t>
  </si>
  <si>
    <t>C00000016</t>
  </si>
  <si>
    <t>Win Fiber Sdn Bhd</t>
  </si>
  <si>
    <t>RA Resin 8201W (225Kg)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</si>
  <si>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</si>
  <si>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</si>
  <si>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</si>
  <si>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</si>
  <si>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</si>
  <si>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</si>
  <si>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RE Frekote 770NC (1 Gallon) Total</t>
  </si>
  <si>
    <t>RD Brush 3" (12 PC) Total</t>
  </si>
  <si>
    <t>RA Resin 3338AW (220Kg) Total</t>
  </si>
  <si>
    <t>RA Resin 9539NW (225Kg)</t>
  </si>
  <si>
    <t>RA Resin 3338AW (220kg)</t>
  </si>
  <si>
    <t>RA Aerosil (10kg)</t>
  </si>
  <si>
    <t>RD Paint Brush 3"(12Pc/Ctr)</t>
  </si>
  <si>
    <t>RA Gelcoat GS-S ISO (20Kg)</t>
  </si>
  <si>
    <t>RF Nor 3338NW (220Kg)</t>
  </si>
  <si>
    <t>RG CSM 450 GSM 54kg 64m(L) X 1860mm(W)</t>
  </si>
  <si>
    <t>INV00000087</t>
  </si>
  <si>
    <t>INV00000088</t>
  </si>
  <si>
    <t>INV00000089</t>
  </si>
  <si>
    <t>INV00000090</t>
  </si>
  <si>
    <t>INV00000091</t>
  </si>
  <si>
    <t>INV00000092</t>
  </si>
  <si>
    <t>INV00000093</t>
  </si>
  <si>
    <t>INV00000094</t>
  </si>
  <si>
    <t>INV00000095</t>
  </si>
  <si>
    <t>INV00000096</t>
  </si>
  <si>
    <t>INV00000097</t>
  </si>
  <si>
    <t>INV00000098</t>
  </si>
  <si>
    <t>INV00000099</t>
  </si>
  <si>
    <t>INV00000100</t>
  </si>
  <si>
    <t>RF Nor 3338NW (220Kg) Total</t>
  </si>
  <si>
    <t>INV00000102</t>
  </si>
  <si>
    <t>RH Bosny Wax (15kg)</t>
  </si>
  <si>
    <t>INV00000101</t>
  </si>
  <si>
    <t>INV00000103</t>
  </si>
  <si>
    <t>INV00000104</t>
  </si>
  <si>
    <t>Mould Released</t>
  </si>
  <si>
    <t>INV00000105</t>
  </si>
  <si>
    <t>INV00000106</t>
  </si>
  <si>
    <t>INV00000107</t>
  </si>
  <si>
    <t>INV00000108</t>
  </si>
  <si>
    <t>INV00000109</t>
  </si>
  <si>
    <t>RA CSM 450 TWL 60kg 64m(L) X 2080mm(W)</t>
  </si>
  <si>
    <t>RA CSM 300 GSM 54kg 64m(L) X 1860mm(W)</t>
  </si>
  <si>
    <t>INV00000110</t>
  </si>
  <si>
    <t>INV00000111</t>
  </si>
  <si>
    <t>INV00000112</t>
  </si>
  <si>
    <t>C00000017</t>
  </si>
  <si>
    <t>Aumada Energy &amp; Technologies(M) Sdn Bhd</t>
  </si>
  <si>
    <t>RA Resin (25kg)</t>
  </si>
  <si>
    <t>INV00000113</t>
  </si>
  <si>
    <t>INV00000114</t>
  </si>
  <si>
    <t>INV00000115</t>
  </si>
  <si>
    <t>INV00000116</t>
  </si>
  <si>
    <t>INV00000117</t>
  </si>
  <si>
    <t>INV00000118</t>
  </si>
  <si>
    <t>INV00000119</t>
  </si>
  <si>
    <t>C00000018</t>
  </si>
  <si>
    <t>Living Divani (M) Sdn Bhd</t>
  </si>
  <si>
    <t>INV00000120</t>
  </si>
  <si>
    <t>INV00000121</t>
  </si>
  <si>
    <t>RA Resin 3338NW (220kg)</t>
  </si>
  <si>
    <t>INV00000122</t>
  </si>
  <si>
    <t>INV00000123</t>
  </si>
  <si>
    <t>INV00000124</t>
  </si>
  <si>
    <t>INV00000125</t>
  </si>
  <si>
    <t>C00000019</t>
  </si>
  <si>
    <t>Desuki Affela Empire Enterprise</t>
  </si>
  <si>
    <t>RA Mepoxe M (5kg)</t>
  </si>
  <si>
    <t>INV00000127</t>
  </si>
  <si>
    <t>INV00000128</t>
  </si>
  <si>
    <t>RF Resin 3317AW (220Kg)</t>
  </si>
  <si>
    <t>INV00000129</t>
  </si>
  <si>
    <t>RI Silicone Rubber (25kg)</t>
  </si>
  <si>
    <t>INV00000130</t>
  </si>
  <si>
    <t>C00000020</t>
  </si>
  <si>
    <t>WSK Tanks Sdn Bhd</t>
  </si>
  <si>
    <t>INV00000131</t>
  </si>
  <si>
    <t>INV00000132</t>
  </si>
  <si>
    <t>RA Resin SHCP268W (225kg)</t>
  </si>
  <si>
    <t>RA CSM 450 TWL (37Kg) 1040mm</t>
  </si>
  <si>
    <t>RA Woven Roving E-600 (45kg) 1120mm</t>
  </si>
  <si>
    <t>INV00000133</t>
  </si>
  <si>
    <t>RG CSM 300 GSM 54Kg 96m(L) X 1860mm(W)</t>
  </si>
  <si>
    <t>INV00000134</t>
  </si>
  <si>
    <t>RJ TR104 Hi Temp Wax</t>
  </si>
  <si>
    <t>INV00000135</t>
  </si>
  <si>
    <t>INV00000136</t>
  </si>
  <si>
    <t>RA VE Resin (25kg)</t>
  </si>
  <si>
    <t>INV00000137</t>
  </si>
  <si>
    <t>INV00000138</t>
  </si>
  <si>
    <t>INV00000139</t>
  </si>
  <si>
    <t>RA CSM 450 37kg 79m(L) X 1040mm(W)</t>
  </si>
  <si>
    <t>RA GP Resin (225Kg)*GFRP</t>
  </si>
  <si>
    <t>RJ Woven Roving E-600 (45kg) 1120mm</t>
  </si>
  <si>
    <t>WSK Tanks Sdn Bhd Total</t>
  </si>
  <si>
    <t>Month</t>
  </si>
  <si>
    <t>Year</t>
  </si>
  <si>
    <t>INV00000140</t>
  </si>
  <si>
    <t>RK Smooth Cream (25kg)</t>
  </si>
  <si>
    <t>INV00000141</t>
  </si>
  <si>
    <t>INV00000142</t>
  </si>
  <si>
    <t>INV00000143</t>
  </si>
  <si>
    <t>INV00000144</t>
  </si>
  <si>
    <t>INV00000145</t>
  </si>
  <si>
    <t>INV00000146</t>
  </si>
  <si>
    <t>INV00000147</t>
  </si>
  <si>
    <t>INV00000148</t>
  </si>
  <si>
    <t>RA Mepoxe M (5kg) Total</t>
  </si>
  <si>
    <t>RJ TR104 Hi Temp Wax Total</t>
  </si>
  <si>
    <t>RK Smooth Cream (25kg) Total</t>
  </si>
  <si>
    <t>INV00000149</t>
  </si>
  <si>
    <t>INV00000150</t>
  </si>
  <si>
    <t>RA Pigment Black (1kg)</t>
  </si>
  <si>
    <t>INV00000151</t>
  </si>
  <si>
    <t>INV00000152</t>
  </si>
  <si>
    <t>INV00000153</t>
  </si>
  <si>
    <t>INV00000154</t>
  </si>
  <si>
    <t>INV00000155</t>
  </si>
  <si>
    <t>INV00000156</t>
  </si>
  <si>
    <t>INV00000157</t>
  </si>
  <si>
    <t>INV00000158</t>
  </si>
  <si>
    <t>INV00000159</t>
  </si>
  <si>
    <t>Cash - En Mat</t>
  </si>
  <si>
    <t>KT Profesional</t>
  </si>
  <si>
    <t>CA1</t>
  </si>
  <si>
    <t>C00000021</t>
  </si>
  <si>
    <t>RA Resin 3317AW (20Kg)</t>
  </si>
  <si>
    <t>INV00000160</t>
  </si>
  <si>
    <t>INV00000161</t>
  </si>
  <si>
    <t>INV00000162</t>
  </si>
  <si>
    <t>RG CSM 450 CQ 54kg 64m(L) X 1860mm(W)</t>
  </si>
  <si>
    <t>RG CSM 450 CQ 54kg 64m(L) X 1860mm(W) Total</t>
  </si>
  <si>
    <t>INV00000163</t>
  </si>
  <si>
    <t>INV00000164</t>
  </si>
  <si>
    <t>INV00000165</t>
  </si>
  <si>
    <t>INV00000166</t>
  </si>
  <si>
    <t>INV00000167</t>
  </si>
  <si>
    <t>INV00000168</t>
  </si>
  <si>
    <t>RA Tissue Mat (300M2) 30G/M2 1Meter (9Kg) Soft</t>
  </si>
  <si>
    <t>INV00000169</t>
  </si>
  <si>
    <t>RA Resin 9539W (225Kg)</t>
  </si>
  <si>
    <t>RA CSM 450 GSM 51kg 64m(L) X 1860mm(W)</t>
  </si>
  <si>
    <t>INV00000170</t>
  </si>
  <si>
    <t>INV00000171</t>
  </si>
  <si>
    <t>RF Resin 3338NW (220Kg)</t>
  </si>
  <si>
    <t>INV00000172</t>
  </si>
  <si>
    <t>INV00000173</t>
  </si>
  <si>
    <t>INV00000174</t>
  </si>
  <si>
    <t>RA CSM 300 TWL 54Kg 96m(L) X 1860mm(W)</t>
  </si>
  <si>
    <t>RL CSM 450 Jushi 64kg 1800mm(W)</t>
  </si>
  <si>
    <t>INV00000175</t>
  </si>
  <si>
    <t>RL CSM 450 Jushi 37kg 1040mm(W)</t>
  </si>
  <si>
    <t>RD Paint Brush 1.1/2"(12Pc/Ctr)</t>
  </si>
  <si>
    <t>INV00000176</t>
  </si>
  <si>
    <t>INV00000177</t>
  </si>
  <si>
    <t>INV00000178</t>
  </si>
  <si>
    <t>RA CSM 450 (30Kg) 64m(L) x 1040mm(W)</t>
  </si>
  <si>
    <t>INV00000179</t>
  </si>
  <si>
    <t>RF Woven Roving E-600 (45kg) 1120mm</t>
  </si>
  <si>
    <t>INV00000180</t>
  </si>
  <si>
    <t>RA CSM 450 (30Kg) 64m(L) x 1040mm(W) Total</t>
  </si>
  <si>
    <t>RF Woven Roving E-600 (45kg) 1120mm Total</t>
  </si>
  <si>
    <t>INV00000181</t>
  </si>
  <si>
    <t>INV00000182</t>
  </si>
  <si>
    <t>RG Resin 3317AW (220Kg)</t>
  </si>
  <si>
    <t>INV00000183</t>
  </si>
  <si>
    <t>INV00000184</t>
  </si>
  <si>
    <t>INV00000185</t>
  </si>
  <si>
    <t>INV00000186</t>
  </si>
  <si>
    <t>RG CSM 300 (30Kg) 64m(L) x 1040mm(W)</t>
  </si>
  <si>
    <t>INV00000187</t>
  </si>
  <si>
    <t>RG Resin 3338AW (220kg)</t>
  </si>
  <si>
    <t>RG CSM 450 30kg 79m(L) X 1040mm(W)</t>
  </si>
  <si>
    <t>INV00000188</t>
  </si>
  <si>
    <t>INV00000189</t>
  </si>
  <si>
    <t>RA CSM 450 (60Kg) 64m(L) x 2080mm(W)</t>
  </si>
  <si>
    <t>RG Woven Roving E-600 (45kg) 1120mm</t>
  </si>
  <si>
    <t>INV00000190</t>
  </si>
  <si>
    <t>RG Nor 3338W (220Kg)</t>
  </si>
  <si>
    <t>INV00000191</t>
  </si>
  <si>
    <t>INV00000192</t>
  </si>
  <si>
    <t>RA Accelerator (5Kg)</t>
  </si>
  <si>
    <t>INV00000193</t>
  </si>
  <si>
    <t>INV00000194</t>
  </si>
  <si>
    <t>INV00000195</t>
  </si>
  <si>
    <t>INV00000196</t>
  </si>
  <si>
    <t>INV00000197</t>
  </si>
  <si>
    <t>RG Nor 3338NW (220Kg)</t>
  </si>
  <si>
    <t>RG Resin 3317AW (220Kg) Total</t>
  </si>
  <si>
    <t>RG CSM 300 (30Kg) 64m(L) x 1040mm(W) Total</t>
  </si>
  <si>
    <t>RG Resin 3338AW (220kg) Total</t>
  </si>
  <si>
    <t>RG CSM 450 30kg 79m(L) X 1040mm(W) Total</t>
  </si>
  <si>
    <t>RA CSM 450 (60Kg) 64m(L) x 2080mm(W) Total</t>
  </si>
  <si>
    <t>RG Woven Roving E-600 (45kg) 1120mm Total</t>
  </si>
  <si>
    <t>RG Nor 3338W (220Kg) Total</t>
  </si>
  <si>
    <t>RG Nor 3338NW (220Kg) Total</t>
  </si>
  <si>
    <t>INV00000198</t>
  </si>
  <si>
    <t>RG CSM 450 (30Kg) 64m(L) x 1040mm(W)</t>
  </si>
  <si>
    <t>RH Bosny Wax (15Kg)</t>
  </si>
  <si>
    <t>INV00000199</t>
  </si>
  <si>
    <t>INV00000200</t>
  </si>
  <si>
    <t>INV00000201</t>
  </si>
  <si>
    <t>INV00000202</t>
  </si>
  <si>
    <t>RM Nor 3338NW (220Kg)</t>
  </si>
  <si>
    <t>JMC Steel Engineering Sdn Bhd Total</t>
  </si>
  <si>
    <t>RH Bosny Wax (15kg) Total</t>
  </si>
  <si>
    <t>RG CSM 450 (30Kg) 64m(L) x 1040mm(W) Total</t>
  </si>
  <si>
    <t>RM Nor 3338NW (220Kg) Total</t>
  </si>
  <si>
    <t>INV00000203</t>
  </si>
  <si>
    <t>KT Profesional Fiber</t>
  </si>
  <si>
    <t>INV00000204</t>
  </si>
  <si>
    <t>RA Pigment Super White (5kg)</t>
  </si>
  <si>
    <t>INV00000205</t>
  </si>
  <si>
    <t>KT Profesional Fiber Total</t>
  </si>
  <si>
    <t>RA Pigment Super White (5Kg) Total</t>
  </si>
  <si>
    <t>INV00000206</t>
  </si>
  <si>
    <t>INV00000207</t>
  </si>
  <si>
    <t>INV00000208</t>
  </si>
  <si>
    <t>INV00000209</t>
  </si>
  <si>
    <t>INV00000210</t>
  </si>
  <si>
    <t>INV00000211</t>
  </si>
  <si>
    <t>C00000022</t>
  </si>
  <si>
    <t>SF Engineering Solution</t>
  </si>
  <si>
    <t>RM Wax Solution 54-56 (10L)</t>
  </si>
  <si>
    <t>RM NPG Gelcoat 9319-H (25Kg)</t>
  </si>
  <si>
    <t>RM Pgment Paste Riviera Blue B5 (5Kg)</t>
  </si>
  <si>
    <t>INV00000212</t>
  </si>
  <si>
    <t>INV00000213</t>
  </si>
  <si>
    <t>RM Wax Solution 54-56 (10L) Total</t>
  </si>
  <si>
    <t>RM NPG Gelcoat 9319-H (25Kg) Total</t>
  </si>
  <si>
    <t>RM Pgment Paste Riviera Blue B5 (5Kg) Total</t>
  </si>
  <si>
    <t>INV00000214</t>
  </si>
  <si>
    <t>INV00000215</t>
  </si>
  <si>
    <t>INV00000216</t>
  </si>
  <si>
    <t>INV00000217</t>
  </si>
  <si>
    <t>INV00000218</t>
  </si>
  <si>
    <t>INV00000219</t>
  </si>
  <si>
    <t>INV00000220</t>
  </si>
  <si>
    <t>RM CSM 450 64m(L) 1040mm(W) (30Kg)</t>
  </si>
  <si>
    <t>RM Woven Roving E-600gm 1000mm (40Kg)</t>
  </si>
  <si>
    <t>RA Butanox M50</t>
  </si>
  <si>
    <t>RA Resin 3317AW (220Kg) Total</t>
  </si>
  <si>
    <t>RA Butanox M50 Total</t>
  </si>
  <si>
    <t>RM CSM 450 64m(L) 1040mm(W) (30Kg) Total</t>
  </si>
  <si>
    <t>RM Woven Roving E-600gm 1000mm (40Kg) Total</t>
  </si>
  <si>
    <t>INV00000221</t>
  </si>
  <si>
    <t>RA Pigment Super Black (5kg)</t>
  </si>
  <si>
    <t>RM Cobalt (5kg)</t>
  </si>
  <si>
    <t>RM Acetone (163Kg)</t>
  </si>
  <si>
    <t>INV00000222</t>
  </si>
  <si>
    <t>INV00000223</t>
  </si>
  <si>
    <t>RA Pigment Super Black (5kg) Total</t>
  </si>
  <si>
    <t>RM Cobalt (5kg) Total</t>
  </si>
  <si>
    <t>RM Acetone (163Kg) Total</t>
  </si>
  <si>
    <t>RA Accelerator (5kg) Total</t>
  </si>
  <si>
    <t>INV00000224</t>
  </si>
  <si>
    <t>RM Pigment Smooth Cream (25kg)</t>
  </si>
  <si>
    <t>INV00000225</t>
  </si>
  <si>
    <t>INV00000226</t>
  </si>
  <si>
    <t>INV00000227</t>
  </si>
  <si>
    <t>C00000023</t>
  </si>
  <si>
    <t>Bestway Engineering Solutions</t>
  </si>
  <si>
    <t>RJ Mepoxe (5kg)</t>
  </si>
  <si>
    <t>RM Pigment Smooth Cream (25kg) Total</t>
  </si>
  <si>
    <t>RJ Mepoxe (5kg) Total</t>
  </si>
  <si>
    <t>INV00000228</t>
  </si>
  <si>
    <t>INV00000229</t>
  </si>
  <si>
    <t>RM CSM 450 (60Kg) 64m(L) x 2080mm(W)</t>
  </si>
  <si>
    <t>INV00000230</t>
  </si>
  <si>
    <t>INV00000231</t>
  </si>
  <si>
    <t>RM Gelcoat GSH (25Kg)</t>
  </si>
  <si>
    <t>RM Gelcoat GSH (25Kg) Total</t>
  </si>
  <si>
    <t>RM CSM 450 (60Kg) 64m(L) x 2080mm(W) Total</t>
  </si>
  <si>
    <t>INV00000232</t>
  </si>
  <si>
    <t>INV00000233</t>
  </si>
  <si>
    <t>INV00000234</t>
  </si>
  <si>
    <t>RA CSM 300 (54Kg) 1860mm</t>
  </si>
  <si>
    <t>INV00000235</t>
  </si>
  <si>
    <t>INV00000236</t>
  </si>
  <si>
    <t>C00000024</t>
  </si>
  <si>
    <t>Worldwidw Competence Sdn Bhd</t>
  </si>
  <si>
    <t>RA Resin 3317AW (25Kg)</t>
  </si>
  <si>
    <t>INV00000237</t>
  </si>
  <si>
    <t>RM NPG Gelcoat 9319-H (5Kg)</t>
  </si>
  <si>
    <t>INV00000238</t>
  </si>
  <si>
    <t>INV00000239</t>
  </si>
  <si>
    <t>RM CSM 450 64m(L) X 1860mm(W) (54kg)</t>
  </si>
  <si>
    <t>INV00000240</t>
  </si>
  <si>
    <t>INV00000241</t>
  </si>
  <si>
    <t>INV00000242</t>
  </si>
  <si>
    <t>INV00000243</t>
  </si>
  <si>
    <t>RA Nor 3317W (220Kg)</t>
  </si>
  <si>
    <t>RA CSM 300 (54Kg) 1860mm Total</t>
  </si>
  <si>
    <t>RA Resin 3317AW (25Kg) Total</t>
  </si>
  <si>
    <t>RM NPG Gelcoat 9319-H (5Kg) Total</t>
  </si>
  <si>
    <t>RM CSM 450 64m(L) X 1860mm(W) (54kg) Total</t>
  </si>
  <si>
    <t>RA Nor 3317W (220Kg) Total</t>
  </si>
  <si>
    <t>INV00000244</t>
  </si>
  <si>
    <t>INV00000245</t>
  </si>
  <si>
    <t>C00000025</t>
  </si>
  <si>
    <t>LLL Automotive Sdn Bhd</t>
  </si>
  <si>
    <t>Resin 3317AW (25Kg)</t>
  </si>
  <si>
    <t>CSM 450 64m(L) 1040mm(W) (30Kg)</t>
  </si>
  <si>
    <t>Mepoxe (5kg)</t>
  </si>
  <si>
    <t>Talcum Powder (25kg)</t>
  </si>
  <si>
    <t>INV00000246</t>
  </si>
  <si>
    <t>INV00000247</t>
  </si>
  <si>
    <t>INV00000248</t>
  </si>
  <si>
    <t>RM Resin 3317AW (220Kg)</t>
  </si>
  <si>
    <t>RM Butanox M50</t>
  </si>
  <si>
    <t>INV00000249</t>
  </si>
  <si>
    <t>RM Nor 3338W (220Kg)</t>
  </si>
  <si>
    <t>INV00000250</t>
  </si>
  <si>
    <t>INV00000251</t>
  </si>
  <si>
    <t>INV00000252</t>
  </si>
  <si>
    <t>INV00000253</t>
  </si>
  <si>
    <t>INV00000254</t>
  </si>
  <si>
    <t>INV00000255</t>
  </si>
  <si>
    <t>INV00000256</t>
  </si>
  <si>
    <t>26/4/2022</t>
  </si>
  <si>
    <t>RM Resin 3338AW (220kg)</t>
  </si>
  <si>
    <t xml:space="preserve">Epoxy primer 15kg + Hardener 7.5kg </t>
  </si>
  <si>
    <t>RD Steel Roller 4" Total</t>
  </si>
  <si>
    <t>RA Woven Roving E-600 (45kg) 1120mm Total</t>
  </si>
  <si>
    <t>Resin 3317AW (25Kg) Total</t>
  </si>
  <si>
    <t>CSM 450 64m(L) 1040mm(W) (30Kg) Total</t>
  </si>
  <si>
    <t>Mepoxe (5kg) Total</t>
  </si>
  <si>
    <t>Talcum Powder (25kg) Total</t>
  </si>
  <si>
    <t>RM Resin 3317AW (220Kg) Total</t>
  </si>
  <si>
    <t>RM Butanox M50 Total</t>
  </si>
  <si>
    <t>RM Nor 3338W (220Kg) Total</t>
  </si>
  <si>
    <t>RM Resin 3338AW (220kg) Total</t>
  </si>
  <si>
    <t>Epoxy primer 15kg + Hardener 7.5kg  Total</t>
  </si>
  <si>
    <t>11/5/2022</t>
  </si>
  <si>
    <t>INV00000257</t>
  </si>
  <si>
    <t>INV00000258</t>
  </si>
  <si>
    <t>INV00000259</t>
  </si>
  <si>
    <t>INV00000260</t>
  </si>
  <si>
    <t>INV00000261</t>
  </si>
  <si>
    <t>RM Pigment Super Black (5kg)</t>
  </si>
  <si>
    <t>INV00000262</t>
  </si>
  <si>
    <t>RM Pgment Opaline (10Kg)</t>
  </si>
  <si>
    <t>RM Gelcoat GPH (20Kg)</t>
  </si>
  <si>
    <t>RM Catalyst Despender</t>
  </si>
  <si>
    <t>INV00000263</t>
  </si>
  <si>
    <t>Worldwide Competence Sdn Bhd</t>
  </si>
  <si>
    <t>RM Resin Nor 3317AW (220Kg)</t>
  </si>
  <si>
    <t>INV00000264</t>
  </si>
  <si>
    <t>RG TR104 Hi Temp Wax</t>
  </si>
  <si>
    <t>INV00000265</t>
  </si>
  <si>
    <t>RJ Woven Roving E-600gm 1000mm (40Kg)</t>
  </si>
  <si>
    <t>INV00000266</t>
  </si>
  <si>
    <t>INV00000267</t>
  </si>
  <si>
    <t>INV00000268</t>
  </si>
  <si>
    <t>INV00000269</t>
  </si>
  <si>
    <t>INV00000270</t>
  </si>
  <si>
    <t>C00000026</t>
  </si>
  <si>
    <t>Megapower Service</t>
  </si>
  <si>
    <t>RM Dark Gray (5Kg)</t>
  </si>
  <si>
    <t>RM Fume silica HJSIL 200(10Kg)</t>
  </si>
  <si>
    <t>INV00000271</t>
  </si>
  <si>
    <t>INV00000272</t>
  </si>
  <si>
    <t>RM Talcum Powder (25kg)</t>
  </si>
  <si>
    <t>INV00000273</t>
  </si>
  <si>
    <t>RA  Woven Roing 600 1120mm (45kg)</t>
  </si>
  <si>
    <t>INV00000274</t>
  </si>
  <si>
    <t>INV00000275</t>
  </si>
  <si>
    <t>INV00000276</t>
  </si>
  <si>
    <t>INV00000277</t>
  </si>
  <si>
    <t>RA Sand Wheel 105 X 2 X 16 (30PC)</t>
  </si>
  <si>
    <t>RA Miracle Gloss Wax No. 8 (311g/Can) Total</t>
  </si>
  <si>
    <t>RM Pigment Super Black (5kg) Total</t>
  </si>
  <si>
    <t>RM Pgment Opaline (10Kg) Total</t>
  </si>
  <si>
    <t>RM Gelcoat GPH (20Kg) Total</t>
  </si>
  <si>
    <t>RM Catalyst Despender Total</t>
  </si>
  <si>
    <t>RM Resin Nor 3317AW (220Kg) Total</t>
  </si>
  <si>
    <t>RG TR104 Hi Temp Wax Total</t>
  </si>
  <si>
    <t>RJ Woven Roving E-600gm 1000mm (40Kg) Total</t>
  </si>
  <si>
    <t>RM Dark Gray (5Kg) Total</t>
  </si>
  <si>
    <t>RM Fume silica HJSIL 200(10Kg) Total</t>
  </si>
  <si>
    <t>RM Talcum Powder (25kg) Total</t>
  </si>
  <si>
    <t>RA  Woven Roing 600 1120mm (45kg) Total</t>
  </si>
  <si>
    <t>RA Sand Wheel 105 X 2 X 16 (30PC) Total</t>
  </si>
  <si>
    <t>INV00000278</t>
  </si>
  <si>
    <t>INV00000279</t>
  </si>
  <si>
    <t>INV00000280</t>
  </si>
  <si>
    <t>INV00000281</t>
  </si>
  <si>
    <t>INV00000282</t>
  </si>
  <si>
    <t>INV00000283</t>
  </si>
  <si>
    <t>INV00000284</t>
  </si>
  <si>
    <t>INV00000285</t>
  </si>
  <si>
    <t>INV00000286</t>
  </si>
  <si>
    <t>INV00000287</t>
  </si>
  <si>
    <t>INV00000288</t>
  </si>
  <si>
    <t>INV00000289</t>
  </si>
  <si>
    <t>INV00000290</t>
  </si>
  <si>
    <t>INV00000291</t>
  </si>
  <si>
    <t>INV00000292</t>
  </si>
  <si>
    <t>INV00000293</t>
  </si>
  <si>
    <t>INV00000294</t>
  </si>
  <si>
    <t>RM Woven Roving E-800 1000mm (40Kg)</t>
  </si>
  <si>
    <t>RM Woven Roving E-800 1000mm (40Kg) Total</t>
  </si>
  <si>
    <t>INV00000295</t>
  </si>
  <si>
    <t>INV00000296</t>
  </si>
  <si>
    <t>INV00000297</t>
  </si>
  <si>
    <t>INV00000298</t>
  </si>
  <si>
    <t>C00000027</t>
  </si>
  <si>
    <t>Transform Star Sdn Bhd</t>
  </si>
  <si>
    <t>RA/RM Pigment Super White (5Kg)</t>
  </si>
  <si>
    <t>RM TR104 Hi Temp Wax (12Can)</t>
  </si>
  <si>
    <t>RM PVA (5Kg)</t>
  </si>
  <si>
    <t>RM Gelcoat GPH (20kg)</t>
  </si>
  <si>
    <t>INV00000299</t>
  </si>
  <si>
    <t>INV00000300</t>
  </si>
  <si>
    <t>INV00000301</t>
  </si>
  <si>
    <t>INV00000302</t>
  </si>
  <si>
    <t>INV00000303</t>
  </si>
  <si>
    <t>INV00000304</t>
  </si>
  <si>
    <t>INV00000305</t>
  </si>
  <si>
    <t>RM CSM 450 Jushi 64m(L) X 1860mm(W) (67Kg)</t>
  </si>
  <si>
    <t>INV00000306</t>
  </si>
  <si>
    <t>RM CSM 450 Jushi 64m(L) X 1860mm(W) (67kg)</t>
  </si>
  <si>
    <t>RA CSM 300 96m(L) X 1860mm(W) (54Kg)</t>
  </si>
  <si>
    <t>RM Pigment Super White (5Kg)</t>
  </si>
  <si>
    <t>INV00000307</t>
  </si>
  <si>
    <t>RA CSM 450 GSM JUSHI 79m(L) X 1040mm(W) (37kg)</t>
  </si>
  <si>
    <t>INV00000308</t>
  </si>
  <si>
    <t>INV00000309</t>
  </si>
  <si>
    <t>INV00000310</t>
  </si>
  <si>
    <t>INV00000311</t>
  </si>
  <si>
    <t>-</t>
  </si>
  <si>
    <t>INV00000312</t>
  </si>
  <si>
    <t>RM Resin Nor 3338W (220Kg)</t>
  </si>
  <si>
    <t>RM Resin 268BQTN (225Kg)</t>
  </si>
  <si>
    <t>RM Cobalt 10% (5Kg)</t>
  </si>
  <si>
    <t>INV00000313</t>
  </si>
  <si>
    <t>INV00000314</t>
  </si>
  <si>
    <t>RA CSM 450 Jushi 64m(L) x 1040mm(W) (37Kg)</t>
  </si>
  <si>
    <t>INV00000315</t>
  </si>
  <si>
    <t>INV00000316</t>
  </si>
  <si>
    <t>INV00000317</t>
  </si>
  <si>
    <t>INV00000318</t>
  </si>
  <si>
    <t>RA CSM 450 64m(L) 1040mm(W) (30Kg)</t>
  </si>
  <si>
    <t>INV00000319</t>
  </si>
  <si>
    <t>INV00000320</t>
  </si>
  <si>
    <t>- Total</t>
  </si>
  <si>
    <t>RA CSM 300 TWL 54Kg 96m(L) X 1860mm(W) Total</t>
  </si>
  <si>
    <t>RA/RM Pigment Super White (5Kg) Total</t>
  </si>
  <si>
    <t>RM TR104 Hi Temp Wax (12Can) Total</t>
  </si>
  <si>
    <t>RM PVA (5Kg) Total</t>
  </si>
  <si>
    <t>RM CSM 450 Jushi 64m(L) X 1860mm(W) (67Kg) Total</t>
  </si>
  <si>
    <t>RA CSM 300 96m(L) X 1860mm(W) (54Kg) Total</t>
  </si>
  <si>
    <t>RM Pigment Super White (5Kg) Total</t>
  </si>
  <si>
    <t>RA CSM 450 GSM JUSHI 79m(L) X 1040mm(W) (37kg) Total</t>
  </si>
  <si>
    <t>RM Resin Nor 3338W (220Kg) Total</t>
  </si>
  <si>
    <t>RM Resin 268BQTN (225Kg) Total</t>
  </si>
  <si>
    <t>RM Cobalt 10% (5Kg) Total</t>
  </si>
  <si>
    <t>RA CSM 450 Jushi 64m(L) x 1040mm(W) (37Kg) Total</t>
  </si>
  <si>
    <t>RA CSM 450 64m(L) 1040mm(W) (30Kg) Total</t>
  </si>
  <si>
    <t>5/9/2022</t>
  </si>
  <si>
    <t>INV00000321</t>
  </si>
  <si>
    <t>INV00000322</t>
  </si>
  <si>
    <t>INV00000323</t>
  </si>
  <si>
    <t>INV00000324</t>
  </si>
  <si>
    <t>C00000029</t>
  </si>
  <si>
    <t>Cash - Yew Kok Wah</t>
  </si>
  <si>
    <t>INV00000325</t>
  </si>
  <si>
    <t>INV00000326</t>
  </si>
  <si>
    <t>INV00000327</t>
  </si>
  <si>
    <t>INV00000328</t>
  </si>
  <si>
    <t>INV00000329</t>
  </si>
  <si>
    <t>RM Vinyl Ester Resin (20Kg)</t>
  </si>
  <si>
    <t>INV00000330</t>
  </si>
  <si>
    <t>RM Vinyl Ester Resin (20Kg) Total</t>
  </si>
  <si>
    <t>INV00000331</t>
  </si>
  <si>
    <t>INV00000332</t>
  </si>
  <si>
    <t>RM Fume Silica HJSIL 200(10Kg)</t>
  </si>
  <si>
    <t>RM Butanox M50 (5kg)</t>
  </si>
  <si>
    <t>RD Brush 3" (12Pc)</t>
  </si>
  <si>
    <t>INV00000333</t>
  </si>
  <si>
    <t>RJ Butonox M50 (5kg)</t>
  </si>
  <si>
    <t>RM TR104 Hi Temp Wax</t>
  </si>
  <si>
    <t>INV00000334</t>
  </si>
  <si>
    <t>RJ Woven Roving E-600 (42kg) 1120mm</t>
  </si>
  <si>
    <t>INV00000335</t>
  </si>
  <si>
    <t>RA CSM 300 (30Kg) 64m(L) x 1040mm(W)</t>
  </si>
  <si>
    <t>INV00000336</t>
  </si>
  <si>
    <t>INV00000337</t>
  </si>
  <si>
    <t>Yew Seng Gardening Supply Sdn Bhd Total</t>
  </si>
  <si>
    <t>Desuki Affela Empire Enterprise Total</t>
  </si>
  <si>
    <t>RM Butanox M50 (5kg) Total</t>
  </si>
  <si>
    <t>RD Brush 3" (12Pc) Total</t>
  </si>
  <si>
    <t>RJ Butonox M50 (5kg) Total</t>
  </si>
  <si>
    <t>RM TR104 Hi Temp Wax Total</t>
  </si>
  <si>
    <t>RJ Woven Roving E-600 (42kg) 1120mm Total</t>
  </si>
  <si>
    <t>RA CSM 300 (30Kg) 64m(L) x 1040mm(W) Total</t>
  </si>
  <si>
    <t>RA Woven Roing 600 1120mm (45kg)</t>
  </si>
  <si>
    <t>Cash - Vinz Yew Kok Wah</t>
  </si>
  <si>
    <t>RA Woven Roing 600 1120mm (45kg) Total</t>
  </si>
  <si>
    <t>3/10/2022</t>
  </si>
  <si>
    <t>1/10/2022</t>
  </si>
  <si>
    <t>INV00000338</t>
  </si>
  <si>
    <t>INV00000339</t>
  </si>
  <si>
    <t>RA CSM 450 79m(L) x 1040mm(W) (30Kg)</t>
  </si>
  <si>
    <t>RA Woven Roving 600 1120mm (45kg)</t>
  </si>
  <si>
    <t>RM Pigment Paste Smooth Cream M19 (25kg)</t>
  </si>
  <si>
    <t>RJ Butanox M50 (5kg)</t>
  </si>
  <si>
    <t>INV00000340</t>
  </si>
  <si>
    <t>INV00000341</t>
  </si>
  <si>
    <t>INV00000342</t>
  </si>
  <si>
    <t>INV00000343</t>
  </si>
  <si>
    <t>INV00000344</t>
  </si>
  <si>
    <t>INV00000345</t>
  </si>
  <si>
    <t>INV00000346</t>
  </si>
  <si>
    <t>INV00000347</t>
  </si>
  <si>
    <t>INV00000348</t>
  </si>
  <si>
    <t>RD Brush 2" (12Pc)</t>
  </si>
  <si>
    <t>RM Pigment Orange (5Kg)</t>
  </si>
  <si>
    <t>INV00000349</t>
  </si>
  <si>
    <t>INV00000350</t>
  </si>
  <si>
    <t>INV00000351</t>
  </si>
  <si>
    <t>RM CSM 300 96m(L) X 1860mm(W) (54Kg)</t>
  </si>
  <si>
    <t>INV00000352</t>
  </si>
  <si>
    <t>INV00000353</t>
  </si>
  <si>
    <t>INV00000354</t>
  </si>
  <si>
    <t>INV00000355</t>
  </si>
  <si>
    <t>INV00000356</t>
  </si>
  <si>
    <t>RA Woven Roving 600 1000mm (40kg)</t>
  </si>
  <si>
    <t>INV00000357</t>
  </si>
  <si>
    <t>RM Gelcoat GSH (20Kg)</t>
  </si>
  <si>
    <t>Kelnico Marketing Total</t>
  </si>
  <si>
    <t>Pandian Art Gallery Manufacturing Total</t>
  </si>
  <si>
    <t>Perniagaan Fibra Sahih Total</t>
  </si>
  <si>
    <t>Siew Min Lorry Sdn Bhd Total</t>
  </si>
  <si>
    <t>Megapower Service Total</t>
  </si>
  <si>
    <t>10 Total</t>
  </si>
  <si>
    <t>RA CSM 450 79m(L) x 1040mm(W) (30Kg) Total</t>
  </si>
  <si>
    <t>RA Woven Roving 600 1120mm (45kg) Total</t>
  </si>
  <si>
    <t>RM Pigment Paste Smooth Cream M19 (25kg) Total</t>
  </si>
  <si>
    <t>RJ Butanox M50 (5kg) Total</t>
  </si>
  <si>
    <t>RD Brush 2" (12Pc) Total</t>
  </si>
  <si>
    <t>RM Pigment Orange (5Kg) Total</t>
  </si>
  <si>
    <t>RM CSM 300 96m(L) X 1860mm(W) (54Kg) Total</t>
  </si>
  <si>
    <t>RA Woven Roving 600 1000mm (40kg) Total</t>
  </si>
  <si>
    <t>RM Gelcoat GSH (20Kg)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</si>
</sst>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Arial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AD2F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2">
    <xf numFmtId="0" fontId="0" fillId="0" borderId="0" xfId="0"/>
    <xf numFmtId="0" fontId="5" fillId="0" borderId="1" xfId="0" applyFont="1" applyBorder="1"/>
    <xf numFmtId="4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" fontId="5" fillId="0" borderId="0" xfId="0" applyNumberFormat="1" applyFont="1"/>
    <xf numFmtId="10" fontId="5" fillId="0" borderId="0" xfId="0" applyNumberFormat="1" applyFont="1"/>
    <xf numFmtId="2" fontId="5" fillId="0" borderId="0" xfId="0" applyNumberFormat="1" applyFont="1"/>
    <xf numFmtId="43" fontId="5" fillId="0" borderId="0" xfId="2" applyFont="1"/>
    <xf numFmtId="0" fontId="4" fillId="0" borderId="0" xfId="0" applyFont="1"/>
    <xf numFmtId="0" fontId="4" fillId="0" borderId="12" xfId="0" applyFont="1" applyBorder="1"/>
    <xf numFmtId="0" fontId="5" fillId="0" borderId="12" xfId="0" applyFont="1" applyBorder="1"/>
    <xf numFmtId="4" fontId="5" fillId="2" borderId="12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4" fontId="5" fillId="3" borderId="12" xfId="0" applyNumberFormat="1" applyFont="1" applyFill="1" applyBorder="1"/>
    <xf numFmtId="4" fontId="4" fillId="2" borderId="13" xfId="0" applyNumberFormat="1" applyFont="1" applyFill="1" applyBorder="1"/>
    <xf numFmtId="10" fontId="4" fillId="3" borderId="12" xfId="0" applyNumberFormat="1" applyFont="1" applyFill="1" applyBorder="1"/>
    <xf numFmtId="4" fontId="5" fillId="0" borderId="11" xfId="0" applyNumberFormat="1" applyFont="1" applyBorder="1"/>
    <xf numFmtId="2" fontId="5" fillId="4" borderId="12" xfId="0" applyNumberFormat="1" applyFont="1" applyFill="1" applyBorder="1"/>
    <xf numFmtId="9" fontId="4" fillId="0" borderId="13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9" fontId="4" fillId="0" borderId="11" xfId="0" applyNumberFormat="1" applyFont="1" applyBorder="1" applyAlignment="1">
      <alignment horizontal="center"/>
    </xf>
    <xf numFmtId="9" fontId="4" fillId="0" borderId="14" xfId="0" applyNumberFormat="1" applyFont="1" applyBorder="1" applyAlignment="1">
      <alignment horizontal="center"/>
    </xf>
    <xf numFmtId="4" fontId="5" fillId="0" borderId="12" xfId="0" applyNumberFormat="1" applyFont="1" applyBorder="1"/>
    <xf numFmtId="0" fontId="5" fillId="0" borderId="14" xfId="0" applyFont="1" applyBorder="1"/>
    <xf numFmtId="43" fontId="5" fillId="3" borderId="13" xfId="2" applyFont="1" applyFill="1" applyBorder="1"/>
    <xf numFmtId="0" fontId="5" fillId="2" borderId="13" xfId="0" applyFont="1" applyFill="1" applyBorder="1" applyAlignment="1">
      <alignment horizontal="center"/>
    </xf>
    <xf numFmtId="0" fontId="5" fillId="4" borderId="12" xfId="0" applyFont="1" applyFill="1" applyBorder="1"/>
    <xf numFmtId="0" fontId="5" fillId="4" borderId="14" xfId="0" applyFont="1" applyFill="1" applyBorder="1"/>
    <xf numFmtId="0" fontId="5" fillId="0" borderId="1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4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4" fontId="4" fillId="2" borderId="9" xfId="0" applyNumberFormat="1" applyFont="1" applyFill="1" applyBorder="1" applyAlignment="1">
      <alignment horizontal="center" wrapText="1"/>
    </xf>
    <xf numFmtId="10" fontId="4" fillId="3" borderId="7" xfId="0" applyNumberFormat="1" applyFont="1" applyFill="1" applyBorder="1" applyAlignment="1">
      <alignment horizontal="center" wrapText="1"/>
    </xf>
    <xf numFmtId="4" fontId="4" fillId="0" borderId="6" xfId="0" applyNumberFormat="1" applyFont="1" applyBorder="1" applyAlignment="1">
      <alignment horizontal="center" wrapText="1"/>
    </xf>
    <xf numFmtId="2" fontId="4" fillId="4" borderId="7" xfId="0" applyNumberFormat="1" applyFont="1" applyFill="1" applyBorder="1" applyAlignment="1">
      <alignment horizontal="center" wrapText="1"/>
    </xf>
    <xf numFmtId="2" fontId="4" fillId="0" borderId="9" xfId="0" applyNumberFormat="1" applyFont="1" applyBorder="1" applyAlignment="1">
      <alignment horizontal="center" wrapText="1"/>
    </xf>
    <xf numFmtId="2" fontId="4" fillId="0" borderId="7" xfId="0" applyNumberFormat="1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  <xf numFmtId="2" fontId="4" fillId="0" borderId="10" xfId="0" applyNumberFormat="1" applyFont="1" applyBorder="1" applyAlignment="1">
      <alignment horizontal="center" wrapText="1"/>
    </xf>
    <xf numFmtId="4" fontId="4" fillId="0" borderId="7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43" fontId="4" fillId="3" borderId="9" xfId="2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14" fontId="4" fillId="0" borderId="2" xfId="0" applyNumberFormat="1" applyFont="1" applyBorder="1" applyAlignment="1">
      <alignment horizontal="center"/>
    </xf>
    <xf numFmtId="4" fontId="5" fillId="0" borderId="3" xfId="0" applyNumberFormat="1" applyFont="1" applyFill="1" applyBorder="1" applyAlignment="1">
      <alignment horizontal="right"/>
    </xf>
    <xf numFmtId="0" fontId="5" fillId="0" borderId="2" xfId="0" applyFont="1" applyFill="1" applyBorder="1"/>
    <xf numFmtId="0" fontId="5" fillId="0" borderId="12" xfId="0" applyFont="1" applyFill="1" applyBorder="1" applyAlignment="1">
      <alignment horizontal="center"/>
    </xf>
    <xf numFmtId="4" fontId="5" fillId="0" borderId="4" xfId="0" applyNumberFormat="1" applyFont="1" applyFill="1" applyBorder="1"/>
    <xf numFmtId="4" fontId="4" fillId="0" borderId="5" xfId="0" applyNumberFormat="1" applyFont="1" applyFill="1" applyBorder="1"/>
    <xf numFmtId="10" fontId="5" fillId="0" borderId="2" xfId="0" applyNumberFormat="1" applyFont="1" applyFill="1" applyBorder="1"/>
    <xf numFmtId="4" fontId="5" fillId="0" borderId="0" xfId="0" applyNumberFormat="1" applyFont="1" applyFill="1" applyBorder="1"/>
    <xf numFmtId="2" fontId="5" fillId="0" borderId="2" xfId="0" applyNumberFormat="1" applyFont="1" applyFill="1" applyBorder="1"/>
    <xf numFmtId="2" fontId="5" fillId="0" borderId="5" xfId="0" applyNumberFormat="1" applyFont="1" applyFill="1" applyBorder="1"/>
    <xf numFmtId="2" fontId="5" fillId="0" borderId="0" xfId="0" applyNumberFormat="1" applyFont="1" applyFill="1" applyBorder="1"/>
    <xf numFmtId="2" fontId="5" fillId="0" borderId="1" xfId="0" applyNumberFormat="1" applyFont="1" applyFill="1" applyBorder="1"/>
    <xf numFmtId="4" fontId="5" fillId="0" borderId="2" xfId="0" applyNumberFormat="1" applyFont="1" applyFill="1" applyBorder="1"/>
    <xf numFmtId="10" fontId="5" fillId="0" borderId="1" xfId="1" applyNumberFormat="1" applyFont="1" applyFill="1" applyBorder="1"/>
    <xf numFmtId="43" fontId="5" fillId="0" borderId="12" xfId="2" applyFont="1" applyFill="1" applyBorder="1"/>
    <xf numFmtId="43" fontId="5" fillId="3" borderId="12" xfId="2" applyNumberFormat="1" applyFont="1" applyFill="1" applyBorder="1"/>
    <xf numFmtId="43" fontId="5" fillId="0" borderId="12" xfId="2" applyFont="1" applyBorder="1"/>
    <xf numFmtId="43" fontId="5" fillId="4" borderId="12" xfId="0" applyNumberFormat="1" applyFont="1" applyFill="1" applyBorder="1"/>
    <xf numFmtId="0" fontId="5" fillId="0" borderId="2" xfId="0" applyFont="1" applyFill="1" applyBorder="1" applyAlignment="1">
      <alignment horizontal="center"/>
    </xf>
    <xf numFmtId="43" fontId="5" fillId="0" borderId="2" xfId="2" applyFont="1" applyFill="1" applyBorder="1"/>
    <xf numFmtId="43" fontId="5" fillId="3" borderId="2" xfId="2" applyFont="1" applyFill="1" applyBorder="1"/>
    <xf numFmtId="0" fontId="5" fillId="0" borderId="2" xfId="0" applyFont="1" applyBorder="1" applyAlignment="1">
      <alignment horizontal="center"/>
    </xf>
    <xf numFmtId="43" fontId="5" fillId="0" borderId="2" xfId="2" applyFont="1" applyBorder="1"/>
    <xf numFmtId="43" fontId="5" fillId="4" borderId="2" xfId="0" applyNumberFormat="1" applyFont="1" applyFill="1" applyBorder="1"/>
    <xf numFmtId="4" fontId="5" fillId="0" borderId="0" xfId="0" applyNumberFormat="1" applyFont="1" applyFill="1" applyBorder="1" applyAlignment="1">
      <alignment horizontal="right"/>
    </xf>
    <xf numFmtId="14" fontId="5" fillId="0" borderId="0" xfId="0" applyNumberFormat="1" applyFont="1" applyBorder="1" applyAlignment="1">
      <alignment horizontal="left"/>
    </xf>
    <xf numFmtId="4" fontId="5" fillId="0" borderId="2" xfId="0" applyNumberFormat="1" applyFont="1" applyFill="1" applyBorder="1" applyAlignment="1">
      <alignment horizontal="right"/>
    </xf>
    <xf numFmtId="14" fontId="5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5" fillId="0" borderId="2" xfId="0" applyFont="1" applyBorder="1"/>
    <xf numFmtId="4" fontId="5" fillId="0" borderId="5" xfId="0" applyNumberFormat="1" applyFont="1" applyFill="1" applyBorder="1"/>
    <xf numFmtId="0" fontId="5" fillId="0" borderId="7" xfId="0" applyFont="1" applyFill="1" applyBorder="1"/>
    <xf numFmtId="4" fontId="5" fillId="0" borderId="7" xfId="0" applyNumberFormat="1" applyFont="1" applyFill="1" applyBorder="1" applyAlignment="1">
      <alignment horizontal="right"/>
    </xf>
    <xf numFmtId="0" fontId="5" fillId="0" borderId="7" xfId="0" applyFont="1" applyFill="1" applyBorder="1" applyAlignment="1">
      <alignment horizontal="center"/>
    </xf>
    <xf numFmtId="4" fontId="5" fillId="0" borderId="8" xfId="0" applyNumberFormat="1" applyFont="1" applyFill="1" applyBorder="1"/>
    <xf numFmtId="4" fontId="5" fillId="0" borderId="9" xfId="0" applyNumberFormat="1" applyFont="1" applyFill="1" applyBorder="1"/>
    <xf numFmtId="10" fontId="5" fillId="0" borderId="7" xfId="0" applyNumberFormat="1" applyFont="1" applyFill="1" applyBorder="1"/>
    <xf numFmtId="4" fontId="5" fillId="0" borderId="6" xfId="0" applyNumberFormat="1" applyFont="1" applyFill="1" applyBorder="1"/>
    <xf numFmtId="2" fontId="5" fillId="0" borderId="7" xfId="0" applyNumberFormat="1" applyFont="1" applyFill="1" applyBorder="1"/>
    <xf numFmtId="2" fontId="5" fillId="0" borderId="9" xfId="0" applyNumberFormat="1" applyFont="1" applyFill="1" applyBorder="1"/>
    <xf numFmtId="2" fontId="5" fillId="0" borderId="6" xfId="0" applyNumberFormat="1" applyFont="1" applyFill="1" applyBorder="1"/>
    <xf numFmtId="2" fontId="5" fillId="0" borderId="10" xfId="0" applyNumberFormat="1" applyFont="1" applyFill="1" applyBorder="1"/>
    <xf numFmtId="4" fontId="5" fillId="0" borderId="7" xfId="0" applyNumberFormat="1" applyFont="1" applyFill="1" applyBorder="1"/>
    <xf numFmtId="10" fontId="5" fillId="0" borderId="10" xfId="1" applyNumberFormat="1" applyFont="1" applyFill="1" applyBorder="1"/>
    <xf numFmtId="43" fontId="5" fillId="0" borderId="7" xfId="2" applyFont="1" applyFill="1" applyBorder="1"/>
    <xf numFmtId="43" fontId="5" fillId="0" borderId="7" xfId="2" applyFont="1" applyBorder="1"/>
    <xf numFmtId="4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/>
    <xf numFmtId="10" fontId="4" fillId="0" borderId="0" xfId="0" applyNumberFormat="1" applyFont="1"/>
    <xf numFmtId="2" fontId="4" fillId="0" borderId="0" xfId="0" applyNumberFormat="1" applyFont="1"/>
    <xf numFmtId="43" fontId="4" fillId="0" borderId="0" xfId="2" applyFont="1"/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14" fontId="5" fillId="0" borderId="1" xfId="0" applyNumberFormat="1" applyFont="1" applyFill="1" applyBorder="1" applyAlignment="1">
      <alignment horizontal="left"/>
    </xf>
    <xf numFmtId="0" fontId="4" fillId="0" borderId="1" xfId="0" applyFont="1" applyBorder="1"/>
    <xf numFmtId="0" fontId="4" fillId="0" borderId="0" xfId="0" applyFont="1" applyBorder="1"/>
    <xf numFmtId="0" fontId="5" fillId="0" borderId="0" xfId="0" applyFont="1" applyFill="1" applyBorder="1"/>
    <xf numFmtId="0" fontId="5" fillId="0" borderId="1" xfId="0" applyFont="1" applyFill="1" applyBorder="1"/>
    <xf numFmtId="0" fontId="5" fillId="0" borderId="10" xfId="0" applyFont="1" applyFill="1" applyBorder="1"/>
    <xf numFmtId="14" fontId="5" fillId="0" borderId="2" xfId="0" applyNumberFormat="1" applyFont="1" applyBorder="1" applyAlignment="1">
      <alignment horizontal="center"/>
    </xf>
    <xf numFmtId="43" fontId="4" fillId="0" borderId="0" xfId="0" applyNumberFormat="1" applyFont="1"/>
    <xf numFmtId="0" fontId="4" fillId="0" borderId="2" xfId="0" applyFont="1" applyBorder="1"/>
    <xf numFmtId="0" fontId="4" fillId="0" borderId="7" xfId="0" applyFont="1" applyBorder="1"/>
    <xf numFmtId="0" fontId="6" fillId="0" borderId="0" xfId="0" applyFont="1"/>
    <xf numFmtId="14" fontId="6" fillId="0" borderId="0" xfId="0" applyNumberFormat="1" applyFont="1" applyAlignment="1">
      <alignment horizontal="left"/>
    </xf>
    <xf numFmtId="0" fontId="0" fillId="0" borderId="0" xfId="0" pivotButton="1"/>
    <xf numFmtId="4" fontId="0" fillId="0" borderId="0" xfId="0" applyNumberFormat="1"/>
    <xf numFmtId="0" fontId="0" fillId="2" borderId="0" xfId="0" applyFill="1"/>
    <xf numFmtId="14" fontId="5" fillId="0" borderId="2" xfId="0" applyNumberFormat="1" applyFont="1" applyFill="1" applyBorder="1" applyAlignment="1">
      <alignment horizontal="center"/>
    </xf>
    <xf numFmtId="43" fontId="4" fillId="0" borderId="0" xfId="0" applyNumberFormat="1" applyFont="1" applyFill="1"/>
    <xf numFmtId="0" fontId="4" fillId="0" borderId="2" xfId="0" applyFont="1" applyFill="1" applyBorder="1"/>
    <xf numFmtId="0" fontId="4" fillId="0" borderId="0" xfId="0" applyFont="1" applyFill="1"/>
    <xf numFmtId="0" fontId="5" fillId="4" borderId="7" xfId="0" applyFont="1" applyFill="1" applyBorder="1" applyAlignment="1">
      <alignment horizontal="center" wrapText="1"/>
    </xf>
    <xf numFmtId="14" fontId="4" fillId="0" borderId="0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center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2" borderId="0" xfId="0" applyNumberFormat="1" applyFill="1"/>
    <xf numFmtId="0" fontId="5" fillId="0" borderId="0" xfId="0" applyFont="1" applyBorder="1" applyAlignment="1">
      <alignment horizontal="center"/>
    </xf>
    <xf numFmtId="43" fontId="5" fillId="0" borderId="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164" fontId="8" fillId="0" borderId="2" xfId="2" applyNumberFormat="1" applyFont="1" applyBorder="1"/>
    <xf numFmtId="164" fontId="8" fillId="0" borderId="0" xfId="0" applyNumberFormat="1" applyFont="1" applyBorder="1" applyAlignment="1">
      <alignment horizontal="right"/>
    </xf>
    <xf numFmtId="0" fontId="8" fillId="0" borderId="2" xfId="0" applyFont="1" applyBorder="1"/>
    <xf numFmtId="0" fontId="0" fillId="5" borderId="0" xfId="0" applyFill="1"/>
    <xf numFmtId="4" fontId="0" fillId="5" borderId="0" xfId="0" applyNumberFormat="1" applyFill="1"/>
    <xf numFmtId="0" fontId="4" fillId="0" borderId="2" xfId="0" applyFont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NumberFormat="1" applyFill="1"/>
    <xf numFmtId="14" fontId="5" fillId="0" borderId="2" xfId="0" quotePrefix="1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4" fontId="5" fillId="0" borderId="0" xfId="0" applyNumberFormat="1" applyFont="1" applyBorder="1"/>
    <xf numFmtId="4" fontId="5" fillId="0" borderId="2" xfId="0" applyNumberFormat="1" applyFont="1" applyBorder="1" applyAlignment="1">
      <alignment horizontal="right"/>
    </xf>
    <xf numFmtId="0" fontId="4" fillId="0" borderId="10" xfId="0" applyFont="1" applyBorder="1"/>
    <xf numFmtId="0" fontId="5" fillId="0" borderId="9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4" fontId="5" fillId="6" borderId="2" xfId="0" applyNumberFormat="1" applyFont="1" applyFill="1" applyBorder="1" applyAlignment="1">
      <alignment horizontal="right"/>
    </xf>
    <xf numFmtId="0" fontId="4" fillId="0" borderId="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0" xfId="0" applyFont="1" applyFill="1"/>
    <xf numFmtId="43" fontId="5" fillId="3" borderId="7" xfId="2" applyFont="1" applyFill="1" applyBorder="1"/>
  </cellXfs>
  <cellStyles count="3">
    <cellStyle name="Comma" xfId="2" builtinId="3"/>
    <cellStyle name="Normal" xfId="0" builtinId="0"/>
    <cellStyle name="Percent" xfId="1" builtinId="5"/>
  </cellStyles>
  <dxfs count="15">
    <dxf>
      <alignment wrapText="1"/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fill>
        <patternFill>
          <bgColor rgb="FFFAD2F0"/>
        </patternFill>
      </fill>
    </dxf>
    <dxf>
      <fill>
        <patternFill patternType="solid">
          <bgColor rgb="FFFFFF00"/>
        </patternFill>
      </fill>
    </dxf>
    <dxf>
      <alignment wrapText="1"/>
    </dxf>
    <dxf>
      <numFmt numFmtId="4" formatCode="#,##0.00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colors>
    <mruColors>
      <color rgb="FFFFCCFF"/>
      <color rgb="FFFFFF99"/>
      <color rgb="FFCCFFCC"/>
      <color rgb="FFFFFFFF"/>
      <color rgb="FFFAD2F0"/>
      <color rgb="FF99FF99"/>
      <color rgb="FF99FF66"/>
      <color rgb="FF99FFCC"/>
      <color rgb="FF66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823.690932291669" createdVersion="8" refreshedVersion="8" minRefreshableVersion="3" recordCount="1068" xr:uid="{D699101E-54F9-4153-8049-D7159B948ADC}">
  <cacheSource type="worksheet">
    <worksheetSource ref="A4:AD1072" sheet="Raw Sales"/>
  </cacheSource>
  <cacheFields count="30">
    <cacheField name="Date" numFmtId="14">
      <sharedItems containsDate="1" containsMixedTypes="1" minDate="2019-12-23T00:00:00" maxDate="2022-09-16T00:00:00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/>
    </cacheField>
    <cacheField name="Customer Code" numFmtId="0">
      <sharedItems/>
    </cacheField>
    <cacheField name="Customer Name" numFmtId="0">
      <sharedItems count="33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"/>
        <s v="KT Profesional Fiber"/>
        <s v="SF Engineering Solution"/>
        <s v="Bestway Engineering Solutions"/>
        <s v="Worldwidw Competence Sdn Bhd"/>
        <s v="LLL Automotive Sdn Bhd"/>
        <s v="Worldwide Competence Sdn Bhd"/>
        <s v="Megapower Service"/>
        <s v="Transform Star Sdn Bhd"/>
        <s v="-"/>
        <s v="Cash - Yew Kok Wah"/>
      </sharedItems>
    </cacheField>
    <cacheField name="Product Code" numFmtId="0">
      <sharedItems count="154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  <s v="RA Pigment Black (1kg)"/>
        <s v="RA Resin 3317AW (20Kg)"/>
        <s v="RG CSM 450 CQ 54kg 64m(L) X 1860mm(W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G Nor 3338NW (220Kg)"/>
        <s v="RG CSM 450 (30Kg) 64m(L) x 1040mm(W)"/>
        <s v="RM Nor 3338NW (220Kg)"/>
        <s v="RM Wax Solution 54-56 (10L)"/>
        <s v="RM NPG Gelcoat 9319-H (25Kg)"/>
        <s v="RM Pgment Paste Riviera Blue B5 (5Kg)"/>
        <s v="RA Butanox M50"/>
        <s v="RM CSM 450 64m(L) 1040mm(W) (30Kg)"/>
        <s v="RM Woven Roving E-600gm 1000mm (40Kg)"/>
        <s v="RA Pigment Super Black (5kg)"/>
        <s v="RM Cobalt (5kg)"/>
        <s v="RM Acetone (163Kg)"/>
        <s v="RM Pigment Smooth Cream (25kg)"/>
        <s v="RJ Mepoxe (5kg)"/>
        <s v="RM Gelcoat GSH (25Kg)"/>
        <s v="RM CSM 450 (60Kg) 64m(L) x 2080mm(W)"/>
        <s v="RA CSM 300 (54Kg) 1860mm"/>
        <s v="RA Resin 3317AW (25Kg)"/>
        <s v="RM NPG Gelcoat 9319-H (5Kg)"/>
        <s v="RM CSM 450 64m(L) X 1860mm(W) (54kg)"/>
        <s v="RA Nor 3317W (220Kg)"/>
        <s v="Resin 3317AW (25Kg)"/>
        <s v="CSM 450 64m(L) 1040mm(W) (30Kg)"/>
        <s v="Mepoxe (5kg)"/>
        <s v="Talcum Powder (25kg)"/>
        <s v="RM Resin 3317AW (220Kg)"/>
        <s v="RM Butanox M50"/>
        <s v="RM Nor 3338W (220Kg)"/>
        <s v="RM Resin 3338AW (220kg)"/>
        <s v="Epoxy primer 15kg + Hardener 7.5kg "/>
        <s v="RM Pigment Super Black (5kg)"/>
        <s v="RM Pgment Opaline (10Kg)"/>
        <s v="RM Gelcoat GPH (20Kg)"/>
        <s v="RM Catalyst Despender"/>
        <s v="RM Resin Nor 3317AW (220Kg)"/>
        <s v="RG TR104 Hi Temp Wax"/>
        <s v="RJ Woven Roving E-600gm 1000mm (40Kg)"/>
        <s v="RM Dark Gray (5Kg)"/>
        <s v="RM Fume silica HJSIL 200(10Kg)"/>
        <s v="RM Talcum Powder (25kg)"/>
        <s v="RA  Woven Roing 600 1120mm (45kg)"/>
        <s v="RA Sand Wheel 105 X 2 X 16 (30PC)"/>
        <s v="RM Woven Roving E-800 1000mm (40Kg)"/>
        <s v="RA/RM Pigment Super White (5Kg)"/>
        <s v="RM TR104 Hi Temp Wax (12Can)"/>
        <s v="RM PVA (5Kg)"/>
        <s v="RM CSM 450 Jushi 64m(L) X 1860mm(W) (67Kg)"/>
        <s v="RA CSM 300 96m(L) X 1860mm(W) (54Kg)"/>
        <s v="RM Pigment Super White (5Kg)"/>
        <s v="RA CSM 450 GSM JUSHI 79m(L) X 1040mm(W) (37kg)"/>
        <s v="-"/>
        <s v="RM Resin Nor 3338W (220Kg)"/>
        <s v="RM Resin 268BQTN (225Kg)"/>
        <s v="RM Cobalt 10% (5Kg)"/>
        <s v="RA CSM 450 Jushi 64m(L) x 1040mm(W) (37Kg)"/>
        <s v="RA CSM 450 64m(L) 1040mm(W) (30Kg)"/>
        <s v="RM Vinyl Ester Resin (20Kg)"/>
      </sharedItems>
    </cacheField>
    <cacheField name="Unit Price" numFmtId="4">
      <sharedItems containsSemiMixedTypes="0" containsString="0" containsNumber="1" minValue="0" maxValue="1092.3"/>
    </cacheField>
    <cacheField name="Packing Size" numFmtId="0">
      <sharedItems containsSemiMixedTypes="0" containsString="0" containsNumber="1" containsInteger="1" minValue="0" maxValue="300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1350"/>
    </cacheField>
    <cacheField name="%" numFmtId="10">
      <sharedItems containsMixedTypes="1" containsNumber="1" minValue="-1" maxValue="4.7142857142857144"/>
    </cacheField>
    <cacheField name="GP/KG" numFmtId="4">
      <sharedItems containsSemiMixedTypes="0" containsString="0" containsNumber="1" minValue="-7.5" maxValue="257.70000000000005"/>
    </cacheField>
    <cacheField name="GP/Pack" numFmtId="2">
      <sharedItems containsSemiMixedTypes="0" containsString="0" containsNumber="1" minValue="-45" maxValue="825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17225.999999999996"/>
    </cacheField>
    <cacheField name="Cumulative Cost" numFmtId="43">
      <sharedItems containsSemiMixedTypes="0" containsString="0" containsNumber="1" minValue="1226.25" maxValue="1599091.0495"/>
    </cacheField>
    <cacheField name="Sales Qty" numFmtId="0">
      <sharedItems containsSemiMixedTypes="0" containsString="0" containsNumber="1" containsInteger="1" minValue="0" maxValue="20" count="16">
        <n v="1"/>
        <n v="6"/>
        <n v="2"/>
        <n v="3"/>
        <n v="9"/>
        <n v="4"/>
        <n v="5"/>
        <n v="10"/>
        <n v="8"/>
        <n v="7"/>
        <n v="0"/>
        <n v="14"/>
        <n v="15"/>
        <n v="11"/>
        <n v="20"/>
        <n v="12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230955.00049999988"/>
    </cacheField>
    <cacheField name="Period 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Invoice Amount" numFmtId="0">
      <sharedItems containsSemiMixedTypes="0" containsString="0" containsNumber="1" minValue="0" maxValue="18612"/>
    </cacheField>
    <cacheField name="Total" numFmtId="43">
      <sharedItems containsSemiMixedTypes="0" containsString="0" containsNumber="1" minValue="1530" maxValue="1830046.04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868.988146180556" createdVersion="8" refreshedVersion="8" minRefreshableVersion="3" recordCount="1185" xr:uid="{E5EA9635-5F7B-453F-B6FE-CE3988927599}">
  <cacheSource type="worksheet">
    <worksheetSource ref="A4:AE1189" sheet="Raw Sales"/>
  </cacheSource>
  <cacheFields count="31">
    <cacheField name="Date" numFmtId="14">
      <sharedItems containsDate="1" containsMixedTypes="1" minDate="2019-12-23T00:00:00" maxDate="2022-11-01T00:00:00"/>
    </cacheField>
    <cacheField name="Month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/>
    </cacheField>
    <cacheField name="Customer Code" numFmtId="0">
      <sharedItems/>
    </cacheField>
    <cacheField name="Customer Name" numFmtId="0">
      <sharedItems count="34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"/>
        <s v="KT Profesional Fiber"/>
        <s v="SF Engineering Solution"/>
        <s v="Bestway Engineering Solutions"/>
        <s v="Worldwidw Competence Sdn Bhd"/>
        <s v="LLL Automotive Sdn Bhd"/>
        <s v="Worldwide Competence Sdn Bhd"/>
        <s v="Megapower Service"/>
        <s v="Transform Star Sdn Bhd"/>
        <s v="-"/>
        <s v="Cash - Yew Kok Wah"/>
        <s v="Cash - Vinz Yew Kok Wah"/>
      </sharedItems>
    </cacheField>
    <cacheField name="Product Code" numFmtId="0">
      <sharedItems count="170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  <s v="RA Pigment Black (1kg)"/>
        <s v="RA Resin 3317AW (20Kg)"/>
        <s v="RG CSM 450 CQ 54kg 64m(L) X 1860mm(W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G Nor 3338NW (220Kg)"/>
        <s v="RG CSM 450 (30Kg) 64m(L) x 1040mm(W)"/>
        <s v="RM Nor 3338NW (220Kg)"/>
        <s v="RM Wax Solution 54-56 (10L)"/>
        <s v="RM NPG Gelcoat 9319-H (25Kg)"/>
        <s v="RM Pgment Paste Riviera Blue B5 (5Kg)"/>
        <s v="RA Butanox M50"/>
        <s v="RM CSM 450 64m(L) 1040mm(W) (30Kg)"/>
        <s v="RM Woven Roving E-600gm 1000mm (40Kg)"/>
        <s v="RA Pigment Super Black (5kg)"/>
        <s v="RM Cobalt (5kg)"/>
        <s v="RM Acetone (163Kg)"/>
        <s v="RM Pigment Smooth Cream (25kg)"/>
        <s v="RJ Mepoxe (5kg)"/>
        <s v="RM Gelcoat GSH (25Kg)"/>
        <s v="RM CSM 450 (60Kg) 64m(L) x 2080mm(W)"/>
        <s v="RA CSM 300 (54Kg) 1860mm"/>
        <s v="RA Resin 3317AW (25Kg)"/>
        <s v="RM NPG Gelcoat 9319-H (5Kg)"/>
        <s v="RM CSM 450 64m(L) X 1860mm(W) (54kg)"/>
        <s v="RA Nor 3317W (220Kg)"/>
        <s v="Resin 3317AW (25Kg)"/>
        <s v="CSM 450 64m(L) 1040mm(W) (30Kg)"/>
        <s v="Mepoxe (5kg)"/>
        <s v="Talcum Powder (25kg)"/>
        <s v="RM Resin 3317AW (220Kg)"/>
        <s v="RM Butanox M50"/>
        <s v="RM Nor 3338W (220Kg)"/>
        <s v="RM Resin 3338AW (220kg)"/>
        <s v="Epoxy primer 15kg + Hardener 7.5kg "/>
        <s v="RM Pigment Super Black (5kg)"/>
        <s v="RM Pgment Opaline (10Kg)"/>
        <s v="RM Gelcoat GPH (20Kg)"/>
        <s v="RM Catalyst Despender"/>
        <s v="RM Resin Nor 3317AW (220Kg)"/>
        <s v="RG TR104 Hi Temp Wax"/>
        <s v="RJ Woven Roving E-600gm 1000mm (40Kg)"/>
        <s v="RM Dark Gray (5Kg)"/>
        <s v="RM Fume silica HJSIL 200(10Kg)"/>
        <s v="RM Talcum Powder (25kg)"/>
        <s v="RA  Woven Roing 600 1120mm (45kg)"/>
        <s v="RA Sand Wheel 105 X 2 X 16 (30PC)"/>
        <s v="RM Woven Roving E-800 1000mm (40Kg)"/>
        <s v="RA/RM Pigment Super White (5Kg)"/>
        <s v="RM TR104 Hi Temp Wax (12Can)"/>
        <s v="RM PVA (5Kg)"/>
        <s v="RM CSM 450 Jushi 64m(L) X 1860mm(W) (67Kg)"/>
        <s v="RA CSM 300 96m(L) X 1860mm(W) (54Kg)"/>
        <s v="RM Pigment Super White (5Kg)"/>
        <s v="RA CSM 450 GSM JUSHI 79m(L) X 1040mm(W) (37kg)"/>
        <s v="-"/>
        <s v="RM Resin Nor 3338W (220Kg)"/>
        <s v="RM Resin 268BQTN (225Kg)"/>
        <s v="RM Cobalt 10% (5Kg)"/>
        <s v="RA CSM 450 Jushi 64m(L) x 1040mm(W) (37Kg)"/>
        <s v="RA CSM 450 64m(L) 1040mm(W) (30Kg)"/>
        <s v="RM Vinyl Ester Resin (20Kg)"/>
        <s v="RM Butanox M50 (5kg)"/>
        <s v="RD Brush 3&quot; (12Pc)"/>
        <s v="RJ Butonox M50 (5kg)"/>
        <s v="RM TR104 Hi Temp Wax"/>
        <s v="RJ Woven Roving E-600 (42kg) 1120mm"/>
        <s v="RA CSM 300 (30Kg) 64m(L) x 1040mm(W)"/>
        <s v="RA Woven Roing 600 1120mm (45kg)"/>
        <s v="RA CSM 450 79m(L) x 1040mm(W) (30Kg)"/>
        <s v="RA Woven Roving 600 1120mm (45kg)"/>
        <s v="RM Pigment Paste Smooth Cream M19 (25kg)"/>
        <s v="RJ Butanox M50 (5kg)"/>
        <s v="RD Brush 2&quot; (12Pc)"/>
        <s v="RM Pigment Orange (5Kg)"/>
        <s v="RM CSM 300 96m(L) X 1860mm(W) (54Kg)"/>
        <s v="RA Woven Roving 600 1000mm (40kg)"/>
        <s v="RM Gelcoat GSH (20Kg)"/>
      </sharedItems>
    </cacheField>
    <cacheField name="Unit Price" numFmtId="4">
      <sharedItems containsSemiMixedTypes="0" containsString="0" containsNumber="1" minValue="0" maxValue="1092.3" count="121">
        <n v="5.45"/>
        <n v="4.7"/>
        <n v="8.8000000000000007"/>
        <n v="2.94"/>
        <n v="15.5"/>
        <n v="9"/>
        <n v="33"/>
        <n v="5.25"/>
        <n v="4.5"/>
        <n v="8.6"/>
        <n v="0.7"/>
        <n v="23"/>
        <n v="36"/>
        <n v="5.0999999999999996"/>
        <n v="8.4"/>
        <n v="60"/>
        <n v="5.05"/>
        <n v="4.8"/>
        <n v="35"/>
        <n v="18"/>
        <n v="5.0199999999999996"/>
        <n v="5.3"/>
        <n v="16.5"/>
        <n v="80"/>
        <n v="28"/>
        <n v="5.6"/>
        <n v="1"/>
        <n v="6.6"/>
        <n v="10.199999999999999"/>
        <n v="27"/>
        <n v="13"/>
        <n v="22"/>
        <n v="290"/>
        <n v="30"/>
        <n v="38"/>
        <n v="29"/>
        <n v="7.5"/>
        <n v="39"/>
        <n v="6.2"/>
        <n v="6.4"/>
        <n v="16"/>
        <n v="305"/>
        <n v="10.5"/>
        <n v="50"/>
        <n v="28.8"/>
        <n v="42"/>
        <n v="1.2"/>
        <n v="7.2"/>
        <n v="7.3"/>
        <n v="11.5"/>
        <n v="7.6"/>
        <n v="21.333300000000001"/>
        <n v="54"/>
        <n v="7.4"/>
        <n v="7.7"/>
        <n v="0"/>
        <n v="7.85"/>
        <n v="12"/>
        <n v="11.1"/>
        <n v="7.65"/>
        <n v="32"/>
        <n v="7.35"/>
        <n v="7.45"/>
        <n v="8.3000000000000007"/>
        <n v="8"/>
        <n v="40"/>
        <n v="7.8"/>
        <n v="20"/>
        <n v="6"/>
        <n v="8.6999999999999993"/>
        <n v="21"/>
        <n v="7.95"/>
        <n v="8.25"/>
        <n v="1.3"/>
        <n v="12.3"/>
        <n v="9.1"/>
        <n v="5.33"/>
        <n v="24"/>
        <n v="1.4"/>
        <n v="6.8"/>
        <n v="8.4700000000000006"/>
        <n v="69"/>
        <n v="9.3000000000000007"/>
        <n v="9.8000000000000007"/>
        <n v="6.3"/>
        <n v="7"/>
        <n v="320"/>
        <n v="8.1999999999999993"/>
        <n v="309"/>
        <n v="8.4499999999999993"/>
        <n v="12.4"/>
        <n v="37"/>
        <n v="6.45"/>
        <n v="8.5"/>
        <n v="5.5"/>
        <n v="26"/>
        <n v="11"/>
        <n v="12.85"/>
        <n v="8.85"/>
        <n v="13.9"/>
        <n v="9.1999999999999993"/>
        <n v="19"/>
        <n v="1092.3"/>
        <n v="46"/>
        <n v="5.2"/>
        <n v="370"/>
        <n v="480"/>
        <n v="11.7"/>
        <n v="8.1"/>
        <n v="48"/>
        <n v="19.2"/>
        <n v="5"/>
        <n v="186"/>
        <n v="43"/>
        <n v="200"/>
        <n v="11.25"/>
        <n v="5.8"/>
        <n v="32.5"/>
        <n v="13.5"/>
        <n v="7.1"/>
        <n v="5.15"/>
      </sharedItems>
    </cacheField>
    <cacheField name="Packing Size" numFmtId="0">
      <sharedItems containsSemiMixedTypes="0" containsString="0" containsNumber="1" containsInteger="1" minValue="0" maxValue="300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1350" count="110">
        <n v="6.8"/>
        <n v="6.5"/>
        <n v="12"/>
        <n v="6.2"/>
        <n v="4.2"/>
        <n v="18.5"/>
        <n v="7.3"/>
        <n v="10.199999999999999"/>
        <n v="48"/>
        <n v="5.8"/>
        <n v="5.7"/>
        <n v="5.4"/>
        <n v="18"/>
        <n v="6.9"/>
        <n v="10.5"/>
        <n v="6"/>
        <n v="11.5"/>
        <n v="6.6"/>
        <n v="2"/>
        <n v="2.2000000000000002"/>
        <n v="25"/>
        <n v="6.7"/>
        <n v="50"/>
        <n v="78"/>
        <n v="45"/>
        <n v="5"/>
        <n v="7.2"/>
        <n v="7"/>
        <n v="26"/>
        <n v="18.2"/>
        <n v="100"/>
        <n v="7.4"/>
        <n v="7.8"/>
        <n v="12.8"/>
        <n v="7.5"/>
        <n v="19"/>
        <n v="35"/>
        <n v="14.8"/>
        <n v="380"/>
        <n v="36"/>
        <n v="75"/>
        <n v="0"/>
        <n v="49"/>
        <n v="11.8"/>
        <n v="7.7"/>
        <n v="7.6"/>
        <n v="19.5"/>
        <n v="11.6"/>
        <n v="20"/>
        <n v="6.95"/>
        <n v="8.5"/>
        <n v="12.3"/>
        <n v="68"/>
        <n v="65"/>
        <n v="42"/>
        <n v="60"/>
        <n v="8.1999999999999993"/>
        <n v="7.9"/>
        <n v="55"/>
        <n v="13"/>
        <n v="8.4"/>
        <n v="8.3000000000000007"/>
        <n v="16"/>
        <n v="8"/>
        <n v="8.8000000000000007"/>
        <n v="360"/>
        <n v="52"/>
        <n v="2.5"/>
        <n v="8.6"/>
        <n v="27"/>
        <n v="40"/>
        <n v="8.9"/>
        <n v="9.1999999999999993"/>
        <n v="9"/>
        <n v="2.4"/>
        <n v="44"/>
        <n v="9.5"/>
        <n v="9.4"/>
        <n v="9.6"/>
        <n v="13.5"/>
        <n v="32"/>
        <n v="17"/>
        <n v="2.2999999999999998"/>
        <n v="9.3000000000000007"/>
        <n v="9.8000000000000007"/>
        <n v="390"/>
        <n v="9.6999999999999993"/>
        <n v="21"/>
        <n v="10.3"/>
        <n v="375"/>
        <n v="2.6"/>
        <n v="22"/>
        <n v="13.9"/>
        <n v="14"/>
        <n v="1350"/>
        <n v="46"/>
        <n v="9.9"/>
        <n v="33"/>
        <n v="395"/>
        <n v="9.1"/>
        <n v="500"/>
        <n v="34"/>
        <n v="12.7"/>
        <n v="8.6999999999999993"/>
        <n v="225"/>
        <n v="23"/>
        <n v="315"/>
        <n v="450"/>
        <n v="8.1"/>
        <n v="12.9"/>
      </sharedItems>
    </cacheField>
    <cacheField name="%" numFmtId="10">
      <sharedItems containsMixedTypes="1" containsNumber="1" minValue="-1" maxValue="4.7142857142857144"/>
    </cacheField>
    <cacheField name="GP/KG" numFmtId="4">
      <sharedItems containsSemiMixedTypes="0" containsString="0" containsNumber="1" minValue="-30" maxValue="257.70000000000005"/>
    </cacheField>
    <cacheField name="GP/Pack" numFmtId="2">
      <sharedItems containsSemiMixedTypes="0" containsString="0" containsNumber="1" minValue="-750" maxValue="825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24090"/>
    </cacheField>
    <cacheField name="Cumulative Cost" numFmtId="43">
      <sharedItems containsSemiMixedTypes="0" containsString="0" containsNumber="1" minValue="1226.25" maxValue="1801313.7494999999"/>
    </cacheField>
    <cacheField name="Sales Qty" numFmtId="0">
      <sharedItems containsSemiMixedTypes="0" containsString="0" containsNumber="1" containsInteger="1" minValue="0" maxValue="45" count="19">
        <n v="1"/>
        <n v="6"/>
        <n v="2"/>
        <n v="3"/>
        <n v="9"/>
        <n v="4"/>
        <n v="5"/>
        <n v="10"/>
        <n v="8"/>
        <n v="7"/>
        <n v="0"/>
        <n v="14"/>
        <n v="15"/>
        <n v="11"/>
        <n v="20"/>
        <n v="12"/>
        <n v="45"/>
        <n v="22"/>
        <n v="30"/>
      </sharedItems>
    </cacheField>
    <cacheField name="Gross Profit" numFmtId="0">
      <sharedItems containsSemiMixedTypes="0" containsString="0" containsNumber="1" minValue="-11250" maxValue="2969.9999999999982"/>
    </cacheField>
    <cacheField name="Cumulative Gross Profit" numFmtId="43">
      <sharedItems containsSemiMixedTypes="0" containsString="0" containsNumber="1" minValue="303.74999999999994" maxValue="251158.10049999991"/>
    </cacheField>
    <cacheField name="Period " numFmtId="0">
      <sharedItems containsSemiMixedTypes="0" containsString="0" containsNumber="1" containsInteger="1" minValue="1" maxValue="12"/>
    </cacheField>
    <cacheField name="Invoice Amount" numFmtId="0">
      <sharedItems containsSemiMixedTypes="0" containsString="0" containsNumber="1" minValue="0" maxValue="27060"/>
    </cacheField>
    <cacheField name="Total" numFmtId="43">
      <sharedItems containsSemiMixedTypes="0" containsString="0" containsNumber="1" minValue="1530" maxValue="2052471.8499999999"/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868.993962731482" createdVersion="8" refreshedVersion="8" minRefreshableVersion="3" recordCount="1185" xr:uid="{432E686E-46BD-4CC8-B82D-69DDA566668F}">
  <cacheSource type="worksheet">
    <worksheetSource ref="A4:AD1189" sheet="Raw Sales"/>
  </cacheSource>
  <cacheFields count="30">
    <cacheField name="Date" numFmtId="14">
      <sharedItems containsDate="1" containsMixedTypes="1" minDate="2019-12-23T00:00:00" maxDate="2022-11-01T00:00:00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/>
    </cacheField>
    <cacheField name="Customer Code" numFmtId="0">
      <sharedItems/>
    </cacheField>
    <cacheField name="Customer Name" numFmtId="0">
      <sharedItems count="34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"/>
        <s v="KT Profesional Fiber"/>
        <s v="SF Engineering Solution"/>
        <s v="Bestway Engineering Solutions"/>
        <s v="Worldwidw Competence Sdn Bhd"/>
        <s v="LLL Automotive Sdn Bhd"/>
        <s v="Worldwide Competence Sdn Bhd"/>
        <s v="Megapower Service"/>
        <s v="Transform Star Sdn Bhd"/>
        <s v="-"/>
        <s v="Cash - Yew Kok Wah"/>
        <s v="Cash - Vinz Yew Kok Wah"/>
      </sharedItems>
    </cacheField>
    <cacheField name="Product Code" numFmtId="0">
      <sharedItems count="170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  <s v="RA Pigment Black (1kg)"/>
        <s v="RA Resin 3317AW (20Kg)"/>
        <s v="RG CSM 450 CQ 54kg 64m(L) X 1860mm(W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G Nor 3338NW (220Kg)"/>
        <s v="RG CSM 450 (30Kg) 64m(L) x 1040mm(W)"/>
        <s v="RM Nor 3338NW (220Kg)"/>
        <s v="RM Wax Solution 54-56 (10L)"/>
        <s v="RM NPG Gelcoat 9319-H (25Kg)"/>
        <s v="RM Pgment Paste Riviera Blue B5 (5Kg)"/>
        <s v="RA Butanox M50"/>
        <s v="RM CSM 450 64m(L) 1040mm(W) (30Kg)"/>
        <s v="RM Woven Roving E-600gm 1000mm (40Kg)"/>
        <s v="RA Pigment Super Black (5kg)"/>
        <s v="RM Cobalt (5kg)"/>
        <s v="RM Acetone (163Kg)"/>
        <s v="RM Pigment Smooth Cream (25kg)"/>
        <s v="RJ Mepoxe (5kg)"/>
        <s v="RM Gelcoat GSH (25Kg)"/>
        <s v="RM CSM 450 (60Kg) 64m(L) x 2080mm(W)"/>
        <s v="RA CSM 300 (54Kg) 1860mm"/>
        <s v="RA Resin 3317AW (25Kg)"/>
        <s v="RM NPG Gelcoat 9319-H (5Kg)"/>
        <s v="RM CSM 450 64m(L) X 1860mm(W) (54kg)"/>
        <s v="RA Nor 3317W (220Kg)"/>
        <s v="Resin 3317AW (25Kg)"/>
        <s v="CSM 450 64m(L) 1040mm(W) (30Kg)"/>
        <s v="Mepoxe (5kg)"/>
        <s v="Talcum Powder (25kg)"/>
        <s v="RM Resin 3317AW (220Kg)"/>
        <s v="RM Butanox M50"/>
        <s v="RM Nor 3338W (220Kg)"/>
        <s v="RM Resin 3338AW (220kg)"/>
        <s v="Epoxy primer 15kg + Hardener 7.5kg "/>
        <s v="RM Pigment Super Black (5kg)"/>
        <s v="RM Pgment Opaline (10Kg)"/>
        <s v="RM Gelcoat GPH (20Kg)"/>
        <s v="RM Catalyst Despender"/>
        <s v="RM Resin Nor 3317AW (220Kg)"/>
        <s v="RG TR104 Hi Temp Wax"/>
        <s v="RJ Woven Roving E-600gm 1000mm (40Kg)"/>
        <s v="RM Dark Gray (5Kg)"/>
        <s v="RM Fume silica HJSIL 200(10Kg)"/>
        <s v="RM Talcum Powder (25kg)"/>
        <s v="RA  Woven Roing 600 1120mm (45kg)"/>
        <s v="RA Sand Wheel 105 X 2 X 16 (30PC)"/>
        <s v="RM Woven Roving E-800 1000mm (40Kg)"/>
        <s v="RA/RM Pigment Super White (5Kg)"/>
        <s v="RM TR104 Hi Temp Wax (12Can)"/>
        <s v="RM PVA (5Kg)"/>
        <s v="RM CSM 450 Jushi 64m(L) X 1860mm(W) (67Kg)"/>
        <s v="RA CSM 300 96m(L) X 1860mm(W) (54Kg)"/>
        <s v="RM Pigment Super White (5Kg)"/>
        <s v="RA CSM 450 GSM JUSHI 79m(L) X 1040mm(W) (37kg)"/>
        <s v="-"/>
        <s v="RM Resin Nor 3338W (220Kg)"/>
        <s v="RM Resin 268BQTN (225Kg)"/>
        <s v="RM Cobalt 10% (5Kg)"/>
        <s v="RA CSM 450 Jushi 64m(L) x 1040mm(W) (37Kg)"/>
        <s v="RA CSM 450 64m(L) 1040mm(W) (30Kg)"/>
        <s v="RM Vinyl Ester Resin (20Kg)"/>
        <s v="RM Butanox M50 (5kg)"/>
        <s v="RD Brush 3&quot; (12Pc)"/>
        <s v="RJ Butonox M50 (5kg)"/>
        <s v="RM TR104 Hi Temp Wax"/>
        <s v="RJ Woven Roving E-600 (42kg) 1120mm"/>
        <s v="RA CSM 300 (30Kg) 64m(L) x 1040mm(W)"/>
        <s v="RA Woven Roing 600 1120mm (45kg)"/>
        <s v="RA CSM 450 79m(L) x 1040mm(W) (30Kg)"/>
        <s v="RA Woven Roving 600 1120mm (45kg)"/>
        <s v="RM Pigment Paste Smooth Cream M19 (25kg)"/>
        <s v="RJ Butanox M50 (5kg)"/>
        <s v="RD Brush 2&quot; (12Pc)"/>
        <s v="RM Pigment Orange (5Kg)"/>
        <s v="RM CSM 300 96m(L) X 1860mm(W) (54Kg)"/>
        <s v="RA Woven Roving 600 1000mm (40kg)"/>
        <s v="RM Gelcoat GSH (20Kg)"/>
      </sharedItems>
    </cacheField>
    <cacheField name="Unit Price" numFmtId="4">
      <sharedItems containsSemiMixedTypes="0" containsString="0" containsNumber="1" minValue="0" maxValue="1092.3"/>
    </cacheField>
    <cacheField name="Packing Size" numFmtId="0">
      <sharedItems containsSemiMixedTypes="0" containsString="0" containsNumber="1" containsInteger="1" minValue="0" maxValue="300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1350"/>
    </cacheField>
    <cacheField name="%" numFmtId="10">
      <sharedItems containsMixedTypes="1" containsNumber="1" minValue="-1" maxValue="4.7142857142857144"/>
    </cacheField>
    <cacheField name="GP/KG" numFmtId="4">
      <sharedItems containsSemiMixedTypes="0" containsString="0" containsNumber="1" minValue="-30" maxValue="257.70000000000005"/>
    </cacheField>
    <cacheField name="GP/Pack" numFmtId="2">
      <sharedItems containsSemiMixedTypes="0" containsString="0" containsNumber="1" minValue="-750" maxValue="825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24090"/>
    </cacheField>
    <cacheField name="Cumulative Cost" numFmtId="43">
      <sharedItems containsSemiMixedTypes="0" containsString="0" containsNumber="1" minValue="1226.25" maxValue="1801313.7494999999"/>
    </cacheField>
    <cacheField name="Sales Qty" numFmtId="0">
      <sharedItems containsSemiMixedTypes="0" containsString="0" containsNumber="1" containsInteger="1" minValue="0" maxValue="45"/>
    </cacheField>
    <cacheField name="Gross Profit" numFmtId="0">
      <sharedItems containsSemiMixedTypes="0" containsString="0" containsNumber="1" minValue="-11250" maxValue="2969.9999999999982"/>
    </cacheField>
    <cacheField name="Cumulative Gross Profit" numFmtId="43">
      <sharedItems containsSemiMixedTypes="0" containsString="0" containsNumber="1" minValue="303.74999999999994" maxValue="251158.10049999991"/>
    </cacheField>
    <cacheField name="Period 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Invoice Amount" numFmtId="0">
      <sharedItems containsSemiMixedTypes="0" containsString="0" containsNumber="1" minValue="0" maxValue="27060"/>
    </cacheField>
    <cacheField name="Total" numFmtId="43">
      <sharedItems containsSemiMixedTypes="0" containsString="0" containsNumber="1" minValue="1530" maxValue="2052471.84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8">
  <r>
    <d v="2019-12-23T00:00:00"/>
    <n v="12"/>
    <x v="0"/>
    <s v="INV2020/00000001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x v="0"/>
    <n v="1530"/>
    <n v="1530"/>
  </r>
  <r>
    <d v="2019-12-23T00:00:00"/>
    <n v="12"/>
    <x v="0"/>
    <s v="INV2020/00000001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x v="0"/>
    <n v="1443"/>
    <n v="2973"/>
  </r>
  <r>
    <d v="2020-06-02T00:00:00"/>
    <n v="6"/>
    <x v="1"/>
    <s v="INV2020/00000002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x v="1"/>
    <n v="480"/>
    <n v="3453"/>
  </r>
  <r>
    <d v="2020-06-11T00:00:00"/>
    <n v="6"/>
    <x v="1"/>
    <s v="INV2020/00000003"/>
    <s v="C00000002"/>
    <x v="1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x v="1"/>
    <n v="1395"/>
    <n v="4848"/>
  </r>
  <r>
    <d v="2020-06-11T00:00:00"/>
    <n v="6"/>
    <x v="1"/>
    <s v="INV2020/00000003"/>
    <s v="C00000002"/>
    <x v="1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x v="1"/>
    <n v="672"/>
    <n v="5520"/>
  </r>
  <r>
    <d v="2020-06-17T00:00:00"/>
    <n v="6"/>
    <x v="1"/>
    <s v="INV2020/00000004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x v="1"/>
    <n v="1530"/>
    <n v="7050"/>
  </r>
  <r>
    <d v="2020-06-17T00:00:00"/>
    <n v="6"/>
    <x v="1"/>
    <s v="INV2020/0000000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x v="1"/>
    <n v="720"/>
    <n v="7770"/>
  </r>
  <r>
    <d v="2020-06-17T00:00:00"/>
    <n v="6"/>
    <x v="1"/>
    <s v="INV2020/00000004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x v="1"/>
    <n v="185"/>
    <n v="7955"/>
  </r>
  <r>
    <d v="2020-06-22T00:00:00"/>
    <n v="6"/>
    <x v="1"/>
    <s v="INV2020/00000005"/>
    <s v="C00000003"/>
    <x v="2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x v="1"/>
    <n v="1642.5"/>
    <n v="9597.5"/>
  </r>
  <r>
    <d v="2020-06-22T00:00:00"/>
    <n v="6"/>
    <x v="1"/>
    <s v="INV2020/0000000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x v="1"/>
    <n v="185"/>
    <n v="9782.5"/>
  </r>
  <r>
    <d v="2020-07-01T00:00:00"/>
    <n v="7"/>
    <x v="1"/>
    <s v="INV2020/00000006"/>
    <s v="C00000004"/>
    <x v="3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x v="2"/>
    <n v="1836"/>
    <n v="11618.5"/>
  </r>
  <r>
    <d v="2020-07-14T00:00:00"/>
    <n v="7"/>
    <x v="1"/>
    <s v="INV2020/00000007"/>
    <s v="C00000003"/>
    <x v="2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x v="2"/>
    <n v="1200"/>
    <n v="12818.5"/>
  </r>
  <r>
    <d v="2020-07-15T00:00:00"/>
    <n v="7"/>
    <x v="1"/>
    <s v="INV2020/00000008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x v="2"/>
    <n v="1496"/>
    <n v="14314.5"/>
  </r>
  <r>
    <d v="2020-07-15T00:00:00"/>
    <n v="7"/>
    <x v="1"/>
    <s v="INV2020/00000008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x v="2"/>
    <n v="370"/>
    <n v="14684.5"/>
  </r>
  <r>
    <d v="2020-07-15T00:00:00"/>
    <n v="7"/>
    <x v="1"/>
    <s v="INV2020/00000008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x v="2"/>
    <n v="232"/>
    <n v="14916.5"/>
  </r>
  <r>
    <d v="2020-08-01T00:00:00"/>
    <n v="8"/>
    <x v="1"/>
    <s v="INV2020/00000009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x v="3"/>
    <n v="2508"/>
    <n v="17424.5"/>
  </r>
  <r>
    <d v="2020-08-07T00:00:00"/>
    <n v="8"/>
    <x v="1"/>
    <s v="INV2020/00000010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x v="3"/>
    <n v="2508"/>
    <n v="19932.5"/>
  </r>
  <r>
    <d v="2020-08-08T00:00:00"/>
    <n v="8"/>
    <x v="1"/>
    <s v="INV2020/00000011"/>
    <s v="C00000004"/>
    <x v="3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x v="3"/>
    <n v="324"/>
    <n v="20256.5"/>
  </r>
  <r>
    <d v="2020-08-10T00:00:00"/>
    <n v="8"/>
    <x v="1"/>
    <s v="INV2020/00000012"/>
    <s v="C00000005"/>
    <x v="4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x v="3"/>
    <n v="1496"/>
    <n v="21752.5"/>
  </r>
  <r>
    <d v="2020-08-10T00:00:00"/>
    <n v="8"/>
    <x v="1"/>
    <s v="INV2020/0000001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x v="3"/>
    <n v="90"/>
    <n v="21842.5"/>
  </r>
  <r>
    <d v="2020-08-10T00:00:00"/>
    <n v="8"/>
    <x v="1"/>
    <s v="INV2020/00000013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x v="3"/>
    <n v="3036"/>
    <n v="24878.5"/>
  </r>
  <r>
    <d v="2020-08-10T00:00:00"/>
    <n v="8"/>
    <x v="1"/>
    <s v="INV2020/00000013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x v="3"/>
    <n v="370"/>
    <n v="25248.5"/>
  </r>
  <r>
    <d v="2020-08-12T00:00:00"/>
    <n v="8"/>
    <x v="1"/>
    <s v="INV2020/00000014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x v="3"/>
    <n v="1496"/>
    <n v="26744.5"/>
  </r>
  <r>
    <d v="2020-08-12T00:00:00"/>
    <n v="8"/>
    <x v="1"/>
    <s v="INV2020/0000001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x v="3"/>
    <n v="962"/>
    <n v="27706.5"/>
  </r>
  <r>
    <d v="2020-08-12T00:00:00"/>
    <n v="8"/>
    <x v="1"/>
    <s v="INV2020/00000014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x v="3"/>
    <n v="464"/>
    <n v="28170.5"/>
  </r>
  <r>
    <d v="2020-08-13T00:00:00"/>
    <n v="8"/>
    <x v="1"/>
    <s v="INV2020/00000015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x v="3"/>
    <n v="960"/>
    <n v="29130.5"/>
  </r>
  <r>
    <d v="2020-08-19T00:00:00"/>
    <n v="8"/>
    <x v="1"/>
    <s v="INV2020/00000016"/>
    <s v="C00000003"/>
    <x v="2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x v="3"/>
    <n v="367.2"/>
    <n v="29497.699999999997"/>
  </r>
  <r>
    <d v="2020-08-19T00:00:00"/>
    <n v="8"/>
    <x v="1"/>
    <s v="INV2020/00000017"/>
    <s v="C00000006"/>
    <x v="5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x v="3"/>
    <n v="1496"/>
    <n v="30993.699999999997"/>
  </r>
  <r>
    <d v="2020-08-19T00:00:00"/>
    <n v="8"/>
    <x v="1"/>
    <s v="INV2020/00000017"/>
    <s v="C00000006"/>
    <x v="5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x v="3"/>
    <n v="210"/>
    <n v="31203.699999999997"/>
  </r>
  <r>
    <d v="2020-08-22T00:00:00"/>
    <n v="8"/>
    <x v="1"/>
    <s v="INV2020/00000018"/>
    <s v="C00000007"/>
    <x v="6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x v="3"/>
    <n v="1296"/>
    <n v="32499.699999999997"/>
  </r>
  <r>
    <d v="2020-08-22T00:00:00"/>
    <n v="8"/>
    <x v="1"/>
    <s v="INV2020/00000018"/>
    <s v="C00000007"/>
    <x v="6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x v="3"/>
    <n v="840"/>
    <n v="33339.699999999997"/>
  </r>
  <r>
    <d v="2020-08-22T00:00:00"/>
    <n v="8"/>
    <x v="1"/>
    <s v="INV2020/00000018"/>
    <s v="C00000007"/>
    <x v="6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x v="3"/>
    <n v="460"/>
    <n v="33799.699999999997"/>
  </r>
  <r>
    <d v="2020-08-22T00:00:00"/>
    <n v="8"/>
    <x v="1"/>
    <s v="INV2020/0000001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x v="3"/>
    <n v="360"/>
    <n v="34159.699999999997"/>
  </r>
  <r>
    <d v="2020-08-22T00:00:00"/>
    <n v="8"/>
    <x v="1"/>
    <s v="INV2020/00000019"/>
    <s v="C00000008"/>
    <x v="7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x v="3"/>
    <n v="1452"/>
    <n v="35611.699999999997"/>
  </r>
  <r>
    <d v="2020-08-24T00:00:00"/>
    <n v="8"/>
    <x v="1"/>
    <s v="INV2020/00000020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x v="3"/>
    <n v="1518"/>
    <n v="37129.699999999997"/>
  </r>
  <r>
    <d v="2020-08-24T00:00:00"/>
    <n v="8"/>
    <x v="1"/>
    <s v="INV2020/00000020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x v="3"/>
    <n v="200"/>
    <n v="37329.699999999997"/>
  </r>
  <r>
    <d v="2020-08-24T00:00:00"/>
    <n v="8"/>
    <x v="1"/>
    <s v="INV2020/00000020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x v="3"/>
    <n v="185"/>
    <n v="37514.699999999997"/>
  </r>
  <r>
    <d v="2020-08-25T00:00:00"/>
    <n v="8"/>
    <x v="1"/>
    <s v="INV2020/00000021"/>
    <s v="C00000009"/>
    <x v="8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x v="3"/>
    <n v="1276"/>
    <n v="38790.699999999997"/>
  </r>
  <r>
    <d v="2020-08-25T00:00:00"/>
    <n v="8"/>
    <x v="1"/>
    <s v="INV2020/00000021"/>
    <s v="C00000009"/>
    <x v="8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x v="3"/>
    <n v="1276"/>
    <n v="40066.699999999997"/>
  </r>
  <r>
    <d v="2020-08-25T00:00:00"/>
    <n v="8"/>
    <x v="1"/>
    <s v="INV2020/00000022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x v="3"/>
    <n v="1496"/>
    <n v="41562.699999999997"/>
  </r>
  <r>
    <d v="2020-08-27T00:00:00"/>
    <n v="8"/>
    <x v="1"/>
    <s v="INV2020/00000023"/>
    <s v="C00000010"/>
    <x v="9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x v="3"/>
    <n v="5280"/>
    <n v="46842.7"/>
  </r>
  <r>
    <d v="2020-08-27T00:00:00"/>
    <n v="8"/>
    <x v="1"/>
    <s v="INV2020/00000023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x v="3"/>
    <n v="444"/>
    <n v="47286.7"/>
  </r>
  <r>
    <d v="2020-08-27T00:00:00"/>
    <n v="8"/>
    <x v="1"/>
    <s v="INV2020/00000023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x v="3"/>
    <n v="275"/>
    <n v="47561.7"/>
  </r>
  <r>
    <d v="2020-08-27T00:00:00"/>
    <n v="8"/>
    <x v="1"/>
    <s v="INV2020/00000023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x v="3"/>
    <n v="360"/>
    <n v="47921.7"/>
  </r>
  <r>
    <d v="2020-08-27T00:00:00"/>
    <n v="8"/>
    <x v="1"/>
    <s v="INV2020/00000023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x v="3"/>
    <n v="375"/>
    <n v="48296.7"/>
  </r>
  <r>
    <d v="2020-09-01T00:00:00"/>
    <n v="9"/>
    <x v="1"/>
    <s v="INV2020/00000024"/>
    <s v="C00000008"/>
    <x v="7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x v="4"/>
    <n v="2948"/>
    <n v="51244.7"/>
  </r>
  <r>
    <d v="2020-09-01T00:00:00"/>
    <n v="9"/>
    <x v="1"/>
    <s v="INV2020/00000024"/>
    <s v="C00000008"/>
    <x v="7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x v="4"/>
    <n v="840"/>
    <n v="52084.7"/>
  </r>
  <r>
    <d v="2020-09-01T00:00:00"/>
    <n v="9"/>
    <x v="1"/>
    <s v="INV2020/00000024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x v="4"/>
    <n v="180"/>
    <n v="52264.7"/>
  </r>
  <r>
    <d v="2020-09-02T00:00:00"/>
    <n v="9"/>
    <x v="1"/>
    <s v="INV2020/00000025"/>
    <s v="C00000001"/>
    <x v="0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x v="4"/>
    <n v="1250"/>
    <n v="53514.7"/>
  </r>
  <r>
    <d v="2020-09-05T00:00:00"/>
    <n v="9"/>
    <x v="1"/>
    <s v="INV2020/00000026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x v="4"/>
    <n v="1496"/>
    <n v="55010.7"/>
  </r>
  <r>
    <d v="2020-09-05T00:00:00"/>
    <n v="9"/>
    <x v="1"/>
    <s v="INV2020/0000002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x v="4"/>
    <n v="962"/>
    <n v="55972.7"/>
  </r>
  <r>
    <d v="2020-09-17T00:00:00"/>
    <n v="9"/>
    <x v="1"/>
    <s v="INV2020/00000027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x v="4"/>
    <n v="5016"/>
    <n v="60988.7"/>
  </r>
  <r>
    <d v="2020-09-17T00:00:00"/>
    <n v="9"/>
    <x v="1"/>
    <s v="INV2020/00000027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x v="4"/>
    <n v="1254"/>
    <n v="62242.7"/>
  </r>
  <r>
    <d v="2020-09-17T00:00:00"/>
    <n v="9"/>
    <x v="1"/>
    <s v="INV2020/00000027"/>
    <s v="C00000004"/>
    <x v="3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x v="4"/>
    <n v="1254"/>
    <n v="63496.7"/>
  </r>
  <r>
    <d v="2020-09-17T00:00:00"/>
    <n v="9"/>
    <x v="1"/>
    <s v="INV2020/00000027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x v="4"/>
    <n v="874.80000000000018"/>
    <n v="64371.5"/>
  </r>
  <r>
    <d v="2020-09-17T00:00:00"/>
    <n v="9"/>
    <x v="1"/>
    <s v="INV2020/00000027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x v="4"/>
    <n v="874.80000000000018"/>
    <n v="65246.3"/>
  </r>
  <r>
    <d v="2020-09-17T00:00:00"/>
    <n v="9"/>
    <x v="1"/>
    <s v="INV2020/00000027"/>
    <s v="C00000004"/>
    <x v="3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x v="4"/>
    <n v="204"/>
    <n v="65450.3"/>
  </r>
  <r>
    <d v="2020-09-17T00:00:00"/>
    <n v="9"/>
    <x v="1"/>
    <s v="INV2020/00000027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x v="4"/>
    <n v="1019.9999999999999"/>
    <n v="66470.3"/>
  </r>
  <r>
    <d v="2020-09-17T00:00:00"/>
    <n v="9"/>
    <x v="1"/>
    <s v="INV2020/00000027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x v="4"/>
    <n v="360"/>
    <n v="66830.3"/>
  </r>
  <r>
    <d v="2020-09-17T00:00:00"/>
    <n v="9"/>
    <x v="1"/>
    <s v="INV2020/00000027"/>
    <s v="C00000004"/>
    <x v="3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x v="4"/>
    <n v="390"/>
    <n v="67220.3"/>
  </r>
  <r>
    <d v="2020-09-17T00:00:00"/>
    <n v="9"/>
    <x v="1"/>
    <s v="INV2020/00000028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x v="4"/>
    <n v="1496"/>
    <n v="68716.3"/>
  </r>
  <r>
    <d v="2020-09-17T00:00:00"/>
    <n v="9"/>
    <x v="1"/>
    <s v="INV2020/00000028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x v="4"/>
    <n v="481"/>
    <n v="69197.3"/>
  </r>
  <r>
    <d v="2020-09-22T00:00:00"/>
    <n v="9"/>
    <x v="1"/>
    <s v="INV2020/00000029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x v="4"/>
    <n v="5016"/>
    <n v="74213.3"/>
  </r>
  <r>
    <d v="2020-09-22T00:00:00"/>
    <n v="9"/>
    <x v="1"/>
    <s v="INV2020/00000029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x v="4"/>
    <n v="1254"/>
    <n v="75467.3"/>
  </r>
  <r>
    <d v="2020-09-22T00:00:00"/>
    <n v="9"/>
    <x v="1"/>
    <s v="INV2020/00000029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x v="4"/>
    <n v="1254"/>
    <n v="76721.3"/>
  </r>
  <r>
    <d v="2020-09-22T00:00:00"/>
    <n v="9"/>
    <x v="1"/>
    <s v="INV2020/00000029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x v="4"/>
    <n v="1458"/>
    <n v="78179.3"/>
  </r>
  <r>
    <d v="2020-09-22T00:00:00"/>
    <n v="9"/>
    <x v="1"/>
    <s v="INV2020/00000029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x v="4"/>
    <n v="583.20000000000005"/>
    <n v="78762.5"/>
  </r>
  <r>
    <d v="2020-09-22T00:00:00"/>
    <n v="9"/>
    <x v="1"/>
    <s v="INV2020/00000029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x v="4"/>
    <n v="2039.9999999999998"/>
    <n v="80802.500000000015"/>
  </r>
  <r>
    <d v="2020-09-23T00:00:00"/>
    <n v="9"/>
    <x v="1"/>
    <s v="INV2020/00000030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x v="4"/>
    <n v="6600"/>
    <n v="87402.500000000015"/>
  </r>
  <r>
    <d v="2020-09-23T00:00:00"/>
    <n v="9"/>
    <x v="1"/>
    <s v="INV2020/00000030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x v="4"/>
    <n v="888"/>
    <n v="88290.500000000015"/>
  </r>
  <r>
    <d v="2020-09-23T00:00:00"/>
    <n v="9"/>
    <x v="1"/>
    <s v="INV2020/00000030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x v="4"/>
    <n v="275"/>
    <n v="88565.500000000015"/>
  </r>
  <r>
    <d v="2020-09-23T00:00:00"/>
    <n v="9"/>
    <x v="1"/>
    <s v="INV2020/00000030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x v="4"/>
    <n v="360"/>
    <n v="88925.500000000015"/>
  </r>
  <r>
    <d v="2020-09-23T00:00:00"/>
    <n v="9"/>
    <x v="1"/>
    <s v="INV2020/00000031"/>
    <s v="C00000001"/>
    <x v="0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x v="4"/>
    <n v="1392"/>
    <n v="90317.500000000015"/>
  </r>
  <r>
    <d v="2020-09-26T00:00:00"/>
    <n v="9"/>
    <x v="1"/>
    <s v="INV2020/00000032"/>
    <s v="C00000001"/>
    <x v="0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x v="4"/>
    <n v="1496"/>
    <n v="91813.500000000015"/>
  </r>
  <r>
    <d v="2020-09-30T00:00:00"/>
    <n v="9"/>
    <x v="1"/>
    <s v="INV2020/00000033"/>
    <s v="C00000005"/>
    <x v="4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x v="4"/>
    <n v="1496"/>
    <n v="93309.500000000015"/>
  </r>
  <r>
    <d v="2020-10-05T00:00:00"/>
    <n v="10"/>
    <x v="1"/>
    <s v="INV2020/00000034"/>
    <s v="C00000003"/>
    <x v="2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x v="5"/>
    <n v="4554"/>
    <n v="97863.500000000015"/>
  </r>
  <r>
    <d v="2020-10-05T00:00:00"/>
    <n v="10"/>
    <x v="1"/>
    <s v="INV2020/00000034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x v="5"/>
    <n v="400"/>
    <n v="98263.500000000015"/>
  </r>
  <r>
    <d v="2020-10-05T00:00:00"/>
    <n v="10"/>
    <x v="1"/>
    <s v="INV2020/00000034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x v="5"/>
    <n v="555"/>
    <n v="98818.500000000015"/>
  </r>
  <r>
    <d v="2020-10-05T00:00:00"/>
    <n v="10"/>
    <x v="1"/>
    <s v="INV2020/00000034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x v="5"/>
    <n v="204"/>
    <n v="99022.500000000015"/>
  </r>
  <r>
    <d v="2020-10-08T00:00:00"/>
    <n v="10"/>
    <x v="1"/>
    <s v="INV2020/00000035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x v="5"/>
    <n v="6270"/>
    <n v="105292.50000000001"/>
  </r>
  <r>
    <d v="2020-10-08T00:00:00"/>
    <n v="10"/>
    <x v="1"/>
    <s v="INV2020/00000035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x v="5"/>
    <n v="1254"/>
    <n v="106546.50000000001"/>
  </r>
  <r>
    <d v="2020-10-08T00:00:00"/>
    <n v="10"/>
    <x v="1"/>
    <s v="INV2020/00000035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x v="5"/>
    <n v="874.80000000000018"/>
    <n v="107421.30000000002"/>
  </r>
  <r>
    <d v="2020-10-08T00:00:00"/>
    <n v="10"/>
    <x v="1"/>
    <s v="INV2020/00000035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x v="5"/>
    <n v="2039.9999999999998"/>
    <n v="109461.30000000002"/>
  </r>
  <r>
    <d v="2020-10-08T00:00:00"/>
    <n v="10"/>
    <x v="1"/>
    <s v="INV2020/00000035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x v="5"/>
    <n v="180"/>
    <n v="109641.30000000002"/>
  </r>
  <r>
    <d v="2020-10-12T00:00:00"/>
    <n v="10"/>
    <x v="1"/>
    <s v="INV2020/00000036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x v="5"/>
    <n v="7524"/>
    <n v="117165.30000000002"/>
  </r>
  <r>
    <d v="2020-10-12T00:00:00"/>
    <n v="10"/>
    <x v="1"/>
    <s v="INV2020/00000036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x v="5"/>
    <n v="1254"/>
    <n v="118419.30000000002"/>
  </r>
  <r>
    <d v="2020-10-12T00:00:00"/>
    <n v="10"/>
    <x v="1"/>
    <s v="INV2020/00000037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x v="5"/>
    <n v="1496"/>
    <n v="119915.30000000002"/>
  </r>
  <r>
    <d v="2020-10-12T00:00:00"/>
    <n v="10"/>
    <x v="1"/>
    <s v="INV2020/00000037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x v="5"/>
    <n v="962"/>
    <n v="120877.30000000002"/>
  </r>
  <r>
    <d v="2020-10-14T00:00:00"/>
    <n v="10"/>
    <x v="1"/>
    <s v="INV2020/00000038"/>
    <s v="C00000007"/>
    <x v="6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x v="5"/>
    <n v="1470"/>
    <n v="122347.30000000002"/>
  </r>
  <r>
    <d v="2020-10-14T00:00:00"/>
    <n v="10"/>
    <x v="1"/>
    <s v="INV2020/0000003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x v="5"/>
    <n v="720"/>
    <n v="123067.30000000002"/>
  </r>
  <r>
    <d v="2020-10-19T00:00:00"/>
    <n v="10"/>
    <x v="1"/>
    <s v="INV2020/00000038"/>
    <s v="C00000007"/>
    <x v="6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x v="5"/>
    <n v="460"/>
    <n v="123527.30000000002"/>
  </r>
  <r>
    <d v="2020-10-17T00:00:00"/>
    <n v="10"/>
    <x v="1"/>
    <s v="INV2020/00000039"/>
    <s v="C00000003"/>
    <x v="2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x v="5"/>
    <n v="180"/>
    <n v="123707.30000000002"/>
  </r>
  <r>
    <d v="2020-10-17T00:00:00"/>
    <n v="10"/>
    <x v="1"/>
    <s v="INV2020/00000040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x v="5"/>
    <n v="204"/>
    <n v="123911.30000000002"/>
  </r>
  <r>
    <d v="2020-10-19T00:00:00"/>
    <n v="10"/>
    <x v="1"/>
    <s v="INV2020/00000041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x v="5"/>
    <n v="960"/>
    <n v="124871.30000000002"/>
  </r>
  <r>
    <d v="2020-10-19T00:00:00"/>
    <n v="10"/>
    <x v="1"/>
    <s v="INV2020/00000041"/>
    <s v="C00000001"/>
    <x v="0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x v="5"/>
    <n v="625"/>
    <n v="125496.30000000002"/>
  </r>
  <r>
    <d v="2020-10-19T00:00:00"/>
    <n v="10"/>
    <x v="1"/>
    <s v="INV2020/00000041"/>
    <s v="C00000001"/>
    <x v="0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x v="5"/>
    <n v="60"/>
    <n v="125556.30000000002"/>
  </r>
  <r>
    <d v="2020-10-19T00:00:00"/>
    <n v="10"/>
    <x v="1"/>
    <s v="INV2020/0000004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x v="5"/>
    <n v="90"/>
    <n v="125646.30000000002"/>
  </r>
  <r>
    <d v="2020-10-21T00:00:00"/>
    <n v="10"/>
    <x v="1"/>
    <s v="INV2020/00000043"/>
    <s v="C00000005"/>
    <x v="4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x v="5"/>
    <n v="1496"/>
    <n v="127142.30000000002"/>
  </r>
  <r>
    <d v="2020-10-21T00:00:00"/>
    <n v="10"/>
    <x v="1"/>
    <s v="INV2020/00000044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x v="5"/>
    <n v="6600"/>
    <n v="133742.30000000002"/>
  </r>
  <r>
    <d v="2020-10-21T00:00:00"/>
    <n v="10"/>
    <x v="1"/>
    <s v="INV2020/0000004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x v="5"/>
    <n v="888"/>
    <n v="134630.30000000002"/>
  </r>
  <r>
    <d v="2020-10-21T00:00:00"/>
    <n v="10"/>
    <x v="1"/>
    <s v="INV2020/0000004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x v="5"/>
    <n v="275"/>
    <n v="134905.30000000002"/>
  </r>
  <r>
    <d v="2020-10-21T00:00:00"/>
    <n v="10"/>
    <x v="1"/>
    <s v="INV2020/0000004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x v="5"/>
    <n v="360"/>
    <n v="135265.30000000002"/>
  </r>
  <r>
    <d v="2020-10-26T00:00:00"/>
    <n v="10"/>
    <x v="1"/>
    <s v="INV2020/00000045"/>
    <s v="C00000003"/>
    <x v="2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x v="5"/>
    <n v="4554"/>
    <n v="139819.30000000002"/>
  </r>
  <r>
    <d v="2020-10-26T00:00:00"/>
    <n v="10"/>
    <x v="1"/>
    <s v="INV2020/0000004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x v="5"/>
    <n v="555"/>
    <n v="140374.30000000002"/>
  </r>
  <r>
    <d v="2020-10-31T00:00:00"/>
    <n v="10"/>
    <x v="1"/>
    <s v="INV2020/00000046"/>
    <s v="C00000001"/>
    <x v="0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x v="5"/>
    <n v="1496"/>
    <n v="141870.30000000002"/>
  </r>
  <r>
    <d v="2020-10-31T00:00:00"/>
    <n v="10"/>
    <x v="1"/>
    <s v="INV2020/0000004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x v="5"/>
    <n v="962"/>
    <n v="142832.30000000002"/>
  </r>
  <r>
    <d v="2020-10-31T00:00:00"/>
    <n v="10"/>
    <x v="1"/>
    <s v="INV2020/00000047"/>
    <s v="C00000005"/>
    <x v="4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x v="5"/>
    <n v="1496"/>
    <n v="144328.30000000002"/>
  </r>
  <r>
    <d v="2020-11-09T00:00:00"/>
    <n v="11"/>
    <x v="1"/>
    <s v="INV2020/00000048"/>
    <s v="C00000006"/>
    <x v="5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x v="6"/>
    <n v="1584"/>
    <n v="145912.30000000002"/>
  </r>
  <r>
    <d v="2020-11-09T00:00:00"/>
    <n v="11"/>
    <x v="1"/>
    <s v="INV2020/00000048"/>
    <s v="C00000006"/>
    <x v="5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x v="6"/>
    <n v="210"/>
    <n v="146122.30000000002"/>
  </r>
  <r>
    <d v="2020-11-09T00:00:00"/>
    <n v="11"/>
    <x v="1"/>
    <s v="INV2020/00000048"/>
    <s v="C00000006"/>
    <x v="5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x v="6"/>
    <n v="378"/>
    <n v="146500.30000000002"/>
  </r>
  <r>
    <d v="2020-11-09T00:00:00"/>
    <n v="11"/>
    <x v="1"/>
    <s v="INV2020/00000048"/>
    <s v="C00000006"/>
    <x v="5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x v="6"/>
    <n v="130"/>
    <n v="146630.30000000002"/>
  </r>
  <r>
    <d v="2020-11-10T00:00:00"/>
    <n v="11"/>
    <x v="1"/>
    <s v="INV2020/00000049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x v="6"/>
    <n v="1584"/>
    <n v="148214.30000000002"/>
  </r>
  <r>
    <d v="2020-11-10T00:00:00"/>
    <n v="11"/>
    <x v="1"/>
    <s v="INV2020/00000049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x v="6"/>
    <n v="370"/>
    <n v="148584.30000000002"/>
  </r>
  <r>
    <d v="2020-11-10T00:00:00"/>
    <n v="11"/>
    <x v="1"/>
    <s v="INV2020/00000050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x v="6"/>
    <n v="1540"/>
    <n v="150124.30000000002"/>
  </r>
  <r>
    <d v="2020-11-10T00:00:00"/>
    <n v="11"/>
    <x v="1"/>
    <s v="INV2020/00000050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x v="6"/>
    <n v="90"/>
    <n v="150214.30000000002"/>
  </r>
  <r>
    <d v="2020-11-11T00:00:00"/>
    <n v="11"/>
    <x v="1"/>
    <s v="INV2020/00000051"/>
    <s v="C00000009"/>
    <x v="8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x v="6"/>
    <n v="923.40000000000009"/>
    <n v="151137.70000000001"/>
  </r>
  <r>
    <d v="2020-11-11T00:00:00"/>
    <n v="11"/>
    <x v="1"/>
    <s v="INV2020/00000051"/>
    <s v="C00000009"/>
    <x v="8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x v="6"/>
    <n v="307.8"/>
    <n v="151445.50000000003"/>
  </r>
  <r>
    <d v="2020-11-18T00:00:00"/>
    <n v="11"/>
    <x v="1"/>
    <s v="INV2020/00000052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x v="6"/>
    <n v="1584"/>
    <n v="153029.50000000003"/>
  </r>
  <r>
    <d v="2020-11-19T00:00:00"/>
    <n v="11"/>
    <x v="1"/>
    <s v="INV2020/00000053"/>
    <s v="C00000001"/>
    <x v="0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x v="6"/>
    <n v="520"/>
    <n v="153549.50000000003"/>
  </r>
  <r>
    <d v="2020-11-20T00:00:00"/>
    <n v="11"/>
    <x v="1"/>
    <s v="INV2020/00000054"/>
    <s v="C00000010"/>
    <x v="9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x v="6"/>
    <n v="4050"/>
    <n v="157599.50000000003"/>
  </r>
  <r>
    <d v="2020-11-20T00:00:00"/>
    <n v="11"/>
    <x v="1"/>
    <s v="INV2020/00000054"/>
    <s v="C00000010"/>
    <x v="9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x v="6"/>
    <n v="2640"/>
    <n v="160239.50000000003"/>
  </r>
  <r>
    <d v="2020-11-20T00:00:00"/>
    <n v="11"/>
    <x v="1"/>
    <s v="INV2020/0000005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x v="6"/>
    <n v="1776"/>
    <n v="162015.50000000003"/>
  </r>
  <r>
    <d v="2020-11-20T00:00:00"/>
    <n v="11"/>
    <x v="1"/>
    <s v="INV2020/0000005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x v="6"/>
    <n v="275"/>
    <n v="162290.50000000003"/>
  </r>
  <r>
    <d v="2020-11-20T00:00:00"/>
    <n v="11"/>
    <x v="1"/>
    <s v="INV2020/0000005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x v="6"/>
    <n v="180"/>
    <n v="162470.50000000003"/>
  </r>
  <r>
    <d v="2020-11-20T00:00:00"/>
    <n v="11"/>
    <x v="1"/>
    <s v="INV2020/00000054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x v="6"/>
    <n v="375"/>
    <n v="162845.50000000003"/>
  </r>
  <r>
    <d v="2020-11-21T00:00:00"/>
    <n v="11"/>
    <x v="1"/>
    <s v="INV2020/00000055"/>
    <s v="C00000008"/>
    <x v="7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x v="6"/>
    <n v="1584"/>
    <n v="164429.50000000003"/>
  </r>
  <r>
    <d v="2020-11-21T00:00:00"/>
    <n v="11"/>
    <x v="1"/>
    <s v="INV2020/00000055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x v="6"/>
    <n v="420"/>
    <n v="164849.50000000003"/>
  </r>
  <r>
    <d v="2020-11-21T00:00:00"/>
    <n v="11"/>
    <x v="1"/>
    <s v="INV2020/00000055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x v="6"/>
    <n v="90"/>
    <n v="164939.50000000003"/>
  </r>
  <r>
    <d v="2020-11-21T00:00:00"/>
    <n v="11"/>
    <x v="1"/>
    <s v="INV2020/00000055"/>
    <s v="C00000008"/>
    <x v="7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x v="6"/>
    <n v="518"/>
    <n v="165457.50000000003"/>
  </r>
  <r>
    <d v="2020-11-24T00:00:00"/>
    <n v="11"/>
    <x v="1"/>
    <s v="INV2020/00000056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x v="6"/>
    <n v="1540"/>
    <n v="166997.50000000003"/>
  </r>
  <r>
    <d v="2020-11-24T00:00:00"/>
    <n v="11"/>
    <x v="1"/>
    <s v="INV2020/00000057"/>
    <s v="C00000011"/>
    <x v="10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x v="6"/>
    <n v="982.8"/>
    <n v="167980.30000000002"/>
  </r>
  <r>
    <d v="2020-11-24T00:00:00"/>
    <n v="11"/>
    <x v="1"/>
    <s v="INV2020/00000057"/>
    <s v="C00000011"/>
    <x v="10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x v="6"/>
    <n v="100"/>
    <n v="168080.30000000002"/>
  </r>
  <r>
    <d v="2020-11-24T00:00:00"/>
    <n v="11"/>
    <x v="1"/>
    <s v="INV2020/00000058"/>
    <s v="C00000003"/>
    <x v="2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x v="6"/>
    <n v="1628"/>
    <n v="169708.30000000002"/>
  </r>
  <r>
    <d v="2020-11-24T00:00:00"/>
    <n v="11"/>
    <x v="1"/>
    <s v="INV2020/00000058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x v="6"/>
    <n v="150"/>
    <n v="169858.30000000002"/>
  </r>
  <r>
    <d v="2020-11-24T00:00:00"/>
    <n v="11"/>
    <x v="1"/>
    <s v="INV2020/00000058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x v="6"/>
    <n v="185"/>
    <n v="170043.30000000002"/>
  </r>
  <r>
    <d v="2020-11-24T00:00:00"/>
    <n v="11"/>
    <x v="1"/>
    <s v="INV2020/00000058"/>
    <s v="C00000003"/>
    <x v="2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x v="6"/>
    <n v="45"/>
    <n v="170088.30000000002"/>
  </r>
  <r>
    <d v="2020-11-27T00:00:00"/>
    <n v="11"/>
    <x v="1"/>
    <s v="INV2020/00000059"/>
    <s v="C00000001"/>
    <x v="0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x v="6"/>
    <n v="1584"/>
    <n v="171672.30000000002"/>
  </r>
  <r>
    <d v="2020-11-27T00:00:00"/>
    <n v="11"/>
    <x v="1"/>
    <s v="INV2020/00000059"/>
    <s v="C00000001"/>
    <x v="0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x v="6"/>
    <n v="840"/>
    <n v="172512.30000000002"/>
  </r>
  <r>
    <d v="2020-11-28T00:00:00"/>
    <n v="11"/>
    <x v="1"/>
    <s v="INV2020/00000060"/>
    <s v="C00000009"/>
    <x v="8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x v="6"/>
    <n v="407.99999999999994"/>
    <n v="172920.30000000002"/>
  </r>
  <r>
    <d v="2020-11-30T00:00:00"/>
    <n v="11"/>
    <x v="1"/>
    <s v="INV2020/00000061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x v="6"/>
    <n v="1050"/>
    <n v="173970.30000000002"/>
  </r>
  <r>
    <d v="2020-11-30T00:00:00"/>
    <n v="11"/>
    <x v="1"/>
    <s v="INV2020/00000062"/>
    <s v="C00000010"/>
    <x v="9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x v="6"/>
    <n v="6600"/>
    <n v="180570.30000000002"/>
  </r>
  <r>
    <d v="2020-11-30T00:00:00"/>
    <n v="11"/>
    <x v="1"/>
    <s v="INV2020/00000062"/>
    <s v="C00000010"/>
    <x v="9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x v="6"/>
    <n v="720"/>
    <n v="181290.30000000002"/>
  </r>
  <r>
    <d v="2020-11-30T00:00:00"/>
    <n v="11"/>
    <x v="1"/>
    <s v="INV2020/00000062"/>
    <s v="C00000010"/>
    <x v="9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x v="6"/>
    <n v="275"/>
    <n v="181565.30000000002"/>
  </r>
  <r>
    <d v="2020-11-30T00:00:00"/>
    <n v="11"/>
    <x v="1"/>
    <s v="INV2020/00000062"/>
    <s v="C00000010"/>
    <x v="9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x v="2"/>
    <n v="25"/>
    <n v="33779.65"/>
    <x v="6"/>
    <n v="180"/>
    <n v="181745.30000000002"/>
  </r>
  <r>
    <d v="2020-11-30T00:00:00"/>
    <n v="11"/>
    <x v="1"/>
    <s v="INV2020/00000063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x v="6"/>
    <n v="275"/>
    <n v="182020.30000000002"/>
  </r>
  <r>
    <d v="2020-12-05T00:00:00"/>
    <n v="12"/>
    <x v="1"/>
    <s v="INV2020/00000064"/>
    <s v="C00000011"/>
    <x v="11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x v="2"/>
    <n v="291.60000000000002"/>
    <n v="34221.25"/>
    <x v="0"/>
    <n v="799.2"/>
    <n v="182819.50000000003"/>
  </r>
  <r>
    <d v="2020-12-15T00:00:00"/>
    <n v="12"/>
    <x v="1"/>
    <s v="INV2020/00000065"/>
    <s v="C00000001"/>
    <x v="0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x v="0"/>
    <n v="1716"/>
    <n v="184535.50000000003"/>
  </r>
  <r>
    <d v="2020-12-15T00:00:00"/>
    <n v="12"/>
    <x v="1"/>
    <s v="INV2020/00000065"/>
    <s v="C00000001"/>
    <x v="0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x v="0"/>
    <n v="512"/>
    <n v="185047.50000000003"/>
  </r>
  <r>
    <d v="2020-12-26T00:00:00"/>
    <n v="12"/>
    <x v="1"/>
    <s v="INV2020/00000066"/>
    <s v="C00000004"/>
    <x v="3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x v="0"/>
    <n v="2860"/>
    <n v="187907.50000000003"/>
  </r>
  <r>
    <d v="2020-12-30T00:00:00"/>
    <n v="12"/>
    <x v="1"/>
    <s v="INV2020/00000067"/>
    <s v="C00000003"/>
    <x v="2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x v="0"/>
    <n v="5148"/>
    <n v="193055.50000000003"/>
  </r>
  <r>
    <d v="2020-12-30T00:00:00"/>
    <n v="12"/>
    <x v="1"/>
    <s v="INV2020/00000067"/>
    <s v="C00000003"/>
    <x v="2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x v="0"/>
    <n v="405"/>
    <n v="193460.5"/>
  </r>
  <r>
    <d v="2020-12-30T00:00:00"/>
    <n v="12"/>
    <x v="1"/>
    <s v="INV2020/00000067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x v="1"/>
    <n v="90"/>
    <n v="36260.449999999997"/>
    <x v="0"/>
    <n v="555"/>
    <n v="194015.5"/>
  </r>
  <r>
    <d v="2020-12-31T00:00:00"/>
    <n v="12"/>
    <x v="1"/>
    <s v="INV2020/00000068"/>
    <s v="C00000010"/>
    <x v="9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x v="0"/>
    <n v="7700"/>
    <n v="201715.5"/>
  </r>
  <r>
    <d v="2020-12-31T00:00:00"/>
    <n v="12"/>
    <x v="1"/>
    <s v="INV2020/00000068"/>
    <s v="C00000010"/>
    <x v="9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x v="0"/>
    <n v="1680"/>
    <n v="203395.5"/>
  </r>
  <r>
    <d v="2020-12-31T00:00:00"/>
    <n v="12"/>
    <x v="1"/>
    <s v="INV2020/00000068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x v="0"/>
    <n v="550"/>
    <n v="203945.5"/>
  </r>
  <r>
    <d v="2020-12-31T00:00:00"/>
    <n v="12"/>
    <x v="1"/>
    <s v="INV2020/00000068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x v="2"/>
    <n v="35"/>
    <n v="38636.449999999997"/>
    <x v="0"/>
    <n v="190"/>
    <n v="204135.5"/>
  </r>
  <r>
    <d v="2021-01-04T00:00:00"/>
    <n v="1"/>
    <x v="2"/>
    <s v="INV2020/00000069"/>
    <s v="C00000013"/>
    <x v="12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x v="2"/>
    <n v="352"/>
    <n v="38988.449999999997"/>
    <x v="7"/>
    <n v="1540"/>
    <n v="205675.5"/>
  </r>
  <r>
    <d v="2021-01-04T00:00:00"/>
    <n v="1"/>
    <x v="2"/>
    <s v="INV2020/00000069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x v="2"/>
    <n v="302.39999999999998"/>
    <n v="39290.85"/>
    <x v="7"/>
    <n v="810"/>
    <n v="206485.50000000003"/>
  </r>
  <r>
    <d v="2021-01-04T00:00:00"/>
    <n v="1"/>
    <x v="2"/>
    <s v="INV2020/00000069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x v="7"/>
    <n v="405"/>
    <n v="206890.5"/>
  </r>
  <r>
    <d v="2021-01-04T00:00:00"/>
    <n v="1"/>
    <x v="2"/>
    <s v="INV2020/00000069"/>
    <s v="C00000013"/>
    <x v="12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x v="7"/>
    <n v="5920"/>
    <n v="212810.5"/>
  </r>
  <r>
    <d v="2021-01-04T00:00:00"/>
    <n v="1"/>
    <x v="2"/>
    <s v="INV2020/00000069"/>
    <s v="C00000013"/>
    <x v="12"/>
    <x v="31"/>
    <n v="28"/>
    <n v="1"/>
    <s v="Kg"/>
    <n v="28"/>
    <n v="45"/>
    <n v="0.6071428571428571"/>
    <n v="17"/>
    <n v="17"/>
    <m/>
    <m/>
    <m/>
    <m/>
    <m/>
    <m/>
    <m/>
    <n v="84"/>
    <n v="172732.45"/>
    <x v="3"/>
    <n v="51"/>
    <n v="40213.049999999996"/>
    <x v="7"/>
    <n v="135"/>
    <n v="212945.5"/>
  </r>
  <r>
    <d v="2021-01-04T00:00:00"/>
    <n v="1"/>
    <x v="2"/>
    <s v="INV2020/00000069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2842.45"/>
    <x v="0"/>
    <n v="20"/>
    <n v="40233.049999999996"/>
    <x v="7"/>
    <n v="130"/>
    <n v="213075.5"/>
  </r>
  <r>
    <d v="2021-01-04T00:00:00"/>
    <n v="1"/>
    <x v="2"/>
    <s v="INV2020/00000069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73132.45"/>
    <x v="0"/>
    <n v="90"/>
    <n v="40323.049999999996"/>
    <x v="7"/>
    <n v="380"/>
    <n v="213455.5"/>
  </r>
  <r>
    <d v="2021-01-04T00:00:00"/>
    <n v="1"/>
    <x v="2"/>
    <s v="INV2020/00000069"/>
    <s v="C00000013"/>
    <x v="12"/>
    <x v="34"/>
    <n v="30"/>
    <n v="5"/>
    <s v="Kg"/>
    <n v="150"/>
    <n v="36"/>
    <n v="0.2"/>
    <n v="6"/>
    <n v="30"/>
    <m/>
    <m/>
    <m/>
    <m/>
    <m/>
    <m/>
    <m/>
    <n v="150"/>
    <n v="173282.45"/>
    <x v="0"/>
    <n v="30"/>
    <n v="40353.049999999996"/>
    <x v="7"/>
    <n v="180"/>
    <n v="213635.5"/>
  </r>
  <r>
    <d v="2021-01-04T00:00:00"/>
    <n v="1"/>
    <x v="2"/>
    <s v="INV2020/00000069"/>
    <s v="C00000013"/>
    <x v="12"/>
    <x v="35"/>
    <n v="38"/>
    <n v="1"/>
    <m/>
    <n v="38"/>
    <n v="48"/>
    <n v="0.26315789473684209"/>
    <n v="10"/>
    <n v="10"/>
    <m/>
    <m/>
    <m/>
    <m/>
    <m/>
    <m/>
    <m/>
    <n v="114"/>
    <n v="173396.45"/>
    <x v="3"/>
    <n v="30"/>
    <n v="40383.049999999996"/>
    <x v="7"/>
    <n v="144"/>
    <n v="213779.5"/>
  </r>
  <r>
    <d v="2021-01-04T00:00:00"/>
    <n v="1"/>
    <x v="2"/>
    <s v="INV2020/00000069"/>
    <s v="C00000013"/>
    <x v="12"/>
    <x v="36"/>
    <n v="29"/>
    <n v="10"/>
    <s v="Kg"/>
    <n v="290"/>
    <n v="36"/>
    <n v="0.2413793103448276"/>
    <n v="7"/>
    <n v="70"/>
    <m/>
    <m/>
    <m/>
    <m/>
    <m/>
    <m/>
    <m/>
    <n v="290"/>
    <n v="173686.45"/>
    <x v="0"/>
    <n v="70"/>
    <n v="40453.049999999996"/>
    <x v="7"/>
    <n v="360"/>
    <n v="214139.5"/>
  </r>
  <r>
    <d v="2021-01-04T00:00:00"/>
    <n v="1"/>
    <x v="2"/>
    <s v="INV2020/00000069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77.5"/>
    <n v="173763.95"/>
    <x v="0"/>
    <n v="17.5"/>
    <n v="40470.549999999996"/>
    <x v="7"/>
    <n v="95"/>
    <n v="214234.5"/>
  </r>
  <r>
    <d v="2021-01-04T00:00:00"/>
    <n v="1"/>
    <x v="2"/>
    <s v="INV2020/00000069"/>
    <s v="C00000013"/>
    <x v="12"/>
    <x v="37"/>
    <n v="60"/>
    <n v="4"/>
    <s v="Kg"/>
    <n v="240"/>
    <n v="75"/>
    <n v="0.25"/>
    <n v="15"/>
    <n v="60"/>
    <m/>
    <m/>
    <m/>
    <m/>
    <m/>
    <m/>
    <m/>
    <n v="240"/>
    <n v="174003.95"/>
    <x v="0"/>
    <n v="60"/>
    <n v="40530.549999999996"/>
    <x v="7"/>
    <n v="300"/>
    <n v="214534.5"/>
  </r>
  <r>
    <d v="2021-01-11T00:00:00"/>
    <n v="1"/>
    <x v="2"/>
    <s v="INV2020/00000070"/>
    <s v="C00000010"/>
    <x v="9"/>
    <x v="38"/>
    <n v="7.5"/>
    <n v="6"/>
    <s v="Kg"/>
    <n v="0"/>
    <n v="0"/>
    <n v="-1"/>
    <n v="-7.5"/>
    <n v="-45"/>
    <m/>
    <m/>
    <m/>
    <m/>
    <m/>
    <m/>
    <m/>
    <n v="0"/>
    <n v="174003.95"/>
    <x v="0"/>
    <n v="0"/>
    <n v="40530.549999999996"/>
    <x v="7"/>
    <n v="0"/>
    <n v="214534.5"/>
  </r>
  <r>
    <d v="2021-01-08T00:00:00"/>
    <n v="1"/>
    <x v="2"/>
    <s v="INV2020/00000071"/>
    <s v="C00000013"/>
    <x v="12"/>
    <x v="39"/>
    <n v="39"/>
    <n v="1"/>
    <m/>
    <n v="39"/>
    <n v="49"/>
    <n v="0.25641025641025639"/>
    <n v="10"/>
    <n v="10"/>
    <m/>
    <m/>
    <m/>
    <m/>
    <m/>
    <m/>
    <m/>
    <n v="39"/>
    <n v="174042.95"/>
    <x v="0"/>
    <n v="10"/>
    <n v="40540.549999999996"/>
    <x v="7"/>
    <n v="49"/>
    <n v="214583.5"/>
  </r>
  <r>
    <d v="2021-01-09T00:00:00"/>
    <n v="1"/>
    <x v="2"/>
    <s v="INV2020/00000072"/>
    <s v="C00000003"/>
    <x v="2"/>
    <x v="12"/>
    <n v="1"/>
    <n v="25"/>
    <s v="Kg"/>
    <n v="25"/>
    <n v="2"/>
    <n v="1"/>
    <n v="1"/>
    <n v="25"/>
    <m/>
    <m/>
    <m/>
    <m/>
    <m/>
    <m/>
    <m/>
    <n v="125"/>
    <n v="174167.95"/>
    <x v="6"/>
    <n v="125"/>
    <n v="40665.549999999996"/>
    <x v="7"/>
    <n v="250"/>
    <n v="214833.5"/>
  </r>
  <r>
    <d v="2021-01-09T00:00:00"/>
    <n v="1"/>
    <x v="2"/>
    <s v="INV2020/00000072"/>
    <s v="C00000003"/>
    <x v="2"/>
    <x v="25"/>
    <n v="28"/>
    <n v="1"/>
    <m/>
    <n v="28"/>
    <n v="45"/>
    <n v="0.6071428571428571"/>
    <n v="17"/>
    <n v="17"/>
    <m/>
    <m/>
    <m/>
    <m/>
    <m/>
    <m/>
    <m/>
    <n v="56"/>
    <n v="174223.95"/>
    <x v="2"/>
    <n v="34"/>
    <n v="40699.549999999996"/>
    <x v="7"/>
    <n v="90"/>
    <n v="214923.5"/>
  </r>
  <r>
    <d v="2021-01-18T00:00:00"/>
    <n v="1"/>
    <x v="2"/>
    <s v="INV2020/00000073"/>
    <s v="C00000013"/>
    <x v="12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x v="2"/>
    <n v="136"/>
    <n v="40835.549999999996"/>
    <x v="7"/>
    <n v="472"/>
    <n v="215395.5"/>
  </r>
  <r>
    <d v="2021-01-18T00:00:00"/>
    <n v="1"/>
    <x v="2"/>
    <s v="INV2020/00000073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x v="0"/>
    <n v="151.19999999999999"/>
    <n v="40986.749999999993"/>
    <x v="7"/>
    <n v="405"/>
    <n v="215800.5"/>
  </r>
  <r>
    <d v="2021-01-18T00:00:00"/>
    <n v="1"/>
    <x v="2"/>
    <s v="INV2020/00000073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x v="0"/>
    <n v="151.19999999999999"/>
    <n v="41137.94999999999"/>
    <x v="7"/>
    <n v="405"/>
    <n v="216205.49999999997"/>
  </r>
  <r>
    <d v="2021-01-18T00:00:00"/>
    <n v="1"/>
    <x v="2"/>
    <s v="INV2020/00000073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5177.55"/>
    <x v="0"/>
    <n v="20"/>
    <n v="41157.94999999999"/>
    <x v="7"/>
    <n v="130"/>
    <n v="216335.49999999997"/>
  </r>
  <r>
    <d v="2021-01-18T00:00:00"/>
    <n v="1"/>
    <x v="2"/>
    <s v="INV2020/00000073"/>
    <s v="C00000013"/>
    <x v="12"/>
    <x v="25"/>
    <n v="28"/>
    <n v="1"/>
    <m/>
    <n v="28"/>
    <n v="45"/>
    <n v="0.6071428571428571"/>
    <n v="17"/>
    <n v="17"/>
    <m/>
    <m/>
    <m/>
    <m/>
    <m/>
    <m/>
    <m/>
    <n v="56"/>
    <n v="175233.55"/>
    <x v="2"/>
    <n v="34"/>
    <n v="41191.94999999999"/>
    <x v="7"/>
    <n v="90"/>
    <n v="216425.49999999997"/>
  </r>
  <r>
    <d v="2021-01-18T00:00:00"/>
    <n v="1"/>
    <x v="2"/>
    <s v="INV2020/00000073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155"/>
    <n v="175388.55"/>
    <x v="2"/>
    <n v="35"/>
    <n v="41226.94999999999"/>
    <x v="7"/>
    <n v="190"/>
    <n v="216615.49999999997"/>
  </r>
  <r>
    <d v="2021-01-18T00:00:00"/>
    <n v="1"/>
    <x v="2"/>
    <s v="INV2020/00000073"/>
    <s v="C00000013"/>
    <x v="12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x v="7"/>
    <n v="1716"/>
    <n v="218331.49999999997"/>
  </r>
  <r>
    <d v="2021-01-27T00:00:00"/>
    <n v="1"/>
    <x v="2"/>
    <s v="INV2020/00000074"/>
    <s v="C00000003"/>
    <x v="2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x v="7"/>
    <n v="5082"/>
    <n v="223413.49999999997"/>
  </r>
  <r>
    <d v="2021-01-27T00:00:00"/>
    <n v="1"/>
    <x v="2"/>
    <s v="INV2020/00000074"/>
    <s v="C00000003"/>
    <x v="2"/>
    <x v="12"/>
    <n v="1"/>
    <n v="25"/>
    <s v="Kg"/>
    <n v="25"/>
    <n v="2"/>
    <n v="1"/>
    <n v="1"/>
    <n v="25"/>
    <m/>
    <m/>
    <m/>
    <m/>
    <m/>
    <m/>
    <m/>
    <n v="125"/>
    <n v="181068.55"/>
    <x v="6"/>
    <n v="125"/>
    <n v="42594.94999999999"/>
    <x v="7"/>
    <n v="250"/>
    <n v="223663.49999999997"/>
  </r>
  <r>
    <d v="2021-01-27T00:00:00"/>
    <n v="1"/>
    <x v="2"/>
    <s v="INV2020/00000074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81533.55"/>
    <x v="1"/>
    <n v="90"/>
    <n v="42684.94999999999"/>
    <x v="7"/>
    <n v="555"/>
    <n v="224218.49999999997"/>
  </r>
  <r>
    <d v="2021-01-29T00:00:00"/>
    <n v="1"/>
    <x v="2"/>
    <s v="INV2020/00000075"/>
    <s v="C00000001"/>
    <x v="0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x v="7"/>
    <n v="1694"/>
    <n v="225912.49999999997"/>
  </r>
  <r>
    <d v="2021-01-29T00:00:00"/>
    <n v="1"/>
    <x v="2"/>
    <s v="INV2020/00000075"/>
    <s v="C00000001"/>
    <x v="0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x v="7"/>
    <n v="900"/>
    <n v="226812.49999999997"/>
  </r>
  <r>
    <d v="2021-01-29T00:00:00"/>
    <n v="1"/>
    <x v="2"/>
    <s v="INV2020/00000075"/>
    <s v="C00000001"/>
    <x v="0"/>
    <x v="8"/>
    <n v="5.3"/>
    <n v="40"/>
    <s v="Kg"/>
    <n v="212"/>
    <n v="6.8"/>
    <n v="0.28301886792452829"/>
    <n v="1.5"/>
    <n v="60"/>
    <m/>
    <m/>
    <m/>
    <m/>
    <m/>
    <m/>
    <m/>
    <n v="212"/>
    <n v="183869.55"/>
    <x v="0"/>
    <n v="60"/>
    <n v="43214.94999999999"/>
    <x v="7"/>
    <n v="272"/>
    <n v="227084.49999999997"/>
  </r>
  <r>
    <d v="2021-01-29T00:00:00"/>
    <n v="1"/>
    <x v="2"/>
    <s v="INV2020/00000076"/>
    <s v="C00000010"/>
    <x v="9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x v="7"/>
    <n v="7700"/>
    <n v="234784.49999999997"/>
  </r>
  <r>
    <d v="2021-01-29T00:00:00"/>
    <n v="1"/>
    <x v="2"/>
    <s v="INV2020/00000076"/>
    <s v="C00000010"/>
    <x v="9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x v="7"/>
    <n v="1680"/>
    <n v="236464.49999999997"/>
  </r>
  <r>
    <d v="2021-01-29T00:00:00"/>
    <n v="1"/>
    <x v="2"/>
    <s v="INV2020/00000076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x v="7"/>
    <n v="550"/>
    <n v="237014.49999999997"/>
  </r>
  <r>
    <d v="2021-01-29T00:00:00"/>
    <n v="1"/>
    <x v="2"/>
    <s v="INV2020/00000076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310"/>
    <n v="193177.55"/>
    <x v="5"/>
    <n v="70"/>
    <n v="44216.94999999999"/>
    <x v="7"/>
    <n v="380"/>
    <n v="237394.49999999997"/>
  </r>
  <r>
    <d v="2021-02-03T00:00:00"/>
    <n v="2"/>
    <x v="2"/>
    <s v="INV2020/00000077"/>
    <s v="C00000014"/>
    <x v="13"/>
    <x v="15"/>
    <n v="6.6"/>
    <n v="220"/>
    <s v="Kg"/>
    <n v="1452"/>
    <n v="7.6"/>
    <n v="0.15151515151515152"/>
    <n v="1"/>
    <n v="220"/>
    <m/>
    <m/>
    <m/>
    <m/>
    <m/>
    <m/>
    <m/>
    <n v="2904"/>
    <n v="196081.55"/>
    <x v="2"/>
    <n v="440"/>
    <n v="44656.94999999999"/>
    <x v="8"/>
    <n v="3344"/>
    <n v="240738.49999999997"/>
  </r>
  <r>
    <d v="2021-02-03T00:00:00"/>
    <n v="2"/>
    <x v="2"/>
    <s v="INV2020/00000077"/>
    <s v="C00000014"/>
    <x v="13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x v="8"/>
    <n v="1125"/>
    <n v="241863.49999999997"/>
  </r>
  <r>
    <d v="2021-02-03T00:00:00"/>
    <n v="2"/>
    <x v="2"/>
    <s v="INV2020/00000077"/>
    <s v="C00000014"/>
    <x v="13"/>
    <x v="40"/>
    <n v="5.3"/>
    <n v="40"/>
    <s v="Kg"/>
    <n v="212"/>
    <n v="7"/>
    <n v="0.32075471698113212"/>
    <n v="1.7000000000000002"/>
    <n v="68"/>
    <m/>
    <m/>
    <m/>
    <m/>
    <m/>
    <m/>
    <m/>
    <n v="212"/>
    <n v="197253.55"/>
    <x v="0"/>
    <n v="68"/>
    <n v="44889.94999999999"/>
    <x v="8"/>
    <n v="280"/>
    <n v="242143.49999999997"/>
  </r>
  <r>
    <d v="2021-02-03T00:00:00"/>
    <n v="2"/>
    <x v="2"/>
    <s v="INV2020/00000077"/>
    <s v="C00000014"/>
    <x v="13"/>
    <x v="4"/>
    <n v="15.5"/>
    <n v="5"/>
    <s v="Kg"/>
    <n v="77.5"/>
    <n v="19.5"/>
    <n v="0.25806451612903225"/>
    <n v="4"/>
    <n v="20"/>
    <m/>
    <m/>
    <m/>
    <m/>
    <m/>
    <m/>
    <m/>
    <n v="155"/>
    <n v="197408.55"/>
    <x v="2"/>
    <n v="40"/>
    <n v="44929.94999999999"/>
    <x v="8"/>
    <n v="195"/>
    <n v="242338.49999999997"/>
  </r>
  <r>
    <d v="2021-02-03T00:00:00"/>
    <n v="2"/>
    <x v="2"/>
    <s v="INV2020/00000077"/>
    <s v="C00000014"/>
    <x v="13"/>
    <x v="41"/>
    <n v="28"/>
    <n v="1"/>
    <m/>
    <n v="28"/>
    <n v="45"/>
    <n v="0.6071428571428571"/>
    <n v="17"/>
    <n v="17"/>
    <m/>
    <m/>
    <m/>
    <m/>
    <m/>
    <m/>
    <m/>
    <n v="112"/>
    <n v="197520.55"/>
    <x v="5"/>
    <n v="68"/>
    <n v="44997.94999999999"/>
    <x v="8"/>
    <n v="180"/>
    <n v="242518.49999999997"/>
  </r>
  <r>
    <d v="2021-02-03T00:00:00"/>
    <n v="2"/>
    <x v="2"/>
    <s v="INV2020/00000077"/>
    <s v="C00000014"/>
    <x v="13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x v="8"/>
    <n v="232"/>
    <n v="242750.49999999997"/>
  </r>
  <r>
    <d v="2021-02-02T00:00:00"/>
    <n v="2"/>
    <x v="2"/>
    <s v="INV2020/00000078"/>
    <s v="C00000005"/>
    <x v="4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x v="8"/>
    <n v="1650"/>
    <n v="244400.49999999997"/>
  </r>
  <r>
    <d v="2021-02-02T00:00:00"/>
    <n v="2"/>
    <x v="2"/>
    <s v="INV2020/00000078"/>
    <s v="C00000005"/>
    <x v="4"/>
    <x v="4"/>
    <n v="15.5"/>
    <n v="5"/>
    <s v="Kg"/>
    <n v="77.5"/>
    <n v="20"/>
    <n v="0.29032258064516131"/>
    <n v="4.5"/>
    <n v="22.5"/>
    <m/>
    <m/>
    <m/>
    <m/>
    <m/>
    <m/>
    <m/>
    <n v="77.5"/>
    <n v="199218.05"/>
    <x v="0"/>
    <n v="22.5"/>
    <n v="45282.44999999999"/>
    <x v="8"/>
    <n v="100"/>
    <n v="244500.49999999997"/>
  </r>
  <r>
    <d v="2021-02-06T00:00:00"/>
    <n v="2"/>
    <x v="2"/>
    <s v="INV2020/00000079"/>
    <s v="C00000014"/>
    <x v="13"/>
    <x v="42"/>
    <n v="18"/>
    <n v="5"/>
    <s v="Kg"/>
    <n v="90"/>
    <n v="26"/>
    <n v="0.44444444444444442"/>
    <n v="8"/>
    <n v="40"/>
    <m/>
    <m/>
    <m/>
    <m/>
    <m/>
    <m/>
    <m/>
    <n v="90"/>
    <n v="199308.05"/>
    <x v="0"/>
    <n v="40"/>
    <n v="45322.44999999999"/>
    <x v="8"/>
    <n v="130"/>
    <n v="244630.49999999997"/>
  </r>
  <r>
    <d v="2021-02-09T00:00:00"/>
    <n v="2"/>
    <x v="2"/>
    <s v="INV2020/00000080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99598.05"/>
    <x v="0"/>
    <n v="90"/>
    <n v="45412.44999999999"/>
    <x v="8"/>
    <n v="380"/>
    <n v="245010.49999999997"/>
  </r>
  <r>
    <d v="2021-02-09T00:00:00"/>
    <n v="2"/>
    <x v="2"/>
    <s v="INV2020/00000080"/>
    <s v="C00000013"/>
    <x v="12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x v="2"/>
    <n v="136"/>
    <n v="45548.44999999999"/>
    <x v="8"/>
    <n v="472"/>
    <n v="245482.49999999997"/>
  </r>
  <r>
    <d v="2021-02-09T00:00:00"/>
    <n v="2"/>
    <x v="2"/>
    <s v="INV2020/00000080"/>
    <s v="C00000013"/>
    <x v="12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x v="8"/>
    <n v="1716"/>
    <n v="247198.49999999997"/>
  </r>
  <r>
    <d v="2021-02-09T00:00:00"/>
    <n v="2"/>
    <x v="2"/>
    <s v="INV2020/00000080"/>
    <s v="C00000013"/>
    <x v="12"/>
    <x v="29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x v="8"/>
    <n v="405"/>
    <n v="247603.49999999997"/>
  </r>
  <r>
    <d v="2021-02-09T00:00:00"/>
    <n v="2"/>
    <x v="2"/>
    <s v="INV2020/00000080"/>
    <s v="C00000013"/>
    <x v="12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x v="0"/>
    <n v="17.5"/>
    <n v="45981.149999999987"/>
    <x v="8"/>
    <n v="95"/>
    <n v="247698.49999999997"/>
  </r>
  <r>
    <d v="2021-02-09T00:00:00"/>
    <n v="2"/>
    <x v="2"/>
    <s v="INV2020/00000080"/>
    <s v="C00000013"/>
    <x v="12"/>
    <x v="32"/>
    <n v="22"/>
    <n v="5"/>
    <m/>
    <n v="110"/>
    <n v="26"/>
    <n v="0.18181818181818182"/>
    <n v="4"/>
    <n v="20"/>
    <m/>
    <m/>
    <m/>
    <m/>
    <m/>
    <m/>
    <m/>
    <n v="110"/>
    <n v="201827.34999999998"/>
    <x v="0"/>
    <n v="20"/>
    <n v="46001.149999999987"/>
    <x v="8"/>
    <n v="130"/>
    <n v="247828.49999999997"/>
  </r>
  <r>
    <d v="2021-02-17T00:00:00"/>
    <n v="2"/>
    <x v="2"/>
    <s v="INV2020/00000081"/>
    <s v="C00000005"/>
    <x v="4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x v="8"/>
    <n v="225"/>
    <n v="248053.49999999997"/>
  </r>
  <r>
    <d v="2021-02-19T00:00:00"/>
    <n v="2"/>
    <x v="2"/>
    <s v="INV2020/00000082"/>
    <s v="C00000001"/>
    <x v="0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x v="8"/>
    <n v="1694"/>
    <n v="249747.49999999997"/>
  </r>
  <r>
    <d v="2021-02-24T00:00:00"/>
    <n v="2"/>
    <x v="2"/>
    <s v="INV2020/00000083"/>
    <s v="C00000004"/>
    <x v="3"/>
    <x v="43"/>
    <n v="6.4"/>
    <n v="220"/>
    <m/>
    <n v="1408"/>
    <n v="6.7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x v="8"/>
    <n v="7370"/>
    <n v="257117.49999999997"/>
  </r>
  <r>
    <d v="2021-02-24T00:00:00"/>
    <n v="2"/>
    <x v="2"/>
    <s v="INV2020/00000083"/>
    <s v="C00000004"/>
    <x v="3"/>
    <x v="29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x v="8"/>
    <n v="1069.2"/>
    <n v="258186.69999999995"/>
  </r>
  <r>
    <d v="2021-02-24T00:00:00"/>
    <n v="2"/>
    <x v="2"/>
    <s v="INV2020/00000083"/>
    <s v="C00000004"/>
    <x v="3"/>
    <x v="4"/>
    <n v="15.5"/>
    <n v="5"/>
    <m/>
    <n v="77.5"/>
    <n v="18"/>
    <n v="0.16129032258064516"/>
    <n v="2.5"/>
    <n v="12.5"/>
    <m/>
    <m/>
    <m/>
    <m/>
    <m/>
    <m/>
    <m/>
    <n v="310"/>
    <n v="211582.74999999997"/>
    <x v="5"/>
    <n v="50"/>
    <n v="46963.94999999999"/>
    <x v="8"/>
    <n v="360"/>
    <n v="258546.69999999995"/>
  </r>
  <r>
    <d v="2021-02-24T00:00:00"/>
    <n v="2"/>
    <x v="2"/>
    <s v="INV2020/00000083"/>
    <s v="C00000004"/>
    <x v="3"/>
    <x v="44"/>
    <n v="60"/>
    <n v="4"/>
    <m/>
    <n v="240"/>
    <n v="78"/>
    <n v="0.3"/>
    <n v="18"/>
    <n v="72"/>
    <m/>
    <m/>
    <m/>
    <m/>
    <m/>
    <m/>
    <m/>
    <n v="240"/>
    <n v="211822.74999999997"/>
    <x v="0"/>
    <n v="72"/>
    <n v="47035.94999999999"/>
    <x v="8"/>
    <n v="312"/>
    <n v="258858.69999999995"/>
  </r>
  <r>
    <d v="2021-02-23T00:00:00"/>
    <n v="2"/>
    <x v="2"/>
    <s v="INV2020/00000084"/>
    <s v="C00000008"/>
    <x v="14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x v="8"/>
    <n v="920"/>
    <n v="259778.69999999995"/>
  </r>
  <r>
    <d v="2021-02-23T00:00:00"/>
    <n v="2"/>
    <x v="2"/>
    <s v="INV2020/00000084"/>
    <s v="C00000008"/>
    <x v="14"/>
    <x v="4"/>
    <n v="15.5"/>
    <n v="5"/>
    <m/>
    <n v="77.5"/>
    <n v="20"/>
    <n v="0.29032258064516131"/>
    <n v="4.5"/>
    <n v="22.5"/>
    <m/>
    <m/>
    <m/>
    <m/>
    <m/>
    <m/>
    <m/>
    <n v="77.5"/>
    <n v="212572.24999999997"/>
    <x v="0"/>
    <n v="22.5"/>
    <n v="47306.44999999999"/>
    <x v="8"/>
    <n v="100"/>
    <n v="259878.69999999995"/>
  </r>
  <r>
    <d v="2021-02-23T00:00:00"/>
    <n v="2"/>
    <x v="2"/>
    <s v="INV2020/00000084"/>
    <s v="C00000008"/>
    <x v="14"/>
    <x v="20"/>
    <n v="4.5"/>
    <n v="12"/>
    <m/>
    <n v="54"/>
    <n v="5"/>
    <n v="0.1111111111111111"/>
    <n v="0.5"/>
    <n v="6"/>
    <m/>
    <m/>
    <m/>
    <m/>
    <m/>
    <m/>
    <m/>
    <n v="162"/>
    <n v="212734.24999999997"/>
    <x v="3"/>
    <n v="18"/>
    <n v="47324.44999999999"/>
    <x v="8"/>
    <n v="180"/>
    <n v="260058.69999999995"/>
  </r>
  <r>
    <d v="2021-02-26T00:00:00"/>
    <n v="2"/>
    <x v="2"/>
    <s v="INV2020/00000085"/>
    <s v="C00000015"/>
    <x v="15"/>
    <x v="43"/>
    <n v="6.4"/>
    <n v="220"/>
    <m/>
    <n v="1408"/>
    <n v="7.7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x v="8"/>
    <n v="1694"/>
    <n v="261752.69999999995"/>
  </r>
  <r>
    <d v="2021-02-26T00:00:00"/>
    <n v="2"/>
    <x v="2"/>
    <s v="INV2020/00000085"/>
    <s v="C00000015"/>
    <x v="15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x v="8"/>
    <n v="228"/>
    <n v="261980.69999999995"/>
  </r>
  <r>
    <d v="2021-02-26T00:00:00"/>
    <n v="2"/>
    <x v="2"/>
    <s v="INV2020/00000085"/>
    <s v="C00000015"/>
    <x v="15"/>
    <x v="4"/>
    <n v="16"/>
    <n v="5"/>
    <m/>
    <n v="80"/>
    <n v="20"/>
    <n v="0.25"/>
    <n v="4"/>
    <n v="20"/>
    <m/>
    <m/>
    <m/>
    <m/>
    <m/>
    <m/>
    <m/>
    <n v="80"/>
    <n v="214408.24999999997"/>
    <x v="0"/>
    <n v="20"/>
    <n v="47672.44999999999"/>
    <x v="8"/>
    <n v="100"/>
    <n v="262080.69999999995"/>
  </r>
  <r>
    <d v="2021-03-08T00:00:00"/>
    <n v="3"/>
    <x v="2"/>
    <s v="INV2020/00000086"/>
    <s v="C00000004"/>
    <x v="3"/>
    <x v="43"/>
    <n v="6.4"/>
    <n v="220"/>
    <m/>
    <n v="1408"/>
    <n v="6.8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x v="9"/>
    <n v="8976"/>
    <n v="271056.69999999995"/>
  </r>
  <r>
    <d v="2021-03-08T00:00:00"/>
    <n v="3"/>
    <x v="2"/>
    <s v="INV2020/00000086"/>
    <s v="C00000004"/>
    <x v="3"/>
    <x v="13"/>
    <n v="5.05"/>
    <n v="220"/>
    <m/>
    <n v="1111"/>
    <n v="6.8"/>
    <n v="0.34653465346534656"/>
    <n v="1.75"/>
    <n v="385"/>
    <m/>
    <m/>
    <m/>
    <m/>
    <m/>
    <m/>
    <m/>
    <n v="1111"/>
    <n v="223967.24999999997"/>
    <x v="0"/>
    <n v="385"/>
    <n v="48585.44999999999"/>
    <x v="9"/>
    <n v="1496"/>
    <n v="272552.69999999995"/>
  </r>
  <r>
    <d v="2021-03-08T00:00:00"/>
    <n v="3"/>
    <x v="2"/>
    <s v="INV2020/00000086"/>
    <s v="C00000004"/>
    <x v="3"/>
    <x v="10"/>
    <n v="4.7"/>
    <n v="54"/>
    <m/>
    <n v="253.8"/>
    <n v="6.7"/>
    <n v="0.42553191489361702"/>
    <n v="2"/>
    <n v="108"/>
    <m/>
    <m/>
    <m/>
    <m/>
    <m/>
    <m/>
    <m/>
    <n v="1776.6000000000001"/>
    <n v="225743.84999999998"/>
    <x v="9"/>
    <n v="756"/>
    <n v="49341.44999999999"/>
    <x v="9"/>
    <n v="2532.6000000000004"/>
    <n v="275085.3"/>
  </r>
  <r>
    <d v="2021-03-08T00:00:00"/>
    <n v="3"/>
    <x v="2"/>
    <s v="INV2020/00000086"/>
    <s v="C00000004"/>
    <x v="3"/>
    <x v="16"/>
    <n v="4.7"/>
    <n v="54"/>
    <m/>
    <n v="253.8"/>
    <n v="6.7"/>
    <n v="0.42553191489361702"/>
    <n v="2"/>
    <n v="108"/>
    <m/>
    <m/>
    <m/>
    <m/>
    <m/>
    <m/>
    <m/>
    <n v="1269"/>
    <n v="227012.84999999998"/>
    <x v="6"/>
    <n v="540"/>
    <n v="49881.44999999999"/>
    <x v="9"/>
    <n v="1809"/>
    <n v="276894.3"/>
  </r>
  <r>
    <d v="2021-03-10T00:00:00"/>
    <n v="3"/>
    <x v="2"/>
    <s v="INV00000087"/>
    <s v="C00000016"/>
    <x v="16"/>
    <x v="43"/>
    <n v="6.4"/>
    <n v="220"/>
    <m/>
    <n v="1408"/>
    <n v="6.95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x v="9"/>
    <n v="3058"/>
    <n v="279952.3"/>
  </r>
  <r>
    <d v="2021-03-10T00:00:00"/>
    <n v="3"/>
    <x v="2"/>
    <s v="INV00000087"/>
    <s v="C00000016"/>
    <x v="16"/>
    <x v="15"/>
    <n v="6.6"/>
    <n v="220"/>
    <m/>
    <n v="1452"/>
    <n v="6.95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x v="9"/>
    <n v="3058"/>
    <n v="283010.3"/>
  </r>
  <r>
    <d v="2021-03-10T00:00:00"/>
    <n v="3"/>
    <x v="2"/>
    <s v="INV00000087"/>
    <s v="C00000016"/>
    <x v="16"/>
    <x v="45"/>
    <n v="5.25"/>
    <n v="225"/>
    <m/>
    <n v="1181.25"/>
    <n v="6.95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x v="9"/>
    <n v="4691.25"/>
    <n v="287701.55"/>
  </r>
  <r>
    <d v="2021-03-11T00:00:00"/>
    <n v="3"/>
    <x v="2"/>
    <s v="INV00000088"/>
    <s v="C00000009"/>
    <x v="8"/>
    <x v="43"/>
    <n v="6.4"/>
    <n v="220"/>
    <m/>
    <n v="1408"/>
    <n v="7.3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x v="9"/>
    <n v="3212"/>
    <n v="290913.55"/>
  </r>
  <r>
    <d v="2021-03-11T00:00:00"/>
    <n v="3"/>
    <x v="2"/>
    <s v="INV00000088"/>
    <s v="C00000009"/>
    <x v="8"/>
    <x v="13"/>
    <n v="5.05"/>
    <n v="220"/>
    <m/>
    <n v="1111"/>
    <n v="7.3"/>
    <n v="0.44554455445544555"/>
    <n v="2.25"/>
    <n v="495"/>
    <m/>
    <m/>
    <m/>
    <m/>
    <m/>
    <m/>
    <m/>
    <n v="1111"/>
    <n v="240203.59999999998"/>
    <x v="0"/>
    <n v="495"/>
    <n v="52315.94999999999"/>
    <x v="9"/>
    <n v="1606"/>
    <n v="292519.55"/>
  </r>
  <r>
    <d v="2021-03-11T00:00:00"/>
    <n v="3"/>
    <x v="2"/>
    <s v="INV00000088"/>
    <s v="C00000009"/>
    <x v="8"/>
    <x v="10"/>
    <n v="4.7"/>
    <n v="54"/>
    <m/>
    <n v="253.8"/>
    <n v="7.6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x v="9"/>
    <n v="820.8"/>
    <n v="293340.34999999998"/>
  </r>
  <r>
    <d v="2021-03-11T00:00:00"/>
    <n v="3"/>
    <x v="2"/>
    <s v="INV00000088"/>
    <s v="C00000009"/>
    <x v="8"/>
    <x v="16"/>
    <n v="4.7"/>
    <n v="54"/>
    <m/>
    <n v="253.8"/>
    <n v="7.6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x v="9"/>
    <n v="820.8"/>
    <n v="294161.14999999997"/>
  </r>
  <r>
    <d v="2021-03-31T00:00:00"/>
    <n v="3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0"/>
    <n v="241218.8"/>
    <x v="3"/>
    <n v="0"/>
    <n v="52942.349999999984"/>
    <x v="9"/>
    <n v="0"/>
    <n v="294161.14999999997"/>
  </r>
  <r>
    <d v="2021-03-31T00:00:00"/>
    <n v="3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0"/>
    <n v="241218.8"/>
    <x v="3"/>
    <n v="0"/>
    <n v="52942.349999999984"/>
    <x v="9"/>
    <n v="0"/>
    <n v="294161.14999999997"/>
  </r>
  <r>
    <d v="2021-03-31T00:00:00"/>
    <n v="3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0"/>
    <n v="241218.8"/>
    <x v="5"/>
    <n v="0"/>
    <n v="52942.349999999984"/>
    <x v="9"/>
    <n v="0"/>
    <n v="294161.14999999997"/>
  </r>
  <r>
    <d v="2021-03-31T00:00:00"/>
    <n v="3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x v="2"/>
    <s v="INV00000089"/>
    <s v="C00000013"/>
    <x v="12"/>
    <x v="50"/>
    <n v="42"/>
    <n v="1"/>
    <m/>
    <n v="42"/>
    <n v="60"/>
    <n v="0.42857142857142855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x v="2"/>
    <s v="INV00000089"/>
    <s v="C00000013"/>
    <x v="12"/>
    <x v="32"/>
    <n v="22"/>
    <n v="5"/>
    <m/>
    <n v="110"/>
    <n v="26"/>
    <n v="0.18181818181818182"/>
    <n v="4"/>
    <n v="20"/>
    <m/>
    <m/>
    <m/>
    <m/>
    <m/>
    <m/>
    <m/>
    <n v="0"/>
    <n v="241218.8"/>
    <x v="2"/>
    <n v="0"/>
    <n v="52942.349999999984"/>
    <x v="9"/>
    <n v="0"/>
    <n v="294161.14999999997"/>
  </r>
  <r>
    <d v="2021-03-23T00:00:00"/>
    <n v="3"/>
    <x v="2"/>
    <s v="INV00000090"/>
    <s v="C00000004"/>
    <x v="3"/>
    <x v="43"/>
    <n v="6.4"/>
    <n v="220"/>
    <m/>
    <n v="1408"/>
    <n v="7.4"/>
    <n v="0.15625"/>
    <n v="1"/>
    <n v="220"/>
    <m/>
    <m/>
    <m/>
    <m/>
    <m/>
    <m/>
    <m/>
    <n v="7040"/>
    <n v="248258.8"/>
    <x v="6"/>
    <n v="1100"/>
    <n v="54042.349999999984"/>
    <x v="9"/>
    <n v="8140"/>
    <n v="302301.14999999997"/>
  </r>
  <r>
    <d v="2021-03-23T00:00:00"/>
    <n v="3"/>
    <x v="2"/>
    <s v="INV00000090"/>
    <s v="C00000004"/>
    <x v="3"/>
    <x v="10"/>
    <n v="4.7"/>
    <n v="54"/>
    <m/>
    <n v="253.8"/>
    <n v="7.6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x v="9"/>
    <n v="1641.6"/>
    <n v="303942.75"/>
  </r>
  <r>
    <d v="2021-03-23T00:00:00"/>
    <n v="3"/>
    <x v="2"/>
    <s v="INV00000090"/>
    <s v="C00000004"/>
    <x v="3"/>
    <x v="16"/>
    <n v="4.7"/>
    <n v="54"/>
    <m/>
    <n v="253.8"/>
    <n v="7.6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x v="9"/>
    <n v="1641.6"/>
    <n v="305584.34999999998"/>
  </r>
  <r>
    <d v="2021-03-23T00:00:00"/>
    <n v="3"/>
    <x v="2"/>
    <s v="INV00000090"/>
    <s v="C00000004"/>
    <x v="3"/>
    <x v="4"/>
    <n v="16"/>
    <n v="5"/>
    <m/>
    <n v="80"/>
    <n v="19"/>
    <n v="0.1875"/>
    <n v="3"/>
    <n v="15"/>
    <m/>
    <m/>
    <m/>
    <m/>
    <m/>
    <m/>
    <m/>
    <n v="320"/>
    <n v="250609.2"/>
    <x v="5"/>
    <n v="60"/>
    <n v="55355.149999999987"/>
    <x v="9"/>
    <n v="380"/>
    <n v="305964.34999999998"/>
  </r>
  <r>
    <d v="2021-03-24T00:00:00"/>
    <n v="3"/>
    <x v="2"/>
    <s v="INV00000091"/>
    <s v="C00000009"/>
    <x v="8"/>
    <x v="41"/>
    <n v="28"/>
    <n v="1"/>
    <m/>
    <n v="28"/>
    <n v="45"/>
    <n v="0.6071428571428571"/>
    <n v="17"/>
    <n v="17"/>
    <m/>
    <m/>
    <m/>
    <m/>
    <m/>
    <m/>
    <m/>
    <n v="56"/>
    <n v="250665.2"/>
    <x v="2"/>
    <n v="34"/>
    <n v="55389.149999999987"/>
    <x v="9"/>
    <n v="90"/>
    <n v="306054.34999999998"/>
  </r>
  <r>
    <d v="2021-03-24T00:00:00"/>
    <n v="3"/>
    <x v="2"/>
    <s v="INV00000092"/>
    <s v="C00000010"/>
    <x v="9"/>
    <x v="51"/>
    <n v="6.4"/>
    <n v="220"/>
    <m/>
    <n v="1408"/>
    <n v="7.5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x v="9"/>
    <n v="8250"/>
    <n v="314304.34999999998"/>
  </r>
  <r>
    <d v="2021-03-24T00:00:00"/>
    <n v="3"/>
    <x v="2"/>
    <s v="INV00000092"/>
    <s v="C00000010"/>
    <x v="9"/>
    <x v="27"/>
    <n v="4.7"/>
    <n v="30"/>
    <m/>
    <n v="141"/>
    <n v="7.8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x v="9"/>
    <n v="1170"/>
    <n v="315474.34999999998"/>
  </r>
  <r>
    <d v="2021-03-24T00:00:00"/>
    <n v="3"/>
    <x v="2"/>
    <s v="INV0000009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x v="9"/>
    <n v="275"/>
    <n v="315749.34999999998"/>
  </r>
  <r>
    <d v="2021-03-24T00:00:00"/>
    <n v="3"/>
    <x v="2"/>
    <s v="INV00000092"/>
    <s v="C00000010"/>
    <x v="9"/>
    <x v="4"/>
    <n v="16"/>
    <n v="5"/>
    <m/>
    <n v="80"/>
    <n v="19"/>
    <n v="0.1875"/>
    <n v="3"/>
    <n v="15"/>
    <m/>
    <m/>
    <m/>
    <m/>
    <m/>
    <m/>
    <m/>
    <n v="320"/>
    <n v="258880.2"/>
    <x v="5"/>
    <n v="60"/>
    <n v="57249.149999999987"/>
    <x v="9"/>
    <n v="380"/>
    <n v="316129.34999999998"/>
  </r>
  <r>
    <d v="2021-03-25T00:00:00"/>
    <n v="3"/>
    <x v="2"/>
    <s v="INV00000093"/>
    <s v="C00000014"/>
    <x v="13"/>
    <x v="5"/>
    <n v="10.5"/>
    <n v="20"/>
    <m/>
    <n v="210"/>
    <n v="12"/>
    <n v="0.14285714285714285"/>
    <n v="1.5"/>
    <n v="30"/>
    <m/>
    <m/>
    <m/>
    <m/>
    <m/>
    <m/>
    <m/>
    <n v="210"/>
    <n v="259090.2"/>
    <x v="0"/>
    <n v="30"/>
    <n v="57279.149999999987"/>
    <x v="9"/>
    <n v="240"/>
    <n v="316369.34999999998"/>
  </r>
  <r>
    <d v="2021-03-30T00:00:00"/>
    <n v="3"/>
    <x v="2"/>
    <s v="INV00000094"/>
    <s v="C00000004"/>
    <x v="3"/>
    <x v="52"/>
    <n v="7.2"/>
    <n v="225"/>
    <m/>
    <n v="1620"/>
    <n v="7.8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x v="9"/>
    <n v="3510"/>
    <n v="319879.34999999998"/>
  </r>
  <r>
    <d v="2021-04-01T00:00:00"/>
    <n v="4"/>
    <x v="2"/>
    <s v="INV00000095"/>
    <s v="C00000003"/>
    <x v="2"/>
    <x v="15"/>
    <n v="6.4"/>
    <n v="220"/>
    <m/>
    <n v="1408"/>
    <n v="8.1999999999999993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x v="10"/>
    <n v="5411.9999999999991"/>
    <n v="325291.34999999998"/>
  </r>
  <r>
    <d v="2021-04-01T00:00:00"/>
    <n v="4"/>
    <x v="2"/>
    <s v="INV00000095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x v="10"/>
    <n v="459"/>
    <n v="325750.35000000003"/>
  </r>
  <r>
    <d v="2021-04-01T00:00:00"/>
    <n v="4"/>
    <x v="2"/>
    <s v="INV00000095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267098.40000000002"/>
    <x v="6"/>
    <n v="100"/>
    <n v="58901.94999999999"/>
    <x v="10"/>
    <n v="250"/>
    <n v="326000.35000000003"/>
  </r>
  <r>
    <d v="2021-04-01T00:00:00"/>
    <n v="4"/>
    <x v="2"/>
    <s v="INV00000095"/>
    <s v="C00000003"/>
    <x v="2"/>
    <x v="4"/>
    <n v="16"/>
    <n v="5"/>
    <m/>
    <n v="80"/>
    <n v="20"/>
    <n v="0.25"/>
    <n v="4"/>
    <n v="20"/>
    <m/>
    <m/>
    <m/>
    <m/>
    <m/>
    <m/>
    <m/>
    <n v="400"/>
    <n v="267498.40000000002"/>
    <x v="6"/>
    <n v="100"/>
    <n v="59001.94999999999"/>
    <x v="10"/>
    <n v="500"/>
    <n v="326500.35000000003"/>
  </r>
  <r>
    <d v="2021-04-01T00:00:00"/>
    <n v="4"/>
    <x v="2"/>
    <s v="INV0000009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267554.40000000002"/>
    <x v="2"/>
    <n v="34"/>
    <n v="59035.94999999999"/>
    <x v="10"/>
    <n v="90"/>
    <n v="326590.35000000003"/>
  </r>
  <r>
    <d v="2021-04-08T00:00:00"/>
    <n v="4"/>
    <x v="2"/>
    <s v="INV00000097"/>
    <s v="C00000015"/>
    <x v="15"/>
    <x v="43"/>
    <n v="7.5"/>
    <n v="220"/>
    <m/>
    <n v="1650"/>
    <n v="8.5"/>
    <n v="0.13333333333333333"/>
    <n v="1"/>
    <n v="220"/>
    <m/>
    <m/>
    <m/>
    <m/>
    <m/>
    <m/>
    <m/>
    <n v="1650"/>
    <n v="269204.40000000002"/>
    <x v="0"/>
    <n v="220"/>
    <n v="59255.94999999999"/>
    <x v="10"/>
    <n v="1870"/>
    <n v="328460.35000000003"/>
  </r>
  <r>
    <d v="2021-04-08T00:00:00"/>
    <n v="4"/>
    <x v="2"/>
    <s v="INV00000097"/>
    <s v="C00000015"/>
    <x v="15"/>
    <x v="26"/>
    <n v="6.2"/>
    <n v="30"/>
    <m/>
    <n v="186"/>
    <n v="8.5"/>
    <n v="0.37096774193548382"/>
    <n v="2.2999999999999998"/>
    <n v="69"/>
    <m/>
    <m/>
    <m/>
    <m/>
    <m/>
    <m/>
    <m/>
    <n v="186"/>
    <n v="269390.40000000002"/>
    <x v="0"/>
    <n v="69"/>
    <n v="59324.94999999999"/>
    <x v="10"/>
    <n v="255"/>
    <n v="328715.35000000003"/>
  </r>
  <r>
    <d v="2021-04-08T00:00:00"/>
    <n v="4"/>
    <x v="2"/>
    <s v="INV00000097"/>
    <s v="C00000015"/>
    <x v="15"/>
    <x v="4"/>
    <n v="16"/>
    <n v="5"/>
    <m/>
    <n v="80"/>
    <n v="20"/>
    <n v="0.25"/>
    <n v="4"/>
    <n v="20"/>
    <m/>
    <m/>
    <m/>
    <m/>
    <m/>
    <m/>
    <m/>
    <n v="80"/>
    <n v="269470.40000000002"/>
    <x v="0"/>
    <n v="20"/>
    <n v="59344.94999999999"/>
    <x v="10"/>
    <n v="100"/>
    <n v="328815.35000000003"/>
  </r>
  <r>
    <d v="2021-04-08T00:00:00"/>
    <n v="4"/>
    <x v="2"/>
    <s v="INV0000009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x v="10"/>
    <n v="8690"/>
    <n v="337505.35000000003"/>
  </r>
  <r>
    <d v="2021-04-08T00:00:00"/>
    <n v="4"/>
    <x v="2"/>
    <s v="INV00000098"/>
    <s v="C00000010"/>
    <x v="9"/>
    <x v="1"/>
    <n v="4.7"/>
    <n v="37"/>
    <m/>
    <n v="173.9"/>
    <n v="7.8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x v="10"/>
    <n v="1731.6"/>
    <n v="339236.95"/>
  </r>
  <r>
    <d v="2021-04-08T00:00:00"/>
    <n v="4"/>
    <x v="2"/>
    <s v="INV0000009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x v="10"/>
    <n v="550"/>
    <n v="339786.95"/>
  </r>
  <r>
    <d v="2021-04-08T00:00:00"/>
    <n v="4"/>
    <x v="2"/>
    <s v="INV00000098"/>
    <s v="C00000010"/>
    <x v="9"/>
    <x v="4"/>
    <n v="16"/>
    <n v="5"/>
    <m/>
    <n v="80"/>
    <n v="19"/>
    <n v="0.1875"/>
    <n v="3"/>
    <n v="15"/>
    <m/>
    <m/>
    <m/>
    <m/>
    <m/>
    <m/>
    <m/>
    <n v="160"/>
    <n v="279223.80000000005"/>
    <x v="2"/>
    <n v="30"/>
    <n v="60753.149999999987"/>
    <x v="10"/>
    <n v="190"/>
    <n v="339976.95"/>
  </r>
  <r>
    <d v="2021-04-08T00:00:00"/>
    <n v="4"/>
    <x v="2"/>
    <s v="INV00000098"/>
    <s v="C00000010"/>
    <x v="9"/>
    <x v="53"/>
    <n v="29"/>
    <n v="10"/>
    <m/>
    <n v="290"/>
    <n v="36"/>
    <n v="0.2413793103448276"/>
    <n v="7"/>
    <n v="70"/>
    <m/>
    <m/>
    <m/>
    <m/>
    <m/>
    <m/>
    <m/>
    <n v="580"/>
    <n v="279803.80000000005"/>
    <x v="2"/>
    <n v="140"/>
    <n v="60893.149999999987"/>
    <x v="10"/>
    <n v="720"/>
    <n v="340696.95"/>
  </r>
  <r>
    <d v="2021-04-08T00:00:00"/>
    <n v="4"/>
    <x v="2"/>
    <s v="INV00000098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279971.80000000005"/>
    <x v="5"/>
    <n v="52"/>
    <n v="60945.149999999987"/>
    <x v="10"/>
    <n v="220"/>
    <n v="340916.95"/>
  </r>
  <r>
    <d v="2021-04-09T00:00:00"/>
    <n v="4"/>
    <x v="2"/>
    <s v="INV00000099"/>
    <s v="C00000001"/>
    <x v="0"/>
    <x v="55"/>
    <n v="11.5"/>
    <n v="20"/>
    <m/>
    <n v="230"/>
    <n v="13"/>
    <n v="0.13043478260869565"/>
    <n v="1.5"/>
    <n v="30"/>
    <m/>
    <m/>
    <m/>
    <m/>
    <m/>
    <m/>
    <m/>
    <n v="460"/>
    <n v="280431.80000000005"/>
    <x v="2"/>
    <n v="60"/>
    <n v="61005.149999999987"/>
    <x v="10"/>
    <n v="520"/>
    <n v="341436.95"/>
  </r>
  <r>
    <d v="2021-04-27T00:00:00"/>
    <n v="4"/>
    <x v="2"/>
    <s v="INV00000100"/>
    <s v="C00000009"/>
    <x v="8"/>
    <x v="43"/>
    <n v="7.5"/>
    <n v="220"/>
    <m/>
    <n v="1650"/>
    <n v="7.9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x v="10"/>
    <n v="3476"/>
    <n v="344912.95"/>
  </r>
  <r>
    <d v="2021-04-27T00:00:00"/>
    <n v="4"/>
    <x v="2"/>
    <s v="INV00000100"/>
    <s v="C00000009"/>
    <x v="8"/>
    <x v="56"/>
    <n v="7.6"/>
    <n v="220"/>
    <m/>
    <n v="1672"/>
    <n v="7.9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x v="10"/>
    <n v="1738.0000000000002"/>
    <n v="346650.95"/>
  </r>
  <r>
    <d v="2021-04-27T00:00:00"/>
    <n v="4"/>
    <x v="2"/>
    <s v="INV00000100"/>
    <s v="C00000009"/>
    <x v="8"/>
    <x v="57"/>
    <n v="7.5"/>
    <n v="54"/>
    <m/>
    <n v="405"/>
    <n v="8.4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x v="10"/>
    <n v="2268"/>
    <n v="348918.95"/>
  </r>
  <r>
    <d v="2021-04-29T00:00:00"/>
    <n v="4"/>
    <x v="2"/>
    <s v="INV00000102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x v="10"/>
    <n v="8690"/>
    <n v="357608.95"/>
  </r>
  <r>
    <d v="2021-04-29T00:00:00"/>
    <n v="4"/>
    <x v="2"/>
    <s v="INV00000102"/>
    <s v="C00000010"/>
    <x v="9"/>
    <x v="27"/>
    <n v="6.2"/>
    <n v="30"/>
    <m/>
    <n v="186"/>
    <n v="8.1999999999999993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x v="10"/>
    <n v="1230"/>
    <n v="358838.95"/>
  </r>
  <r>
    <d v="2021-04-29T00:00:00"/>
    <n v="4"/>
    <x v="2"/>
    <s v="INV0000010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x v="10"/>
    <n v="550"/>
    <n v="359388.95"/>
  </r>
  <r>
    <d v="2021-04-29T00:00:00"/>
    <n v="4"/>
    <x v="2"/>
    <s v="INV00000102"/>
    <s v="C00000010"/>
    <x v="9"/>
    <x v="4"/>
    <n v="16"/>
    <n v="5"/>
    <m/>
    <n v="80"/>
    <n v="19"/>
    <n v="0.1875"/>
    <n v="3"/>
    <n v="15"/>
    <m/>
    <m/>
    <m/>
    <m/>
    <m/>
    <m/>
    <m/>
    <n v="320"/>
    <n v="297228.80000000005"/>
    <x v="5"/>
    <n v="60"/>
    <n v="62540.149999999987"/>
    <x v="10"/>
    <n v="380"/>
    <n v="359768.95"/>
  </r>
  <r>
    <d v="2021-04-29T00:00:00"/>
    <n v="4"/>
    <x v="2"/>
    <s v="INV00000102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297518.80000000005"/>
    <x v="0"/>
    <n v="70"/>
    <n v="62610.149999999987"/>
    <x v="10"/>
    <n v="360"/>
    <n v="360128.95"/>
  </r>
  <r>
    <d v="2021-04-29T00:00:00"/>
    <n v="4"/>
    <x v="2"/>
    <s v="INV00000102"/>
    <s v="C00000010"/>
    <x v="9"/>
    <x v="58"/>
    <n v="21.333300000000001"/>
    <n v="15"/>
    <m/>
    <n v="319.99950000000001"/>
    <n v="25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x v="10"/>
    <n v="375"/>
    <n v="360503.95"/>
  </r>
  <r>
    <d v="2021-05-03T00:00:00"/>
    <n v="5"/>
    <x v="2"/>
    <s v="INV00000101"/>
    <s v="C00000004"/>
    <x v="3"/>
    <x v="43"/>
    <n v="7.5"/>
    <n v="220"/>
    <m/>
    <n v="1650"/>
    <n v="7.9"/>
    <n v="5.3333333333333378E-2"/>
    <n v="0.40000000000000036"/>
    <n v="88.000000000000085"/>
    <m/>
    <m/>
    <m/>
    <m/>
    <m/>
    <m/>
    <m/>
    <n v="8250"/>
    <n v="306088.79950000002"/>
    <x v="6"/>
    <n v="440.00000000000045"/>
    <n v="63105.150499999989"/>
    <x v="11"/>
    <n v="8690"/>
    <n v="369193.95"/>
  </r>
  <r>
    <d v="2021-05-03T00:00:00"/>
    <n v="5"/>
    <x v="2"/>
    <s v="INV00000101"/>
    <s v="C00000004"/>
    <x v="3"/>
    <x v="56"/>
    <n v="7.6"/>
    <n v="220"/>
    <m/>
    <n v="1672"/>
    <n v="7.8"/>
    <n v="2.6315789473684237E-2"/>
    <n v="0.20000000000000018"/>
    <n v="44.000000000000043"/>
    <m/>
    <m/>
    <m/>
    <m/>
    <m/>
    <m/>
    <m/>
    <n v="1672"/>
    <n v="307760.79950000002"/>
    <x v="0"/>
    <n v="44.000000000000043"/>
    <n v="63149.150499999989"/>
    <x v="11"/>
    <n v="1716"/>
    <n v="370909.95"/>
  </r>
  <r>
    <d v="2021-05-03T00:00:00"/>
    <n v="5"/>
    <x v="2"/>
    <s v="INV00000101"/>
    <s v="C00000004"/>
    <x v="3"/>
    <x v="57"/>
    <n v="7.5"/>
    <n v="54"/>
    <m/>
    <n v="405"/>
    <n v="8.4"/>
    <n v="0.12000000000000005"/>
    <n v="0.90000000000000036"/>
    <n v="48.600000000000023"/>
    <m/>
    <m/>
    <m/>
    <m/>
    <m/>
    <m/>
    <m/>
    <n v="1620"/>
    <n v="309380.79950000002"/>
    <x v="5"/>
    <n v="194.40000000000009"/>
    <n v="63343.55049999999"/>
    <x v="11"/>
    <n v="1814.4"/>
    <n v="372724.35000000003"/>
  </r>
  <r>
    <d v="2021-05-03T00:00:00"/>
    <n v="5"/>
    <x v="2"/>
    <s v="INV00000101"/>
    <s v="C00000004"/>
    <x v="3"/>
    <x v="16"/>
    <n v="7.3"/>
    <n v="54"/>
    <m/>
    <n v="394.2"/>
    <n v="8.4"/>
    <n v="0.15068493150684939"/>
    <n v="1.1000000000000005"/>
    <n v="59.400000000000027"/>
    <m/>
    <m/>
    <m/>
    <m/>
    <m/>
    <m/>
    <m/>
    <n v="1576.8"/>
    <n v="310957.59950000001"/>
    <x v="5"/>
    <n v="237.60000000000011"/>
    <n v="63581.150499999989"/>
    <x v="11"/>
    <n v="1814.4"/>
    <n v="374538.75"/>
  </r>
  <r>
    <d v="2021-05-06T00:00:00"/>
    <n v="5"/>
    <x v="2"/>
    <s v="INV00000103"/>
    <s v="C00000005"/>
    <x v="4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2365.59950000001"/>
    <x v="0"/>
    <n v="418.00000000000006"/>
    <n v="63999.150499999989"/>
    <x v="11"/>
    <n v="1826"/>
    <n v="376364.75"/>
  </r>
  <r>
    <d v="2021-05-06T00:00:00"/>
    <n v="5"/>
    <x v="2"/>
    <s v="INV00000103"/>
    <s v="C00000005"/>
    <x v="4"/>
    <x v="59"/>
    <n v="42"/>
    <n v="1"/>
    <m/>
    <n v="42"/>
    <n v="50"/>
    <n v="0.19047619047619047"/>
    <n v="8"/>
    <n v="8"/>
    <m/>
    <m/>
    <m/>
    <m/>
    <m/>
    <m/>
    <m/>
    <n v="42"/>
    <n v="312407.59950000001"/>
    <x v="0"/>
    <n v="8"/>
    <n v="64007.150499999989"/>
    <x v="11"/>
    <n v="50"/>
    <n v="376414.75"/>
  </r>
  <r>
    <d v="2021-05-07T00:00:00"/>
    <n v="5"/>
    <x v="2"/>
    <s v="INV00000104"/>
    <s v="C00000001"/>
    <x v="0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3815.59950000001"/>
    <x v="0"/>
    <n v="418.00000000000006"/>
    <n v="64425.150499999989"/>
    <x v="11"/>
    <n v="1826"/>
    <n v="378240.75"/>
  </r>
  <r>
    <d v="2021-05-07T00:00:00"/>
    <n v="5"/>
    <x v="2"/>
    <s v="INV00000104"/>
    <s v="C00000001"/>
    <x v="0"/>
    <x v="26"/>
    <n v="6.4"/>
    <n v="30"/>
    <m/>
    <n v="192"/>
    <n v="8.5"/>
    <n v="0.32812499999999994"/>
    <n v="2.0999999999999996"/>
    <n v="62.999999999999986"/>
    <m/>
    <m/>
    <m/>
    <m/>
    <m/>
    <m/>
    <m/>
    <n v="768"/>
    <n v="314583.59950000001"/>
    <x v="5"/>
    <n v="251.99999999999994"/>
    <n v="64677.150499999989"/>
    <x v="11"/>
    <n v="1020"/>
    <n v="379260.75"/>
  </r>
  <r>
    <d v="2021-05-19T00:00:00"/>
    <n v="5"/>
    <x v="2"/>
    <s v="INV00000105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16255.59950000001"/>
    <x v="0"/>
    <n v="154.00000000000023"/>
    <n v="64831.150499999989"/>
    <x v="11"/>
    <n v="1826.0000000000002"/>
    <n v="381086.75"/>
  </r>
  <r>
    <d v="2021-05-21T00:00:00"/>
    <n v="5"/>
    <x v="2"/>
    <s v="INV00000106"/>
    <s v="C00000003"/>
    <x v="2"/>
    <x v="15"/>
    <n v="7.6"/>
    <n v="220"/>
    <m/>
    <n v="1672"/>
    <n v="8.5"/>
    <n v="0.118421052631579"/>
    <n v="0.90000000000000036"/>
    <n v="198.00000000000009"/>
    <m/>
    <m/>
    <m/>
    <m/>
    <m/>
    <m/>
    <m/>
    <n v="5016"/>
    <n v="321271.59950000001"/>
    <x v="3"/>
    <n v="594.00000000000023"/>
    <n v="65425.150499999989"/>
    <x v="11"/>
    <n v="5610"/>
    <n v="386696.75"/>
  </r>
  <r>
    <d v="2021-05-21T00:00:00"/>
    <n v="5"/>
    <x v="2"/>
    <s v="INV00000106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321421.59950000001"/>
    <x v="6"/>
    <n v="100"/>
    <n v="65525.150499999989"/>
    <x v="11"/>
    <n v="250"/>
    <n v="386946.75"/>
  </r>
  <r>
    <d v="2021-05-21T00:00:00"/>
    <n v="5"/>
    <x v="2"/>
    <s v="INV00000106"/>
    <s v="C00000003"/>
    <x v="2"/>
    <x v="4"/>
    <n v="16"/>
    <n v="5"/>
    <m/>
    <n v="80"/>
    <n v="20"/>
    <n v="0.25"/>
    <n v="4"/>
    <n v="20"/>
    <m/>
    <m/>
    <m/>
    <m/>
    <m/>
    <m/>
    <m/>
    <n v="400"/>
    <n v="321821.59950000001"/>
    <x v="6"/>
    <n v="100"/>
    <n v="65625.150499999989"/>
    <x v="11"/>
    <n v="500"/>
    <n v="387446.75"/>
  </r>
  <r>
    <d v="2021-05-21T00:00:00"/>
    <n v="5"/>
    <x v="2"/>
    <s v="INV0000010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321877.59950000001"/>
    <x v="2"/>
    <n v="34"/>
    <n v="65659.150499999989"/>
    <x v="11"/>
    <n v="90"/>
    <n v="387536.75"/>
  </r>
  <r>
    <d v="2021-05-25T00:00:00"/>
    <n v="5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253.8"/>
    <n v="322131.3995"/>
    <x v="0"/>
    <n v="205.2"/>
    <n v="65864.350499999986"/>
    <x v="11"/>
    <n v="459"/>
    <n v="387995.75"/>
  </r>
  <r>
    <d v="2021-05-25T00:00:00"/>
    <n v="5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253.8"/>
    <n v="322385.19949999999"/>
    <x v="0"/>
    <n v="205.2"/>
    <n v="66069.550499999983"/>
    <x v="11"/>
    <n v="459"/>
    <n v="388454.75"/>
  </r>
  <r>
    <d v="2021-05-25T00:00:00"/>
    <n v="5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80"/>
    <n v="322465.19949999999"/>
    <x v="0"/>
    <n v="20"/>
    <n v="66089.550499999983"/>
    <x v="11"/>
    <n v="100"/>
    <n v="388554.75"/>
  </r>
  <r>
    <d v="2021-05-25T00:00:00"/>
    <n v="5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305"/>
    <n v="322770.19949999999"/>
    <x v="0"/>
    <n v="75"/>
    <n v="66164.550499999983"/>
    <x v="11"/>
    <n v="380"/>
    <n v="388934.75"/>
  </r>
  <r>
    <d v="2021-05-25T00:00:00"/>
    <n v="5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210"/>
    <n v="322980.19949999999"/>
    <x v="0"/>
    <n v="36.000000000000014"/>
    <n v="66200.550499999983"/>
    <x v="11"/>
    <n v="246"/>
    <n v="389180.75"/>
  </r>
  <r>
    <d v="2021-05-25T00:00:00"/>
    <n v="5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56"/>
    <n v="323036.19949999999"/>
    <x v="2"/>
    <n v="34"/>
    <n v="66234.550499999983"/>
    <x v="11"/>
    <n v="90"/>
    <n v="389270.75"/>
  </r>
  <r>
    <d v="2021-05-25T00:00:00"/>
    <n v="5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50"/>
    <n v="323086.19949999999"/>
    <x v="0"/>
    <n v="18"/>
    <n v="66252.550499999983"/>
    <x v="11"/>
    <n v="68"/>
    <n v="389338.75"/>
  </r>
  <r>
    <d v="2021-05-25T00:00:00"/>
    <n v="5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100"/>
    <n v="323186.19949999999"/>
    <x v="2"/>
    <n v="30"/>
    <n v="66282.550499999983"/>
    <x v="11"/>
    <n v="130"/>
    <n v="389468.75"/>
  </r>
  <r>
    <d v="2021-05-25T00:00:00"/>
    <n v="5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28.8"/>
    <n v="323214.99949999998"/>
    <x v="0"/>
    <n v="13.2"/>
    <n v="66295.75049999998"/>
    <x v="11"/>
    <n v="42"/>
    <n v="389510.74999999994"/>
  </r>
  <r>
    <d v="2021-05-25T00:00:00"/>
    <n v="5"/>
    <x v="2"/>
    <s v="INV00000089"/>
    <s v="C00000013"/>
    <x v="12"/>
    <x v="50"/>
    <n v="54"/>
    <n v="1"/>
    <m/>
    <n v="54"/>
    <n v="60"/>
    <n v="0.1111111111111111"/>
    <n v="6"/>
    <n v="6"/>
    <m/>
    <m/>
    <m/>
    <m/>
    <m/>
    <m/>
    <m/>
    <n v="54"/>
    <n v="323268.99949999998"/>
    <x v="0"/>
    <n v="6"/>
    <n v="66301.75049999998"/>
    <x v="11"/>
    <n v="60"/>
    <n v="389570.74999999994"/>
  </r>
  <r>
    <d v="2021-05-25T00:00:00"/>
    <n v="5"/>
    <x v="2"/>
    <s v="INV00000089"/>
    <s v="C00000013"/>
    <x v="12"/>
    <x v="15"/>
    <n v="7.6"/>
    <n v="220"/>
    <m/>
    <n v="1672"/>
    <n v="8.5"/>
    <n v="0.118421052631579"/>
    <n v="0.90000000000000036"/>
    <n v="198.00000000000009"/>
    <m/>
    <m/>
    <m/>
    <m/>
    <m/>
    <m/>
    <m/>
    <n v="1672"/>
    <n v="324940.99949999998"/>
    <x v="0"/>
    <n v="198.00000000000009"/>
    <n v="66499.75049999998"/>
    <x v="11"/>
    <n v="1870"/>
    <n v="391440.74999999994"/>
  </r>
  <r>
    <d v="2021-05-25T00:00:00"/>
    <n v="5"/>
    <x v="2"/>
    <s v="INV00000089"/>
    <s v="C00000013"/>
    <x v="12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324970.99949999998"/>
    <x v="0"/>
    <n v="25.000000000000007"/>
    <n v="66524.75049999998"/>
    <x v="11"/>
    <n v="55.000000000000007"/>
    <n v="391495.74999999994"/>
  </r>
  <r>
    <d v="2021-05-25T00:00:00"/>
    <n v="5"/>
    <x v="2"/>
    <s v="INV00000107"/>
    <s v="C00000005"/>
    <x v="4"/>
    <x v="4"/>
    <n v="16"/>
    <n v="5"/>
    <m/>
    <n v="80"/>
    <n v="20"/>
    <n v="0.25"/>
    <n v="4"/>
    <n v="20"/>
    <m/>
    <m/>
    <m/>
    <m/>
    <m/>
    <m/>
    <m/>
    <n v="80"/>
    <n v="325050.99949999998"/>
    <x v="0"/>
    <n v="20"/>
    <n v="66544.75049999998"/>
    <x v="11"/>
    <n v="100"/>
    <n v="391595.74999999994"/>
  </r>
  <r>
    <d v="2021-06-01T00:00:00"/>
    <n v="6"/>
    <x v="2"/>
    <s v="INV0000010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4950"/>
    <n v="330000.99949999998"/>
    <x v="3"/>
    <n v="264.00000000000023"/>
    <n v="66808.75049999998"/>
    <x v="1"/>
    <n v="5214"/>
    <n v="396809.74999999994"/>
  </r>
  <r>
    <d v="2021-06-01T00:00:00"/>
    <n v="6"/>
    <x v="2"/>
    <s v="INV00000108"/>
    <s v="C00000010"/>
    <x v="9"/>
    <x v="51"/>
    <n v="7.4"/>
    <n v="220"/>
    <m/>
    <n v="1628"/>
    <n v="7.9"/>
    <n v="6.7567567567567557E-2"/>
    <n v="0.5"/>
    <n v="110"/>
    <m/>
    <m/>
    <m/>
    <m/>
    <m/>
    <m/>
    <m/>
    <n v="1628"/>
    <n v="331628.99949999998"/>
    <x v="0"/>
    <n v="110"/>
    <n v="66918.75049999998"/>
    <x v="1"/>
    <n v="1738"/>
    <n v="398547.74999999994"/>
  </r>
  <r>
    <d v="2021-06-01T00:00:00"/>
    <n v="6"/>
    <x v="2"/>
    <s v="INV00000109"/>
    <s v="C00000011"/>
    <x v="8"/>
    <x v="60"/>
    <n v="7.7"/>
    <n v="60"/>
    <m/>
    <n v="462"/>
    <n v="8.5"/>
    <n v="0.10389610389610388"/>
    <n v="0.79999999999999982"/>
    <n v="47.999999999999986"/>
    <m/>
    <m/>
    <m/>
    <m/>
    <m/>
    <m/>
    <m/>
    <n v="1386"/>
    <n v="333014.99949999998"/>
    <x v="3"/>
    <n v="143.99999999999994"/>
    <n v="67062.75049999998"/>
    <x v="1"/>
    <n v="1530"/>
    <n v="400077.74999999994"/>
  </r>
  <r>
    <d v="2021-06-01T00:00:00"/>
    <n v="6"/>
    <x v="2"/>
    <s v="INV00000109"/>
    <s v="C00000011"/>
    <x v="8"/>
    <x v="61"/>
    <n v="4.7"/>
    <n v="54"/>
    <m/>
    <n v="253.8"/>
    <n v="8.5"/>
    <n v="0.80851063829787229"/>
    <n v="3.8"/>
    <n v="205.2"/>
    <m/>
    <m/>
    <m/>
    <m/>
    <m/>
    <m/>
    <m/>
    <n v="253.8"/>
    <n v="333268.79949999996"/>
    <x v="0"/>
    <n v="205.2"/>
    <n v="67267.950499999977"/>
    <x v="1"/>
    <n v="459"/>
    <n v="400536.74999999994"/>
  </r>
  <r>
    <d v="2021-06-01T00:00:00"/>
    <n v="6"/>
    <x v="2"/>
    <s v="INV00000109"/>
    <s v="C00000011"/>
    <x v="8"/>
    <x v="61"/>
    <n v="7.3"/>
    <n v="54"/>
    <m/>
    <n v="394.2"/>
    <n v="8.5"/>
    <n v="0.16438356164383564"/>
    <n v="1.2000000000000002"/>
    <n v="64.800000000000011"/>
    <m/>
    <m/>
    <m/>
    <m/>
    <m/>
    <m/>
    <m/>
    <n v="1576.8"/>
    <n v="334845.59949999995"/>
    <x v="5"/>
    <n v="259.20000000000005"/>
    <n v="67527.150499999974"/>
    <x v="1"/>
    <n v="1836"/>
    <n v="402372.74999999994"/>
  </r>
  <r>
    <d v="2021-06-01T00:00:00"/>
    <n v="6"/>
    <x v="2"/>
    <s v="INV00000110"/>
    <s v="C00000011"/>
    <x v="8"/>
    <x v="5"/>
    <n v="10.5"/>
    <n v="20"/>
    <m/>
    <n v="210"/>
    <n v="11.5"/>
    <n v="9.5238095238095233E-2"/>
    <n v="1"/>
    <n v="20"/>
    <m/>
    <m/>
    <m/>
    <m/>
    <m/>
    <m/>
    <m/>
    <n v="630"/>
    <n v="335475.59949999995"/>
    <x v="3"/>
    <n v="60"/>
    <n v="67587.150499999974"/>
    <x v="1"/>
    <n v="690"/>
    <n v="403062.74999999994"/>
  </r>
  <r>
    <d v="2021-06-01T00:00:00"/>
    <n v="6"/>
    <x v="2"/>
    <s v="INV00000111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35775.59949999995"/>
    <x v="7"/>
    <n v="250.00000000000006"/>
    <n v="67837.150499999974"/>
    <x v="1"/>
    <n v="550"/>
    <n v="403612.74999999994"/>
  </r>
  <r>
    <d v="2021-06-01T00:00:00"/>
    <n v="6"/>
    <x v="2"/>
    <s v="INV00000111"/>
    <s v="C00000010"/>
    <x v="9"/>
    <x v="4"/>
    <n v="16"/>
    <n v="5"/>
    <m/>
    <n v="80"/>
    <n v="19"/>
    <n v="0.1875"/>
    <n v="3"/>
    <n v="15"/>
    <m/>
    <m/>
    <m/>
    <m/>
    <m/>
    <m/>
    <m/>
    <n v="320"/>
    <n v="336095.59949999995"/>
    <x v="5"/>
    <n v="60"/>
    <n v="67897.150499999974"/>
    <x v="1"/>
    <n v="380"/>
    <n v="403992.74999999994"/>
  </r>
  <r>
    <d v="2021-09-01T00:00:00"/>
    <n v="9"/>
    <x v="2"/>
    <s v="INV00000112"/>
    <s v="C00000017"/>
    <x v="17"/>
    <x v="62"/>
    <n v="0"/>
    <n v="25"/>
    <m/>
    <n v="0"/>
    <n v="12"/>
    <e v="#DIV/0!"/>
    <n v="12"/>
    <n v="300"/>
    <m/>
    <m/>
    <m/>
    <m/>
    <m/>
    <m/>
    <m/>
    <n v="0"/>
    <n v="336095.59949999995"/>
    <x v="2"/>
    <n v="600"/>
    <n v="68497.150499999974"/>
    <x v="4"/>
    <n v="600"/>
    <n v="404592.74999999994"/>
  </r>
  <r>
    <d v="2021-09-01T00:00:00"/>
    <n v="9"/>
    <x v="2"/>
    <s v="INV00000112"/>
    <s v="C00000017"/>
    <x v="17"/>
    <x v="26"/>
    <n v="6.2"/>
    <n v="30"/>
    <m/>
    <n v="186"/>
    <n v="8.5"/>
    <n v="0.37096774193548382"/>
    <n v="2.2999999999999998"/>
    <n v="69"/>
    <m/>
    <m/>
    <m/>
    <m/>
    <m/>
    <m/>
    <m/>
    <n v="186"/>
    <n v="336281.59949999995"/>
    <x v="0"/>
    <n v="69"/>
    <n v="68566.150499999974"/>
    <x v="4"/>
    <n v="255"/>
    <n v="404847.74999999994"/>
  </r>
  <r>
    <d v="2021-09-01T00:00:00"/>
    <n v="9"/>
    <x v="2"/>
    <s v="INV00000113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37953.59949999995"/>
    <x v="0"/>
    <n v="154.00000000000023"/>
    <n v="68720.150499999974"/>
    <x v="4"/>
    <n v="1826.0000000000002"/>
    <n v="406673.74999999994"/>
  </r>
  <r>
    <d v="2021-09-01T00:00:00"/>
    <n v="9"/>
    <x v="2"/>
    <s v="INV00000114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39680.59949999995"/>
    <x v="0"/>
    <n v="99.000000000000227"/>
    <n v="68819.150499999974"/>
    <x v="4"/>
    <n v="1826.0000000000002"/>
    <n v="408499.74999999994"/>
  </r>
  <r>
    <d v="2021-09-01T00:00:00"/>
    <n v="9"/>
    <x v="2"/>
    <s v="INV00000114"/>
    <s v="C00000005"/>
    <x v="4"/>
    <x v="4"/>
    <n v="16"/>
    <n v="5"/>
    <m/>
    <n v="80"/>
    <n v="20"/>
    <n v="0.25"/>
    <n v="4"/>
    <n v="20"/>
    <m/>
    <m/>
    <m/>
    <m/>
    <m/>
    <m/>
    <m/>
    <n v="80"/>
    <n v="339760.59949999995"/>
    <x v="0"/>
    <n v="20"/>
    <n v="68839.150499999974"/>
    <x v="4"/>
    <n v="100"/>
    <n v="408599.74999999994"/>
  </r>
  <r>
    <d v="2021-09-01T00:00:00"/>
    <n v="9"/>
    <x v="2"/>
    <s v="INV00000115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41608.59949999995"/>
    <x v="5"/>
    <n v="168.00000000000006"/>
    <n v="69007.150499999974"/>
    <x v="4"/>
    <n v="2016"/>
    <n v="410615.74999999994"/>
  </r>
  <r>
    <d v="2021-09-01T00:00:00"/>
    <n v="9"/>
    <x v="2"/>
    <s v="INV00000115"/>
    <s v="C00000004"/>
    <x v="3"/>
    <x v="61"/>
    <n v="7.3"/>
    <n v="54"/>
    <m/>
    <n v="394.2"/>
    <n v="8.4"/>
    <n v="0.15068493150684939"/>
    <n v="1.1000000000000005"/>
    <n v="59.400000000000027"/>
    <m/>
    <m/>
    <m/>
    <m/>
    <m/>
    <m/>
    <m/>
    <n v="1576.8"/>
    <n v="343185.39949999994"/>
    <x v="5"/>
    <n v="237.60000000000011"/>
    <n v="69244.75049999998"/>
    <x v="4"/>
    <n v="1814.4"/>
    <n v="412430.14999999991"/>
  </r>
  <r>
    <d v="2021-09-01T00:00:00"/>
    <n v="9"/>
    <x v="2"/>
    <s v="INV00000116"/>
    <s v="C00000002"/>
    <x v="1"/>
    <x v="51"/>
    <n v="7.4"/>
    <n v="220"/>
    <m/>
    <n v="1628"/>
    <n v="7.8"/>
    <n v="5.4054054054053981E-2"/>
    <n v="0.39999999999999947"/>
    <n v="87.999999999999886"/>
    <m/>
    <m/>
    <m/>
    <m/>
    <m/>
    <m/>
    <m/>
    <n v="1628"/>
    <n v="344813.39949999994"/>
    <x v="0"/>
    <n v="87.999999999999886"/>
    <n v="69332.75049999998"/>
    <x v="4"/>
    <n v="1716"/>
    <n v="414146.14999999991"/>
  </r>
  <r>
    <d v="2021-09-01T00:00:00"/>
    <n v="9"/>
    <x v="2"/>
    <s v="INV00000116"/>
    <s v="C00000002"/>
    <x v="1"/>
    <x v="51"/>
    <n v="7.5"/>
    <n v="220"/>
    <m/>
    <n v="1650"/>
    <n v="7.8"/>
    <n v="3.9999999999999973E-2"/>
    <n v="0.29999999999999982"/>
    <n v="65.999999999999957"/>
    <m/>
    <m/>
    <m/>
    <m/>
    <m/>
    <m/>
    <m/>
    <n v="1650"/>
    <n v="346463.39949999994"/>
    <x v="0"/>
    <n v="65.999999999999957"/>
    <n v="69398.75049999998"/>
    <x v="4"/>
    <n v="1716"/>
    <n v="415862.14999999991"/>
  </r>
  <r>
    <d v="2021-09-14T00:00:00"/>
    <n v="9"/>
    <x v="2"/>
    <s v="INV00000117"/>
    <s v="C00000003"/>
    <x v="2"/>
    <x v="15"/>
    <n v="7.85"/>
    <n v="220"/>
    <m/>
    <n v="1727"/>
    <n v="8.5"/>
    <n v="8.2802547770700688E-2"/>
    <n v="0.65000000000000036"/>
    <n v="143.00000000000009"/>
    <m/>
    <m/>
    <m/>
    <m/>
    <m/>
    <m/>
    <m/>
    <n v="5181"/>
    <n v="351644.39949999994"/>
    <x v="3"/>
    <n v="429.00000000000023"/>
    <n v="69827.75049999998"/>
    <x v="4"/>
    <n v="5610"/>
    <n v="421472.14999999991"/>
  </r>
  <r>
    <d v="2021-09-14T00:00:00"/>
    <n v="9"/>
    <x v="2"/>
    <s v="INV00000117"/>
    <s v="C00000003"/>
    <x v="2"/>
    <x v="12"/>
    <n v="1.2"/>
    <n v="25"/>
    <m/>
    <n v="30"/>
    <n v="2"/>
    <n v="0.66666666666666674"/>
    <n v="0.8"/>
    <n v="20"/>
    <m/>
    <m/>
    <m/>
    <m/>
    <m/>
    <m/>
    <m/>
    <n v="120"/>
    <n v="351764.39949999994"/>
    <x v="5"/>
    <n v="80"/>
    <n v="69907.75049999998"/>
    <x v="4"/>
    <n v="200"/>
    <n v="421672.14999999991"/>
  </r>
  <r>
    <d v="2021-09-14T00:00:00"/>
    <n v="9"/>
    <x v="2"/>
    <s v="INV00000117"/>
    <s v="C00000003"/>
    <x v="2"/>
    <x v="4"/>
    <n v="16"/>
    <n v="5"/>
    <m/>
    <n v="80"/>
    <n v="20"/>
    <n v="0.25"/>
    <n v="4"/>
    <n v="20"/>
    <m/>
    <m/>
    <m/>
    <m/>
    <m/>
    <m/>
    <m/>
    <n v="480"/>
    <n v="352244.39949999994"/>
    <x v="1"/>
    <n v="120"/>
    <n v="70027.75049999998"/>
    <x v="4"/>
    <n v="600"/>
    <n v="422272.14999999991"/>
  </r>
  <r>
    <d v="2021-09-14T00:00:00"/>
    <n v="9"/>
    <x v="2"/>
    <s v="INV00000117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352272.39949999994"/>
    <x v="0"/>
    <n v="17"/>
    <n v="70044.75049999998"/>
    <x v="4"/>
    <n v="45"/>
    <n v="422317.14999999991"/>
  </r>
  <r>
    <d v="2021-09-14T00:00:00"/>
    <n v="9"/>
    <x v="2"/>
    <s v="INV00000117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352666.59949999995"/>
    <x v="0"/>
    <n v="64.800000000000011"/>
    <n v="70109.550499999983"/>
    <x v="4"/>
    <n v="459"/>
    <n v="422776.14999999991"/>
  </r>
  <r>
    <d v="2021-09-14T00:00:00"/>
    <n v="9"/>
    <x v="2"/>
    <s v="INV0000011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362566.59949999995"/>
    <x v="1"/>
    <n v="528.00000000000045"/>
    <n v="70637.550499999983"/>
    <x v="4"/>
    <n v="10428"/>
    <n v="433204.14999999991"/>
  </r>
  <r>
    <d v="2021-09-14T00:00:00"/>
    <n v="9"/>
    <x v="2"/>
    <s v="INV00000118"/>
    <s v="C00000010"/>
    <x v="9"/>
    <x v="27"/>
    <n v="6.2"/>
    <n v="30"/>
    <m/>
    <n v="186"/>
    <n v="8.5"/>
    <n v="0.37096774193548382"/>
    <n v="2.2999999999999998"/>
    <n v="69"/>
    <m/>
    <m/>
    <m/>
    <m/>
    <m/>
    <m/>
    <m/>
    <n v="930"/>
    <n v="363496.59949999995"/>
    <x v="6"/>
    <n v="345"/>
    <n v="70982.550499999983"/>
    <x v="4"/>
    <n v="1275"/>
    <n v="434479.14999999991"/>
  </r>
  <r>
    <d v="2021-09-14T00:00:00"/>
    <n v="9"/>
    <x v="2"/>
    <s v="INV00000118"/>
    <s v="C00000010"/>
    <x v="9"/>
    <x v="27"/>
    <n v="6.4"/>
    <n v="30"/>
    <m/>
    <n v="192"/>
    <n v="8.5"/>
    <n v="0.32812499999999994"/>
    <n v="2.0999999999999996"/>
    <n v="62.999999999999986"/>
    <m/>
    <m/>
    <m/>
    <m/>
    <m/>
    <m/>
    <m/>
    <n v="960"/>
    <n v="364456.59949999995"/>
    <x v="6"/>
    <n v="314.99999999999994"/>
    <n v="71297.550499999983"/>
    <x v="4"/>
    <n v="1275"/>
    <n v="435754.14999999991"/>
  </r>
  <r>
    <d v="2021-09-14T00:00:00"/>
    <n v="9"/>
    <x v="2"/>
    <s v="INV0000011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64756.59949999995"/>
    <x v="7"/>
    <n v="250.00000000000006"/>
    <n v="71547.550499999983"/>
    <x v="4"/>
    <n v="550"/>
    <n v="436304.14999999991"/>
  </r>
  <r>
    <d v="2021-09-14T00:00:00"/>
    <n v="9"/>
    <x v="2"/>
    <s v="INV00000118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364996.59949999995"/>
    <x v="5"/>
    <n v="80"/>
    <n v="71627.550499999983"/>
    <x v="4"/>
    <n v="320"/>
    <n v="436624.14999999991"/>
  </r>
  <r>
    <d v="2021-09-14T00:00:00"/>
    <n v="9"/>
    <x v="2"/>
    <s v="INV00000118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365286.59949999995"/>
    <x v="0"/>
    <n v="70"/>
    <n v="71697.550499999983"/>
    <x v="4"/>
    <n v="360"/>
    <n v="436984.14999999991"/>
  </r>
  <r>
    <d v="2021-09-21T00:00:00"/>
    <n v="9"/>
    <x v="2"/>
    <s v="INV00000119"/>
    <s v="C00000018"/>
    <x v="18"/>
    <x v="15"/>
    <n v="7.85"/>
    <n v="220"/>
    <m/>
    <n v="1727"/>
    <n v="7.9"/>
    <n v="6.3694267515924472E-3"/>
    <n v="5.0000000000000711E-2"/>
    <n v="11.000000000000156"/>
    <m/>
    <m/>
    <m/>
    <m/>
    <m/>
    <m/>
    <m/>
    <n v="6908"/>
    <n v="372194.59949999995"/>
    <x v="5"/>
    <n v="44.000000000000625"/>
    <n v="71741.550499999983"/>
    <x v="4"/>
    <n v="6952.0000000000009"/>
    <n v="443936.14999999991"/>
  </r>
  <r>
    <d v="2021-09-21T00:00:00"/>
    <n v="9"/>
    <x v="2"/>
    <s v="INV00000119"/>
    <s v="C00000018"/>
    <x v="18"/>
    <x v="27"/>
    <n v="6.4"/>
    <n v="30"/>
    <m/>
    <n v="192"/>
    <n v="8"/>
    <n v="0.24999999999999994"/>
    <n v="1.5999999999999996"/>
    <n v="47.999999999999986"/>
    <m/>
    <m/>
    <m/>
    <m/>
    <m/>
    <m/>
    <m/>
    <n v="1920"/>
    <n v="374114.59949999995"/>
    <x v="7"/>
    <n v="479.99999999999989"/>
    <n v="72221.550499999983"/>
    <x v="4"/>
    <n v="2400"/>
    <n v="446336.14999999991"/>
  </r>
  <r>
    <d v="2021-09-21T00:00:00"/>
    <n v="9"/>
    <x v="2"/>
    <s v="INV00000119"/>
    <s v="C00000018"/>
    <x v="18"/>
    <x v="63"/>
    <n v="12"/>
    <n v="5"/>
    <m/>
    <n v="60"/>
    <n v="16"/>
    <n v="0.33333333333333331"/>
    <n v="4"/>
    <n v="20"/>
    <m/>
    <m/>
    <m/>
    <m/>
    <m/>
    <m/>
    <m/>
    <n v="180"/>
    <n v="374294.59949999995"/>
    <x v="3"/>
    <n v="60"/>
    <n v="72281.550499999983"/>
    <x v="4"/>
    <n v="240"/>
    <n v="446576.14999999991"/>
  </r>
  <r>
    <d v="2021-09-25T00:00:00"/>
    <n v="9"/>
    <x v="2"/>
    <s v="INV00000120"/>
    <s v="C00000001"/>
    <x v="0"/>
    <x v="15"/>
    <n v="7.85"/>
    <n v="220"/>
    <m/>
    <n v="1727"/>
    <n v="8.5"/>
    <n v="8.2802547770700688E-2"/>
    <n v="0.65000000000000036"/>
    <n v="143.00000000000009"/>
    <m/>
    <m/>
    <m/>
    <m/>
    <m/>
    <m/>
    <m/>
    <n v="1727"/>
    <n v="376021.59949999995"/>
    <x v="0"/>
    <n v="143.00000000000009"/>
    <n v="72424.550499999983"/>
    <x v="4"/>
    <n v="1870"/>
    <n v="448446.14999999991"/>
  </r>
  <r>
    <d v="2021-09-27T00:00:00"/>
    <n v="9"/>
    <x v="2"/>
    <s v="INV00000121"/>
    <s v="C00000004"/>
    <x v="3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384271.59949999995"/>
    <x v="6"/>
    <n v="440.00000000000045"/>
    <n v="72864.550499999983"/>
    <x v="4"/>
    <n v="8690"/>
    <n v="457136.14999999991"/>
  </r>
  <r>
    <d v="2021-09-27T00:00:00"/>
    <n v="9"/>
    <x v="2"/>
    <s v="INV00000121"/>
    <s v="C00000004"/>
    <x v="3"/>
    <x v="64"/>
    <n v="7.5"/>
    <n v="220"/>
    <m/>
    <n v="1650"/>
    <n v="7.9"/>
    <n v="5.3333333333333378E-2"/>
    <n v="0.40000000000000036"/>
    <n v="88.000000000000085"/>
    <m/>
    <m/>
    <m/>
    <m/>
    <m/>
    <m/>
    <m/>
    <n v="1650"/>
    <n v="385921.59949999995"/>
    <x v="0"/>
    <n v="88.000000000000085"/>
    <n v="72952.550499999983"/>
    <x v="4"/>
    <n v="1738"/>
    <n v="458874.14999999991"/>
  </r>
  <r>
    <d v="2021-09-27T00:00:00"/>
    <n v="9"/>
    <x v="2"/>
    <s v="INV00000121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87769.59949999995"/>
    <x v="5"/>
    <n v="168.00000000000006"/>
    <n v="73120.550499999983"/>
    <x v="4"/>
    <n v="2016"/>
    <n v="460890.14999999991"/>
  </r>
  <r>
    <d v="2021-09-27T00:00:00"/>
    <n v="9"/>
    <x v="2"/>
    <s v="INV00000121"/>
    <s v="C00000004"/>
    <x v="3"/>
    <x v="4"/>
    <n v="12"/>
    <n v="5"/>
    <m/>
    <n v="60"/>
    <n v="16"/>
    <n v="0.33333333333333331"/>
    <n v="4"/>
    <n v="20"/>
    <m/>
    <m/>
    <m/>
    <m/>
    <m/>
    <m/>
    <m/>
    <n v="60"/>
    <n v="387829.59949999995"/>
    <x v="0"/>
    <n v="20"/>
    <n v="73140.550499999983"/>
    <x v="4"/>
    <n v="80"/>
    <n v="460970.14999999991"/>
  </r>
  <r>
    <d v="2021-09-28T00:00:00"/>
    <n v="9"/>
    <x v="2"/>
    <s v="INV00000122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89556.59949999995"/>
    <x v="0"/>
    <n v="99.000000000000227"/>
    <n v="73239.550499999983"/>
    <x v="4"/>
    <n v="1826.0000000000002"/>
    <n v="462796.14999999991"/>
  </r>
  <r>
    <d v="2021-09-30T00:00:00"/>
    <n v="9"/>
    <x v="2"/>
    <s v="INV00000123"/>
    <s v="C00000004"/>
    <x v="3"/>
    <x v="63"/>
    <n v="12"/>
    <n v="5"/>
    <m/>
    <n v="60"/>
    <n v="16"/>
    <n v="0.33333333333333331"/>
    <n v="4"/>
    <n v="20"/>
    <m/>
    <m/>
    <m/>
    <m/>
    <m/>
    <m/>
    <m/>
    <n v="180"/>
    <n v="389736.59949999995"/>
    <x v="3"/>
    <n v="60"/>
    <n v="73299.550499999983"/>
    <x v="4"/>
    <n v="240"/>
    <n v="463036.14999999991"/>
  </r>
  <r>
    <d v="2021-10-01T00:00:00"/>
    <n v="10"/>
    <x v="2"/>
    <s v="INV00000124"/>
    <s v="C00000006"/>
    <x v="5"/>
    <x v="5"/>
    <n v="11.1"/>
    <n v="20"/>
    <m/>
    <n v="222"/>
    <n v="12"/>
    <n v="8.1081081081081113E-2"/>
    <n v="0.90000000000000036"/>
    <n v="18.000000000000007"/>
    <m/>
    <m/>
    <m/>
    <m/>
    <m/>
    <m/>
    <m/>
    <n v="222"/>
    <n v="389958.59949999995"/>
    <x v="0"/>
    <n v="18.000000000000007"/>
    <n v="73317.550499999983"/>
    <x v="5"/>
    <n v="240"/>
    <n v="463276.14999999991"/>
  </r>
  <r>
    <d v="2021-10-02T00:00:00"/>
    <n v="10"/>
    <x v="2"/>
    <s v="INV00000125"/>
    <s v="C00000019"/>
    <x v="19"/>
    <x v="51"/>
    <n v="7.5"/>
    <n v="220"/>
    <m/>
    <n v="1650"/>
    <n v="8.4"/>
    <n v="0.12000000000000005"/>
    <n v="0.90000000000000036"/>
    <n v="198.00000000000009"/>
    <m/>
    <m/>
    <m/>
    <m/>
    <m/>
    <m/>
    <m/>
    <n v="3300"/>
    <n v="393258.59949999995"/>
    <x v="2"/>
    <n v="396.00000000000017"/>
    <n v="73713.550499999983"/>
    <x v="5"/>
    <n v="3696"/>
    <n v="466972.14999999991"/>
  </r>
  <r>
    <d v="2021-10-02T00:00:00"/>
    <n v="10"/>
    <x v="2"/>
    <s v="INV00000125"/>
    <s v="C00000019"/>
    <x v="19"/>
    <x v="10"/>
    <n v="7.5"/>
    <n v="54"/>
    <m/>
    <n v="405"/>
    <n v="8.8000000000000007"/>
    <n v="0.17333333333333342"/>
    <n v="1.3000000000000007"/>
    <n v="70.200000000000045"/>
    <m/>
    <m/>
    <m/>
    <m/>
    <m/>
    <m/>
    <m/>
    <n v="405"/>
    <n v="393663.59949999995"/>
    <x v="0"/>
    <n v="70.200000000000045"/>
    <n v="73783.75049999998"/>
    <x v="5"/>
    <n v="475.20000000000005"/>
    <n v="467447.34999999992"/>
  </r>
  <r>
    <d v="2021-10-02T00:00:00"/>
    <n v="10"/>
    <x v="2"/>
    <s v="INV00000125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394273.59949999995"/>
    <x v="2"/>
    <n v="110"/>
    <n v="73893.75049999998"/>
    <x v="5"/>
    <n v="720"/>
    <n v="468167.34999999992"/>
  </r>
  <r>
    <d v="2021-10-02T00:00:00"/>
    <n v="10"/>
    <x v="2"/>
    <s v="INV00000125"/>
    <s v="C00000019"/>
    <x v="1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90"/>
    <n v="394363.59949999995"/>
    <x v="3"/>
    <n v="75.000000000000028"/>
    <n v="73968.75049999998"/>
    <x v="5"/>
    <n v="165.00000000000003"/>
    <n v="468332.34999999992"/>
  </r>
  <r>
    <d v="2021-10-05T00:00:00"/>
    <n v="10"/>
    <x v="2"/>
    <s v="INV00000125"/>
    <s v="C00000019"/>
    <x v="19"/>
    <x v="4"/>
    <n v="16"/>
    <n v="5"/>
    <m/>
    <n v="80"/>
    <n v="20"/>
    <n v="0.25"/>
    <n v="4"/>
    <n v="20"/>
    <m/>
    <m/>
    <m/>
    <m/>
    <m/>
    <m/>
    <m/>
    <n v="80"/>
    <n v="394443.59949999995"/>
    <x v="0"/>
    <n v="20"/>
    <n v="73988.75049999998"/>
    <x v="5"/>
    <n v="100"/>
    <n v="468432.34999999992"/>
  </r>
  <r>
    <d v="2021-10-05T00:00:00"/>
    <n v="10"/>
    <x v="2"/>
    <s v="INV00000127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404343.59949999995"/>
    <x v="1"/>
    <n v="528.00000000000045"/>
    <n v="74516.75049999998"/>
    <x v="5"/>
    <n v="10428"/>
    <n v="478860.34999999992"/>
  </r>
  <r>
    <d v="2021-10-05T00:00:00"/>
    <n v="10"/>
    <x v="2"/>
    <s v="INV00000127"/>
    <s v="C00000010"/>
    <x v="9"/>
    <x v="65"/>
    <n v="7.7"/>
    <n v="37"/>
    <m/>
    <n v="284.90000000000003"/>
    <n v="8.5"/>
    <n v="0.10389610389610388"/>
    <n v="0.79999999999999982"/>
    <n v="29.599999999999994"/>
    <m/>
    <m/>
    <m/>
    <m/>
    <m/>
    <m/>
    <m/>
    <n v="1139.6000000000001"/>
    <n v="405483.19949999993"/>
    <x v="5"/>
    <n v="118.39999999999998"/>
    <n v="74635.150499999974"/>
    <x v="5"/>
    <n v="1258"/>
    <n v="480118.34999999992"/>
  </r>
  <r>
    <d v="2021-10-05T00:00:00"/>
    <n v="10"/>
    <x v="2"/>
    <s v="INV00000127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405633.19949999993"/>
    <x v="6"/>
    <n v="125.00000000000003"/>
    <n v="74760.150499999974"/>
    <x v="5"/>
    <n v="275"/>
    <n v="480393.34999999992"/>
  </r>
  <r>
    <d v="2021-10-05T00:00:00"/>
    <n v="10"/>
    <x v="2"/>
    <s v="INV00000127"/>
    <s v="C00000010"/>
    <x v="9"/>
    <x v="63"/>
    <n v="12"/>
    <n v="5"/>
    <m/>
    <n v="60"/>
    <n v="16"/>
    <n v="0.33333333333333331"/>
    <n v="4"/>
    <n v="20"/>
    <m/>
    <m/>
    <m/>
    <m/>
    <m/>
    <m/>
    <m/>
    <n v="120"/>
    <n v="405753.19949999993"/>
    <x v="2"/>
    <n v="40"/>
    <n v="74800.150499999974"/>
    <x v="5"/>
    <n v="160"/>
    <n v="480553.34999999992"/>
  </r>
  <r>
    <d v="2021-10-07T00:00:00"/>
    <n v="10"/>
    <x v="2"/>
    <s v="INV00000128"/>
    <s v="C00000003"/>
    <x v="2"/>
    <x v="66"/>
    <n v="7.65"/>
    <n v="220"/>
    <m/>
    <n v="1683"/>
    <n v="8.5"/>
    <n v="0.11111111111111106"/>
    <n v="0.84999999999999964"/>
    <n v="186.99999999999991"/>
    <m/>
    <m/>
    <m/>
    <m/>
    <m/>
    <m/>
    <m/>
    <n v="1683"/>
    <n v="407436.19949999993"/>
    <x v="0"/>
    <n v="186.99999999999991"/>
    <n v="74987.150499999974"/>
    <x v="5"/>
    <n v="1870"/>
    <n v="482423.34999999992"/>
  </r>
  <r>
    <d v="2021-10-07T00:00:00"/>
    <n v="10"/>
    <x v="2"/>
    <s v="INV00000128"/>
    <s v="C00000003"/>
    <x v="2"/>
    <x v="12"/>
    <n v="1.2"/>
    <n v="25"/>
    <m/>
    <n v="30"/>
    <n v="2"/>
    <n v="0.66666666666666674"/>
    <n v="0.8"/>
    <n v="20"/>
    <m/>
    <m/>
    <m/>
    <m/>
    <m/>
    <m/>
    <m/>
    <n v="180"/>
    <n v="407616.19949999993"/>
    <x v="1"/>
    <n v="120"/>
    <n v="75107.150499999974"/>
    <x v="5"/>
    <n v="300"/>
    <n v="482723.34999999992"/>
  </r>
  <r>
    <d v="2021-10-07T00:00:00"/>
    <n v="10"/>
    <x v="2"/>
    <s v="INV00000128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407736.19949999993"/>
    <x v="2"/>
    <n v="40"/>
    <n v="75147.150499999974"/>
    <x v="5"/>
    <n v="160"/>
    <n v="482883.34999999992"/>
  </r>
  <r>
    <d v="2021-10-08T00:00:00"/>
    <n v="10"/>
    <x v="2"/>
    <s v="INV00000129"/>
    <s v="C00000003"/>
    <x v="2"/>
    <x v="67"/>
    <n v="32"/>
    <n v="25"/>
    <m/>
    <n v="800"/>
    <n v="52"/>
    <n v="0.625"/>
    <n v="20"/>
    <n v="500"/>
    <m/>
    <m/>
    <m/>
    <m/>
    <m/>
    <m/>
    <m/>
    <n v="800"/>
    <n v="408536.19949999993"/>
    <x v="0"/>
    <n v="500"/>
    <n v="75647.150499999974"/>
    <x v="5"/>
    <n v="1300"/>
    <n v="484183.34999999992"/>
  </r>
  <r>
    <d v="2021-10-09T00:00:00"/>
    <n v="10"/>
    <x v="2"/>
    <s v="INV00000130"/>
    <s v="C00000020"/>
    <x v="20"/>
    <x v="13"/>
    <n v="7.35"/>
    <n v="220"/>
    <m/>
    <n v="1617"/>
    <n v="8"/>
    <n v="8.843537414965992E-2"/>
    <n v="0.65000000000000036"/>
    <n v="143.00000000000009"/>
    <m/>
    <m/>
    <m/>
    <m/>
    <m/>
    <m/>
    <m/>
    <n v="1617"/>
    <n v="410153.19949999993"/>
    <x v="0"/>
    <n v="143.00000000000009"/>
    <n v="75790.150499999974"/>
    <x v="5"/>
    <n v="1760"/>
    <n v="485943.34999999992"/>
  </r>
  <r>
    <d v="2021-10-11T00:00:00"/>
    <n v="10"/>
    <x v="2"/>
    <s v="INV00000131"/>
    <s v="C00000013"/>
    <x v="12"/>
    <x v="12"/>
    <n v="1.2"/>
    <n v="25"/>
    <m/>
    <n v="30"/>
    <n v="2.5"/>
    <n v="1.0833333333333335"/>
    <n v="1.3"/>
    <n v="32.5"/>
    <m/>
    <m/>
    <m/>
    <m/>
    <m/>
    <m/>
    <m/>
    <n v="60"/>
    <n v="410213.19949999993"/>
    <x v="2"/>
    <n v="65"/>
    <n v="75855.150499999974"/>
    <x v="5"/>
    <n v="125"/>
    <n v="486068.34999999992"/>
  </r>
  <r>
    <d v="2021-10-11T00:00:00"/>
    <n v="10"/>
    <x v="2"/>
    <s v="INV00000131"/>
    <s v="C00000013"/>
    <x v="12"/>
    <x v="63"/>
    <n v="12"/>
    <n v="5"/>
    <m/>
    <n v="60"/>
    <n v="16"/>
    <n v="0.33333333333333331"/>
    <n v="4"/>
    <n v="20"/>
    <m/>
    <m/>
    <m/>
    <m/>
    <m/>
    <m/>
    <m/>
    <n v="60"/>
    <n v="410273.19949999993"/>
    <x v="0"/>
    <n v="20"/>
    <n v="75875.150499999974"/>
    <x v="5"/>
    <n v="80"/>
    <n v="486148.34999999992"/>
  </r>
  <r>
    <d v="2021-10-12T00:00:00"/>
    <n v="10"/>
    <x v="2"/>
    <s v="INV00000132"/>
    <s v="C00000020"/>
    <x v="20"/>
    <x v="68"/>
    <n v="7.45"/>
    <n v="225"/>
    <m/>
    <n v="1676.25"/>
    <n v="8.5"/>
    <n v="0.1409395973154362"/>
    <n v="1.0499999999999998"/>
    <n v="236.24999999999997"/>
    <m/>
    <m/>
    <m/>
    <m/>
    <m/>
    <m/>
    <m/>
    <n v="6705"/>
    <n v="416978.19949999993"/>
    <x v="5"/>
    <n v="944.99999999999989"/>
    <n v="76820.150499999974"/>
    <x v="5"/>
    <n v="7650"/>
    <n v="493798.34999999992"/>
  </r>
  <r>
    <d v="2021-10-12T00:00:00"/>
    <n v="10"/>
    <x v="2"/>
    <s v="INV00000132"/>
    <s v="C00000020"/>
    <x v="20"/>
    <x v="69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3071"/>
    <n v="420049.19949999993"/>
    <x v="7"/>
    <n v="110.9999999999996"/>
    <n v="76931.150499999974"/>
    <x v="5"/>
    <n v="3181.9999999999995"/>
    <n v="496980.34999999992"/>
  </r>
  <r>
    <d v="2021-10-12T00:00:00"/>
    <n v="10"/>
    <x v="2"/>
    <s v="INV00000132"/>
    <s v="C00000020"/>
    <x v="20"/>
    <x v="12"/>
    <n v="1.2"/>
    <n v="25"/>
    <m/>
    <n v="30"/>
    <n v="2.5"/>
    <n v="1.0833333333333335"/>
    <n v="1.3"/>
    <n v="32.5"/>
    <m/>
    <m/>
    <m/>
    <m/>
    <m/>
    <m/>
    <m/>
    <n v="60"/>
    <n v="420109.19949999993"/>
    <x v="2"/>
    <n v="65"/>
    <n v="76996.150499999974"/>
    <x v="5"/>
    <n v="125"/>
    <n v="497105.34999999992"/>
  </r>
  <r>
    <d v="2021-10-12T00:00:00"/>
    <n v="10"/>
    <x v="2"/>
    <s v="INV00000132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420349.19949999993"/>
    <x v="5"/>
    <n v="80"/>
    <n v="77076.150499999974"/>
    <x v="5"/>
    <n v="320"/>
    <n v="497425.34999999992"/>
  </r>
  <r>
    <d v="2021-10-12T00:00:00"/>
    <n v="10"/>
    <x v="2"/>
    <s v="INV00000132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1152"/>
    <n v="421501.19949999993"/>
    <x v="5"/>
    <n v="197.99999999999994"/>
    <n v="77274.150499999974"/>
    <x v="5"/>
    <n v="1350"/>
    <n v="498775.34999999992"/>
  </r>
  <r>
    <d v="2021-10-13T00:00:00"/>
    <n v="10"/>
    <x v="2"/>
    <s v="INV00000133"/>
    <s v="C00000019"/>
    <x v="19"/>
    <x v="51"/>
    <n v="7.35"/>
    <n v="220"/>
    <m/>
    <n v="1617"/>
    <n v="8.4"/>
    <n v="0.14285714285714296"/>
    <n v="1.0500000000000007"/>
    <n v="231.00000000000017"/>
    <m/>
    <m/>
    <m/>
    <m/>
    <m/>
    <m/>
    <m/>
    <n v="3234"/>
    <n v="424735.19949999993"/>
    <x v="2"/>
    <n v="462.00000000000034"/>
    <n v="77736.150499999974"/>
    <x v="5"/>
    <n v="3696.0000000000005"/>
    <n v="502471.34999999992"/>
  </r>
  <r>
    <d v="2021-10-13T00:00:00"/>
    <n v="10"/>
    <x v="2"/>
    <s v="INV00000133"/>
    <s v="C00000019"/>
    <x v="19"/>
    <x v="71"/>
    <n v="8"/>
    <n v="54"/>
    <m/>
    <n v="432"/>
    <n v="8.8000000000000007"/>
    <n v="0.10000000000000009"/>
    <n v="0.80000000000000071"/>
    <n v="43.200000000000038"/>
    <m/>
    <m/>
    <m/>
    <m/>
    <m/>
    <m/>
    <m/>
    <n v="864"/>
    <n v="425599.19949999993"/>
    <x v="2"/>
    <n v="86.400000000000077"/>
    <n v="77822.550499999968"/>
    <x v="5"/>
    <n v="950.40000000000009"/>
    <n v="503421.74999999988"/>
  </r>
  <r>
    <d v="2021-10-13T00:00:00"/>
    <n v="10"/>
    <x v="2"/>
    <s v="INV00000133"/>
    <s v="C00000019"/>
    <x v="19"/>
    <x v="36"/>
    <n v="29"/>
    <n v="10"/>
    <m/>
    <n v="290"/>
    <n v="36"/>
    <n v="0.2413793103448276"/>
    <n v="7"/>
    <n v="70"/>
    <m/>
    <m/>
    <m/>
    <m/>
    <m/>
    <m/>
    <m/>
    <n v="290"/>
    <n v="425889.19949999993"/>
    <x v="0"/>
    <n v="70"/>
    <n v="77892.550499999968"/>
    <x v="5"/>
    <n v="360"/>
    <n v="503781.74999999988"/>
  </r>
  <r>
    <d v="2021-10-14T00:00:00"/>
    <n v="10"/>
    <x v="2"/>
    <s v="INV00000134"/>
    <s v="C00000019"/>
    <x v="19"/>
    <x v="72"/>
    <n v="40"/>
    <n v="1"/>
    <m/>
    <n v="40"/>
    <n v="50"/>
    <n v="0.25"/>
    <n v="10"/>
    <n v="10"/>
    <m/>
    <m/>
    <m/>
    <m/>
    <m/>
    <m/>
    <m/>
    <n v="240"/>
    <n v="426129.19949999993"/>
    <x v="1"/>
    <n v="60"/>
    <n v="77952.550499999968"/>
    <x v="5"/>
    <n v="300"/>
    <n v="504081.74999999988"/>
  </r>
  <r>
    <d v="2021-10-14T00:00:00"/>
    <n v="10"/>
    <x v="2"/>
    <s v="INV00000134"/>
    <s v="C00000019"/>
    <x v="19"/>
    <x v="4"/>
    <n v="16"/>
    <n v="5"/>
    <m/>
    <n v="80"/>
    <n v="20"/>
    <n v="0.25"/>
    <n v="4"/>
    <n v="20"/>
    <m/>
    <m/>
    <m/>
    <m/>
    <m/>
    <m/>
    <m/>
    <n v="80"/>
    <n v="426209.19949999993"/>
    <x v="0"/>
    <n v="20"/>
    <n v="77972.550499999968"/>
    <x v="5"/>
    <n v="100"/>
    <n v="504181.74999999988"/>
  </r>
  <r>
    <d v="2021-10-14T00:00:00"/>
    <n v="10"/>
    <x v="2"/>
    <s v="INV00000135"/>
    <s v="C00000009"/>
    <x v="8"/>
    <x v="60"/>
    <n v="7.8"/>
    <n v="60"/>
    <m/>
    <n v="468"/>
    <n v="8.5"/>
    <n v="8.9743589743589772E-2"/>
    <n v="0.70000000000000018"/>
    <n v="42.000000000000014"/>
    <m/>
    <m/>
    <m/>
    <m/>
    <m/>
    <m/>
    <m/>
    <n v="4680"/>
    <n v="430889.19949999993"/>
    <x v="7"/>
    <n v="420.00000000000011"/>
    <n v="78392.550499999968"/>
    <x v="5"/>
    <n v="5100"/>
    <n v="509281.74999999988"/>
  </r>
  <r>
    <d v="2021-10-15T00:00:00"/>
    <n v="10"/>
    <x v="2"/>
    <s v="INV00000136"/>
    <s v="C00000014"/>
    <x v="13"/>
    <x v="73"/>
    <n v="20"/>
    <n v="25"/>
    <m/>
    <n v="500"/>
    <n v="27"/>
    <n v="0.35"/>
    <n v="7"/>
    <n v="175"/>
    <m/>
    <m/>
    <m/>
    <m/>
    <m/>
    <m/>
    <m/>
    <n v="1500"/>
    <n v="432389.19949999993"/>
    <x v="3"/>
    <n v="525"/>
    <n v="78917.550499999968"/>
    <x v="5"/>
    <n v="2025"/>
    <n v="511306.74999999988"/>
  </r>
  <r>
    <d v="2021-10-15T00:00:00"/>
    <n v="10"/>
    <x v="2"/>
    <s v="INV00000136"/>
    <s v="C00000014"/>
    <x v="13"/>
    <x v="69"/>
    <n v="7.3"/>
    <n v="30"/>
    <m/>
    <n v="219"/>
    <n v="8.6"/>
    <n v="0.17808219178082191"/>
    <n v="1.2999999999999998"/>
    <n v="38.999999999999993"/>
    <m/>
    <m/>
    <m/>
    <m/>
    <m/>
    <m/>
    <m/>
    <n v="438"/>
    <n v="432827.19949999993"/>
    <x v="2"/>
    <n v="77.999999999999986"/>
    <n v="78995.550499999968"/>
    <x v="5"/>
    <n v="516"/>
    <n v="511822.74999999988"/>
  </r>
  <r>
    <d v="2021-10-15T00:00:00"/>
    <n v="10"/>
    <x v="2"/>
    <s v="INV00000136"/>
    <s v="C00000014"/>
    <x v="13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432857.19949999993"/>
    <x v="0"/>
    <n v="25.000000000000007"/>
    <n v="79020.550499999968"/>
    <x v="5"/>
    <n v="55.000000000000007"/>
    <n v="511877.74999999988"/>
  </r>
  <r>
    <d v="2021-10-15T00:00:00"/>
    <n v="10"/>
    <x v="2"/>
    <s v="INV00000136"/>
    <s v="C00000014"/>
    <x v="13"/>
    <x v="63"/>
    <n v="12"/>
    <n v="5"/>
    <m/>
    <n v="60"/>
    <n v="16"/>
    <n v="0.33333333333333331"/>
    <n v="4"/>
    <n v="20"/>
    <m/>
    <m/>
    <m/>
    <m/>
    <m/>
    <m/>
    <m/>
    <n v="60"/>
    <n v="432917.19949999993"/>
    <x v="0"/>
    <n v="20"/>
    <n v="79040.550499999968"/>
    <x v="5"/>
    <n v="80"/>
    <n v="511957.74999999988"/>
  </r>
  <r>
    <d v="2021-10-15T00:00:00"/>
    <n v="10"/>
    <x v="2"/>
    <s v="INV00000137"/>
    <s v="C00000005"/>
    <x v="4"/>
    <x v="15"/>
    <n v="7.65"/>
    <n v="220"/>
    <m/>
    <n v="1683"/>
    <n v="8.3000000000000007"/>
    <n v="8.4967320261437954E-2"/>
    <n v="0.65000000000000036"/>
    <n v="143.00000000000009"/>
    <m/>
    <m/>
    <m/>
    <m/>
    <m/>
    <m/>
    <m/>
    <n v="1683"/>
    <n v="434600.19949999993"/>
    <x v="0"/>
    <n v="143.00000000000009"/>
    <n v="79183.550499999968"/>
    <x v="5"/>
    <n v="1826"/>
    <n v="513783.74999999988"/>
  </r>
  <r>
    <d v="2021-10-15T00:00:00"/>
    <n v="10"/>
    <x v="2"/>
    <s v="INV00000137"/>
    <s v="C00000005"/>
    <x v="4"/>
    <x v="4"/>
    <n v="16"/>
    <n v="5"/>
    <m/>
    <n v="80"/>
    <n v="20"/>
    <n v="0.25"/>
    <n v="4"/>
    <n v="20"/>
    <m/>
    <m/>
    <m/>
    <m/>
    <m/>
    <m/>
    <m/>
    <n v="80"/>
    <n v="434680.19949999993"/>
    <x v="0"/>
    <n v="20"/>
    <n v="79203.550499999968"/>
    <x v="5"/>
    <n v="100"/>
    <n v="513883.74999999988"/>
  </r>
  <r>
    <d v="2021-10-15T00:00:00"/>
    <n v="10"/>
    <x v="2"/>
    <s v="INV00000138"/>
    <s v="C00000020"/>
    <x v="20"/>
    <x v="27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614.20000000000005"/>
    <n v="435294.39949999994"/>
    <x v="2"/>
    <n v="22.199999999999921"/>
    <n v="79225.750499999966"/>
    <x v="5"/>
    <n v="636.4"/>
    <n v="514520.14999999991"/>
  </r>
  <r>
    <d v="2021-10-15T00:00:00"/>
    <n v="10"/>
    <x v="2"/>
    <s v="INV00000138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576"/>
    <n v="435870.39949999994"/>
    <x v="2"/>
    <n v="98.999999999999972"/>
    <n v="79324.750499999966"/>
    <x v="5"/>
    <n v="675"/>
    <n v="515195.14999999991"/>
  </r>
  <r>
    <d v="2021-10-18T00:00:00"/>
    <n v="10"/>
    <x v="2"/>
    <s v="INV00000139"/>
    <s v="C00000020"/>
    <x v="20"/>
    <x v="74"/>
    <n v="7.5"/>
    <n v="220"/>
    <m/>
    <n v="1650"/>
    <n v="8.5"/>
    <n v="0.13333333333333333"/>
    <n v="1"/>
    <n v="220"/>
    <m/>
    <m/>
    <m/>
    <m/>
    <m/>
    <m/>
    <m/>
    <n v="3300"/>
    <n v="439170.39949999994"/>
    <x v="2"/>
    <n v="525"/>
    <n v="79849.750499999966"/>
    <x v="5"/>
    <n v="3825"/>
    <n v="519020.14999999991"/>
  </r>
  <r>
    <d v="2021-10-18T00:00:00"/>
    <n v="10"/>
    <x v="2"/>
    <s v="INV00000139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3234"/>
    <n v="442404.39949999994"/>
    <x v="2"/>
    <n v="506.00000000000017"/>
    <n v="80355.750499999966"/>
    <x v="5"/>
    <n v="3740"/>
    <n v="522760.14999999991"/>
  </r>
  <r>
    <d v="2021-10-18T00:00:00"/>
    <n v="10"/>
    <x v="2"/>
    <s v="INV00000139"/>
    <s v="C00000020"/>
    <x v="20"/>
    <x v="69"/>
    <n v="7.7"/>
    <n v="37"/>
    <m/>
    <n v="284.90000000000003"/>
    <n v="8.6"/>
    <n v="0.11688311688311681"/>
    <n v="0.89999999999999947"/>
    <n v="33.299999999999983"/>
    <m/>
    <m/>
    <m/>
    <m/>
    <m/>
    <m/>
    <m/>
    <n v="1709.4"/>
    <n v="444113.79949999996"/>
    <x v="1"/>
    <n v="199.7999999999999"/>
    <n v="80555.550499999968"/>
    <x v="5"/>
    <n v="1909.2"/>
    <n v="524669.35"/>
  </r>
  <r>
    <d v="2021-10-18T00:00:00"/>
    <n v="10"/>
    <x v="2"/>
    <s v="INV00000139"/>
    <s v="C00000020"/>
    <x v="20"/>
    <x v="12"/>
    <n v="1.2"/>
    <n v="25"/>
    <m/>
    <n v="30"/>
    <n v="2.5"/>
    <n v="1.0833333333333335"/>
    <n v="1.3"/>
    <n v="32.5"/>
    <m/>
    <m/>
    <m/>
    <m/>
    <m/>
    <m/>
    <m/>
    <n v="210"/>
    <n v="444323.79949999996"/>
    <x v="9"/>
    <n v="227.5"/>
    <n v="80783.050499999968"/>
    <x v="5"/>
    <n v="437.5"/>
    <n v="525106.85"/>
  </r>
  <r>
    <d v="2021-10-18T00:00:00"/>
    <n v="10"/>
    <x v="2"/>
    <s v="INV00000139"/>
    <s v="C00000020"/>
    <x v="20"/>
    <x v="63"/>
    <n v="12"/>
    <n v="5"/>
    <m/>
    <n v="60"/>
    <n v="16"/>
    <n v="0.33333333333333331"/>
    <n v="4"/>
    <n v="20"/>
    <m/>
    <m/>
    <m/>
    <m/>
    <m/>
    <m/>
    <m/>
    <n v="120"/>
    <n v="444443.79949999996"/>
    <x v="2"/>
    <n v="40"/>
    <n v="80823.050499999968"/>
    <x v="5"/>
    <n v="160"/>
    <n v="525266.85"/>
  </r>
  <r>
    <d v="2021-10-18T00:00:00"/>
    <n v="10"/>
    <x v="2"/>
    <s v="INV00000139"/>
    <s v="C00000020"/>
    <x v="20"/>
    <x v="75"/>
    <n v="6"/>
    <n v="45"/>
    <m/>
    <n v="270"/>
    <n v="7.5"/>
    <n v="0.25"/>
    <n v="1.5"/>
    <n v="67.5"/>
    <m/>
    <m/>
    <m/>
    <m/>
    <m/>
    <m/>
    <m/>
    <n v="2430"/>
    <n v="446873.79949999996"/>
    <x v="4"/>
    <n v="607.5"/>
    <n v="81430.550499999968"/>
    <x v="5"/>
    <n v="3037.5"/>
    <n v="528304.35"/>
  </r>
  <r>
    <d v="2021-10-20T00:00:00"/>
    <n v="10"/>
    <x v="2"/>
    <s v="INV00000140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47573.79949999996"/>
    <x v="0"/>
    <n v="300"/>
    <n v="81730.550499999968"/>
    <x v="5"/>
    <n v="1000"/>
    <n v="529304.35"/>
  </r>
  <r>
    <d v="2021-10-20T00:00:00"/>
    <n v="10"/>
    <x v="2"/>
    <s v="INV00000141"/>
    <s v="C00000020"/>
    <x v="20"/>
    <x v="74"/>
    <n v="7.35"/>
    <n v="220"/>
    <m/>
    <n v="1617"/>
    <n v="8.5"/>
    <n v="0.15646258503401367"/>
    <n v="1.1500000000000004"/>
    <n v="253.00000000000009"/>
    <m/>
    <m/>
    <m/>
    <m/>
    <m/>
    <m/>
    <m/>
    <n v="3234"/>
    <n v="450807.79949999996"/>
    <x v="2"/>
    <n v="591.00000000000023"/>
    <n v="82321.550499999968"/>
    <x v="5"/>
    <n v="3825"/>
    <n v="533129.35"/>
  </r>
  <r>
    <d v="2021-10-20T00:00:00"/>
    <n v="10"/>
    <x v="2"/>
    <s v="INV00000141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1617"/>
    <n v="452424.79949999996"/>
    <x v="0"/>
    <n v="253.00000000000009"/>
    <n v="82574.550499999968"/>
    <x v="5"/>
    <n v="1870"/>
    <n v="534999.35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4111.99949999998"/>
    <x v="1"/>
    <n v="222"/>
    <n v="82796.550499999968"/>
    <x v="5"/>
    <n v="1909.1999999999998"/>
    <n v="536908.54999999993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5799.19949999999"/>
    <x v="1"/>
    <n v="222"/>
    <n v="83018.550499999968"/>
    <x v="5"/>
    <n v="1909.1999999999998"/>
    <n v="538817.75"/>
  </r>
  <r>
    <d v="2021-10-20T00:00:00"/>
    <n v="10"/>
    <x v="2"/>
    <s v="INV00000141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455859.19949999999"/>
    <x v="0"/>
    <n v="20"/>
    <n v="83038.550499999968"/>
    <x v="5"/>
    <n v="80"/>
    <n v="538897.75"/>
  </r>
  <r>
    <d v="2021-10-20T00:00:00"/>
    <n v="10"/>
    <x v="2"/>
    <s v="INV00000141"/>
    <s v="C00000020"/>
    <x v="20"/>
    <x v="63"/>
    <n v="13"/>
    <n v="5"/>
    <m/>
    <n v="65"/>
    <n v="16"/>
    <n v="0.23076923076923078"/>
    <n v="3"/>
    <n v="15"/>
    <m/>
    <m/>
    <m/>
    <m/>
    <m/>
    <m/>
    <m/>
    <n v="65"/>
    <n v="455924.19949999999"/>
    <x v="0"/>
    <n v="15"/>
    <n v="83053.550499999968"/>
    <x v="5"/>
    <n v="80"/>
    <n v="538977.75"/>
  </r>
  <r>
    <d v="2021-10-23T00:00:00"/>
    <n v="10"/>
    <x v="2"/>
    <s v="INV00000142"/>
    <s v="C00000008"/>
    <x v="14"/>
    <x v="15"/>
    <n v="7.65"/>
    <n v="220"/>
    <m/>
    <n v="1683"/>
    <n v="8.6"/>
    <n v="0.12418300653594762"/>
    <n v="0.94999999999999929"/>
    <n v="208.99999999999983"/>
    <m/>
    <m/>
    <m/>
    <m/>
    <m/>
    <m/>
    <m/>
    <n v="1683"/>
    <n v="457607.19949999999"/>
    <x v="0"/>
    <n v="208.99999999999983"/>
    <n v="83262.550499999968"/>
    <x v="5"/>
    <n v="1891.9999999999998"/>
    <n v="540869.75"/>
  </r>
  <r>
    <d v="2021-10-23T00:00:00"/>
    <n v="10"/>
    <x v="2"/>
    <s v="INV00000142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58045.19949999999"/>
    <x v="2"/>
    <n v="72.000000000000014"/>
    <n v="83334.550499999968"/>
    <x v="5"/>
    <n v="510"/>
    <n v="541379.75"/>
  </r>
  <r>
    <d v="2021-10-23T00:00:00"/>
    <n v="10"/>
    <x v="2"/>
    <s v="INV00000142"/>
    <s v="C00000008"/>
    <x v="14"/>
    <x v="5"/>
    <n v="11.1"/>
    <n v="20"/>
    <m/>
    <n v="222"/>
    <n v="12"/>
    <n v="8.1081081081081113E-2"/>
    <n v="0.90000000000000036"/>
    <n v="18.000000000000007"/>
    <m/>
    <m/>
    <m/>
    <m/>
    <m/>
    <m/>
    <m/>
    <n v="888"/>
    <n v="458933.19949999999"/>
    <x v="5"/>
    <n v="72.000000000000028"/>
    <n v="83406.550499999968"/>
    <x v="5"/>
    <n v="960"/>
    <n v="542339.75"/>
  </r>
  <r>
    <d v="2021-10-26T00:00:00"/>
    <n v="10"/>
    <x v="2"/>
    <s v="INV00000143"/>
    <s v="C00000001"/>
    <x v="0"/>
    <x v="15"/>
    <n v="7.5"/>
    <n v="220"/>
    <m/>
    <n v="1650"/>
    <n v="8.5"/>
    <n v="0.13333333333333333"/>
    <n v="1"/>
    <n v="220"/>
    <m/>
    <m/>
    <m/>
    <m/>
    <m/>
    <m/>
    <m/>
    <n v="3300"/>
    <n v="462233.19949999999"/>
    <x v="2"/>
    <n v="440"/>
    <n v="83846.550499999968"/>
    <x v="5"/>
    <n v="3740"/>
    <n v="546079.75"/>
  </r>
  <r>
    <d v="2021-10-26T00:00:00"/>
    <n v="10"/>
    <x v="2"/>
    <s v="INV00000143"/>
    <s v="C00000001"/>
    <x v="0"/>
    <x v="65"/>
    <n v="7.6"/>
    <n v="37"/>
    <m/>
    <n v="281.2"/>
    <n v="8.5"/>
    <n v="0.118421052631579"/>
    <n v="0.90000000000000036"/>
    <n v="33.300000000000011"/>
    <m/>
    <m/>
    <m/>
    <m/>
    <m/>
    <m/>
    <m/>
    <n v="2249.6"/>
    <n v="464482.79949999996"/>
    <x v="8"/>
    <n v="266.40000000000009"/>
    <n v="84112.950499999963"/>
    <x v="5"/>
    <n v="2516"/>
    <n v="548595.74999999988"/>
  </r>
  <r>
    <d v="2021-10-26T00:00:00"/>
    <n v="10"/>
    <x v="2"/>
    <s v="INV00000143"/>
    <s v="C00000001"/>
    <x v="0"/>
    <x v="4"/>
    <n v="16.5"/>
    <n v="5"/>
    <m/>
    <n v="82.5"/>
    <n v="20"/>
    <n v="0.21212121212121213"/>
    <n v="3.5"/>
    <n v="17.5"/>
    <m/>
    <m/>
    <m/>
    <m/>
    <m/>
    <m/>
    <m/>
    <n v="330"/>
    <n v="464812.79949999996"/>
    <x v="5"/>
    <n v="70"/>
    <n v="84182.950499999963"/>
    <x v="5"/>
    <n v="400"/>
    <n v="548995.74999999988"/>
  </r>
  <r>
    <d v="2021-10-26T00:00:00"/>
    <n v="10"/>
    <x v="2"/>
    <s v="INV00000143"/>
    <s v="C00000001"/>
    <x v="0"/>
    <x v="38"/>
    <n v="0"/>
    <n v="6"/>
    <m/>
    <n v="0"/>
    <n v="8.5"/>
    <e v="#DIV/0!"/>
    <n v="8.5"/>
    <n v="51"/>
    <m/>
    <m/>
    <m/>
    <m/>
    <m/>
    <m/>
    <m/>
    <n v="0"/>
    <n v="464812.79949999996"/>
    <x v="10"/>
    <n v="0"/>
    <n v="84182.950499999963"/>
    <x v="5"/>
    <n v="0"/>
    <n v="548995.74999999988"/>
  </r>
  <r>
    <d v="2021-10-26T00:00:00"/>
    <n v="10"/>
    <x v="2"/>
    <s v="INV00000144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3300"/>
    <n v="468112.79949999996"/>
    <x v="2"/>
    <n v="616.00000000000011"/>
    <n v="84798.950499999963"/>
    <x v="5"/>
    <n v="3916"/>
    <n v="552911.74999999988"/>
  </r>
  <r>
    <d v="2021-10-26T00:00:00"/>
    <n v="10"/>
    <x v="2"/>
    <s v="INV00000144"/>
    <s v="C00000020"/>
    <x v="20"/>
    <x v="43"/>
    <n v="7.35"/>
    <n v="220"/>
    <m/>
    <n v="1617"/>
    <n v="8.9"/>
    <n v="0.21088435374149669"/>
    <n v="1.5500000000000007"/>
    <n v="341.00000000000017"/>
    <m/>
    <m/>
    <m/>
    <m/>
    <m/>
    <m/>
    <m/>
    <n v="3234"/>
    <n v="471346.79949999996"/>
    <x v="2"/>
    <n v="682.00000000000034"/>
    <n v="85480.950499999963"/>
    <x v="5"/>
    <n v="3916.0000000000005"/>
    <n v="556827.74999999988"/>
  </r>
  <r>
    <d v="2021-10-26T00:00:00"/>
    <n v="10"/>
    <x v="2"/>
    <s v="INV00000144"/>
    <s v="C00000020"/>
    <x v="20"/>
    <x v="65"/>
    <n v="7.6"/>
    <n v="37"/>
    <m/>
    <n v="281.2"/>
    <n v="8.9"/>
    <n v="0.17105263157894746"/>
    <n v="1.3000000000000007"/>
    <n v="48.100000000000023"/>
    <m/>
    <m/>
    <m/>
    <m/>
    <m/>
    <m/>
    <m/>
    <n v="3936.7999999999997"/>
    <n v="475283.59949999995"/>
    <x v="11"/>
    <n v="673.40000000000032"/>
    <n v="86154.350499999957"/>
    <x v="5"/>
    <n v="4610.2"/>
    <n v="561437.94999999995"/>
  </r>
  <r>
    <d v="2021-10-26T00:00:00"/>
    <n v="10"/>
    <x v="2"/>
    <s v="INV00000144"/>
    <s v="C00000020"/>
    <x v="20"/>
    <x v="12"/>
    <n v="1.2"/>
    <n v="25"/>
    <m/>
    <n v="30"/>
    <n v="2.5"/>
    <n v="1.0833333333333335"/>
    <n v="1.3"/>
    <n v="32.5"/>
    <m/>
    <m/>
    <m/>
    <m/>
    <m/>
    <m/>
    <m/>
    <n v="180"/>
    <n v="475463.59949999995"/>
    <x v="1"/>
    <n v="195"/>
    <n v="86349.350499999957"/>
    <x v="5"/>
    <n v="375"/>
    <n v="561812.94999999995"/>
  </r>
  <r>
    <d v="2021-10-26T00:00:00"/>
    <n v="10"/>
    <x v="2"/>
    <s v="INV00000144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478055.59949999995"/>
    <x v="4"/>
    <n v="566.99999999999977"/>
    <n v="86916.350499999957"/>
    <x v="5"/>
    <n v="3159"/>
    <n v="564971.94999999995"/>
  </r>
  <r>
    <d v="2021-10-26T00:00:00"/>
    <n v="10"/>
    <x v="2"/>
    <s v="INV00000144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78755.59949999995"/>
    <x v="0"/>
    <n v="300"/>
    <n v="87216.350499999957"/>
    <x v="5"/>
    <n v="1000"/>
    <n v="565971.94999999995"/>
  </r>
  <r>
    <d v="2021-10-28T00:00:00"/>
    <n v="10"/>
    <x v="2"/>
    <s v="INV00000145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79193.59949999995"/>
    <x v="2"/>
    <n v="72.000000000000014"/>
    <n v="87288.350499999957"/>
    <x v="5"/>
    <n v="510"/>
    <n v="566481.94999999995"/>
  </r>
  <r>
    <d v="2021-10-27T00:00:00"/>
    <n v="10"/>
    <x v="2"/>
    <s v="INV00000146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4950"/>
    <n v="484143.59949999995"/>
    <x v="3"/>
    <n v="924.00000000000023"/>
    <n v="88212.350499999957"/>
    <x v="5"/>
    <n v="5874"/>
    <n v="572355.94999999995"/>
  </r>
  <r>
    <d v="2021-10-28T00:00:00"/>
    <n v="10"/>
    <x v="2"/>
    <s v="INV00000147"/>
    <s v="C00000010"/>
    <x v="9"/>
    <x v="51"/>
    <n v="7.35"/>
    <n v="220"/>
    <m/>
    <n v="1617"/>
    <n v="8.9"/>
    <n v="0.21088435374149669"/>
    <n v="1.5500000000000007"/>
    <n v="341.00000000000017"/>
    <m/>
    <m/>
    <m/>
    <m/>
    <m/>
    <m/>
    <m/>
    <n v="4851"/>
    <n v="488994.59949999995"/>
    <x v="3"/>
    <n v="1023.0000000000005"/>
    <n v="89235.350499999957"/>
    <x v="5"/>
    <n v="5874"/>
    <n v="578229.94999999995"/>
  </r>
  <r>
    <d v="2021-10-28T00:00:00"/>
    <n v="10"/>
    <x v="2"/>
    <s v="INV00000147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5280"/>
    <n v="494274.59949999995"/>
    <x v="3"/>
    <n v="594.00000000000023"/>
    <n v="89829.350499999957"/>
    <x v="5"/>
    <n v="5874"/>
    <n v="584103.94999999995"/>
  </r>
  <r>
    <d v="2021-10-28T00:00:00"/>
    <n v="10"/>
    <x v="2"/>
    <s v="INV00000147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687.1999999999998"/>
    <n v="495961.79949999996"/>
    <x v="1"/>
    <n v="288.60000000000014"/>
    <n v="90117.950499999963"/>
    <x v="5"/>
    <n v="1975.8"/>
    <n v="586079.74999999988"/>
  </r>
  <r>
    <d v="2021-10-28T00:00:00"/>
    <n v="10"/>
    <x v="2"/>
    <s v="INV0000014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496571.79949999996"/>
    <x v="2"/>
    <n v="110"/>
    <n v="90227.950499999963"/>
    <x v="5"/>
    <n v="720"/>
    <n v="586799.74999999988"/>
  </r>
  <r>
    <d v="2021-10-30T00:00:00"/>
    <n v="10"/>
    <x v="2"/>
    <s v="INV00000149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7040"/>
    <n v="503611.79949999996"/>
    <x v="5"/>
    <n v="792.00000000000034"/>
    <n v="91019.950499999963"/>
    <x v="5"/>
    <n v="7832"/>
    <n v="594631.74999999988"/>
  </r>
  <r>
    <d v="2021-10-30T00:00:00"/>
    <n v="10"/>
    <x v="2"/>
    <s v="INV00000149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124.8"/>
    <n v="504736.59949999995"/>
    <x v="5"/>
    <n v="192.40000000000009"/>
    <n v="91212.350499999957"/>
    <x v="5"/>
    <n v="1317.2"/>
    <n v="595948.94999999995"/>
  </r>
  <r>
    <d v="2021-10-30T00:00:00"/>
    <n v="10"/>
    <x v="2"/>
    <s v="INV00000149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505036.59949999995"/>
    <x v="7"/>
    <n v="250.00000000000006"/>
    <n v="91462.350499999957"/>
    <x v="5"/>
    <n v="550"/>
    <n v="596498.94999999995"/>
  </r>
  <r>
    <d v="2021-10-30T00:00:00"/>
    <n v="10"/>
    <x v="2"/>
    <s v="INV00000149"/>
    <s v="C00000010"/>
    <x v="9"/>
    <x v="4"/>
    <n v="13"/>
    <n v="5"/>
    <m/>
    <n v="65"/>
    <n v="16"/>
    <n v="0.23076923076923078"/>
    <n v="3"/>
    <n v="15"/>
    <m/>
    <m/>
    <m/>
    <m/>
    <m/>
    <m/>
    <m/>
    <n v="260"/>
    <n v="505296.59949999995"/>
    <x v="5"/>
    <n v="60"/>
    <n v="91522.350499999957"/>
    <x v="5"/>
    <n v="320"/>
    <n v="596818.94999999995"/>
  </r>
  <r>
    <d v="2021-11-01T00:00:00"/>
    <n v="11"/>
    <x v="2"/>
    <s v="INV00000150"/>
    <s v="C00000005"/>
    <x v="4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21.89999999999998"/>
    <n v="505618.49949999998"/>
    <x v="0"/>
    <n v="18.5"/>
    <n v="91540.850499999957"/>
    <x v="6"/>
    <n v="340.4"/>
    <n v="597159.35"/>
  </r>
  <r>
    <d v="2021-11-01T00:00:00"/>
    <n v="11"/>
    <x v="2"/>
    <s v="INV00000150"/>
    <s v="C00000005"/>
    <x v="4"/>
    <x v="77"/>
    <n v="21"/>
    <n v="1"/>
    <m/>
    <n v="21"/>
    <n v="40"/>
    <n v="0.90476190476190477"/>
    <n v="19"/>
    <n v="19"/>
    <m/>
    <m/>
    <m/>
    <m/>
    <m/>
    <m/>
    <m/>
    <n v="21"/>
    <n v="505639.49949999998"/>
    <x v="0"/>
    <n v="19"/>
    <n v="91559.850499999957"/>
    <x v="6"/>
    <n v="40"/>
    <n v="597199.35"/>
  </r>
  <r>
    <d v="2021-11-02T00:00:00"/>
    <n v="11"/>
    <x v="2"/>
    <s v="INV00000151"/>
    <s v="C00000019"/>
    <x v="19"/>
    <x v="51"/>
    <n v="8"/>
    <n v="220"/>
    <m/>
    <n v="1760"/>
    <n v="9"/>
    <n v="0.125"/>
    <n v="1"/>
    <n v="220"/>
    <m/>
    <m/>
    <m/>
    <m/>
    <m/>
    <m/>
    <m/>
    <n v="3520"/>
    <n v="509159.49949999998"/>
    <x v="2"/>
    <n v="440"/>
    <n v="91999.850499999957"/>
    <x v="6"/>
    <n v="3960"/>
    <n v="601159.35"/>
  </r>
  <r>
    <d v="2021-11-02T00:00:00"/>
    <n v="11"/>
    <x v="2"/>
    <s v="INV00000151"/>
    <s v="C00000019"/>
    <x v="19"/>
    <x v="12"/>
    <n v="1.2"/>
    <n v="25"/>
    <m/>
    <n v="30"/>
    <n v="2.4"/>
    <n v="1"/>
    <n v="1.2"/>
    <n v="30"/>
    <m/>
    <m/>
    <m/>
    <m/>
    <m/>
    <m/>
    <m/>
    <n v="180"/>
    <n v="509339.49949999998"/>
    <x v="1"/>
    <n v="180"/>
    <n v="92179.850499999957"/>
    <x v="6"/>
    <n v="360"/>
    <n v="601519.35"/>
  </r>
  <r>
    <d v="2021-11-02T00:00:00"/>
    <n v="11"/>
    <x v="2"/>
    <s v="INV00000151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509729.49949999998"/>
    <x v="0"/>
    <n v="50"/>
    <n v="92229.850499999957"/>
    <x v="6"/>
    <n v="440"/>
    <n v="601959.35"/>
  </r>
  <r>
    <d v="2021-11-02T00:00:00"/>
    <n v="11"/>
    <x v="2"/>
    <s v="INV00000151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510034.49949999998"/>
    <x v="0"/>
    <n v="55"/>
    <n v="92284.850499999957"/>
    <x v="6"/>
    <n v="360"/>
    <n v="602319.35"/>
  </r>
  <r>
    <d v="2021-11-02T00:00:00"/>
    <n v="11"/>
    <x v="2"/>
    <s v="INV00000152"/>
    <s v="C00000003"/>
    <x v="2"/>
    <x v="66"/>
    <n v="7.5"/>
    <n v="220"/>
    <m/>
    <n v="1650"/>
    <n v="9.1999999999999993"/>
    <n v="0.22666666666666657"/>
    <n v="1.6999999999999993"/>
    <n v="373.99999999999983"/>
    <m/>
    <m/>
    <m/>
    <m/>
    <m/>
    <m/>
    <m/>
    <n v="1650"/>
    <n v="511684.49949999998"/>
    <x v="0"/>
    <n v="373.99999999999983"/>
    <n v="92658.850499999957"/>
    <x v="6"/>
    <n v="2023.9999999999998"/>
    <n v="604343.35"/>
  </r>
  <r>
    <d v="2021-11-02T00:00:00"/>
    <n v="11"/>
    <x v="2"/>
    <s v="INV00000152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511804.49949999998"/>
    <x v="2"/>
    <n v="40"/>
    <n v="92698.850499999957"/>
    <x v="6"/>
    <n v="160"/>
    <n v="604503.35"/>
  </r>
  <r>
    <d v="2021-11-03T00:00:00"/>
    <n v="11"/>
    <x v="2"/>
    <s v="INV00000153"/>
    <s v="C00000020"/>
    <x v="20"/>
    <x v="15"/>
    <n v="7.5"/>
    <n v="220"/>
    <m/>
    <n v="1650"/>
    <n v="9.1999999999999993"/>
    <n v="0.22666666666666657"/>
    <n v="1.6999999999999993"/>
    <n v="373.99999999999983"/>
    <m/>
    <m/>
    <m/>
    <m/>
    <m/>
    <m/>
    <m/>
    <n v="3300"/>
    <n v="515104.49949999998"/>
    <x v="2"/>
    <n v="747.99999999999966"/>
    <n v="93446.850499999957"/>
    <x v="6"/>
    <n v="4047.9999999999995"/>
    <n v="608551.35"/>
  </r>
  <r>
    <d v="2021-11-03T00:00:00"/>
    <n v="11"/>
    <x v="2"/>
    <s v="INV00000153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5247"/>
    <n v="520351.49949999998"/>
    <x v="3"/>
    <n v="824.99999999999955"/>
    <n v="94271.850499999957"/>
    <x v="6"/>
    <n v="6072"/>
    <n v="614623.35"/>
  </r>
  <r>
    <d v="2021-11-03T00:00:00"/>
    <n v="11"/>
    <x v="2"/>
    <s v="INV00000153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4218"/>
    <n v="524569.49949999992"/>
    <x v="12"/>
    <n v="887.99999999999977"/>
    <n v="95159.850499999957"/>
    <x v="6"/>
    <n v="5106"/>
    <n v="619729.34999999986"/>
  </r>
  <r>
    <d v="2021-11-03T00:00:00"/>
    <n v="11"/>
    <x v="2"/>
    <s v="INV00000153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24719.49949999992"/>
    <x v="6"/>
    <n v="162.5"/>
    <n v="95322.350499999957"/>
    <x v="6"/>
    <n v="312.5"/>
    <n v="620041.84999999986"/>
  </r>
  <r>
    <d v="2021-11-03T00:00:00"/>
    <n v="11"/>
    <x v="2"/>
    <s v="INV00000153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527311.49949999992"/>
    <x v="4"/>
    <n v="566.99999999999977"/>
    <n v="95889.350499999957"/>
    <x v="6"/>
    <n v="3159"/>
    <n v="623200.84999999986"/>
  </r>
  <r>
    <d v="2021-11-03T00:00:00"/>
    <n v="11"/>
    <x v="2"/>
    <s v="INV00000153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527551.49949999992"/>
    <x v="5"/>
    <n v="80"/>
    <n v="95969.350499999957"/>
    <x v="6"/>
    <n v="320"/>
    <n v="623520.84999999986"/>
  </r>
  <r>
    <d v="2021-11-03T00:00:00"/>
    <n v="11"/>
    <x v="2"/>
    <s v="INV00000154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527701.49949999992"/>
    <x v="6"/>
    <n v="125.00000000000003"/>
    <n v="96094.350499999957"/>
    <x v="6"/>
    <n v="275"/>
    <n v="623795.84999999986"/>
  </r>
  <r>
    <d v="2021-11-03T00:00:00"/>
    <n v="11"/>
    <x v="2"/>
    <s v="INV00000154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527941.49949999992"/>
    <x v="5"/>
    <n v="80"/>
    <n v="96174.350499999957"/>
    <x v="6"/>
    <n v="320"/>
    <n v="624115.84999999986"/>
  </r>
  <r>
    <d v="2021-11-03T00:00:00"/>
    <n v="11"/>
    <x v="2"/>
    <s v="INV00000154"/>
    <s v="C00000010"/>
    <x v="9"/>
    <x v="36"/>
    <n v="39"/>
    <n v="10"/>
    <m/>
    <n v="390"/>
    <n v="44"/>
    <n v="0.12820512820512819"/>
    <n v="5"/>
    <n v="50"/>
    <m/>
    <m/>
    <m/>
    <m/>
    <m/>
    <m/>
    <m/>
    <n v="1170"/>
    <n v="529111.49949999992"/>
    <x v="3"/>
    <n v="150"/>
    <n v="96324.350499999957"/>
    <x v="6"/>
    <n v="1320"/>
    <n v="625435.84999999986"/>
  </r>
  <r>
    <d v="2021-11-03T00:00:00"/>
    <n v="11"/>
    <x v="2"/>
    <s v="INV00000154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529279.49949999992"/>
    <x v="5"/>
    <n v="52"/>
    <n v="96376.350499999957"/>
    <x v="6"/>
    <n v="220"/>
    <n v="625655.84999999986"/>
  </r>
  <r>
    <d v="2021-11-06T00:00:00"/>
    <n v="11"/>
    <x v="2"/>
    <s v="INV00000155"/>
    <s v="C00000020"/>
    <x v="20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3520"/>
    <n v="532799.49949999992"/>
    <x v="2"/>
    <n v="527.99999999999966"/>
    <n v="96904.350499999957"/>
    <x v="6"/>
    <n v="4047.9999999999995"/>
    <n v="629703.84999999986"/>
  </r>
  <r>
    <d v="2021-11-06T00:00:00"/>
    <n v="11"/>
    <x v="2"/>
    <s v="INV00000155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3498"/>
    <n v="536297.49949999992"/>
    <x v="2"/>
    <n v="549.99999999999966"/>
    <n v="97454.350499999957"/>
    <x v="6"/>
    <n v="4047.9999999999995"/>
    <n v="633751.84999999986"/>
  </r>
  <r>
    <d v="2021-11-06T00:00:00"/>
    <n v="11"/>
    <x v="2"/>
    <s v="INV00000155"/>
    <s v="C00000020"/>
    <x v="20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538112.49949999992"/>
    <x v="0"/>
    <n v="208.99999999999983"/>
    <n v="97663.350499999957"/>
    <x v="6"/>
    <n v="2023.9999999999998"/>
    <n v="635775.84999999986"/>
  </r>
  <r>
    <d v="2021-11-06T00:00:00"/>
    <n v="11"/>
    <x v="2"/>
    <s v="INV00000155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1124.8"/>
    <n v="539237.29949999996"/>
    <x v="5"/>
    <n v="236.79999999999995"/>
    <n v="97900.15049999996"/>
    <x v="6"/>
    <n v="1361.6"/>
    <n v="637137.44999999995"/>
  </r>
  <r>
    <d v="2021-11-06T00:00:00"/>
    <n v="11"/>
    <x v="2"/>
    <s v="INV00000155"/>
    <s v="C00000020"/>
    <x v="20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540.8999999999996"/>
    <n v="542778.19949999999"/>
    <x v="13"/>
    <n v="203.5"/>
    <n v="98103.65049999996"/>
    <x v="6"/>
    <n v="3744.3999999999996"/>
    <n v="640881.85"/>
  </r>
  <r>
    <d v="2021-11-06T00:00:00"/>
    <n v="11"/>
    <x v="2"/>
    <s v="INV00000155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42928.19949999999"/>
    <x v="6"/>
    <n v="162.5"/>
    <n v="98266.15049999996"/>
    <x v="6"/>
    <n v="312.5"/>
    <n v="641194.35"/>
  </r>
  <r>
    <d v="2021-11-06T00:00:00"/>
    <n v="11"/>
    <x v="2"/>
    <s v="INV00000155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016"/>
    <n v="544944.19949999999"/>
    <x v="9"/>
    <n v="440.99999999999983"/>
    <n v="98707.15049999996"/>
    <x v="6"/>
    <n v="2457"/>
    <n v="643651.35"/>
  </r>
  <r>
    <d v="2021-11-06T00:00:00"/>
    <n v="11"/>
    <x v="2"/>
    <s v="INV00000155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545004.19949999999"/>
    <x v="0"/>
    <n v="20"/>
    <n v="98727.15049999996"/>
    <x v="6"/>
    <n v="80"/>
    <n v="643731.35"/>
  </r>
  <r>
    <d v="2021-11-06T00:00:00"/>
    <n v="11"/>
    <x v="2"/>
    <s v="INV00000155"/>
    <s v="C00000020"/>
    <x v="20"/>
    <x v="63"/>
    <n v="13"/>
    <n v="5"/>
    <m/>
    <n v="65"/>
    <n v="16"/>
    <n v="0.23076923076923078"/>
    <n v="3"/>
    <n v="15"/>
    <m/>
    <m/>
    <m/>
    <m/>
    <m/>
    <m/>
    <m/>
    <n v="195"/>
    <n v="545199.19949999999"/>
    <x v="3"/>
    <n v="45"/>
    <n v="98772.15049999996"/>
    <x v="6"/>
    <n v="240"/>
    <n v="643971.35"/>
  </r>
  <r>
    <d v="2021-11-06T00:00:00"/>
    <n v="11"/>
    <x v="2"/>
    <s v="INV0000015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545899.19949999999"/>
    <x v="0"/>
    <n v="300"/>
    <n v="99072.15049999996"/>
    <x v="6"/>
    <n v="1000"/>
    <n v="644971.35"/>
  </r>
  <r>
    <d v="2021-11-08T00:00:00"/>
    <n v="11"/>
    <x v="2"/>
    <s v="INV00000156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556789.19949999999"/>
    <x v="1"/>
    <n v="1253.9999999999991"/>
    <n v="100326.15049999996"/>
    <x v="6"/>
    <n v="12144"/>
    <n v="657115.35"/>
  </r>
  <r>
    <d v="2021-11-08T00:00:00"/>
    <n v="11"/>
    <x v="2"/>
    <s v="INV00000156"/>
    <s v="C00000010"/>
    <x v="9"/>
    <x v="65"/>
    <n v="8.6999999999999993"/>
    <n v="37"/>
    <m/>
    <n v="321.89999999999998"/>
    <n v="9.5"/>
    <n v="9.1954022988505843E-2"/>
    <n v="0.80000000000000071"/>
    <n v="29.600000000000026"/>
    <m/>
    <m/>
    <m/>
    <m/>
    <m/>
    <m/>
    <m/>
    <n v="1931.3999999999999"/>
    <n v="558720.59950000001"/>
    <x v="1"/>
    <n v="177.60000000000016"/>
    <n v="100503.75049999997"/>
    <x v="6"/>
    <n v="2109"/>
    <n v="659224.35"/>
  </r>
  <r>
    <d v="2021-11-09T00:00:00"/>
    <n v="11"/>
    <x v="2"/>
    <s v="INV00000157"/>
    <s v="CA1"/>
    <x v="21"/>
    <x v="78"/>
    <n v="0"/>
    <n v="20"/>
    <m/>
    <n v="0"/>
    <n v="12"/>
    <e v="#DIV/0!"/>
    <n v="12"/>
    <n v="240"/>
    <m/>
    <m/>
    <m/>
    <m/>
    <m/>
    <m/>
    <m/>
    <n v="0"/>
    <n v="558720.59950000001"/>
    <x v="0"/>
    <n v="240"/>
    <n v="100743.75049999997"/>
    <x v="6"/>
    <n v="240"/>
    <n v="659464.35"/>
  </r>
  <r>
    <d v="2021-11-10T00:00:00"/>
    <n v="11"/>
    <x v="2"/>
    <s v="INV00000158"/>
    <s v="C00000021"/>
    <x v="22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60480.59950000001"/>
    <x v="0"/>
    <n v="263.99999999999983"/>
    <n v="101007.75049999997"/>
    <x v="6"/>
    <n v="2023.9999999999998"/>
    <n v="661488.35"/>
  </r>
  <r>
    <d v="2021-11-11T00:00:00"/>
    <n v="11"/>
    <x v="2"/>
    <s v="INV00000159"/>
    <s v="C00000020"/>
    <x v="20"/>
    <x v="51"/>
    <n v="8.25"/>
    <n v="220"/>
    <m/>
    <n v="1815"/>
    <n v="9.4"/>
    <n v="0.13939393939393943"/>
    <n v="1.1500000000000004"/>
    <n v="253.00000000000009"/>
    <m/>
    <m/>
    <m/>
    <m/>
    <m/>
    <m/>
    <m/>
    <n v="1815"/>
    <n v="562295.59950000001"/>
    <x v="0"/>
    <n v="253.00000000000009"/>
    <n v="101260.75049999997"/>
    <x v="6"/>
    <n v="2068"/>
    <n v="663556.35"/>
  </r>
  <r>
    <d v="2021-11-11T00:00:00"/>
    <n v="11"/>
    <x v="2"/>
    <s v="INV00000159"/>
    <s v="C00000020"/>
    <x v="20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17225.999999999996"/>
    <n v="579521.59950000001"/>
    <x v="4"/>
    <n v="1386.000000000002"/>
    <n v="102646.75049999997"/>
    <x v="6"/>
    <n v="18612"/>
    <n v="682168.35"/>
  </r>
  <r>
    <d v="2021-11-11T00:00:00"/>
    <n v="11"/>
    <x v="2"/>
    <s v="INV00000159"/>
    <s v="C00000020"/>
    <x v="20"/>
    <x v="65"/>
    <n v="8.6999999999999993"/>
    <n v="37"/>
    <m/>
    <n v="321.89999999999998"/>
    <n v="9.6"/>
    <n v="0.10344827586206902"/>
    <n v="0.90000000000000036"/>
    <n v="33.300000000000011"/>
    <m/>
    <m/>
    <m/>
    <m/>
    <m/>
    <m/>
    <m/>
    <n v="4828.5"/>
    <n v="584350.09950000001"/>
    <x v="12"/>
    <n v="499.50000000000017"/>
    <n v="103146.25049999997"/>
    <x v="6"/>
    <n v="5328"/>
    <n v="687496.35"/>
  </r>
  <r>
    <d v="2021-11-11T00:00:00"/>
    <n v="11"/>
    <x v="2"/>
    <s v="INV0000015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4032"/>
    <n v="588382.09950000001"/>
    <x v="11"/>
    <n v="881.99999999999966"/>
    <n v="104028.25049999997"/>
    <x v="6"/>
    <n v="4914"/>
    <n v="692410.35"/>
  </r>
  <r>
    <d v="2021-11-11T00:00:00"/>
    <n v="11"/>
    <x v="2"/>
    <s v="INV00000159"/>
    <s v="C00000020"/>
    <x v="20"/>
    <x v="12"/>
    <n v="1.2"/>
    <n v="25"/>
    <m/>
    <n v="30"/>
    <n v="2.5"/>
    <n v="1.0833333333333335"/>
    <n v="1.3"/>
    <n v="32.5"/>
    <m/>
    <m/>
    <m/>
    <m/>
    <m/>
    <m/>
    <m/>
    <n v="120"/>
    <n v="588502.09950000001"/>
    <x v="5"/>
    <n v="130"/>
    <n v="104158.25049999997"/>
    <x v="6"/>
    <n v="250"/>
    <n v="692660.35"/>
  </r>
  <r>
    <d v="2021-11-11T00:00:00"/>
    <n v="11"/>
    <x v="2"/>
    <s v="INV00000159"/>
    <s v="C00000020"/>
    <x v="20"/>
    <x v="76"/>
    <n v="28"/>
    <n v="25"/>
    <m/>
    <n v="700"/>
    <n v="40"/>
    <n v="0.42857142857142855"/>
    <n v="12"/>
    <n v="300"/>
    <m/>
    <m/>
    <m/>
    <m/>
    <m/>
    <m/>
    <m/>
    <n v="1400"/>
    <n v="589902.09950000001"/>
    <x v="2"/>
    <n v="600"/>
    <n v="104758.25049999997"/>
    <x v="6"/>
    <n v="2000"/>
    <n v="694660.35"/>
  </r>
  <r>
    <d v="2021-11-11T00:00:00"/>
    <n v="11"/>
    <x v="2"/>
    <s v="INV00000160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590064.59950000001"/>
    <x v="6"/>
    <n v="150"/>
    <n v="104908.25049999997"/>
    <x v="6"/>
    <n v="312.5"/>
    <n v="694972.85"/>
  </r>
  <r>
    <d v="2021-11-13T00:00:00"/>
    <n v="11"/>
    <x v="2"/>
    <s v="INV00000161"/>
    <s v="C00000020"/>
    <x v="12"/>
    <x v="15"/>
    <n v="8"/>
    <n v="220"/>
    <m/>
    <n v="1760"/>
    <n v="9.5"/>
    <n v="0.1875"/>
    <n v="1.5"/>
    <n v="330"/>
    <m/>
    <m/>
    <m/>
    <m/>
    <m/>
    <m/>
    <m/>
    <n v="1760"/>
    <n v="591824.59950000001"/>
    <x v="0"/>
    <n v="330"/>
    <n v="105238.25049999997"/>
    <x v="6"/>
    <n v="2090"/>
    <n v="697062.85"/>
  </r>
  <r>
    <d v="2021-11-13T00:00:00"/>
    <n v="11"/>
    <x v="2"/>
    <s v="INV00000161"/>
    <s v="C00000020"/>
    <x v="12"/>
    <x v="72"/>
    <n v="40"/>
    <n v="1"/>
    <m/>
    <n v="40"/>
    <n v="60"/>
    <n v="0.5"/>
    <n v="20"/>
    <n v="20"/>
    <m/>
    <m/>
    <m/>
    <m/>
    <m/>
    <m/>
    <m/>
    <n v="80"/>
    <n v="591904.59950000001"/>
    <x v="2"/>
    <n v="40"/>
    <n v="105278.25049999997"/>
    <x v="6"/>
    <n v="120"/>
    <n v="697182.85"/>
  </r>
  <r>
    <d v="2021-11-13T00:00:00"/>
    <n v="11"/>
    <x v="2"/>
    <s v="INV00000161"/>
    <s v="C00000020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592396.59950000001"/>
    <x v="2"/>
    <n v="47.999999999999972"/>
    <n v="105326.25049999997"/>
    <x v="6"/>
    <n v="540"/>
    <n v="697722.85"/>
  </r>
  <r>
    <d v="2021-11-13T00:00:00"/>
    <n v="11"/>
    <x v="2"/>
    <s v="INV00000161"/>
    <s v="C00000020"/>
    <x v="12"/>
    <x v="32"/>
    <n v="22"/>
    <n v="5"/>
    <m/>
    <n v="110"/>
    <n v="32"/>
    <n v="0.45454545454545453"/>
    <n v="10"/>
    <n v="50"/>
    <m/>
    <m/>
    <m/>
    <m/>
    <m/>
    <m/>
    <m/>
    <n v="220"/>
    <n v="592616.59950000001"/>
    <x v="2"/>
    <n v="100"/>
    <n v="105426.25049999997"/>
    <x v="6"/>
    <n v="320"/>
    <n v="698042.85"/>
  </r>
  <r>
    <d v="2021-11-13T00:00:00"/>
    <n v="11"/>
    <x v="2"/>
    <s v="INV00000162"/>
    <s v="C00000019"/>
    <x v="1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3630"/>
    <n v="596246.59950000001"/>
    <x v="2"/>
    <n v="417.99999999999966"/>
    <n v="105844.25049999997"/>
    <x v="6"/>
    <n v="4047.9999999999995"/>
    <n v="702090.85"/>
  </r>
  <r>
    <d v="2021-11-13T00:00:00"/>
    <n v="11"/>
    <x v="2"/>
    <s v="INV00000162"/>
    <s v="C00000019"/>
    <x v="19"/>
    <x v="79"/>
    <n v="4.7"/>
    <n v="54"/>
    <m/>
    <n v="253.8"/>
    <n v="9.1999999999999993"/>
    <n v="0.95744680851063813"/>
    <n v="4.4999999999999991"/>
    <n v="242.99999999999994"/>
    <m/>
    <m/>
    <m/>
    <m/>
    <m/>
    <m/>
    <m/>
    <n v="507.6"/>
    <n v="596754.19949999999"/>
    <x v="2"/>
    <n v="485.99999999999989"/>
    <n v="106330.25049999997"/>
    <x v="6"/>
    <n v="993.59999999999991"/>
    <n v="703084.45"/>
  </r>
  <r>
    <d v="2021-11-13T00:00:00"/>
    <n v="11"/>
    <x v="2"/>
    <s v="INV00000162"/>
    <s v="C00000019"/>
    <x v="19"/>
    <x v="12"/>
    <n v="1.3"/>
    <n v="25"/>
    <m/>
    <n v="32.5"/>
    <n v="2.5"/>
    <n v="0.92307692307692302"/>
    <n v="1.2"/>
    <n v="30"/>
    <m/>
    <m/>
    <m/>
    <m/>
    <m/>
    <m/>
    <m/>
    <n v="65"/>
    <n v="596819.19949999999"/>
    <x v="2"/>
    <n v="60"/>
    <n v="106390.25049999997"/>
    <x v="6"/>
    <n v="125"/>
    <n v="703209.45"/>
  </r>
  <r>
    <d v="2021-11-13T00:00:00"/>
    <n v="11"/>
    <x v="2"/>
    <s v="INV00000162"/>
    <s v="C00000019"/>
    <x v="19"/>
    <x v="4"/>
    <n v="16.5"/>
    <n v="5"/>
    <m/>
    <n v="82.5"/>
    <n v="20"/>
    <n v="0.21212121212121213"/>
    <n v="3.5"/>
    <n v="17.5"/>
    <m/>
    <m/>
    <m/>
    <m/>
    <m/>
    <m/>
    <m/>
    <n v="165"/>
    <n v="596984.19949999999"/>
    <x v="2"/>
    <n v="35"/>
    <n v="106425.25049999997"/>
    <x v="6"/>
    <n v="200"/>
    <n v="703409.45"/>
  </r>
  <r>
    <d v="2021-11-23T00:00:00"/>
    <n v="11"/>
    <x v="2"/>
    <s v="INV00000163"/>
    <s v="C00000003"/>
    <x v="2"/>
    <x v="66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98744.19949999999"/>
    <x v="0"/>
    <n v="263.99999999999983"/>
    <n v="106689.25049999997"/>
    <x v="6"/>
    <n v="2023.9999999999998"/>
    <n v="705433.45"/>
  </r>
  <r>
    <d v="2021-11-23T00:00:00"/>
    <n v="11"/>
    <x v="2"/>
    <s v="INV00000163"/>
    <s v="C00000003"/>
    <x v="2"/>
    <x v="63"/>
    <n v="13"/>
    <n v="5"/>
    <m/>
    <n v="65"/>
    <n v="17"/>
    <n v="0.30769230769230771"/>
    <n v="4"/>
    <n v="20"/>
    <m/>
    <m/>
    <m/>
    <m/>
    <m/>
    <m/>
    <m/>
    <n v="130"/>
    <n v="598874.19949999999"/>
    <x v="2"/>
    <n v="40"/>
    <n v="106729.25049999997"/>
    <x v="6"/>
    <n v="170"/>
    <n v="705603.45"/>
  </r>
  <r>
    <d v="2021-11-23T00:00:00"/>
    <n v="11"/>
    <x v="2"/>
    <s v="INV00000163"/>
    <s v="C00000003"/>
    <x v="2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97.5"/>
    <n v="598971.69949999999"/>
    <x v="3"/>
    <n v="74.999999999999972"/>
    <n v="106804.25049999997"/>
    <x v="6"/>
    <n v="172.49999999999997"/>
    <n v="705775.95"/>
  </r>
  <r>
    <d v="2021-11-26T00:00:00"/>
    <n v="11"/>
    <x v="2"/>
    <s v="INV00000164"/>
    <s v="C00000019"/>
    <x v="1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00885.69949999999"/>
    <x v="0"/>
    <n v="110"/>
    <n v="106914.25049999997"/>
    <x v="6"/>
    <n v="2023.9999999999998"/>
    <n v="707799.95"/>
  </r>
  <r>
    <d v="2021-11-26T00:00:00"/>
    <n v="11"/>
    <x v="2"/>
    <s v="INV00000164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601015.69949999999"/>
    <x v="5"/>
    <n v="120"/>
    <n v="107034.25049999997"/>
    <x v="6"/>
    <n v="250"/>
    <n v="708049.95"/>
  </r>
  <r>
    <d v="2021-11-26T00:00:00"/>
    <n v="11"/>
    <x v="2"/>
    <s v="INV00000164"/>
    <s v="C00000019"/>
    <x v="19"/>
    <x v="4"/>
    <n v="16.5"/>
    <n v="5"/>
    <m/>
    <n v="82.5"/>
    <n v="20"/>
    <n v="0.21212121212121213"/>
    <n v="3.5"/>
    <n v="17.5"/>
    <m/>
    <m/>
    <m/>
    <m/>
    <m/>
    <m/>
    <m/>
    <n v="82.5"/>
    <n v="601098.19949999999"/>
    <x v="0"/>
    <n v="17.5"/>
    <n v="107051.75049999997"/>
    <x v="6"/>
    <n v="100"/>
    <n v="708149.95"/>
  </r>
  <r>
    <d v="2021-11-26T00:00:00"/>
    <n v="11"/>
    <x v="2"/>
    <s v="INV00000165"/>
    <s v="C00000019"/>
    <x v="1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2002"/>
    <n v="603100.19949999999"/>
    <x v="0"/>
    <n v="21.999999999999922"/>
    <n v="107073.75049999997"/>
    <x v="6"/>
    <n v="2024"/>
    <n v="710173.95"/>
  </r>
  <r>
    <d v="2021-11-29T00:00:00"/>
    <n v="11"/>
    <x v="2"/>
    <s v="INV00000166"/>
    <s v="C00000008"/>
    <x v="14"/>
    <x v="15"/>
    <n v="8"/>
    <n v="220"/>
    <m/>
    <n v="1760"/>
    <n v="9.5"/>
    <n v="0.1875"/>
    <n v="1.5"/>
    <n v="330"/>
    <m/>
    <m/>
    <m/>
    <m/>
    <m/>
    <m/>
    <m/>
    <n v="1760"/>
    <n v="604860.19949999999"/>
    <x v="0"/>
    <n v="330"/>
    <n v="107403.75049999997"/>
    <x v="6"/>
    <n v="2090"/>
    <n v="712263.95"/>
  </r>
  <r>
    <d v="2021-11-29T00:00:00"/>
    <n v="11"/>
    <x v="2"/>
    <s v="INV00000166"/>
    <s v="C00000008"/>
    <x v="14"/>
    <x v="65"/>
    <n v="4.7"/>
    <n v="37"/>
    <m/>
    <n v="173.9"/>
    <n v="9.5"/>
    <n v="1.0212765957446808"/>
    <n v="4.8"/>
    <n v="177.6"/>
    <m/>
    <m/>
    <m/>
    <m/>
    <m/>
    <m/>
    <m/>
    <n v="521.70000000000005"/>
    <n v="605381.89949999994"/>
    <x v="3"/>
    <n v="532.79999999999995"/>
    <n v="107936.55049999997"/>
    <x v="6"/>
    <n v="1054.5"/>
    <n v="713318.45"/>
  </r>
  <r>
    <d v="2021-11-29T00:00:00"/>
    <n v="11"/>
    <x v="2"/>
    <s v="INV00000166"/>
    <s v="C00000008"/>
    <x v="14"/>
    <x v="65"/>
    <n v="9"/>
    <n v="37"/>
    <m/>
    <n v="333"/>
    <n v="9.5"/>
    <n v="5.5555555555555552E-2"/>
    <n v="0.5"/>
    <n v="18.5"/>
    <m/>
    <m/>
    <m/>
    <m/>
    <m/>
    <m/>
    <m/>
    <n v="333"/>
    <n v="605714.89949999994"/>
    <x v="0"/>
    <n v="18.5"/>
    <n v="107955.05049999997"/>
    <x v="6"/>
    <n v="351.5"/>
    <n v="713669.95"/>
  </r>
  <r>
    <d v="2021-12-07T00:00:00"/>
    <n v="12"/>
    <x v="2"/>
    <s v="INV00000167"/>
    <s v="C00000020"/>
    <x v="20"/>
    <x v="15"/>
    <n v="8"/>
    <n v="220"/>
    <m/>
    <n v="1760"/>
    <n v="9.3000000000000007"/>
    <n v="0.16250000000000009"/>
    <n v="1.3000000000000007"/>
    <n v="286.00000000000017"/>
    <m/>
    <m/>
    <m/>
    <m/>
    <m/>
    <m/>
    <m/>
    <n v="5280"/>
    <n v="610994.89949999994"/>
    <x v="3"/>
    <n v="858.00000000000045"/>
    <n v="108813.05049999997"/>
    <x v="0"/>
    <n v="6138"/>
    <n v="719807.95"/>
  </r>
  <r>
    <d v="2021-12-07T00:00:00"/>
    <n v="12"/>
    <x v="2"/>
    <s v="INV00000167"/>
    <s v="C00000020"/>
    <x v="20"/>
    <x v="65"/>
    <n v="9"/>
    <n v="37"/>
    <m/>
    <n v="333"/>
    <n v="9.8000000000000007"/>
    <n v="8.8888888888888962E-2"/>
    <n v="0.80000000000000071"/>
    <n v="29.600000000000026"/>
    <m/>
    <m/>
    <m/>
    <m/>
    <m/>
    <m/>
    <m/>
    <n v="2997"/>
    <n v="613991.89949999994"/>
    <x v="4"/>
    <n v="266.40000000000026"/>
    <n v="109079.45049999996"/>
    <x v="0"/>
    <n v="3263.4"/>
    <n v="723071.34999999986"/>
  </r>
  <r>
    <d v="2021-12-07T00:00:00"/>
    <n v="12"/>
    <x v="2"/>
    <s v="INV00000167"/>
    <s v="C00000020"/>
    <x v="20"/>
    <x v="70"/>
    <n v="5.33"/>
    <n v="45"/>
    <m/>
    <n v="239.85"/>
    <n v="9"/>
    <n v="0.68855534709193245"/>
    <n v="3.67"/>
    <n v="165.15"/>
    <m/>
    <m/>
    <m/>
    <m/>
    <m/>
    <m/>
    <m/>
    <n v="479.7"/>
    <n v="614471.59949999989"/>
    <x v="2"/>
    <n v="330.3"/>
    <n v="109409.75049999997"/>
    <x v="0"/>
    <n v="810"/>
    <n v="723881.34999999986"/>
  </r>
  <r>
    <d v="2021-12-07T00:00:00"/>
    <n v="12"/>
    <x v="2"/>
    <s v="INV00000167"/>
    <s v="C00000020"/>
    <x v="20"/>
    <x v="70"/>
    <n v="6.4"/>
    <n v="45"/>
    <m/>
    <n v="288"/>
    <n v="9"/>
    <n v="0.40624999999999994"/>
    <n v="2.5999999999999996"/>
    <n v="116.99999999999999"/>
    <m/>
    <m/>
    <m/>
    <m/>
    <m/>
    <m/>
    <m/>
    <n v="1152"/>
    <n v="615623.59949999989"/>
    <x v="5"/>
    <n v="467.99999999999994"/>
    <n v="109877.75049999997"/>
    <x v="0"/>
    <n v="1620"/>
    <n v="725501.34999999986"/>
  </r>
  <r>
    <d v="2021-12-07T00:00:00"/>
    <n v="12"/>
    <x v="2"/>
    <s v="INV00000167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15721.09949999989"/>
    <x v="3"/>
    <n v="90"/>
    <n v="109967.75049999997"/>
    <x v="0"/>
    <n v="187.5"/>
    <n v="725688.84999999986"/>
  </r>
  <r>
    <d v="2021-12-07T00:00:00"/>
    <n v="12"/>
    <x v="2"/>
    <s v="INV00000167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15851.09949999989"/>
    <x v="2"/>
    <n v="40"/>
    <n v="110007.75049999997"/>
    <x v="0"/>
    <n v="170"/>
    <n v="725858.84999999986"/>
  </r>
  <r>
    <d v="2021-12-10T00:00:00"/>
    <n v="12"/>
    <x v="2"/>
    <s v="INV00000168"/>
    <s v="C00000013"/>
    <x v="12"/>
    <x v="15"/>
    <n v="8"/>
    <n v="220"/>
    <m/>
    <n v="1760"/>
    <n v="9.6"/>
    <n v="0.19999999999999996"/>
    <n v="1.5999999999999996"/>
    <n v="351.99999999999994"/>
    <m/>
    <m/>
    <m/>
    <m/>
    <m/>
    <m/>
    <m/>
    <n v="1760"/>
    <n v="617611.09949999989"/>
    <x v="0"/>
    <n v="351.99999999999994"/>
    <n v="110359.75049999997"/>
    <x v="0"/>
    <n v="2112"/>
    <n v="727970.84999999986"/>
  </r>
  <r>
    <d v="2021-12-10T00:00:00"/>
    <n v="12"/>
    <x v="2"/>
    <s v="INV00000168"/>
    <s v="C00000013"/>
    <x v="12"/>
    <x v="72"/>
    <n v="40"/>
    <n v="1"/>
    <m/>
    <n v="40"/>
    <n v="60"/>
    <n v="0.5"/>
    <n v="20"/>
    <n v="20"/>
    <m/>
    <m/>
    <m/>
    <m/>
    <m/>
    <m/>
    <m/>
    <n v="40"/>
    <n v="617651.09949999989"/>
    <x v="0"/>
    <n v="20"/>
    <n v="110379.75049999997"/>
    <x v="0"/>
    <n v="60"/>
    <n v="728030.84999999986"/>
  </r>
  <r>
    <d v="2021-12-10T00:00:00"/>
    <n v="12"/>
    <x v="2"/>
    <s v="INV00000168"/>
    <s v="C00000013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246"/>
    <n v="617897.09949999989"/>
    <x v="0"/>
    <n v="23.999999999999986"/>
    <n v="110403.75049999997"/>
    <x v="0"/>
    <n v="270"/>
    <n v="728300.84999999986"/>
  </r>
  <r>
    <d v="2021-12-10T00:00:00"/>
    <n v="12"/>
    <x v="2"/>
    <s v="INV00000168"/>
    <s v="C00000013"/>
    <x v="12"/>
    <x v="32"/>
    <n v="24"/>
    <n v="5"/>
    <m/>
    <n v="120"/>
    <n v="32"/>
    <n v="0.33333333333333331"/>
    <n v="8"/>
    <n v="40"/>
    <m/>
    <m/>
    <m/>
    <m/>
    <m/>
    <m/>
    <m/>
    <n v="240"/>
    <n v="618137.09949999989"/>
    <x v="2"/>
    <n v="80"/>
    <n v="110483.75049999997"/>
    <x v="0"/>
    <n v="320"/>
    <n v="728620.84999999986"/>
  </r>
  <r>
    <d v="2021-12-10T00:00:00"/>
    <n v="12"/>
    <x v="2"/>
    <s v="INV00000168"/>
    <s v="C00000013"/>
    <x v="12"/>
    <x v="46"/>
    <n v="305"/>
    <n v="1"/>
    <m/>
    <n v="305"/>
    <n v="390"/>
    <n v="0.27868852459016391"/>
    <n v="85"/>
    <n v="85"/>
    <m/>
    <m/>
    <m/>
    <m/>
    <m/>
    <m/>
    <m/>
    <n v="305"/>
    <n v="618442.09949999989"/>
    <x v="0"/>
    <n v="85"/>
    <n v="110568.75049999997"/>
    <x v="0"/>
    <n v="390"/>
    <n v="729010.84999999986"/>
  </r>
  <r>
    <d v="2021-12-10T00:00:00"/>
    <n v="12"/>
    <x v="2"/>
    <s v="INV00000168"/>
    <s v="C00000013"/>
    <x v="12"/>
    <x v="63"/>
    <n v="13"/>
    <n v="5"/>
    <m/>
    <n v="65"/>
    <n v="17"/>
    <n v="0.30769230769230771"/>
    <n v="4"/>
    <n v="20"/>
    <m/>
    <m/>
    <m/>
    <m/>
    <m/>
    <m/>
    <m/>
    <n v="130"/>
    <n v="618572.09949999989"/>
    <x v="2"/>
    <n v="40"/>
    <n v="110608.75049999997"/>
    <x v="0"/>
    <n v="170"/>
    <n v="729180.84999999986"/>
  </r>
  <r>
    <d v="2021-12-10T00:00:00"/>
    <n v="12"/>
    <x v="2"/>
    <s v="INV00000168"/>
    <s v="C00000013"/>
    <x v="12"/>
    <x v="80"/>
    <n v="32"/>
    <n v="1"/>
    <m/>
    <n v="32"/>
    <n v="45"/>
    <n v="0.40625"/>
    <n v="13"/>
    <n v="13"/>
    <m/>
    <m/>
    <m/>
    <m/>
    <m/>
    <m/>
    <m/>
    <n v="32"/>
    <n v="618604.09949999989"/>
    <x v="0"/>
    <n v="13"/>
    <n v="110621.75049999997"/>
    <x v="0"/>
    <n v="45"/>
    <n v="729225.84999999986"/>
  </r>
  <r>
    <d v="2021-12-10T00:00:00"/>
    <n v="12"/>
    <x v="2"/>
    <s v="INV00000168"/>
    <s v="C00000013"/>
    <x v="12"/>
    <x v="10"/>
    <n v="8"/>
    <n v="54"/>
    <m/>
    <n v="432"/>
    <n v="9.8000000000000007"/>
    <n v="0.22500000000000009"/>
    <n v="1.8000000000000007"/>
    <n v="97.200000000000045"/>
    <m/>
    <m/>
    <m/>
    <m/>
    <m/>
    <m/>
    <m/>
    <n v="432"/>
    <n v="619036.09949999989"/>
    <x v="0"/>
    <n v="97.200000000000045"/>
    <n v="110718.95049999996"/>
    <x v="0"/>
    <n v="529.20000000000005"/>
    <n v="729755.04999999981"/>
  </r>
  <r>
    <d v="2021-12-10T00:00:00"/>
    <n v="12"/>
    <x v="2"/>
    <s v="INV00000168"/>
    <s v="C00000013"/>
    <x v="12"/>
    <x v="16"/>
    <n v="7.3"/>
    <n v="54"/>
    <m/>
    <n v="394.2"/>
    <n v="9.8000000000000007"/>
    <n v="0.34246575342465768"/>
    <n v="2.5000000000000009"/>
    <n v="135.00000000000006"/>
    <m/>
    <m/>
    <m/>
    <m/>
    <m/>
    <m/>
    <m/>
    <n v="394.2"/>
    <n v="619430.29949999985"/>
    <x v="0"/>
    <n v="135.00000000000006"/>
    <n v="110853.95049999996"/>
    <x v="0"/>
    <n v="529.20000000000005"/>
    <n v="730284.24999999977"/>
  </r>
  <r>
    <d v="2021-12-10T00:00:00"/>
    <n v="12"/>
    <x v="2"/>
    <s v="INV00000168"/>
    <s v="C00000013"/>
    <x v="12"/>
    <x v="81"/>
    <n v="1.4"/>
    <n v="300"/>
    <m/>
    <n v="420"/>
    <n v="2.5"/>
    <n v="0.78571428571428581"/>
    <n v="1.1000000000000001"/>
    <n v="330"/>
    <m/>
    <m/>
    <m/>
    <m/>
    <m/>
    <m/>
    <m/>
    <n v="420"/>
    <n v="619850.29949999985"/>
    <x v="0"/>
    <n v="330"/>
    <n v="111183.95049999996"/>
    <x v="0"/>
    <n v="750"/>
    <n v="731034.24999999977"/>
  </r>
  <r>
    <d v="2021-12-10T00:00:00"/>
    <n v="12"/>
    <x v="2"/>
    <s v="INV00000169"/>
    <s v="C00000020"/>
    <x v="20"/>
    <x v="82"/>
    <n v="8.6999999999999993"/>
    <n v="225"/>
    <m/>
    <n v="1957.4999999999998"/>
    <n v="9.3000000000000007"/>
    <n v="6.8965517241379476E-2"/>
    <n v="0.60000000000000142"/>
    <n v="135.00000000000031"/>
    <m/>
    <m/>
    <m/>
    <m/>
    <m/>
    <m/>
    <m/>
    <n v="9787.4999999999982"/>
    <n v="629637.79949999985"/>
    <x v="6"/>
    <n v="675.00000000000159"/>
    <n v="111858.95049999996"/>
    <x v="0"/>
    <n v="10462.5"/>
    <n v="741496.74999999977"/>
  </r>
  <r>
    <d v="2021-12-10T00:00:00"/>
    <n v="12"/>
    <x v="2"/>
    <s v="INV00000169"/>
    <s v="C00000020"/>
    <x v="20"/>
    <x v="60"/>
    <n v="7.7"/>
    <n v="60"/>
    <m/>
    <n v="462"/>
    <n v="9.5"/>
    <n v="0.23376623376623373"/>
    <n v="1.7999999999999998"/>
    <n v="107.99999999999999"/>
    <m/>
    <m/>
    <m/>
    <m/>
    <m/>
    <m/>
    <m/>
    <n v="2772"/>
    <n v="632409.79949999985"/>
    <x v="1"/>
    <n v="647.99999999999989"/>
    <n v="112506.95049999996"/>
    <x v="0"/>
    <n v="3420"/>
    <n v="744916.74999999977"/>
  </r>
  <r>
    <d v="2021-12-10T00:00:00"/>
    <n v="12"/>
    <x v="2"/>
    <s v="INV00000169"/>
    <s v="C00000020"/>
    <x v="20"/>
    <x v="70"/>
    <n v="6.8"/>
    <n v="45"/>
    <m/>
    <n v="306"/>
    <n v="9"/>
    <n v="0.3235294117647059"/>
    <n v="2.2000000000000002"/>
    <n v="99.000000000000014"/>
    <m/>
    <m/>
    <m/>
    <m/>
    <m/>
    <m/>
    <m/>
    <n v="2142"/>
    <n v="634551.79949999985"/>
    <x v="9"/>
    <n v="693.00000000000011"/>
    <n v="113199.95049999996"/>
    <x v="0"/>
    <n v="2835"/>
    <n v="747751.74999999977"/>
  </r>
  <r>
    <d v="2021-12-10T00:00:00"/>
    <n v="12"/>
    <x v="2"/>
    <s v="INV0000016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634714.29949999985"/>
    <x v="6"/>
    <n v="150"/>
    <n v="113349.95049999996"/>
    <x v="0"/>
    <n v="312.5"/>
    <n v="748064.24999999977"/>
  </r>
  <r>
    <d v="2021-12-10T00:00:00"/>
    <n v="12"/>
    <x v="2"/>
    <s v="INV0000016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35414.29949999985"/>
    <x v="0"/>
    <n v="300"/>
    <n v="113649.95049999996"/>
    <x v="0"/>
    <n v="1000"/>
    <n v="749064.24999999977"/>
  </r>
  <r>
    <d v="2021-12-10T00:00:00"/>
    <n v="12"/>
    <x v="2"/>
    <s v="INV00000169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35544.29949999985"/>
    <x v="2"/>
    <n v="40"/>
    <n v="113689.95049999996"/>
    <x v="0"/>
    <n v="170"/>
    <n v="749234.24999999977"/>
  </r>
  <r>
    <d v="2021-12-10T00:00:00"/>
    <n v="12"/>
    <x v="2"/>
    <s v="INV00000169"/>
    <s v="C00000020"/>
    <x v="20"/>
    <x v="83"/>
    <n v="8.4700000000000006"/>
    <n v="51"/>
    <m/>
    <n v="432"/>
    <n v="9.5"/>
    <n v="0.12160566706021243"/>
    <n v="1.0299999999999994"/>
    <n v="52.5"/>
    <m/>
    <m/>
    <m/>
    <m/>
    <m/>
    <m/>
    <m/>
    <n v="432"/>
    <n v="635976.29949999985"/>
    <x v="0"/>
    <n v="52.5"/>
    <n v="113742.45049999996"/>
    <x v="0"/>
    <n v="484.5"/>
    <n v="749718.74999999977"/>
  </r>
  <r>
    <d v="2021-12-15T00:00:00"/>
    <n v="12"/>
    <x v="2"/>
    <s v="INV00000170"/>
    <s v="C00000010"/>
    <x v="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6006"/>
    <n v="641982.29949999985"/>
    <x v="3"/>
    <n v="65.999999999999773"/>
    <n v="113808.45049999996"/>
    <x v="0"/>
    <n v="6072"/>
    <n v="755790.74999999977"/>
  </r>
  <r>
    <d v="2021-12-15T00:00:00"/>
    <n v="12"/>
    <x v="2"/>
    <s v="INV0000017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5741.9999999999991"/>
    <n v="647724.29949999985"/>
    <x v="3"/>
    <n v="330"/>
    <n v="114138.45049999996"/>
    <x v="0"/>
    <n v="6071.9999999999991"/>
    <n v="761862.74999999977"/>
  </r>
  <r>
    <d v="2021-12-15T00:00:00"/>
    <n v="12"/>
    <x v="2"/>
    <s v="INV00000171"/>
    <s v="C00000004"/>
    <x v="3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49638.29949999985"/>
    <x v="0"/>
    <n v="110"/>
    <n v="114248.45049999996"/>
    <x v="0"/>
    <n v="2023.9999999999998"/>
    <n v="763886.74999999977"/>
  </r>
  <r>
    <d v="2021-12-15T00:00:00"/>
    <n v="12"/>
    <x v="2"/>
    <s v="INV00000171"/>
    <s v="C00000004"/>
    <x v="3"/>
    <x v="51"/>
    <n v="9"/>
    <n v="220"/>
    <m/>
    <n v="1980"/>
    <n v="9.1999999999999993"/>
    <n v="2.2222222222222143E-2"/>
    <n v="0.19999999999999929"/>
    <n v="43.999999999999844"/>
    <m/>
    <m/>
    <m/>
    <m/>
    <m/>
    <m/>
    <m/>
    <n v="7920"/>
    <n v="657558.29949999985"/>
    <x v="5"/>
    <n v="175.99999999999937"/>
    <n v="114424.45049999996"/>
    <x v="0"/>
    <n v="8095.9999999999991"/>
    <n v="771982.74999999977"/>
  </r>
  <r>
    <d v="2021-12-15T00:00:00"/>
    <n v="12"/>
    <x v="2"/>
    <s v="INV00000171"/>
    <s v="C00000004"/>
    <x v="3"/>
    <x v="84"/>
    <n v="9"/>
    <n v="220"/>
    <m/>
    <n v="1980"/>
    <n v="9.1999999999999993"/>
    <n v="2.2222222222222143E-2"/>
    <n v="0.19999999999999929"/>
    <n v="43.999999999999844"/>
    <m/>
    <m/>
    <m/>
    <m/>
    <m/>
    <m/>
    <m/>
    <n v="1980"/>
    <n v="659538.29949999985"/>
    <x v="0"/>
    <n v="43.999999999999844"/>
    <n v="114468.45049999996"/>
    <x v="0"/>
    <n v="2023.9999999999998"/>
    <n v="774006.74999999977"/>
  </r>
  <r>
    <d v="2021-12-15T00:00:00"/>
    <n v="12"/>
    <x v="2"/>
    <s v="INV00000171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659798.29949999985"/>
    <x v="5"/>
    <n v="80"/>
    <n v="114548.45049999996"/>
    <x v="0"/>
    <n v="340"/>
    <n v="774346.74999999977"/>
  </r>
  <r>
    <d v="2021-12-16T00:00:00"/>
    <n v="12"/>
    <x v="2"/>
    <s v="INV0000017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660143.29949999985"/>
    <x v="0"/>
    <n v="45"/>
    <n v="114593.45049999996"/>
    <x v="0"/>
    <n v="390"/>
    <n v="774736.74999999977"/>
  </r>
  <r>
    <d v="2021-12-20T00:00:00"/>
    <n v="12"/>
    <x v="2"/>
    <s v="INV00000173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6006"/>
    <n v="666149.29949999985"/>
    <x v="3"/>
    <n v="264.00000000000023"/>
    <n v="114857.45049999996"/>
    <x v="0"/>
    <n v="6270"/>
    <n v="781006.74999999977"/>
  </r>
  <r>
    <d v="2021-12-20T00:00:00"/>
    <n v="12"/>
    <x v="2"/>
    <s v="INV0000017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66849.29949999985"/>
    <x v="0"/>
    <n v="300"/>
    <n v="115157.45049999996"/>
    <x v="0"/>
    <n v="1000"/>
    <n v="782006.74999999977"/>
  </r>
  <r>
    <d v="2021-12-20T00:00:00"/>
    <n v="12"/>
    <x v="2"/>
    <s v="INV00000173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66946.79949999985"/>
    <x v="3"/>
    <n v="90"/>
    <n v="115247.45049999996"/>
    <x v="0"/>
    <n v="187.5"/>
    <n v="782194.24999999977"/>
  </r>
  <r>
    <d v="2021-12-21T00:00:00"/>
    <n v="12"/>
    <x v="2"/>
    <s v="INV00000174"/>
    <s v="C00000004"/>
    <x v="3"/>
    <x v="85"/>
    <n v="7.3"/>
    <n v="54"/>
    <m/>
    <n v="394.2"/>
    <n v="9.5"/>
    <n v="0.30136986301369867"/>
    <n v="2.2000000000000002"/>
    <n v="118.80000000000001"/>
    <m/>
    <m/>
    <m/>
    <m/>
    <m/>
    <m/>
    <m/>
    <n v="394.2"/>
    <n v="667340.9994999998"/>
    <x v="0"/>
    <n v="118.80000000000001"/>
    <n v="115366.25049999997"/>
    <x v="0"/>
    <n v="513"/>
    <n v="782707.24999999977"/>
  </r>
  <r>
    <d v="2021-12-21T00:00:00"/>
    <n v="12"/>
    <x v="2"/>
    <s v="INV00000174"/>
    <s v="C00000004"/>
    <x v="3"/>
    <x v="86"/>
    <n v="9.3000000000000007"/>
    <n v="64"/>
    <m/>
    <n v="595.20000000000005"/>
    <n v="9.8000000000000007"/>
    <n v="5.3763440860215048E-2"/>
    <n v="0.5"/>
    <n v="32"/>
    <m/>
    <m/>
    <m/>
    <m/>
    <m/>
    <m/>
    <m/>
    <n v="2380.8000000000002"/>
    <n v="669721.79949999985"/>
    <x v="5"/>
    <n v="128"/>
    <n v="115494.25049999997"/>
    <x v="0"/>
    <n v="2508.8000000000002"/>
    <n v="785216.04999999981"/>
  </r>
  <r>
    <d v="2021-12-22T00:00:00"/>
    <n v="12"/>
    <x v="2"/>
    <s v="INV00000175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2002"/>
    <n v="671723.79949999985"/>
    <x v="0"/>
    <n v="88.000000000000085"/>
    <n v="115582.25049999997"/>
    <x v="0"/>
    <n v="2090"/>
    <n v="787306.04999999981"/>
  </r>
  <r>
    <d v="2021-12-22T00:00:00"/>
    <n v="12"/>
    <x v="2"/>
    <s v="INV00000175"/>
    <s v="C00000020"/>
    <x v="20"/>
    <x v="15"/>
    <n v="9"/>
    <n v="220"/>
    <m/>
    <n v="1980"/>
    <n v="9.5"/>
    <n v="5.5555555555555552E-2"/>
    <n v="0.5"/>
    <n v="110"/>
    <m/>
    <m/>
    <m/>
    <m/>
    <m/>
    <m/>
    <m/>
    <n v="3960"/>
    <n v="675683.79949999985"/>
    <x v="2"/>
    <n v="220"/>
    <n v="115802.25049999997"/>
    <x v="0"/>
    <n v="4180"/>
    <n v="791486.04999999981"/>
  </r>
  <r>
    <d v="2021-12-22T00:00:00"/>
    <n v="12"/>
    <x v="2"/>
    <s v="INV0000017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76383.79949999985"/>
    <x v="0"/>
    <n v="300"/>
    <n v="116102.25049999997"/>
    <x v="0"/>
    <n v="1000"/>
    <n v="792486.04999999981"/>
  </r>
  <r>
    <d v="2021-12-22T00:00:00"/>
    <n v="12"/>
    <x v="2"/>
    <s v="INV0000017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76481.29949999985"/>
    <x v="3"/>
    <n v="90"/>
    <n v="116192.25049999997"/>
    <x v="0"/>
    <n v="187.5"/>
    <n v="792673.54999999981"/>
  </r>
  <r>
    <d v="2021-12-22T00:00:00"/>
    <n v="12"/>
    <x v="2"/>
    <s v="INV00000175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2900.8"/>
    <n v="679382.09949999989"/>
    <x v="8"/>
    <n v="207.19999999999979"/>
    <n v="116399.45049999996"/>
    <x v="0"/>
    <n v="3108"/>
    <n v="795781.54999999981"/>
  </r>
  <r>
    <d v="2021-12-24T00:00:00"/>
    <n v="12"/>
    <x v="2"/>
    <s v="INV00000176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107.29949999985"/>
    <x v="2"/>
    <n v="51.799999999999947"/>
    <n v="116451.25049999997"/>
    <x v="0"/>
    <n v="777"/>
    <n v="796558.54999999981"/>
  </r>
  <r>
    <d v="2021-12-27T00:00:00"/>
    <n v="12"/>
    <x v="2"/>
    <s v="INV00000177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832.4994999998"/>
    <x v="2"/>
    <n v="51.799999999999947"/>
    <n v="116503.05049999997"/>
    <x v="0"/>
    <n v="777"/>
    <n v="797335.54999999981"/>
  </r>
  <r>
    <d v="2021-12-27T00:00:00"/>
    <n v="12"/>
    <x v="2"/>
    <s v="INV00000177"/>
    <s v="C00000020"/>
    <x v="20"/>
    <x v="40"/>
    <n v="5.3"/>
    <n v="40"/>
    <m/>
    <n v="212"/>
    <n v="7.5"/>
    <n v="0.41509433962264158"/>
    <n v="2.2000000000000002"/>
    <n v="88"/>
    <m/>
    <m/>
    <m/>
    <m/>
    <m/>
    <m/>
    <m/>
    <n v="212"/>
    <n v="681044.4994999998"/>
    <x v="0"/>
    <n v="88"/>
    <n v="116591.05049999997"/>
    <x v="0"/>
    <n v="300"/>
    <n v="797635.54999999981"/>
  </r>
  <r>
    <d v="2021-12-28T00:00:00"/>
    <n v="12"/>
    <x v="2"/>
    <s v="INV00000178"/>
    <s v="C00000001"/>
    <x v="0"/>
    <x v="15"/>
    <n v="9"/>
    <n v="220"/>
    <m/>
    <n v="1980"/>
    <n v="9.4"/>
    <n v="4.4444444444444481E-2"/>
    <n v="0.40000000000000036"/>
    <n v="88.000000000000085"/>
    <m/>
    <m/>
    <m/>
    <m/>
    <m/>
    <m/>
    <m/>
    <n v="3960"/>
    <n v="685004.4994999998"/>
    <x v="2"/>
    <n v="176.00000000000017"/>
    <n v="116767.05049999997"/>
    <x v="0"/>
    <n v="4136"/>
    <n v="801771.54999999981"/>
  </r>
  <r>
    <d v="2021-12-28T00:00:00"/>
    <n v="12"/>
    <x v="2"/>
    <s v="INV00000178"/>
    <s v="C00000001"/>
    <x v="0"/>
    <x v="88"/>
    <n v="8.8000000000000007"/>
    <n v="30"/>
    <m/>
    <n v="264"/>
    <n v="9.6999999999999993"/>
    <n v="0.1022727272727271"/>
    <n v="0.89999999999999858"/>
    <n v="26.999999999999957"/>
    <m/>
    <m/>
    <m/>
    <m/>
    <m/>
    <m/>
    <m/>
    <n v="1320"/>
    <n v="686324.4994999998"/>
    <x v="6"/>
    <n v="134.99999999999977"/>
    <n v="116902.05049999997"/>
    <x v="0"/>
    <n v="1454.9999999999998"/>
    <n v="803226.54999999981"/>
  </r>
  <r>
    <d v="2021-12-30T00:00:00"/>
    <n v="12"/>
    <x v="2"/>
    <s v="INV00000179"/>
    <s v="C00000020"/>
    <x v="20"/>
    <x v="15"/>
    <n v="9"/>
    <n v="220"/>
    <m/>
    <n v="1980"/>
    <n v="9.5"/>
    <n v="5.5555555555555552E-2"/>
    <n v="0.5"/>
    <n v="110"/>
    <m/>
    <m/>
    <m/>
    <m/>
    <m/>
    <m/>
    <m/>
    <n v="1980"/>
    <n v="688304.4994999998"/>
    <x v="0"/>
    <n v="110"/>
    <n v="117012.05049999997"/>
    <x v="0"/>
    <n v="2090"/>
    <n v="805316.54999999981"/>
  </r>
  <r>
    <d v="2021-12-30T00:00:00"/>
    <n v="12"/>
    <x v="2"/>
    <s v="INV00000179"/>
    <s v="C00000020"/>
    <x v="20"/>
    <x v="15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7744.0000000000009"/>
    <n v="696048.4994999998"/>
    <x v="5"/>
    <n v="615.99999999999932"/>
    <n v="117628.05049999997"/>
    <x v="0"/>
    <n v="8360"/>
    <n v="813676.54999999981"/>
  </r>
  <r>
    <d v="2021-12-30T00:00:00"/>
    <n v="12"/>
    <x v="2"/>
    <s v="INV00000179"/>
    <s v="C00000020"/>
    <x v="20"/>
    <x v="88"/>
    <n v="8.8000000000000007"/>
    <n v="30"/>
    <m/>
    <n v="264"/>
    <n v="9.8000000000000007"/>
    <n v="0.11363636363636363"/>
    <n v="1"/>
    <n v="30"/>
    <m/>
    <m/>
    <m/>
    <m/>
    <m/>
    <m/>
    <m/>
    <n v="3960"/>
    <n v="700008.4994999998"/>
    <x v="12"/>
    <n v="450"/>
    <n v="118078.05049999997"/>
    <x v="0"/>
    <n v="4410"/>
    <n v="818086.54999999981"/>
  </r>
  <r>
    <d v="2021-12-30T00:00:00"/>
    <n v="12"/>
    <x v="2"/>
    <s v="INV00000179"/>
    <s v="C00000020"/>
    <x v="20"/>
    <x v="89"/>
    <n v="6.8"/>
    <n v="45"/>
    <m/>
    <n v="306"/>
    <n v="7.8"/>
    <n v="0.14705882352941177"/>
    <n v="1"/>
    <n v="45"/>
    <m/>
    <m/>
    <m/>
    <m/>
    <m/>
    <m/>
    <m/>
    <n v="2448"/>
    <n v="702456.4994999998"/>
    <x v="8"/>
    <n v="360"/>
    <n v="118438.05049999997"/>
    <x v="0"/>
    <n v="2808"/>
    <n v="820894.54999999981"/>
  </r>
  <r>
    <d v="2021-12-30T00:00:00"/>
    <n v="12"/>
    <x v="2"/>
    <s v="INV0000017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702618.9994999998"/>
    <x v="6"/>
    <n v="150"/>
    <n v="118588.05049999997"/>
    <x v="0"/>
    <n v="312.5"/>
    <n v="821207.04999999981"/>
  </r>
  <r>
    <d v="2021-12-30T00:00:00"/>
    <n v="12"/>
    <x v="2"/>
    <s v="INV0000017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703318.9994999998"/>
    <x v="0"/>
    <n v="300"/>
    <n v="118888.05049999997"/>
    <x v="0"/>
    <n v="1000"/>
    <n v="822207.04999999981"/>
  </r>
  <r>
    <d v="2021-12-30T00:00:00"/>
    <n v="12"/>
    <x v="2"/>
    <s v="INV00000179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703578.9994999998"/>
    <x v="5"/>
    <n v="80"/>
    <n v="118968.05049999997"/>
    <x v="0"/>
    <n v="340"/>
    <n v="822547.04999999981"/>
  </r>
  <r>
    <d v="2021-12-31T00:00:00"/>
    <n v="12"/>
    <x v="2"/>
    <s v="INV0000018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7655.9999999999991"/>
    <n v="711234.9994999998"/>
    <x v="5"/>
    <n v="440"/>
    <n v="119408.05049999997"/>
    <x v="0"/>
    <n v="8095.9999999999991"/>
    <n v="830643.04999999981"/>
  </r>
  <r>
    <d v="2021-12-31T00:00:00"/>
    <n v="12"/>
    <x v="2"/>
    <s v="INV00000180"/>
    <s v="C00000010"/>
    <x v="9"/>
    <x v="15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13170.9994999998"/>
    <x v="0"/>
    <n v="87.999999999999687"/>
    <n v="119496.05049999997"/>
    <x v="0"/>
    <n v="2024"/>
    <n v="832667.04999999981"/>
  </r>
  <r>
    <d v="2021-12-31T00:00:00"/>
    <n v="12"/>
    <x v="2"/>
    <s v="INV00000181"/>
    <s v="C00000019"/>
    <x v="19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3827.9999999999995"/>
    <n v="716998.9994999998"/>
    <x v="2"/>
    <n v="308.00000000000045"/>
    <n v="119804.05049999997"/>
    <x v="0"/>
    <n v="4136"/>
    <n v="836803.04999999981"/>
  </r>
  <r>
    <d v="2021-12-31T00:00:00"/>
    <n v="12"/>
    <x v="2"/>
    <s v="INV00000181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717128.9994999998"/>
    <x v="5"/>
    <n v="120"/>
    <n v="119924.05049999997"/>
    <x v="0"/>
    <n v="250"/>
    <n v="837053.04999999981"/>
  </r>
  <r>
    <d v="2021-12-31T00:00:00"/>
    <n v="12"/>
    <x v="2"/>
    <s v="INV00000181"/>
    <s v="C00000019"/>
    <x v="19"/>
    <x v="4"/>
    <n v="16.5"/>
    <n v="5"/>
    <m/>
    <n v="82.5"/>
    <n v="21"/>
    <n v="0.27272727272727271"/>
    <n v="4.5"/>
    <n v="22.5"/>
    <m/>
    <m/>
    <m/>
    <m/>
    <m/>
    <m/>
    <m/>
    <n v="82.5"/>
    <n v="717211.4994999998"/>
    <x v="0"/>
    <n v="22.5"/>
    <n v="119946.55049999997"/>
    <x v="0"/>
    <n v="105"/>
    <n v="837158.04999999981"/>
  </r>
  <r>
    <d v="2021-12-31T00:00:00"/>
    <n v="12"/>
    <x v="2"/>
    <s v="INV00000181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717643.4994999998"/>
    <x v="0"/>
    <n v="91.799999999999955"/>
    <n v="120038.35049999997"/>
    <x v="0"/>
    <n v="523.79999999999995"/>
    <n v="837681.84999999974"/>
  </r>
  <r>
    <d v="2022-01-03T00:00:00"/>
    <n v="1"/>
    <x v="3"/>
    <s v="INV00000182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723451.4994999998"/>
    <x v="3"/>
    <n v="461.99999999999949"/>
    <n v="120500.35049999997"/>
    <x v="7"/>
    <n v="6270"/>
    <n v="843951.84999999974"/>
  </r>
  <r>
    <d v="2022-01-03T00:00:00"/>
    <n v="1"/>
    <x v="3"/>
    <s v="INV00000182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116"/>
    <n v="724567.4994999998"/>
    <x v="5"/>
    <n v="60"/>
    <n v="120560.35049999997"/>
    <x v="7"/>
    <n v="1176"/>
    <n v="845127.84999999974"/>
  </r>
  <r>
    <d v="2022-01-03T00:00:00"/>
    <n v="1"/>
    <x v="3"/>
    <s v="INV00000182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25179.4994999998"/>
    <x v="2"/>
    <n v="90"/>
    <n v="120650.35049999997"/>
    <x v="7"/>
    <n v="702"/>
    <n v="845829.84999999974"/>
  </r>
  <r>
    <d v="2022-01-03T00:00:00"/>
    <n v="1"/>
    <x v="3"/>
    <s v="INV00000182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25244.4994999998"/>
    <x v="2"/>
    <n v="60"/>
    <n v="120710.35049999997"/>
    <x v="7"/>
    <n v="125"/>
    <n v="845954.84999999974"/>
  </r>
  <r>
    <d v="2022-01-06T00:00:00"/>
    <n v="1"/>
    <x v="3"/>
    <s v="INV00000183"/>
    <s v="C00000019"/>
    <x v="19"/>
    <x v="72"/>
    <n v="40"/>
    <n v="1"/>
    <m/>
    <n v="40"/>
    <n v="60"/>
    <n v="0.5"/>
    <n v="20"/>
    <n v="20"/>
    <m/>
    <m/>
    <m/>
    <m/>
    <m/>
    <m/>
    <m/>
    <n v="240"/>
    <n v="725484.4994999998"/>
    <x v="1"/>
    <n v="120"/>
    <n v="120830.35049999997"/>
    <x v="7"/>
    <n v="360"/>
    <n v="846314.84999999974"/>
  </r>
  <r>
    <d v="2022-01-06T00:00:00"/>
    <n v="1"/>
    <x v="3"/>
    <s v="INV00000183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726094.4994999998"/>
    <x v="2"/>
    <n v="110"/>
    <n v="120940.35049999997"/>
    <x v="7"/>
    <n v="720"/>
    <n v="847034.84999999974"/>
  </r>
  <r>
    <d v="2022-01-07T00:00:00"/>
    <n v="1"/>
    <x v="3"/>
    <s v="INV00000184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837"/>
    <n v="726931.4994999998"/>
    <x v="3"/>
    <n v="45"/>
    <n v="120985.35049999997"/>
    <x v="7"/>
    <n v="882"/>
    <n v="847916.84999999974"/>
  </r>
  <r>
    <d v="2022-01-07T00:00:00"/>
    <n v="1"/>
    <x v="3"/>
    <s v="INV00000184"/>
    <s v="C00000020"/>
    <x v="20"/>
    <x v="89"/>
    <n v="6.8"/>
    <n v="45"/>
    <m/>
    <n v="306"/>
    <n v="7.8"/>
    <n v="0.14705882352941177"/>
    <n v="1"/>
    <n v="45"/>
    <m/>
    <m/>
    <m/>
    <m/>
    <m/>
    <m/>
    <m/>
    <n v="306"/>
    <n v="727237.4994999998"/>
    <x v="0"/>
    <n v="45"/>
    <n v="121030.35049999997"/>
    <x v="7"/>
    <n v="351"/>
    <n v="848267.84999999974"/>
  </r>
  <r>
    <d v="2022-01-08T00:00:00"/>
    <n v="1"/>
    <x v="3"/>
    <s v="INV00000185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3872.0000000000005"/>
    <n v="731109.4994999998"/>
    <x v="2"/>
    <n v="307.99999999999966"/>
    <n v="121338.35049999997"/>
    <x v="7"/>
    <n v="4180"/>
    <n v="852447.84999999974"/>
  </r>
  <r>
    <d v="2022-01-08T00:00:00"/>
    <n v="1"/>
    <x v="3"/>
    <s v="INV00000185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953"/>
    <n v="733062.4994999998"/>
    <x v="9"/>
    <n v="105"/>
    <n v="121443.35049999997"/>
    <x v="7"/>
    <n v="2058"/>
    <n v="854505.84999999974"/>
  </r>
  <r>
    <d v="2022-01-08T00:00:00"/>
    <n v="1"/>
    <x v="3"/>
    <s v="INV00000185"/>
    <s v="C00000020"/>
    <x v="20"/>
    <x v="40"/>
    <n v="5.3"/>
    <n v="40"/>
    <m/>
    <n v="212"/>
    <n v="7.8"/>
    <n v="0.47169811320754718"/>
    <n v="2.5"/>
    <n v="100"/>
    <m/>
    <m/>
    <m/>
    <m/>
    <m/>
    <m/>
    <m/>
    <n v="212"/>
    <n v="733274.4994999998"/>
    <x v="0"/>
    <n v="100"/>
    <n v="121543.35049999997"/>
    <x v="7"/>
    <n v="312"/>
    <n v="854817.84999999974"/>
  </r>
  <r>
    <d v="2022-01-08T00:00:00"/>
    <n v="1"/>
    <x v="3"/>
    <s v="INV00000185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33886.4994999998"/>
    <x v="2"/>
    <n v="90"/>
    <n v="121633.35049999997"/>
    <x v="7"/>
    <n v="702"/>
    <n v="855519.84999999974"/>
  </r>
  <r>
    <d v="2022-01-08T00:00:00"/>
    <n v="1"/>
    <x v="3"/>
    <s v="INV00000185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33951.4994999998"/>
    <x v="2"/>
    <n v="60"/>
    <n v="121693.35049999997"/>
    <x v="7"/>
    <n v="125"/>
    <n v="855644.84999999974"/>
  </r>
  <r>
    <d v="2022-01-10T00:00:00"/>
    <n v="1"/>
    <x v="3"/>
    <s v="INV00000186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5808.0000000000009"/>
    <n v="739759.4994999998"/>
    <x v="3"/>
    <n v="527.99999999999932"/>
    <n v="122221.35049999997"/>
    <x v="7"/>
    <n v="6336"/>
    <n v="861980.84999999974"/>
  </r>
  <r>
    <d v="2022-01-10T00:00:00"/>
    <n v="1"/>
    <x v="3"/>
    <s v="INV00000186"/>
    <s v="C00000003"/>
    <x v="2"/>
    <x v="91"/>
    <n v="9"/>
    <n v="30"/>
    <m/>
    <n v="270"/>
    <n v="10.3"/>
    <n v="0.14444444444444451"/>
    <n v="1.3000000000000007"/>
    <n v="39.000000000000021"/>
    <m/>
    <m/>
    <m/>
    <m/>
    <m/>
    <m/>
    <m/>
    <n v="270"/>
    <n v="740029.4994999998"/>
    <x v="0"/>
    <n v="39.000000000000021"/>
    <n v="122260.35049999997"/>
    <x v="7"/>
    <n v="309"/>
    <n v="862289.84999999974"/>
  </r>
  <r>
    <d v="2022-01-10T00:00:00"/>
    <n v="1"/>
    <x v="3"/>
    <s v="INV00000186"/>
    <s v="C00000003"/>
    <x v="2"/>
    <x v="4"/>
    <n v="16.5"/>
    <n v="5"/>
    <m/>
    <n v="82.5"/>
    <n v="20"/>
    <n v="0.21212121212121213"/>
    <n v="3.5"/>
    <n v="17.5"/>
    <m/>
    <m/>
    <m/>
    <m/>
    <m/>
    <m/>
    <m/>
    <n v="82.5"/>
    <n v="740111.9994999998"/>
    <x v="0"/>
    <n v="17.5"/>
    <n v="122277.85049999997"/>
    <x v="7"/>
    <n v="100"/>
    <n v="862389.84999999974"/>
  </r>
  <r>
    <d v="2022-01-10T00:00:00"/>
    <n v="1"/>
    <x v="3"/>
    <s v="INV00000186"/>
    <s v="C00000003"/>
    <x v="2"/>
    <x v="4"/>
    <n v="18"/>
    <n v="5"/>
    <m/>
    <n v="90"/>
    <n v="20"/>
    <n v="0.1111111111111111"/>
    <n v="2"/>
    <n v="10"/>
    <m/>
    <m/>
    <m/>
    <m/>
    <m/>
    <m/>
    <m/>
    <n v="450"/>
    <n v="740561.9994999998"/>
    <x v="6"/>
    <n v="50"/>
    <n v="122327.85049999997"/>
    <x v="7"/>
    <n v="500"/>
    <n v="862889.84999999974"/>
  </r>
  <r>
    <d v="2022-01-10T00:00:00"/>
    <n v="1"/>
    <x v="3"/>
    <s v="INV0000018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740617.9994999998"/>
    <x v="2"/>
    <n v="34"/>
    <n v="122361.85049999997"/>
    <x v="7"/>
    <n v="90"/>
    <n v="862979.84999999974"/>
  </r>
  <r>
    <d v="2022-01-11T00:00:00"/>
    <n v="1"/>
    <x v="3"/>
    <s v="INV00000187"/>
    <s v="C00000010"/>
    <x v="9"/>
    <x v="92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7744.0000000000009"/>
    <n v="748361.9994999998"/>
    <x v="5"/>
    <n v="351.99999999999875"/>
    <n v="122713.85049999997"/>
    <x v="7"/>
    <n v="8096"/>
    <n v="871075.84999999974"/>
  </r>
  <r>
    <d v="2022-01-11T00:00:00"/>
    <n v="1"/>
    <x v="3"/>
    <s v="INV00000187"/>
    <s v="C00000010"/>
    <x v="9"/>
    <x v="93"/>
    <n v="9"/>
    <n v="30"/>
    <m/>
    <n v="270"/>
    <n v="9.5"/>
    <n v="5.5555555555555552E-2"/>
    <n v="0.5"/>
    <n v="15"/>
    <m/>
    <m/>
    <m/>
    <m/>
    <m/>
    <m/>
    <m/>
    <n v="5400"/>
    <n v="753761.9994999998"/>
    <x v="14"/>
    <n v="300"/>
    <n v="123013.85049999997"/>
    <x v="7"/>
    <n v="5700"/>
    <n v="876775.84999999974"/>
  </r>
  <r>
    <d v="2022-01-11T00:00:00"/>
    <n v="1"/>
    <x v="3"/>
    <s v="INV00000187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754086.9994999998"/>
    <x v="7"/>
    <n v="225.00000000000003"/>
    <n v="123238.85049999997"/>
    <x v="7"/>
    <n v="550"/>
    <n v="877325.84999999974"/>
  </r>
  <r>
    <d v="2022-01-11T00:00:00"/>
    <n v="1"/>
    <x v="3"/>
    <s v="INV00000187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754346.9994999998"/>
    <x v="5"/>
    <n v="80"/>
    <n v="123318.85049999997"/>
    <x v="7"/>
    <n v="340"/>
    <n v="877665.84999999974"/>
  </r>
  <r>
    <d v="2022-01-11T00:00:00"/>
    <n v="1"/>
    <x v="3"/>
    <s v="INV00000187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754636.9994999998"/>
    <x v="0"/>
    <n v="150"/>
    <n v="123468.85049999997"/>
    <x v="7"/>
    <n v="440"/>
    <n v="878105.84999999974"/>
  </r>
  <r>
    <d v="2022-01-11T00:00:00"/>
    <n v="1"/>
    <x v="3"/>
    <s v="INV00000187"/>
    <s v="C00000010"/>
    <x v="9"/>
    <x v="50"/>
    <n v="42"/>
    <n v="1"/>
    <m/>
    <n v="42"/>
    <n v="55"/>
    <n v="0.30952380952380953"/>
    <n v="13"/>
    <n v="13"/>
    <m/>
    <m/>
    <m/>
    <m/>
    <m/>
    <m/>
    <m/>
    <n v="168"/>
    <n v="754804.9994999998"/>
    <x v="5"/>
    <n v="52"/>
    <n v="123520.85049999997"/>
    <x v="7"/>
    <n v="220"/>
    <n v="878325.84999999974"/>
  </r>
  <r>
    <d v="2022-01-13T00:00:00"/>
    <n v="1"/>
    <x v="3"/>
    <s v="INV00000188"/>
    <s v="C00000019"/>
    <x v="19"/>
    <x v="51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758676.9994999998"/>
    <x v="2"/>
    <n v="263.99999999999983"/>
    <n v="123784.85049999997"/>
    <x v="7"/>
    <n v="4136"/>
    <n v="882461.84999999974"/>
  </r>
  <r>
    <d v="2022-01-13T00:00:00"/>
    <n v="1"/>
    <x v="3"/>
    <s v="INV00000188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864"/>
    <n v="759540.9994999998"/>
    <x v="2"/>
    <n v="183.59999999999991"/>
    <n v="123968.45049999998"/>
    <x v="7"/>
    <n v="1047.5999999999999"/>
    <n v="883509.44999999972"/>
  </r>
  <r>
    <d v="2022-01-13T00:00:00"/>
    <n v="1"/>
    <x v="3"/>
    <s v="INV00000189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5488.000000000002"/>
    <n v="775028.9994999998"/>
    <x v="8"/>
    <n v="1231.9999999999986"/>
    <n v="125200.45049999998"/>
    <x v="7"/>
    <n v="16720"/>
    <n v="900229.44999999972"/>
  </r>
  <r>
    <d v="2022-01-13T00:00:00"/>
    <n v="1"/>
    <x v="3"/>
    <s v="INV00000189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808"/>
    <n v="780836.9994999998"/>
    <x v="13"/>
    <n v="660"/>
    <n v="125860.45049999998"/>
    <x v="7"/>
    <n v="6468"/>
    <n v="906697.44999999972"/>
  </r>
  <r>
    <d v="2022-01-13T00:00:00"/>
    <n v="1"/>
    <x v="3"/>
    <s v="INV00000189"/>
    <s v="C00000020"/>
    <x v="20"/>
    <x v="95"/>
    <n v="6.3"/>
    <n v="45"/>
    <m/>
    <n v="283.5"/>
    <n v="7.8"/>
    <n v="0.23809523809523811"/>
    <n v="1.5"/>
    <n v="67.5"/>
    <m/>
    <m/>
    <m/>
    <m/>
    <m/>
    <m/>
    <m/>
    <n v="3118.5"/>
    <n v="783955.4994999998"/>
    <x v="13"/>
    <n v="742.5"/>
    <n v="126602.95049999998"/>
    <x v="7"/>
    <n v="3861"/>
    <n v="910558.44999999972"/>
  </r>
  <r>
    <d v="2022-01-13T00:00:00"/>
    <n v="1"/>
    <x v="3"/>
    <s v="INV00000189"/>
    <s v="C00000020"/>
    <x v="20"/>
    <x v="76"/>
    <n v="7"/>
    <n v="25"/>
    <m/>
    <n v="175"/>
    <n v="40"/>
    <n v="4.7142857142857144"/>
    <n v="33"/>
    <n v="825"/>
    <m/>
    <m/>
    <m/>
    <m/>
    <m/>
    <m/>
    <m/>
    <n v="175"/>
    <n v="784130.4994999998"/>
    <x v="0"/>
    <n v="825"/>
    <n v="127427.95049999998"/>
    <x v="7"/>
    <n v="1000"/>
    <n v="911558.44999999972"/>
  </r>
  <r>
    <d v="2022-01-13T00:00:00"/>
    <n v="1"/>
    <x v="3"/>
    <s v="INV00000189"/>
    <s v="C00000020"/>
    <x v="20"/>
    <x v="12"/>
    <n v="1.3"/>
    <n v="25"/>
    <m/>
    <n v="32.5"/>
    <n v="2.5"/>
    <n v="0.92307692307692302"/>
    <n v="1.2"/>
    <n v="30"/>
    <m/>
    <m/>
    <m/>
    <m/>
    <m/>
    <m/>
    <m/>
    <n v="260"/>
    <n v="784390.4994999998"/>
    <x v="8"/>
    <n v="240"/>
    <n v="127667.95049999998"/>
    <x v="7"/>
    <n v="500"/>
    <n v="912058.44999999972"/>
  </r>
  <r>
    <d v="2022-01-14T00:00:00"/>
    <n v="1"/>
    <x v="3"/>
    <s v="INV00000190"/>
    <s v="C00000004"/>
    <x v="3"/>
    <x v="9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3872.0000000000005"/>
    <n v="788262.4994999998"/>
    <x v="2"/>
    <n v="175.99999999999937"/>
    <n v="127843.95049999998"/>
    <x v="7"/>
    <n v="4048"/>
    <n v="916106.44999999972"/>
  </r>
  <r>
    <d v="2022-01-14T00:00:00"/>
    <n v="1"/>
    <x v="3"/>
    <s v="INV00000190"/>
    <s v="C00000004"/>
    <x v="3"/>
    <x v="94"/>
    <n v="8.8000000000000007"/>
    <n v="60"/>
    <m/>
    <n v="528"/>
    <n v="9.5"/>
    <n v="7.9545454545454461E-2"/>
    <n v="0.69999999999999929"/>
    <n v="41.999999999999957"/>
    <m/>
    <m/>
    <m/>
    <m/>
    <m/>
    <m/>
    <m/>
    <n v="1056"/>
    <n v="789318.4994999998"/>
    <x v="2"/>
    <n v="83.999999999999915"/>
    <n v="127927.95049999998"/>
    <x v="7"/>
    <n v="1140"/>
    <n v="917246.44999999972"/>
  </r>
  <r>
    <d v="2022-01-14T00:00:00"/>
    <n v="1"/>
    <x v="3"/>
    <s v="INV00000190"/>
    <s v="C00000004"/>
    <x v="3"/>
    <x v="36"/>
    <n v="39"/>
    <n v="10"/>
    <m/>
    <n v="390"/>
    <n v="45"/>
    <n v="0.15384615384615385"/>
    <n v="6"/>
    <n v="60"/>
    <m/>
    <m/>
    <m/>
    <m/>
    <m/>
    <m/>
    <m/>
    <n v="390"/>
    <n v="789708.4994999998"/>
    <x v="0"/>
    <n v="60"/>
    <n v="127987.95049999998"/>
    <x v="7"/>
    <n v="450"/>
    <n v="917696.44999999972"/>
  </r>
  <r>
    <d v="2022-01-14T00:00:00"/>
    <n v="1"/>
    <x v="3"/>
    <s v="INV00000190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789968.4994999998"/>
    <x v="5"/>
    <n v="80"/>
    <n v="128067.95049999998"/>
    <x v="7"/>
    <n v="340"/>
    <n v="918036.44999999972"/>
  </r>
  <r>
    <d v="2022-01-14T00:00:00"/>
    <n v="1"/>
    <x v="3"/>
    <s v="INV00000190"/>
    <s v="C00000004"/>
    <x v="3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790460.4994999998"/>
    <x v="2"/>
    <n v="47.999999999999972"/>
    <n v="128115.95049999998"/>
    <x v="7"/>
    <n v="540"/>
    <n v="918576.44999999972"/>
  </r>
  <r>
    <d v="2022-01-14T00:00:00"/>
    <n v="1"/>
    <x v="3"/>
    <s v="INV00000190"/>
    <s v="C00000004"/>
    <x v="3"/>
    <x v="91"/>
    <n v="9"/>
    <n v="30"/>
    <m/>
    <n v="270"/>
    <n v="9.5"/>
    <n v="5.5555555555555552E-2"/>
    <n v="0.5"/>
    <n v="15"/>
    <m/>
    <m/>
    <m/>
    <m/>
    <m/>
    <m/>
    <m/>
    <n v="270"/>
    <n v="790730.4994999998"/>
    <x v="0"/>
    <n v="15"/>
    <n v="128130.95049999998"/>
    <x v="7"/>
    <n v="285"/>
    <n v="918861.44999999972"/>
  </r>
  <r>
    <d v="2022-01-14T00:00:00"/>
    <n v="1"/>
    <x v="3"/>
    <s v="INV00000191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791810.4994999998"/>
    <x v="5"/>
    <n v="60"/>
    <n v="128190.95049999998"/>
    <x v="7"/>
    <n v="1140"/>
    <n v="920001.44999999972"/>
  </r>
  <r>
    <d v="2022-01-14T00:00:00"/>
    <n v="1"/>
    <x v="3"/>
    <s v="INV00000191"/>
    <s v="C00000004"/>
    <x v="3"/>
    <x v="12"/>
    <n v="1"/>
    <n v="25"/>
    <m/>
    <n v="25"/>
    <n v="2.5"/>
    <n v="1.5"/>
    <n v="1.5"/>
    <n v="37.5"/>
    <m/>
    <m/>
    <m/>
    <m/>
    <m/>
    <m/>
    <m/>
    <n v="25"/>
    <n v="791835.4994999998"/>
    <x v="0"/>
    <n v="37.5"/>
    <n v="128228.45049999998"/>
    <x v="7"/>
    <n v="62.5"/>
    <n v="920063.94999999972"/>
  </r>
  <r>
    <d v="2022-01-17T00:00:00"/>
    <n v="1"/>
    <x v="3"/>
    <s v="INV00000192"/>
    <s v="C00000004"/>
    <x v="3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5445"/>
    <n v="797280.4994999998"/>
    <x v="3"/>
    <n v="626.99999999999955"/>
    <n v="128855.45049999998"/>
    <x v="7"/>
    <n v="6072"/>
    <n v="926135.94999999972"/>
  </r>
  <r>
    <d v="2022-01-17T00:00:00"/>
    <n v="1"/>
    <x v="3"/>
    <s v="INV00000192"/>
    <s v="C00000004"/>
    <x v="3"/>
    <x v="5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99216.4994999998"/>
    <x v="0"/>
    <n v="87.999999999999687"/>
    <n v="128943.45049999998"/>
    <x v="7"/>
    <n v="2024"/>
    <n v="928159.94999999972"/>
  </r>
  <r>
    <d v="2022-01-17T00:00:00"/>
    <n v="1"/>
    <x v="3"/>
    <s v="INV0000019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799561.4994999998"/>
    <x v="0"/>
    <n v="45"/>
    <n v="128988.45049999998"/>
    <x v="7"/>
    <n v="390"/>
    <n v="928549.94999999972"/>
  </r>
  <r>
    <d v="2022-01-18T00:00:00"/>
    <n v="1"/>
    <x v="3"/>
    <s v="INV00000193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805369.4994999998"/>
    <x v="3"/>
    <n v="461.99999999999949"/>
    <n v="129450.45049999998"/>
    <x v="7"/>
    <n v="6270"/>
    <n v="934819.94999999972"/>
  </r>
  <r>
    <d v="2022-01-18T00:00:00"/>
    <n v="1"/>
    <x v="3"/>
    <s v="INV00000193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2112"/>
    <n v="807481.4994999998"/>
    <x v="5"/>
    <n v="240"/>
    <n v="129690.45049999998"/>
    <x v="7"/>
    <n v="2352"/>
    <n v="937171.94999999972"/>
  </r>
  <r>
    <d v="2022-01-18T00:00:00"/>
    <n v="1"/>
    <x v="3"/>
    <s v="INV00000193"/>
    <s v="C00000020"/>
    <x v="20"/>
    <x v="95"/>
    <n v="6.3"/>
    <n v="45"/>
    <m/>
    <n v="283.5"/>
    <n v="7.8"/>
    <n v="0.23809523809523811"/>
    <n v="1.5"/>
    <n v="67.5"/>
    <m/>
    <m/>
    <m/>
    <m/>
    <m/>
    <m/>
    <m/>
    <n v="1417.5"/>
    <n v="808898.9994999998"/>
    <x v="6"/>
    <n v="337.5"/>
    <n v="130027.95049999998"/>
    <x v="7"/>
    <n v="1755"/>
    <n v="938926.94999999972"/>
  </r>
  <r>
    <d v="2022-01-18T00:00:00"/>
    <n v="1"/>
    <x v="3"/>
    <s v="INV0000019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09598.9994999998"/>
    <x v="0"/>
    <n v="300"/>
    <n v="130327.95049999998"/>
    <x v="7"/>
    <n v="1000"/>
    <n v="939926.94999999972"/>
  </r>
  <r>
    <d v="2022-01-18T00:00:00"/>
    <n v="1"/>
    <x v="3"/>
    <s v="INV00000193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809663.9994999998"/>
    <x v="2"/>
    <n v="60"/>
    <n v="130387.95049999998"/>
    <x v="7"/>
    <n v="125"/>
    <n v="940051.94999999972"/>
  </r>
  <r>
    <d v="2022-01-22T00:00:00"/>
    <n v="1"/>
    <x v="3"/>
    <s v="INV00000194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1815"/>
    <n v="811478.9994999998"/>
    <x v="0"/>
    <n v="253.00000000000009"/>
    <n v="130640.95049999998"/>
    <x v="7"/>
    <n v="2068"/>
    <n v="942119.94999999972"/>
  </r>
  <r>
    <d v="2022-01-22T00:00:00"/>
    <n v="1"/>
    <x v="3"/>
    <s v="INV00000194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811910.9994999998"/>
    <x v="0"/>
    <n v="91.799999999999955"/>
    <n v="130732.75049999998"/>
    <x v="7"/>
    <n v="523.79999999999995"/>
    <n v="942643.74999999977"/>
  </r>
  <r>
    <d v="2022-01-22T00:00:00"/>
    <n v="1"/>
    <x v="3"/>
    <s v="INV00000194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12000.9994999998"/>
    <x v="0"/>
    <n v="15"/>
    <n v="130747.75049999998"/>
    <x v="7"/>
    <n v="105"/>
    <n v="942748.74999999977"/>
  </r>
  <r>
    <d v="2022-01-24T00:00:00"/>
    <n v="1"/>
    <x v="3"/>
    <s v="INV00000195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822890.9994999998"/>
    <x v="1"/>
    <n v="1253.9999999999991"/>
    <n v="132001.75049999997"/>
    <x v="7"/>
    <n v="12144"/>
    <n v="954892.74999999977"/>
  </r>
  <r>
    <d v="2022-01-24T00:00:00"/>
    <n v="1"/>
    <x v="3"/>
    <s v="INV00000195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823215.9994999998"/>
    <x v="7"/>
    <n v="225.00000000000003"/>
    <n v="132226.75049999997"/>
    <x v="7"/>
    <n v="550"/>
    <n v="955442.74999999977"/>
  </r>
  <r>
    <d v="2022-01-24T00:00:00"/>
    <n v="1"/>
    <x v="3"/>
    <s v="INV00000195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823475.9994999998"/>
    <x v="5"/>
    <n v="80"/>
    <n v="132306.75049999997"/>
    <x v="7"/>
    <n v="340"/>
    <n v="955782.74999999977"/>
  </r>
  <r>
    <d v="2022-01-24T00:00:00"/>
    <n v="1"/>
    <x v="3"/>
    <s v="INV00000195"/>
    <s v="C00000010"/>
    <x v="9"/>
    <x v="36"/>
    <n v="39"/>
    <n v="10"/>
    <m/>
    <n v="390"/>
    <n v="44"/>
    <n v="0.12820512820512819"/>
    <n v="5"/>
    <n v="50"/>
    <m/>
    <m/>
    <m/>
    <m/>
    <m/>
    <m/>
    <m/>
    <n v="390"/>
    <n v="823865.9994999998"/>
    <x v="0"/>
    <n v="50"/>
    <n v="132356.75049999997"/>
    <x v="7"/>
    <n v="440"/>
    <n v="956222.74999999977"/>
  </r>
  <r>
    <d v="2022-01-25T00:00:00"/>
    <n v="1"/>
    <x v="3"/>
    <s v="INV00000196"/>
    <s v="C00000006"/>
    <x v="5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825680.9994999998"/>
    <x v="0"/>
    <n v="208.99999999999983"/>
    <n v="132565.75049999997"/>
    <x v="7"/>
    <n v="2023.9999999999998"/>
    <n v="958246.74999999977"/>
  </r>
  <r>
    <d v="2022-01-25T00:00:00"/>
    <n v="1"/>
    <x v="3"/>
    <s v="INV00000196"/>
    <s v="C00000004"/>
    <x v="5"/>
    <x v="91"/>
    <n v="9"/>
    <n v="30"/>
    <m/>
    <n v="270"/>
    <n v="9.5"/>
    <n v="5.5555555555555552E-2"/>
    <n v="0.5"/>
    <n v="15"/>
    <m/>
    <m/>
    <m/>
    <m/>
    <m/>
    <m/>
    <m/>
    <n v="270"/>
    <n v="825950.9994999998"/>
    <x v="0"/>
    <n v="15"/>
    <n v="132580.75049999997"/>
    <x v="7"/>
    <n v="285"/>
    <n v="958531.74999999977"/>
  </r>
  <r>
    <d v="2022-01-26T00:00:00"/>
    <n v="1"/>
    <x v="3"/>
    <s v="INV00000197"/>
    <s v="C00000007"/>
    <x v="3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9075"/>
    <n v="835025.9994999998"/>
    <x v="6"/>
    <n v="1044.9999999999991"/>
    <n v="133625.75049999997"/>
    <x v="7"/>
    <n v="10120"/>
    <n v="968651.74999999977"/>
  </r>
  <r>
    <d v="2022-01-26T00:00:00"/>
    <n v="1"/>
    <x v="3"/>
    <s v="INV00000197"/>
    <s v="C00000007"/>
    <x v="3"/>
    <x v="97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836961.9994999998"/>
    <x v="0"/>
    <n v="87.999999999999687"/>
    <n v="133713.75049999997"/>
    <x v="7"/>
    <n v="2024"/>
    <n v="970675.74999999977"/>
  </r>
  <r>
    <d v="2022-01-26T00:00:00"/>
    <n v="1"/>
    <x v="3"/>
    <s v="INV00000197"/>
    <s v="C00000007"/>
    <x v="3"/>
    <x v="91"/>
    <n v="9"/>
    <n v="30"/>
    <m/>
    <n v="270"/>
    <n v="9.5"/>
    <n v="5.5555555555555552E-2"/>
    <n v="0.5"/>
    <n v="15"/>
    <m/>
    <m/>
    <m/>
    <m/>
    <m/>
    <m/>
    <m/>
    <n v="1350"/>
    <n v="838311.9994999998"/>
    <x v="6"/>
    <n v="75"/>
    <n v="133788.75049999997"/>
    <x v="7"/>
    <n v="1425"/>
    <n v="972100.74999999977"/>
  </r>
  <r>
    <d v="2022-01-26T00:00:00"/>
    <n v="1"/>
    <x v="3"/>
    <s v="INV00000197"/>
    <s v="C00000007"/>
    <x v="3"/>
    <x v="79"/>
    <n v="8"/>
    <n v="54"/>
    <m/>
    <n v="432"/>
    <n v="9.5"/>
    <n v="0.1875"/>
    <n v="1.5"/>
    <n v="81"/>
    <m/>
    <m/>
    <m/>
    <m/>
    <m/>
    <m/>
    <m/>
    <n v="864"/>
    <n v="839175.9994999998"/>
    <x v="2"/>
    <n v="162"/>
    <n v="133950.75049999997"/>
    <x v="7"/>
    <n v="1026"/>
    <n v="973126.74999999977"/>
  </r>
  <r>
    <d v="2022-01-26T00:00:00"/>
    <n v="1"/>
    <x v="3"/>
    <s v="INV00000197"/>
    <s v="C00000007"/>
    <x v="3"/>
    <x v="79"/>
    <n v="9"/>
    <n v="54"/>
    <m/>
    <n v="486"/>
    <n v="9.5"/>
    <n v="5.5555555555555552E-2"/>
    <n v="0.5"/>
    <n v="27"/>
    <m/>
    <m/>
    <m/>
    <m/>
    <m/>
    <m/>
    <m/>
    <n v="486"/>
    <n v="839661.9994999998"/>
    <x v="0"/>
    <n v="27"/>
    <n v="133977.75049999997"/>
    <x v="7"/>
    <n v="513"/>
    <n v="973639.74999999977"/>
  </r>
  <r>
    <d v="2022-02-10T00:00:00"/>
    <n v="2"/>
    <x v="3"/>
    <s v="INV00000198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3630"/>
    <n v="843291.9994999998"/>
    <x v="2"/>
    <n v="506.00000000000017"/>
    <n v="134483.75049999997"/>
    <x v="8"/>
    <n v="4136"/>
    <n v="977775.74999999977"/>
  </r>
  <r>
    <d v="2022-02-10T00:00:00"/>
    <n v="2"/>
    <x v="3"/>
    <s v="INV00000198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1458"/>
    <n v="844749.9994999998"/>
    <x v="3"/>
    <n v="113.39999999999989"/>
    <n v="134597.15049999996"/>
    <x v="8"/>
    <n v="1571.3999999999999"/>
    <n v="979347.14999999979"/>
  </r>
  <r>
    <d v="2022-02-10T00:00:00"/>
    <n v="2"/>
    <x v="3"/>
    <s v="INV00000198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44839.9994999998"/>
    <x v="0"/>
    <n v="15"/>
    <n v="134612.15049999996"/>
    <x v="8"/>
    <n v="105"/>
    <n v="979452.14999999979"/>
  </r>
  <r>
    <d v="2022-02-10T00:00:00"/>
    <n v="2"/>
    <x v="3"/>
    <s v="INV0000019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845449.9994999998"/>
    <x v="2"/>
    <n v="110"/>
    <n v="134722.15049999996"/>
    <x v="8"/>
    <n v="720"/>
    <n v="980172.14999999979"/>
  </r>
  <r>
    <d v="2022-02-15T00:00:00"/>
    <n v="2"/>
    <x v="3"/>
    <s v="INV00000199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845709.9994999998"/>
    <x v="5"/>
    <n v="80"/>
    <n v="134802.15049999996"/>
    <x v="8"/>
    <n v="340"/>
    <n v="980512.14999999979"/>
  </r>
  <r>
    <d v="2022-02-15T00:00:00"/>
    <n v="2"/>
    <x v="3"/>
    <s v="INV00000199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846789.9994999998"/>
    <x v="5"/>
    <n v="60"/>
    <n v="134862.15049999996"/>
    <x v="8"/>
    <n v="1140"/>
    <n v="981652.14999999979"/>
  </r>
  <r>
    <d v="2022-02-17T00:00:00"/>
    <n v="2"/>
    <x v="3"/>
    <s v="INV00000200"/>
    <s v="C00000010"/>
    <x v="9"/>
    <x v="92"/>
    <n v="8.25"/>
    <n v="220"/>
    <m/>
    <n v="1815"/>
    <n v="9"/>
    <n v="9.0909090909090912E-2"/>
    <n v="0.75"/>
    <n v="165"/>
    <m/>
    <m/>
    <m/>
    <m/>
    <m/>
    <m/>
    <m/>
    <n v="3630"/>
    <n v="850419.9994999998"/>
    <x v="2"/>
    <n v="330"/>
    <n v="135192.15049999996"/>
    <x v="8"/>
    <n v="3960"/>
    <n v="985612.14999999979"/>
  </r>
  <r>
    <d v="2022-02-17T00:00:00"/>
    <n v="2"/>
    <x v="3"/>
    <s v="INV00000200"/>
    <s v="C00000010"/>
    <x v="9"/>
    <x v="92"/>
    <n v="8.8000000000000007"/>
    <n v="220"/>
    <m/>
    <n v="1936.0000000000002"/>
    <n v="9"/>
    <n v="2.2727272727272645E-2"/>
    <n v="0.19999999999999929"/>
    <n v="43.999999999999844"/>
    <m/>
    <m/>
    <m/>
    <m/>
    <m/>
    <m/>
    <m/>
    <n v="7744.0000000000009"/>
    <n v="858163.9994999998"/>
    <x v="5"/>
    <n v="175.99999999999937"/>
    <n v="135368.15049999996"/>
    <x v="8"/>
    <n v="7920"/>
    <n v="993532.14999999979"/>
  </r>
  <r>
    <d v="2022-02-17T00:00:00"/>
    <n v="2"/>
    <x v="3"/>
    <s v="INV00000200"/>
    <s v="C00000010"/>
    <x v="9"/>
    <x v="98"/>
    <n v="9"/>
    <n v="30"/>
    <m/>
    <n v="270"/>
    <n v="9.5"/>
    <n v="5.5555555555555552E-2"/>
    <n v="0.5"/>
    <n v="15"/>
    <m/>
    <m/>
    <m/>
    <m/>
    <m/>
    <m/>
    <m/>
    <n v="1350"/>
    <n v="859513.9994999998"/>
    <x v="6"/>
    <n v="75"/>
    <n v="135443.15049999996"/>
    <x v="8"/>
    <n v="1425"/>
    <n v="994957.14999999979"/>
  </r>
  <r>
    <d v="2022-02-17T00:00:00"/>
    <n v="2"/>
    <x v="3"/>
    <s v="INV00000200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162.5"/>
    <n v="859676.4994999998"/>
    <x v="6"/>
    <n v="112.50000000000001"/>
    <n v="135555.65049999996"/>
    <x v="8"/>
    <n v="275"/>
    <n v="995232.14999999979"/>
  </r>
  <r>
    <d v="2022-02-17T00:00:00"/>
    <n v="2"/>
    <x v="3"/>
    <s v="INV00000200"/>
    <s v="C00000010"/>
    <x v="9"/>
    <x v="58"/>
    <n v="320"/>
    <n v="1"/>
    <m/>
    <n v="320"/>
    <n v="375"/>
    <n v="0.171875"/>
    <n v="55"/>
    <n v="55"/>
    <m/>
    <m/>
    <m/>
    <m/>
    <m/>
    <m/>
    <m/>
    <n v="320"/>
    <n v="859996.4994999998"/>
    <x v="0"/>
    <n v="55"/>
    <n v="135610.65049999996"/>
    <x v="8"/>
    <n v="375"/>
    <n v="995607.14999999979"/>
  </r>
  <r>
    <d v="2022-02-17T00:00:00"/>
    <n v="2"/>
    <x v="3"/>
    <s v="INV00000200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860286.4994999998"/>
    <x v="0"/>
    <n v="150"/>
    <n v="135760.65049999996"/>
    <x v="8"/>
    <n v="440"/>
    <n v="996047.14999999979"/>
  </r>
  <r>
    <d v="2022-02-18T00:00:00"/>
    <n v="2"/>
    <x v="3"/>
    <s v="INV00000201"/>
    <s v="C00000009"/>
    <x v="8"/>
    <x v="96"/>
    <n v="8.8000000000000007"/>
    <n v="220"/>
    <m/>
    <n v="1936.0000000000002"/>
    <n v="9"/>
    <n v="2.2727272727272645E-2"/>
    <n v="0.19999999999999929"/>
    <n v="43.999999999999844"/>
    <m/>
    <m/>
    <m/>
    <m/>
    <m/>
    <m/>
    <m/>
    <n v="3872.0000000000005"/>
    <n v="864158.4994999998"/>
    <x v="2"/>
    <n v="87.999999999999687"/>
    <n v="135848.65049999996"/>
    <x v="8"/>
    <n v="3960"/>
    <n v="1000007.1499999998"/>
  </r>
  <r>
    <d v="2022-02-18T00:00:00"/>
    <n v="2"/>
    <x v="3"/>
    <s v="INV00000201"/>
    <s v="C00000009"/>
    <x v="8"/>
    <x v="99"/>
    <n v="8.1999999999999993"/>
    <n v="220"/>
    <m/>
    <n v="1803.9999999999998"/>
    <n v="9"/>
    <n v="9.7560975609756198E-2"/>
    <n v="0.80000000000000071"/>
    <n v="176.00000000000017"/>
    <m/>
    <m/>
    <m/>
    <m/>
    <m/>
    <m/>
    <m/>
    <n v="1803.9999999999998"/>
    <n v="865962.4994999998"/>
    <x v="0"/>
    <n v="176.00000000000017"/>
    <n v="136024.65049999996"/>
    <x v="8"/>
    <n v="1980"/>
    <n v="1001987.1499999998"/>
  </r>
  <r>
    <d v="2022-02-19T00:00:00"/>
    <n v="2"/>
    <x v="3"/>
    <s v="INV00000202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3872.0000000000005"/>
    <n v="869834.4994999998"/>
    <x v="2"/>
    <n v="351.99999999999955"/>
    <n v="136376.65049999996"/>
    <x v="8"/>
    <n v="4224"/>
    <n v="1006211.1499999998"/>
  </r>
  <r>
    <d v="2022-02-19T00:00:00"/>
    <n v="2"/>
    <x v="3"/>
    <s v="INV00000202"/>
    <s v="C00000003"/>
    <x v="2"/>
    <x v="90"/>
    <n v="8.25"/>
    <n v="220"/>
    <m/>
    <n v="1815"/>
    <n v="9.6"/>
    <n v="0.16363636363636358"/>
    <n v="1.3499999999999996"/>
    <n v="296.99999999999994"/>
    <m/>
    <m/>
    <m/>
    <m/>
    <m/>
    <m/>
    <m/>
    <n v="1815"/>
    <n v="871649.4994999998"/>
    <x v="0"/>
    <n v="296.99999999999994"/>
    <n v="136673.65049999996"/>
    <x v="8"/>
    <n v="2112"/>
    <n v="1008323.1499999998"/>
  </r>
  <r>
    <d v="2022-02-19T00:00:00"/>
    <n v="2"/>
    <x v="3"/>
    <s v="INV00000202"/>
    <s v="C00000003"/>
    <x v="2"/>
    <x v="12"/>
    <n v="1.3"/>
    <n v="25"/>
    <m/>
    <n v="32.5"/>
    <n v="2.6"/>
    <n v="1"/>
    <n v="1.3"/>
    <n v="32.5"/>
    <m/>
    <m/>
    <m/>
    <m/>
    <m/>
    <m/>
    <m/>
    <n v="130"/>
    <n v="871779.4994999998"/>
    <x v="5"/>
    <n v="130"/>
    <n v="136803.65049999996"/>
    <x v="8"/>
    <n v="260"/>
    <n v="1008583.1499999998"/>
  </r>
  <r>
    <d v="2022-02-19T00:00:00"/>
    <n v="2"/>
    <x v="3"/>
    <s v="INV00000202"/>
    <s v="C00000003"/>
    <x v="2"/>
    <x v="4"/>
    <n v="18"/>
    <n v="5"/>
    <m/>
    <n v="90"/>
    <n v="21"/>
    <n v="0.16666666666666666"/>
    <n v="3"/>
    <n v="15"/>
    <m/>
    <m/>
    <m/>
    <m/>
    <m/>
    <m/>
    <m/>
    <n v="540"/>
    <n v="872319.4994999998"/>
    <x v="1"/>
    <n v="90"/>
    <n v="136893.65049999996"/>
    <x v="8"/>
    <n v="630"/>
    <n v="1009213.1499999998"/>
  </r>
  <r>
    <d v="2022-02-19T00:00:00"/>
    <n v="2"/>
    <x v="3"/>
    <s v="INV00000202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872347.4994999998"/>
    <x v="0"/>
    <n v="17"/>
    <n v="136910.65049999996"/>
    <x v="8"/>
    <n v="45"/>
    <n v="1009258.1499999998"/>
  </r>
  <r>
    <d v="2022-02-21T00:00:00"/>
    <n v="2"/>
    <x v="3"/>
    <s v="INV00000203"/>
    <s v="C00000021"/>
    <x v="23"/>
    <x v="90"/>
    <n v="8.25"/>
    <n v="220"/>
    <m/>
    <n v="1815"/>
    <n v="9"/>
    <n v="9.0909090909090912E-2"/>
    <n v="0.75"/>
    <n v="165"/>
    <m/>
    <m/>
    <m/>
    <m/>
    <m/>
    <m/>
    <m/>
    <n v="3630"/>
    <n v="875977.4994999998"/>
    <x v="2"/>
    <n v="330"/>
    <n v="137240.65049999996"/>
    <x v="8"/>
    <n v="3960"/>
    <n v="1013218.1499999998"/>
  </r>
  <r>
    <d v="2022-02-21T00:00:00"/>
    <n v="2"/>
    <x v="3"/>
    <s v="INV00000203"/>
    <s v="C00000021"/>
    <x v="23"/>
    <x v="98"/>
    <n v="9.3000000000000007"/>
    <n v="30"/>
    <m/>
    <n v="279"/>
    <n v="9.4"/>
    <n v="1.0752688172042972E-2"/>
    <n v="9.9999999999999645E-2"/>
    <n v="2.9999999999999893"/>
    <m/>
    <m/>
    <m/>
    <m/>
    <m/>
    <m/>
    <m/>
    <n v="1674"/>
    <n v="877651.4994999998"/>
    <x v="1"/>
    <n v="17.999999999999936"/>
    <n v="137258.65049999996"/>
    <x v="8"/>
    <n v="1692"/>
    <n v="1014910.1499999998"/>
  </r>
  <r>
    <d v="2022-02-21T00:00:00"/>
    <n v="2"/>
    <x v="3"/>
    <s v="INV00000203"/>
    <s v="C00000021"/>
    <x v="23"/>
    <x v="63"/>
    <n v="13"/>
    <n v="5"/>
    <m/>
    <n v="65"/>
    <n v="17"/>
    <n v="0.30769230769230771"/>
    <n v="4"/>
    <n v="20"/>
    <m/>
    <m/>
    <m/>
    <m/>
    <m/>
    <m/>
    <m/>
    <n v="130"/>
    <n v="877781.4994999998"/>
    <x v="2"/>
    <n v="40"/>
    <n v="137298.65049999996"/>
    <x v="8"/>
    <n v="170"/>
    <n v="1015080.1499999998"/>
  </r>
  <r>
    <d v="2022-02-21T00:00:00"/>
    <n v="2"/>
    <x v="3"/>
    <s v="INV00000204"/>
    <s v="C00000006"/>
    <x v="5"/>
    <x v="42"/>
    <n v="21"/>
    <n v="5"/>
    <m/>
    <n v="105"/>
    <n v="35"/>
    <n v="0.66666666666666663"/>
    <n v="14"/>
    <n v="70"/>
    <m/>
    <m/>
    <m/>
    <m/>
    <m/>
    <m/>
    <m/>
    <n v="105"/>
    <n v="877886.4994999998"/>
    <x v="0"/>
    <n v="70"/>
    <n v="137368.65049999996"/>
    <x v="8"/>
    <n v="175"/>
    <n v="1015255.1499999998"/>
  </r>
  <r>
    <d v="2022-02-22T00:00:00"/>
    <n v="2"/>
    <x v="3"/>
    <s v="INV00000205"/>
    <s v="C00000019"/>
    <x v="19"/>
    <x v="96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881758.4994999998"/>
    <x v="2"/>
    <n v="263.99999999999983"/>
    <n v="137632.65049999996"/>
    <x v="8"/>
    <n v="4136"/>
    <n v="1019391.1499999998"/>
  </r>
  <r>
    <d v="2022-02-22T00:00:00"/>
    <n v="2"/>
    <x v="3"/>
    <s v="INV00000205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486"/>
    <n v="882244.4994999998"/>
    <x v="0"/>
    <n v="37.799999999999962"/>
    <n v="137670.45049999995"/>
    <x v="8"/>
    <n v="523.79999999999995"/>
    <n v="1019914.9499999997"/>
  </r>
  <r>
    <d v="2022-02-22T00:00:00"/>
    <n v="2"/>
    <x v="3"/>
    <s v="INV00000205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82334.4994999998"/>
    <x v="0"/>
    <n v="15"/>
    <n v="137685.45049999995"/>
    <x v="8"/>
    <n v="105"/>
    <n v="1020019.9499999997"/>
  </r>
  <r>
    <d v="2022-02-22T00:00:00"/>
    <n v="2"/>
    <x v="3"/>
    <s v="INV00000205"/>
    <s v="C00000019"/>
    <x v="19"/>
    <x v="46"/>
    <n v="309"/>
    <n v="1"/>
    <m/>
    <n v="309"/>
    <n v="360"/>
    <n v="0.1650485436893204"/>
    <n v="51"/>
    <n v="51"/>
    <m/>
    <m/>
    <m/>
    <m/>
    <m/>
    <m/>
    <m/>
    <n v="309"/>
    <n v="882643.4994999998"/>
    <x v="0"/>
    <n v="51"/>
    <n v="137736.45049999995"/>
    <x v="8"/>
    <n v="360"/>
    <n v="1020379.9499999997"/>
  </r>
  <r>
    <d v="2022-02-22T00:00:00"/>
    <n v="2"/>
    <x v="3"/>
    <s v="INV00000205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882805.9994999998"/>
    <x v="6"/>
    <n v="150"/>
    <n v="137886.45049999995"/>
    <x v="8"/>
    <n v="312.5"/>
    <n v="1020692.4499999997"/>
  </r>
  <r>
    <d v="2022-02-22T00:00:00"/>
    <n v="2"/>
    <x v="3"/>
    <s v="INV00000205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883195.9994999998"/>
    <x v="0"/>
    <n v="50"/>
    <n v="137936.45049999995"/>
    <x v="8"/>
    <n v="440"/>
    <n v="1021132.4499999997"/>
  </r>
  <r>
    <d v="2022-02-24T00:00:00"/>
    <n v="2"/>
    <x v="3"/>
    <s v="INV00000206"/>
    <s v="C00000020"/>
    <x v="20"/>
    <x v="90"/>
    <n v="8.25"/>
    <n v="220"/>
    <m/>
    <n v="1815"/>
    <n v="9.5"/>
    <n v="0.15151515151515152"/>
    <n v="1.25"/>
    <n v="275"/>
    <m/>
    <m/>
    <m/>
    <m/>
    <m/>
    <m/>
    <m/>
    <n v="3630"/>
    <n v="886825.9994999998"/>
    <x v="2"/>
    <n v="550"/>
    <n v="138486.45049999995"/>
    <x v="8"/>
    <n v="4180"/>
    <n v="1025312.4499999997"/>
  </r>
  <r>
    <d v="2022-02-24T00:00:00"/>
    <n v="2"/>
    <x v="3"/>
    <s v="INV00000206"/>
    <s v="C00000020"/>
    <x v="20"/>
    <x v="96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936.0000000000002"/>
    <n v="888761.9994999998"/>
    <x v="0"/>
    <n v="153.99999999999983"/>
    <n v="138640.45049999995"/>
    <x v="8"/>
    <n v="2090"/>
    <n v="1027402.4499999997"/>
  </r>
  <r>
    <d v="2022-02-24T00:00:00"/>
    <n v="2"/>
    <x v="3"/>
    <s v="INV00000206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889045.4994999998"/>
    <x v="0"/>
    <n v="67.5"/>
    <n v="138707.95049999995"/>
    <x v="8"/>
    <n v="351"/>
    <n v="1027753.4499999997"/>
  </r>
  <r>
    <d v="2022-02-24T00:00:00"/>
    <n v="2"/>
    <x v="3"/>
    <s v="INV00000206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89745.4994999998"/>
    <x v="0"/>
    <n v="300"/>
    <n v="139007.95049999995"/>
    <x v="8"/>
    <n v="1000"/>
    <n v="1028753.4499999997"/>
  </r>
  <r>
    <d v="2022-02-24T00:00:00"/>
    <n v="2"/>
    <x v="3"/>
    <s v="INV00000206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890005.4994999998"/>
    <x v="5"/>
    <n v="80"/>
    <n v="139087.95049999995"/>
    <x v="8"/>
    <n v="340"/>
    <n v="1029093.4499999997"/>
  </r>
  <r>
    <d v="2022-02-26T00:00:00"/>
    <n v="2"/>
    <x v="3"/>
    <s v="INV00000207"/>
    <s v="C00000020"/>
    <x v="20"/>
    <x v="90"/>
    <n v="8.25"/>
    <n v="220"/>
    <m/>
    <n v="1815"/>
    <n v="9.5"/>
    <n v="0.15151515151515152"/>
    <n v="1.25"/>
    <n v="275"/>
    <m/>
    <m/>
    <m/>
    <m/>
    <m/>
    <m/>
    <m/>
    <n v="1815"/>
    <n v="891820.4994999998"/>
    <x v="0"/>
    <n v="275"/>
    <n v="139362.95049999995"/>
    <x v="8"/>
    <n v="2090"/>
    <n v="1031183.4499999997"/>
  </r>
  <r>
    <d v="2022-02-26T00:00:00"/>
    <n v="2"/>
    <x v="3"/>
    <s v="INV00000207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892348.4994999998"/>
    <x v="0"/>
    <n v="60"/>
    <n v="139422.95049999995"/>
    <x v="8"/>
    <n v="588"/>
    <n v="1031771.4499999997"/>
  </r>
  <r>
    <d v="2022-02-26T00:00:00"/>
    <n v="2"/>
    <x v="3"/>
    <s v="INV00000208"/>
    <s v="C00000003"/>
    <x v="2"/>
    <x v="91"/>
    <n v="9"/>
    <n v="30"/>
    <m/>
    <n v="270"/>
    <n v="10.5"/>
    <n v="0.16666666666666666"/>
    <n v="1.5"/>
    <n v="45"/>
    <m/>
    <m/>
    <m/>
    <m/>
    <m/>
    <m/>
    <m/>
    <n v="270"/>
    <n v="892618.4994999998"/>
    <x v="0"/>
    <n v="45"/>
    <n v="139467.95049999995"/>
    <x v="8"/>
    <n v="315"/>
    <n v="1032086.4499999997"/>
  </r>
  <r>
    <d v="2022-03-05T00:00:00"/>
    <n v="3"/>
    <x v="3"/>
    <s v="INV00000209"/>
    <s v="C00000021"/>
    <x v="23"/>
    <x v="90"/>
    <n v="8.25"/>
    <n v="220"/>
    <m/>
    <n v="1815"/>
    <n v="9"/>
    <n v="9.0909090909090912E-2"/>
    <n v="0.75"/>
    <n v="165"/>
    <m/>
    <m/>
    <m/>
    <m/>
    <m/>
    <m/>
    <m/>
    <n v="3630"/>
    <n v="896248.4994999998"/>
    <x v="2"/>
    <n v="330"/>
    <n v="139797.95049999995"/>
    <x v="9"/>
    <n v="3960"/>
    <n v="1036046.4499999997"/>
  </r>
  <r>
    <d v="2022-03-05T00:00:00"/>
    <n v="3"/>
    <x v="3"/>
    <s v="INV00000209"/>
    <s v="C00000021"/>
    <x v="23"/>
    <x v="98"/>
    <n v="9"/>
    <n v="30"/>
    <m/>
    <n v="270"/>
    <n v="9.4"/>
    <n v="4.4444444444444481E-2"/>
    <n v="0.40000000000000036"/>
    <n v="12.000000000000011"/>
    <m/>
    <m/>
    <m/>
    <m/>
    <m/>
    <m/>
    <m/>
    <n v="2160"/>
    <n v="898408.4994999998"/>
    <x v="8"/>
    <n v="96.000000000000085"/>
    <n v="139893.95049999995"/>
    <x v="9"/>
    <n v="2256"/>
    <n v="1038302.4499999997"/>
  </r>
  <r>
    <d v="2022-03-05T00:00:00"/>
    <n v="3"/>
    <x v="3"/>
    <s v="INV00000209"/>
    <s v="C00000021"/>
    <x v="23"/>
    <x v="63"/>
    <n v="12"/>
    <n v="5"/>
    <m/>
    <n v="60"/>
    <n v="17"/>
    <n v="0.41666666666666669"/>
    <n v="5"/>
    <n v="25"/>
    <m/>
    <m/>
    <m/>
    <m/>
    <m/>
    <m/>
    <m/>
    <n v="60"/>
    <n v="898468.4994999998"/>
    <x v="0"/>
    <n v="25"/>
    <n v="139918.95049999995"/>
    <x v="9"/>
    <n v="85"/>
    <n v="1038387.4499999997"/>
  </r>
  <r>
    <d v="2022-03-08T00:00:00"/>
    <n v="3"/>
    <x v="3"/>
    <s v="INV00000210"/>
    <s v="C00000022"/>
    <x v="24"/>
    <x v="99"/>
    <n v="8.4499999999999993"/>
    <n v="220"/>
    <m/>
    <n v="1858.9999999999998"/>
    <n v="9.6"/>
    <n v="0.13609467455621307"/>
    <n v="1.1500000000000004"/>
    <n v="253.00000000000009"/>
    <m/>
    <m/>
    <m/>
    <m/>
    <m/>
    <m/>
    <m/>
    <n v="1858.9999999999998"/>
    <n v="900327.4994999998"/>
    <x v="0"/>
    <n v="253.00000000000009"/>
    <n v="140171.95049999995"/>
    <x v="9"/>
    <n v="2112"/>
    <n v="1040499.4499999997"/>
  </r>
  <r>
    <d v="2022-03-08T00:00:00"/>
    <n v="3"/>
    <x v="3"/>
    <s v="INV00000210"/>
    <s v="C00000022"/>
    <x v="24"/>
    <x v="100"/>
    <n v="16"/>
    <n v="10"/>
    <m/>
    <n v="160"/>
    <n v="32"/>
    <n v="1"/>
    <n v="16"/>
    <n v="160"/>
    <m/>
    <m/>
    <m/>
    <m/>
    <m/>
    <m/>
    <m/>
    <n v="160"/>
    <n v="900487.4994999998"/>
    <x v="0"/>
    <n v="160"/>
    <n v="140331.95049999995"/>
    <x v="9"/>
    <n v="320"/>
    <n v="1040819.4499999997"/>
  </r>
  <r>
    <d v="2022-03-08T00:00:00"/>
    <n v="3"/>
    <x v="3"/>
    <s v="INV00000210"/>
    <s v="C00000022"/>
    <x v="24"/>
    <x v="101"/>
    <n v="12.4"/>
    <n v="25"/>
    <m/>
    <n v="310"/>
    <n v="13.5"/>
    <n v="8.8709677419354802E-2"/>
    <n v="1.0999999999999996"/>
    <n v="27.499999999999993"/>
    <m/>
    <m/>
    <m/>
    <m/>
    <m/>
    <m/>
    <m/>
    <n v="310"/>
    <n v="900797.4994999998"/>
    <x v="0"/>
    <n v="27.499999999999993"/>
    <n v="140359.45049999995"/>
    <x v="9"/>
    <n v="337.5"/>
    <n v="1041156.9499999997"/>
  </r>
  <r>
    <d v="2022-03-08T00:00:00"/>
    <n v="3"/>
    <x v="3"/>
    <s v="INV00000210"/>
    <s v="C00000022"/>
    <x v="24"/>
    <x v="102"/>
    <n v="37"/>
    <n v="5"/>
    <m/>
    <n v="185"/>
    <n v="48"/>
    <n v="0.29729729729729731"/>
    <n v="11"/>
    <n v="55"/>
    <m/>
    <m/>
    <m/>
    <m/>
    <m/>
    <m/>
    <m/>
    <n v="370"/>
    <n v="901167.4994999998"/>
    <x v="2"/>
    <n v="110"/>
    <n v="140469.45049999995"/>
    <x v="9"/>
    <n v="480"/>
    <n v="1041636.9499999997"/>
  </r>
  <r>
    <d v="2022-03-08T00:00:00"/>
    <n v="3"/>
    <x v="3"/>
    <s v="INV00000210"/>
    <s v="C00000022"/>
    <x v="24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901695.4994999998"/>
    <x v="0"/>
    <n v="60"/>
    <n v="140529.45049999995"/>
    <x v="9"/>
    <n v="588"/>
    <n v="1042224.9499999997"/>
  </r>
  <r>
    <d v="2022-03-08T00:00:00"/>
    <n v="3"/>
    <x v="3"/>
    <s v="INV00000210"/>
    <s v="C00000022"/>
    <x v="24"/>
    <x v="91"/>
    <n v="9"/>
    <n v="30"/>
    <m/>
    <n v="270"/>
    <n v="9.8000000000000007"/>
    <n v="8.8888888888888962E-2"/>
    <n v="0.80000000000000071"/>
    <n v="24.000000000000021"/>
    <m/>
    <m/>
    <m/>
    <m/>
    <m/>
    <m/>
    <m/>
    <n v="540"/>
    <n v="902235.4994999998"/>
    <x v="2"/>
    <n v="48.000000000000043"/>
    <n v="140577.45049999995"/>
    <x v="9"/>
    <n v="588"/>
    <n v="1042812.9499999997"/>
  </r>
  <r>
    <d v="2022-03-08T00:00:00"/>
    <n v="3"/>
    <x v="3"/>
    <s v="INV00000210"/>
    <s v="C00000022"/>
    <x v="24"/>
    <x v="95"/>
    <n v="6.3"/>
    <n v="45"/>
    <m/>
    <n v="283.5"/>
    <n v="7.5"/>
    <n v="0.19047619047619052"/>
    <n v="1.2000000000000002"/>
    <n v="54.000000000000007"/>
    <m/>
    <m/>
    <m/>
    <m/>
    <m/>
    <m/>
    <m/>
    <n v="283.5"/>
    <n v="902518.9994999998"/>
    <x v="0"/>
    <n v="54.000000000000007"/>
    <n v="140631.45049999995"/>
    <x v="9"/>
    <n v="337.5"/>
    <n v="1043150.4499999997"/>
  </r>
  <r>
    <d v="2022-03-08T00:00:00"/>
    <n v="3"/>
    <x v="3"/>
    <s v="INV00000210"/>
    <s v="C00000022"/>
    <x v="24"/>
    <x v="4"/>
    <n v="18"/>
    <n v="5"/>
    <m/>
    <n v="90"/>
    <n v="22"/>
    <n v="0.22222222222222221"/>
    <n v="4"/>
    <n v="20"/>
    <m/>
    <m/>
    <m/>
    <m/>
    <m/>
    <m/>
    <m/>
    <n v="90"/>
    <n v="902608.9994999998"/>
    <x v="0"/>
    <n v="20"/>
    <n v="140651.45049999995"/>
    <x v="9"/>
    <n v="110"/>
    <n v="1043260.4499999997"/>
  </r>
  <r>
    <d v="2022-03-08T00:00:00"/>
    <n v="3"/>
    <x v="3"/>
    <s v="INV00000211"/>
    <s v="C00000010"/>
    <x v="9"/>
    <x v="92"/>
    <n v="8.25"/>
    <n v="220"/>
    <m/>
    <n v="1815"/>
    <n v="9"/>
    <n v="9.0909090909090912E-2"/>
    <n v="0.75"/>
    <n v="165"/>
    <m/>
    <m/>
    <m/>
    <m/>
    <m/>
    <m/>
    <m/>
    <n v="10890"/>
    <n v="913498.9994999998"/>
    <x v="1"/>
    <n v="990"/>
    <n v="141641.45049999995"/>
    <x v="9"/>
    <n v="11880"/>
    <n v="1055140.4499999997"/>
  </r>
  <r>
    <d v="2022-03-08T00:00:00"/>
    <n v="3"/>
    <x v="3"/>
    <s v="INV00000211"/>
    <s v="C00000010"/>
    <x v="9"/>
    <x v="98"/>
    <n v="9"/>
    <n v="30"/>
    <m/>
    <n v="270"/>
    <n v="9.5"/>
    <n v="5.5555555555555552E-2"/>
    <n v="0.5"/>
    <n v="15"/>
    <m/>
    <m/>
    <m/>
    <m/>
    <m/>
    <m/>
    <m/>
    <n v="2700"/>
    <n v="916198.9994999998"/>
    <x v="7"/>
    <n v="150"/>
    <n v="141791.45049999995"/>
    <x v="9"/>
    <n v="2850"/>
    <n v="1057990.4499999997"/>
  </r>
  <r>
    <d v="2022-03-08T00:00:00"/>
    <n v="3"/>
    <x v="3"/>
    <s v="INV00000211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916523.9994999998"/>
    <x v="7"/>
    <n v="225.00000000000003"/>
    <n v="142016.45049999995"/>
    <x v="9"/>
    <n v="550"/>
    <n v="1058540.4499999997"/>
  </r>
  <r>
    <d v="2022-03-09T00:00:00"/>
    <n v="3"/>
    <x v="3"/>
    <s v="INV00000212"/>
    <s v="C00000022"/>
    <x v="24"/>
    <x v="12"/>
    <n v="1.3"/>
    <n v="25"/>
    <m/>
    <n v="32.5"/>
    <n v="2.6"/>
    <n v="1"/>
    <n v="1.3"/>
    <n v="32.5"/>
    <m/>
    <m/>
    <m/>
    <m/>
    <m/>
    <m/>
    <m/>
    <n v="32.5"/>
    <n v="916556.4994999998"/>
    <x v="0"/>
    <n v="32.5"/>
    <n v="142048.95049999995"/>
    <x v="9"/>
    <n v="65"/>
    <n v="1058605.4499999997"/>
  </r>
  <r>
    <d v="2022-03-11T00:00:00"/>
    <n v="3"/>
    <x v="3"/>
    <s v="INV00000213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3630"/>
    <n v="920186.4994999998"/>
    <x v="2"/>
    <n v="506.00000000000017"/>
    <n v="142554.95049999995"/>
    <x v="9"/>
    <n v="4136"/>
    <n v="1062741.4499999997"/>
  </r>
  <r>
    <d v="2022-03-11T00:00:00"/>
    <n v="3"/>
    <x v="3"/>
    <s v="INV00000213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1458"/>
    <n v="921644.4994999998"/>
    <x v="3"/>
    <n v="113.39999999999989"/>
    <n v="142668.35049999994"/>
    <x v="9"/>
    <n v="1571.3999999999999"/>
    <n v="1064312.8499999996"/>
  </r>
  <r>
    <d v="2022-03-11T00:00:00"/>
    <n v="3"/>
    <x v="3"/>
    <s v="INV00000213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921806.9994999998"/>
    <x v="6"/>
    <n v="150"/>
    <n v="142818.35049999994"/>
    <x v="9"/>
    <n v="312.5"/>
    <n v="1064625.3499999996"/>
  </r>
  <r>
    <d v="2022-03-11T00:00:00"/>
    <n v="3"/>
    <x v="3"/>
    <s v="INV00000213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922111.9994999998"/>
    <x v="0"/>
    <n v="55"/>
    <n v="142873.35049999994"/>
    <x v="9"/>
    <n v="360"/>
    <n v="1064985.3499999996"/>
  </r>
  <r>
    <d v="2022-03-12T00:00:00"/>
    <n v="3"/>
    <x v="3"/>
    <s v="INV00000214"/>
    <s v="C00000022"/>
    <x v="24"/>
    <x v="46"/>
    <n v="305"/>
    <n v="1"/>
    <m/>
    <n v="305"/>
    <n v="390"/>
    <n v="0.27868852459016391"/>
    <n v="85"/>
    <n v="85"/>
    <m/>
    <m/>
    <m/>
    <m/>
    <m/>
    <m/>
    <m/>
    <n v="305"/>
    <n v="922416.9994999998"/>
    <x v="0"/>
    <n v="85"/>
    <n v="142958.35049999994"/>
    <x v="9"/>
    <n v="390"/>
    <n v="1065375.3499999996"/>
  </r>
  <r>
    <d v="2022-03-12T00:00:00"/>
    <n v="3"/>
    <x v="3"/>
    <s v="INV00000215"/>
    <s v="C00000006"/>
    <x v="5"/>
    <x v="92"/>
    <n v="8.25"/>
    <n v="220"/>
    <m/>
    <n v="1815"/>
    <n v="9.4"/>
    <n v="0.13939393939393943"/>
    <n v="1.1500000000000004"/>
    <n v="253.00000000000009"/>
    <m/>
    <m/>
    <m/>
    <m/>
    <m/>
    <m/>
    <m/>
    <n v="1815"/>
    <n v="924231.9994999998"/>
    <x v="0"/>
    <n v="253.00000000000009"/>
    <n v="143211.35049999994"/>
    <x v="9"/>
    <n v="2068"/>
    <n v="1067443.3499999996"/>
  </r>
  <r>
    <d v="2022-03-14T00:00:00"/>
    <n v="3"/>
    <x v="3"/>
    <s v="INV00000216"/>
    <s v="C00000020"/>
    <x v="20"/>
    <x v="90"/>
    <n v="8.25"/>
    <n v="220"/>
    <m/>
    <n v="1815"/>
    <n v="9.5"/>
    <n v="0.15151515151515152"/>
    <n v="1.25"/>
    <n v="275"/>
    <m/>
    <m/>
    <m/>
    <m/>
    <m/>
    <m/>
    <m/>
    <n v="1815"/>
    <n v="926046.9994999998"/>
    <x v="0"/>
    <n v="275"/>
    <n v="143486.35049999994"/>
    <x v="9"/>
    <n v="2090"/>
    <n v="1069533.3499999996"/>
  </r>
  <r>
    <d v="2022-03-14T00:00:00"/>
    <n v="3"/>
    <x v="3"/>
    <s v="INV00000216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926574.9994999998"/>
    <x v="0"/>
    <n v="60"/>
    <n v="143546.35049999994"/>
    <x v="9"/>
    <n v="588"/>
    <n v="1070121.3499999996"/>
  </r>
  <r>
    <d v="2022-03-14T00:00:00"/>
    <n v="3"/>
    <x v="3"/>
    <s v="INV00000216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926858.4994999998"/>
    <x v="0"/>
    <n v="67.5"/>
    <n v="143613.85049999994"/>
    <x v="9"/>
    <n v="351"/>
    <n v="1070472.3499999996"/>
  </r>
  <r>
    <d v="2022-03-15T00:00:00"/>
    <n v="3"/>
    <x v="3"/>
    <s v="INV00000217"/>
    <s v="C00000010"/>
    <x v="9"/>
    <x v="92"/>
    <n v="8.25"/>
    <n v="220"/>
    <m/>
    <n v="1815"/>
    <n v="9"/>
    <n v="9.0909090909090912E-2"/>
    <n v="0.75"/>
    <n v="165"/>
    <m/>
    <m/>
    <m/>
    <m/>
    <m/>
    <m/>
    <m/>
    <n v="10890"/>
    <n v="937748.4994999998"/>
    <x v="1"/>
    <n v="990"/>
    <n v="144603.85049999994"/>
    <x v="9"/>
    <n v="11880"/>
    <n v="1082352.3499999996"/>
  </r>
  <r>
    <d v="2022-03-15T00:00:00"/>
    <n v="3"/>
    <x v="3"/>
    <s v="INV00000217"/>
    <s v="C00000010"/>
    <x v="9"/>
    <x v="98"/>
    <n v="9"/>
    <n v="30"/>
    <m/>
    <n v="270"/>
    <n v="9.5"/>
    <n v="5.5555555555555552E-2"/>
    <n v="0.5"/>
    <n v="15"/>
    <m/>
    <m/>
    <m/>
    <m/>
    <m/>
    <m/>
    <m/>
    <n v="1350"/>
    <n v="939098.4994999998"/>
    <x v="6"/>
    <n v="75"/>
    <n v="144678.85049999994"/>
    <x v="9"/>
    <n v="1425"/>
    <n v="1083777.3499999996"/>
  </r>
  <r>
    <d v="2022-03-15T00:00:00"/>
    <n v="3"/>
    <x v="3"/>
    <s v="INV00000217"/>
    <s v="C00000010"/>
    <x v="9"/>
    <x v="36"/>
    <n v="39"/>
    <n v="10"/>
    <m/>
    <n v="390"/>
    <n v="44"/>
    <n v="0.12820512820512819"/>
    <n v="5"/>
    <n v="50"/>
    <m/>
    <m/>
    <m/>
    <m/>
    <m/>
    <m/>
    <m/>
    <n v="780"/>
    <n v="939878.4994999998"/>
    <x v="2"/>
    <n v="100"/>
    <n v="144778.85049999994"/>
    <x v="9"/>
    <n v="880"/>
    <n v="1084657.3499999996"/>
  </r>
  <r>
    <d v="2022-03-15T00:00:00"/>
    <n v="3"/>
    <x v="3"/>
    <s v="INV00000218"/>
    <s v="C00000020"/>
    <x v="20"/>
    <x v="90"/>
    <n v="8.25"/>
    <n v="220"/>
    <m/>
    <n v="1815"/>
    <n v="9.5"/>
    <n v="0.15151515151515152"/>
    <n v="1.25"/>
    <n v="275"/>
    <m/>
    <m/>
    <m/>
    <m/>
    <m/>
    <m/>
    <m/>
    <n v="5445"/>
    <n v="945323.4994999998"/>
    <x v="3"/>
    <n v="825"/>
    <n v="145603.85049999994"/>
    <x v="9"/>
    <n v="6270"/>
    <n v="1090927.3499999996"/>
  </r>
  <r>
    <d v="2022-03-15T00:00:00"/>
    <n v="3"/>
    <x v="3"/>
    <s v="INV00000218"/>
    <s v="C00000020"/>
    <x v="20"/>
    <x v="94"/>
    <n v="9"/>
    <n v="60"/>
    <m/>
    <n v="540"/>
    <n v="9.8000000000000007"/>
    <n v="8.8888888888888962E-2"/>
    <n v="0.80000000000000071"/>
    <n v="48.000000000000043"/>
    <m/>
    <m/>
    <m/>
    <m/>
    <m/>
    <m/>
    <m/>
    <n v="3240"/>
    <n v="948563.4994999998"/>
    <x v="1"/>
    <n v="288.00000000000023"/>
    <n v="145891.85049999994"/>
    <x v="9"/>
    <n v="3528"/>
    <n v="1094455.3499999996"/>
  </r>
  <r>
    <d v="2022-03-15T00:00:00"/>
    <n v="3"/>
    <x v="3"/>
    <s v="INV00000218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948846.9994999998"/>
    <x v="0"/>
    <n v="67.5"/>
    <n v="145959.35049999994"/>
    <x v="9"/>
    <n v="351"/>
    <n v="1094806.3499999996"/>
  </r>
  <r>
    <d v="2022-03-15T00:00:00"/>
    <n v="3"/>
    <x v="3"/>
    <s v="INV00000218"/>
    <s v="C00000020"/>
    <x v="20"/>
    <x v="40"/>
    <n v="5.3"/>
    <n v="40"/>
    <m/>
    <n v="212"/>
    <n v="7.8"/>
    <n v="0.47169811320754718"/>
    <n v="2.5"/>
    <n v="100"/>
    <m/>
    <m/>
    <m/>
    <m/>
    <m/>
    <m/>
    <m/>
    <n v="636"/>
    <n v="949482.9994999998"/>
    <x v="3"/>
    <n v="300"/>
    <n v="146259.35049999994"/>
    <x v="9"/>
    <n v="936"/>
    <n v="1095742.3499999996"/>
  </r>
  <r>
    <d v="2022-03-15T00:00:00"/>
    <n v="3"/>
    <x v="3"/>
    <s v="INV00000218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949742.9994999998"/>
    <x v="5"/>
    <n v="80"/>
    <n v="146339.35049999994"/>
    <x v="9"/>
    <n v="340"/>
    <n v="1096082.3499999996"/>
  </r>
  <r>
    <d v="2022-03-17T00:00:00"/>
    <n v="3"/>
    <x v="3"/>
    <s v="INV00000219"/>
    <s v="C00000019"/>
    <x v="19"/>
    <x v="103"/>
    <n v="18"/>
    <n v="5"/>
    <m/>
    <n v="90"/>
    <n v="21"/>
    <n v="0.16666666666666666"/>
    <n v="3"/>
    <n v="15"/>
    <m/>
    <m/>
    <m/>
    <m/>
    <m/>
    <m/>
    <m/>
    <n v="270"/>
    <n v="950012.9994999998"/>
    <x v="3"/>
    <n v="45"/>
    <n v="146384.35049999994"/>
    <x v="9"/>
    <n v="315"/>
    <n v="1096397.3499999996"/>
  </r>
  <r>
    <d v="2022-03-18T00:00:00"/>
    <n v="3"/>
    <x v="3"/>
    <s v="INV00000220"/>
    <s v="C00000020"/>
    <x v="20"/>
    <x v="15"/>
    <n v="8.25"/>
    <n v="220"/>
    <m/>
    <n v="1815"/>
    <n v="9.5"/>
    <n v="0.15151515151515152"/>
    <n v="1.25"/>
    <n v="275"/>
    <m/>
    <m/>
    <m/>
    <m/>
    <m/>
    <m/>
    <m/>
    <n v="5445"/>
    <n v="955457.9994999998"/>
    <x v="3"/>
    <n v="825"/>
    <n v="147209.35049999994"/>
    <x v="9"/>
    <n v="6270"/>
    <n v="1102667.3499999996"/>
  </r>
  <r>
    <d v="2022-03-18T00:00:00"/>
    <n v="3"/>
    <x v="3"/>
    <s v="INV00000220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911"/>
    <n v="957368.9994999998"/>
    <x v="9"/>
    <n v="147.00000000000023"/>
    <n v="147356.35049999994"/>
    <x v="9"/>
    <n v="2058"/>
    <n v="1104725.3499999996"/>
  </r>
  <r>
    <d v="2022-03-18T00:00:00"/>
    <n v="3"/>
    <x v="3"/>
    <s v="INV00000220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290"/>
    <n v="958658.9994999998"/>
    <x v="6"/>
    <n v="269.99999999999994"/>
    <n v="147626.35049999994"/>
    <x v="9"/>
    <n v="1560"/>
    <n v="1106285.3499999996"/>
  </r>
  <r>
    <d v="2022-03-19T00:00:00"/>
    <n v="3"/>
    <x v="3"/>
    <s v="INV00000221"/>
    <s v="C00000021"/>
    <x v="23"/>
    <x v="15"/>
    <n v="8.5"/>
    <n v="220"/>
    <m/>
    <n v="1870"/>
    <n v="9.1999999999999993"/>
    <n v="8.2352941176470504E-2"/>
    <n v="0.69999999999999929"/>
    <n v="153.99999999999983"/>
    <m/>
    <m/>
    <m/>
    <m/>
    <m/>
    <m/>
    <m/>
    <n v="3740"/>
    <n v="962398.9994999998"/>
    <x v="2"/>
    <n v="307.99999999999966"/>
    <n v="147934.35049999994"/>
    <x v="9"/>
    <n v="4047.9999999999995"/>
    <n v="1110333.3499999996"/>
  </r>
  <r>
    <d v="2022-03-19T00:00:00"/>
    <n v="3"/>
    <x v="3"/>
    <s v="INV00000221"/>
    <s v="C00000021"/>
    <x v="23"/>
    <x v="104"/>
    <n v="9.1"/>
    <n v="30"/>
    <m/>
    <n v="273"/>
    <n v="9.5"/>
    <n v="4.3956043956043994E-2"/>
    <n v="0.40000000000000036"/>
    <n v="12.000000000000011"/>
    <m/>
    <m/>
    <m/>
    <m/>
    <m/>
    <m/>
    <m/>
    <n v="1638"/>
    <n v="964036.9994999998"/>
    <x v="1"/>
    <n v="72.000000000000057"/>
    <n v="148006.35049999994"/>
    <x v="9"/>
    <n v="1710"/>
    <n v="1112043.3499999996"/>
  </r>
  <r>
    <d v="2022-03-19T00:00:00"/>
    <n v="3"/>
    <x v="3"/>
    <s v="INV00000221"/>
    <s v="C00000021"/>
    <x v="23"/>
    <x v="63"/>
    <n v="13"/>
    <n v="5"/>
    <m/>
    <n v="65"/>
    <n v="17"/>
    <n v="0.30769230769230771"/>
    <n v="4"/>
    <n v="20"/>
    <m/>
    <m/>
    <m/>
    <m/>
    <m/>
    <m/>
    <m/>
    <n v="130"/>
    <n v="964166.9994999998"/>
    <x v="2"/>
    <n v="40"/>
    <n v="148046.35049999994"/>
    <x v="9"/>
    <n v="170"/>
    <n v="1112213.3499999996"/>
  </r>
  <r>
    <d v="2022-03-19T00:00:00"/>
    <n v="3"/>
    <x v="3"/>
    <s v="INV00000221"/>
    <s v="C00000021"/>
    <x v="23"/>
    <x v="106"/>
    <n v="21"/>
    <n v="5"/>
    <m/>
    <n v="105"/>
    <n v="35"/>
    <n v="0.66666666666666663"/>
    <n v="14"/>
    <n v="70"/>
    <m/>
    <m/>
    <m/>
    <m/>
    <m/>
    <m/>
    <m/>
    <n v="105"/>
    <n v="964271.9994999998"/>
    <x v="0"/>
    <n v="70"/>
    <n v="148116.35049999994"/>
    <x v="9"/>
    <n v="175"/>
    <n v="1112388.3499999996"/>
  </r>
  <r>
    <d v="2022-03-19T00:00:00"/>
    <n v="3"/>
    <x v="3"/>
    <s v="INV00000221"/>
    <s v="C00000021"/>
    <x v="23"/>
    <x v="107"/>
    <n v="50"/>
    <n v="5"/>
    <m/>
    <n v="250"/>
    <n v="78"/>
    <n v="0.56000000000000005"/>
    <n v="28"/>
    <n v="140"/>
    <m/>
    <m/>
    <m/>
    <m/>
    <m/>
    <m/>
    <m/>
    <n v="250"/>
    <n v="964521.9994999998"/>
    <x v="0"/>
    <n v="140"/>
    <n v="148256.35049999994"/>
    <x v="9"/>
    <n v="390"/>
    <n v="1112778.3499999996"/>
  </r>
  <r>
    <d v="2022-03-19T00:00:00"/>
    <n v="3"/>
    <x v="3"/>
    <s v="INV00000221"/>
    <s v="C00000021"/>
    <x v="23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964846.9994999998"/>
    <x v="7"/>
    <n v="249.99999999999994"/>
    <n v="148506.35049999994"/>
    <x v="9"/>
    <n v="575"/>
    <n v="1113353.3499999996"/>
  </r>
  <r>
    <d v="2022-03-19T00:00:00"/>
    <n v="3"/>
    <x v="3"/>
    <s v="INV00000221"/>
    <s v="C00000021"/>
    <x v="23"/>
    <x v="108"/>
    <n v="5.5"/>
    <n v="163"/>
    <m/>
    <n v="896.5"/>
    <n v="6.5"/>
    <n v="0.18181818181818182"/>
    <n v="1"/>
    <n v="163"/>
    <m/>
    <m/>
    <m/>
    <m/>
    <m/>
    <m/>
    <m/>
    <n v="896.5"/>
    <n v="965743.4994999998"/>
    <x v="0"/>
    <n v="163"/>
    <n v="148669.35049999994"/>
    <x v="9"/>
    <n v="1059.5"/>
    <n v="1114412.8499999996"/>
  </r>
  <r>
    <d v="2022-03-21T00:00:00"/>
    <n v="3"/>
    <x v="3"/>
    <s v="INV00000222"/>
    <s v="C00000022"/>
    <x v="5"/>
    <x v="101"/>
    <n v="12.4"/>
    <n v="25"/>
    <m/>
    <n v="310"/>
    <n v="13.5"/>
    <n v="8.8709677419354802E-2"/>
    <n v="1.0999999999999996"/>
    <n v="27.499999999999993"/>
    <m/>
    <m/>
    <m/>
    <m/>
    <m/>
    <m/>
    <m/>
    <n v="310"/>
    <n v="966053.4994999998"/>
    <x v="0"/>
    <n v="27.499999999999993"/>
    <n v="148696.85049999994"/>
    <x v="9"/>
    <n v="337.5"/>
    <n v="1114750.3499999996"/>
  </r>
  <r>
    <d v="2022-03-23T00:00:00"/>
    <n v="3"/>
    <x v="3"/>
    <s v="INV00000223"/>
    <s v="C00000020"/>
    <x v="20"/>
    <x v="15"/>
    <n v="8.5"/>
    <n v="220"/>
    <m/>
    <n v="1870"/>
    <n v="9.5"/>
    <n v="0.11764705882352941"/>
    <n v="1"/>
    <n v="220"/>
    <m/>
    <m/>
    <m/>
    <m/>
    <m/>
    <m/>
    <m/>
    <n v="5610"/>
    <n v="971663.4994999998"/>
    <x v="3"/>
    <n v="660"/>
    <n v="149356.85049999994"/>
    <x v="9"/>
    <n v="6270"/>
    <n v="1121020.3499999996"/>
  </r>
  <r>
    <d v="2022-03-23T00:00:00"/>
    <n v="3"/>
    <x v="3"/>
    <s v="INV00000223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092"/>
    <n v="972755.4994999998"/>
    <x v="5"/>
    <n v="84.000000000000128"/>
    <n v="149440.85049999994"/>
    <x v="9"/>
    <n v="1176.0000000000002"/>
    <n v="1122196.3499999996"/>
  </r>
  <r>
    <d v="2022-03-23T00:00:00"/>
    <n v="3"/>
    <x v="3"/>
    <s v="INV00000223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032"/>
    <n v="973787.4994999998"/>
    <x v="5"/>
    <n v="215.99999999999994"/>
    <n v="149656.85049999994"/>
    <x v="9"/>
    <n v="1248"/>
    <n v="1123444.3499999996"/>
  </r>
  <r>
    <d v="2022-03-23T00:00:00"/>
    <n v="3"/>
    <x v="3"/>
    <s v="INV00000223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973852.4994999998"/>
    <x v="2"/>
    <n v="60"/>
    <n v="149716.85049999994"/>
    <x v="9"/>
    <n v="125"/>
    <n v="1123569.3499999996"/>
  </r>
  <r>
    <d v="2022-03-25T00:00:00"/>
    <n v="3"/>
    <x v="3"/>
    <s v="INV00000224"/>
    <s v="C00000020"/>
    <x v="20"/>
    <x v="43"/>
    <n v="8.25"/>
    <n v="220"/>
    <m/>
    <n v="1815"/>
    <n v="9.5"/>
    <n v="0.15151515151515152"/>
    <n v="1.25"/>
    <n v="275"/>
    <m/>
    <m/>
    <m/>
    <m/>
    <m/>
    <m/>
    <m/>
    <n v="7260"/>
    <n v="981112.4994999998"/>
    <x v="5"/>
    <n v="1100"/>
    <n v="150816.85049999994"/>
    <x v="9"/>
    <n v="8360"/>
    <n v="1131929.3499999996"/>
  </r>
  <r>
    <d v="2022-03-25T00:00:00"/>
    <n v="3"/>
    <x v="3"/>
    <s v="INV00000224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730"/>
    <n v="983842.4994999998"/>
    <x v="7"/>
    <n v="210.00000000000031"/>
    <n v="151026.85049999994"/>
    <x v="9"/>
    <n v="2940.0000000000005"/>
    <n v="1134869.3499999996"/>
  </r>
  <r>
    <d v="2022-03-25T00:00:00"/>
    <n v="3"/>
    <x v="3"/>
    <s v="INV00000224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548"/>
    <n v="985390.4994999998"/>
    <x v="1"/>
    <n v="323.99999999999989"/>
    <n v="151350.85049999994"/>
    <x v="9"/>
    <n v="1872"/>
    <n v="1136741.3499999996"/>
  </r>
  <r>
    <d v="2022-03-25T00:00:00"/>
    <n v="3"/>
    <x v="3"/>
    <s v="INV00000224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985520.4994999998"/>
    <x v="5"/>
    <n v="120"/>
    <n v="151470.85049999994"/>
    <x v="9"/>
    <n v="250"/>
    <n v="1136991.3499999996"/>
  </r>
  <r>
    <d v="2022-03-25T00:00:00"/>
    <n v="3"/>
    <x v="3"/>
    <s v="INV00000224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986170.4994999998"/>
    <x v="0"/>
    <n v="350"/>
    <n v="151820.85049999994"/>
    <x v="9"/>
    <n v="1000"/>
    <n v="1137991.3499999996"/>
  </r>
  <r>
    <d v="2022-03-29T00:00:00"/>
    <n v="3"/>
    <x v="3"/>
    <s v="INV00000225"/>
    <s v="C00000001"/>
    <x v="0"/>
    <x v="15"/>
    <n v="8.5"/>
    <n v="220"/>
    <m/>
    <n v="1870"/>
    <n v="9.4"/>
    <n v="0.10588235294117651"/>
    <n v="0.90000000000000036"/>
    <n v="198.00000000000009"/>
    <m/>
    <m/>
    <m/>
    <m/>
    <m/>
    <m/>
    <m/>
    <n v="1870"/>
    <n v="988040.4994999998"/>
    <x v="0"/>
    <n v="198.00000000000009"/>
    <n v="152018.85049999994"/>
    <x v="9"/>
    <n v="2068"/>
    <n v="1140059.3499999996"/>
  </r>
  <r>
    <d v="2022-03-29T00:00:00"/>
    <n v="3"/>
    <x v="3"/>
    <s v="INV00000225"/>
    <s v="C00000001"/>
    <x v="0"/>
    <x v="104"/>
    <n v="9.1"/>
    <n v="30"/>
    <m/>
    <n v="273"/>
    <n v="9.6999999999999993"/>
    <n v="6.5934065934065894E-2"/>
    <n v="0.59999999999999964"/>
    <n v="17.999999999999989"/>
    <m/>
    <m/>
    <m/>
    <m/>
    <m/>
    <m/>
    <m/>
    <n v="1092"/>
    <n v="989132.4994999998"/>
    <x v="5"/>
    <n v="71.999999999999957"/>
    <n v="152090.85049999994"/>
    <x v="9"/>
    <n v="1164"/>
    <n v="1141223.3499999996"/>
  </r>
  <r>
    <d v="2022-03-29T00:00:00"/>
    <n v="3"/>
    <x v="3"/>
    <s v="INV00000226"/>
    <s v="C00000020"/>
    <x v="20"/>
    <x v="43"/>
    <n v="8.25"/>
    <n v="220"/>
    <m/>
    <n v="1815"/>
    <n v="9.5"/>
    <n v="0.15151515151515152"/>
    <n v="1.25"/>
    <n v="275"/>
    <m/>
    <m/>
    <m/>
    <m/>
    <m/>
    <m/>
    <m/>
    <n v="3630"/>
    <n v="992762.4994999998"/>
    <x v="2"/>
    <n v="550"/>
    <n v="152640.85049999994"/>
    <x v="9"/>
    <n v="4180"/>
    <n v="1145403.3499999996"/>
  </r>
  <r>
    <d v="2022-03-29T00:00:00"/>
    <n v="3"/>
    <x v="3"/>
    <s v="INV00000226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184"/>
    <n v="994946.4994999998"/>
    <x v="8"/>
    <n v="168.00000000000026"/>
    <n v="152808.85049999994"/>
    <x v="9"/>
    <n v="2352.0000000000005"/>
    <n v="1147755.3499999996"/>
  </r>
  <r>
    <d v="2022-03-29T00:00:00"/>
    <n v="3"/>
    <x v="3"/>
    <s v="INV00000226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995720.4994999998"/>
    <x v="3"/>
    <n v="161.99999999999994"/>
    <n v="152970.85049999994"/>
    <x v="9"/>
    <n v="936"/>
    <n v="1148691.3499999996"/>
  </r>
  <r>
    <d v="2022-03-29T00:00:00"/>
    <n v="3"/>
    <x v="3"/>
    <s v="INV00000226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995785.4994999998"/>
    <x v="2"/>
    <n v="60"/>
    <n v="153030.85049999994"/>
    <x v="9"/>
    <n v="125"/>
    <n v="1148816.3499999996"/>
  </r>
  <r>
    <d v="2022-03-31T00:00:00"/>
    <n v="3"/>
    <x v="3"/>
    <s v="INV00000227"/>
    <s v="C00000023"/>
    <x v="25"/>
    <x v="43"/>
    <n v="8.25"/>
    <n v="220"/>
    <m/>
    <n v="1815"/>
    <n v="9.5"/>
    <n v="0.15151515151515152"/>
    <n v="1.25"/>
    <n v="275"/>
    <m/>
    <m/>
    <m/>
    <m/>
    <m/>
    <m/>
    <m/>
    <n v="1815"/>
    <n v="997600.4994999998"/>
    <x v="0"/>
    <n v="275"/>
    <n v="153305.85049999994"/>
    <x v="9"/>
    <n v="2090"/>
    <n v="1150906.3499999996"/>
  </r>
  <r>
    <d v="2022-03-31T00:00:00"/>
    <n v="3"/>
    <x v="3"/>
    <s v="INV00000227"/>
    <s v="C00000023"/>
    <x v="25"/>
    <x v="110"/>
    <n v="11"/>
    <n v="5"/>
    <m/>
    <n v="55"/>
    <n v="17"/>
    <n v="0.54545454545454541"/>
    <n v="6"/>
    <n v="30"/>
    <m/>
    <m/>
    <m/>
    <m/>
    <m/>
    <m/>
    <m/>
    <n v="220"/>
    <n v="997820.4994999998"/>
    <x v="5"/>
    <n v="120"/>
    <n v="153425.85049999994"/>
    <x v="9"/>
    <n v="340"/>
    <n v="1151246.3499999996"/>
  </r>
  <r>
    <d v="2022-03-31T00:00:00"/>
    <n v="3"/>
    <x v="3"/>
    <s v="INV00000227"/>
    <s v="C00000023"/>
    <x v="25"/>
    <x v="109"/>
    <n v="26"/>
    <n v="25"/>
    <m/>
    <n v="650"/>
    <n v="40"/>
    <n v="0.53846153846153844"/>
    <n v="14"/>
    <n v="350"/>
    <m/>
    <m/>
    <m/>
    <m/>
    <m/>
    <m/>
    <m/>
    <n v="650"/>
    <n v="998470.4994999998"/>
    <x v="0"/>
    <n v="350"/>
    <n v="153775.85049999994"/>
    <x v="9"/>
    <n v="1000"/>
    <n v="1152246.3499999996"/>
  </r>
  <r>
    <d v="2022-03-31T00:00:00"/>
    <n v="3"/>
    <x v="3"/>
    <s v="INV00000227"/>
    <s v="C00000023"/>
    <x v="25"/>
    <x v="12"/>
    <n v="1.3"/>
    <n v="25"/>
    <m/>
    <n v="32.5"/>
    <n v="2.5"/>
    <n v="0.92307692307692302"/>
    <n v="1.2"/>
    <n v="30"/>
    <m/>
    <m/>
    <m/>
    <m/>
    <m/>
    <m/>
    <m/>
    <n v="65"/>
    <n v="998535.4994999998"/>
    <x v="2"/>
    <n v="60"/>
    <n v="153835.85049999994"/>
    <x v="9"/>
    <n v="125"/>
    <n v="1152371.3499999996"/>
  </r>
  <r>
    <d v="2022-04-01T00:00:00"/>
    <n v="4"/>
    <x v="3"/>
    <s v="INV00000228"/>
    <s v="C00000021"/>
    <x v="23"/>
    <x v="15"/>
    <n v="8.5"/>
    <n v="220"/>
    <m/>
    <n v="1870"/>
    <n v="9.4"/>
    <n v="0.10588235294117651"/>
    <n v="0.90000000000000036"/>
    <n v="198.00000000000009"/>
    <m/>
    <m/>
    <m/>
    <m/>
    <m/>
    <m/>
    <m/>
    <n v="3740"/>
    <n v="1002275.4994999998"/>
    <x v="2"/>
    <n v="396.00000000000017"/>
    <n v="154231.85049999994"/>
    <x v="10"/>
    <n v="4136"/>
    <n v="1156507.3499999996"/>
  </r>
  <r>
    <d v="2022-04-01T00:00:00"/>
    <n v="4"/>
    <x v="3"/>
    <s v="INV00000228"/>
    <s v="C00000021"/>
    <x v="23"/>
    <x v="104"/>
    <n v="9.1"/>
    <n v="30"/>
    <m/>
    <n v="273"/>
    <n v="9.5"/>
    <n v="4.3956043956043994E-2"/>
    <n v="0.40000000000000036"/>
    <n v="12.000000000000011"/>
    <m/>
    <m/>
    <m/>
    <m/>
    <m/>
    <m/>
    <m/>
    <n v="819"/>
    <n v="1003094.4994999998"/>
    <x v="3"/>
    <n v="36.000000000000028"/>
    <n v="154267.85049999994"/>
    <x v="10"/>
    <n v="855"/>
    <n v="1157362.3499999996"/>
  </r>
  <r>
    <d v="2022-04-01T00:00:00"/>
    <n v="4"/>
    <x v="3"/>
    <s v="INV00000228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003204.4994999998"/>
    <x v="2"/>
    <n v="60"/>
    <n v="154327.85049999994"/>
    <x v="10"/>
    <n v="170"/>
    <n v="1157532.3499999996"/>
  </r>
  <r>
    <d v="2022-04-01T00:00:00"/>
    <n v="4"/>
    <x v="3"/>
    <s v="INV00000228"/>
    <s v="C00000021"/>
    <x v="23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1003529.4994999998"/>
    <x v="7"/>
    <n v="249.99999999999994"/>
    <n v="154577.85049999994"/>
    <x v="10"/>
    <n v="575"/>
    <n v="1158107.3499999996"/>
  </r>
  <r>
    <d v="2022-04-01T00:00:00"/>
    <n v="4"/>
    <x v="3"/>
    <s v="INV00000228"/>
    <s v="C00000021"/>
    <x v="23"/>
    <x v="111"/>
    <n v="12.85"/>
    <n v="25"/>
    <m/>
    <n v="321.25"/>
    <n v="13.9"/>
    <n v="8.1712062256809395E-2"/>
    <n v="1.0500000000000007"/>
    <n v="26.250000000000018"/>
    <m/>
    <m/>
    <m/>
    <m/>
    <m/>
    <m/>
    <m/>
    <n v="321.25"/>
    <n v="1003850.7494999998"/>
    <x v="0"/>
    <n v="26.250000000000018"/>
    <n v="154604.10049999994"/>
    <x v="10"/>
    <n v="347.5"/>
    <n v="1158454.8499999996"/>
  </r>
  <r>
    <d v="2022-04-01T00:00:00"/>
    <n v="4"/>
    <x v="3"/>
    <s v="INV00000229"/>
    <s v="C00000020"/>
    <x v="20"/>
    <x v="15"/>
    <n v="8.5"/>
    <n v="220"/>
    <m/>
    <n v="1870"/>
    <n v="9.5"/>
    <n v="0.11764705882352941"/>
    <n v="1"/>
    <n v="220"/>
    <m/>
    <m/>
    <m/>
    <m/>
    <m/>
    <m/>
    <m/>
    <n v="1870"/>
    <n v="1005720.7494999998"/>
    <x v="0"/>
    <n v="220"/>
    <n v="154824.10049999994"/>
    <x v="10"/>
    <n v="2090"/>
    <n v="1160544.8499999996"/>
  </r>
  <r>
    <d v="2022-04-01T00:00:00"/>
    <n v="4"/>
    <x v="3"/>
    <s v="INV00000229"/>
    <s v="C00000020"/>
    <x v="20"/>
    <x v="43"/>
    <n v="8.25"/>
    <n v="220"/>
    <m/>
    <n v="1815"/>
    <n v="9.5"/>
    <n v="0.15151515151515152"/>
    <n v="1.25"/>
    <n v="275"/>
    <m/>
    <m/>
    <m/>
    <m/>
    <m/>
    <m/>
    <m/>
    <n v="3630"/>
    <n v="1009350.7494999998"/>
    <x v="2"/>
    <n v="550"/>
    <n v="155374.10049999994"/>
    <x v="10"/>
    <n v="4180"/>
    <n v="1164724.8499999996"/>
  </r>
  <r>
    <d v="2022-04-01T00:00:00"/>
    <n v="4"/>
    <x v="3"/>
    <s v="INV00000229"/>
    <s v="C00000020"/>
    <x v="20"/>
    <x v="112"/>
    <n v="9.1"/>
    <n v="60"/>
    <m/>
    <n v="546"/>
    <n v="9.8000000000000007"/>
    <n v="7.6923076923077038E-2"/>
    <n v="0.70000000000000107"/>
    <n v="42.000000000000064"/>
    <m/>
    <m/>
    <m/>
    <m/>
    <m/>
    <m/>
    <m/>
    <n v="1638"/>
    <n v="1010988.7494999998"/>
    <x v="3"/>
    <n v="126.0000000000002"/>
    <n v="155500.10049999994"/>
    <x v="10"/>
    <n v="1764.0000000000002"/>
    <n v="1166488.8499999996"/>
  </r>
  <r>
    <d v="2022-04-01T00:00:00"/>
    <n v="4"/>
    <x v="3"/>
    <s v="INV00000229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11762.7494999998"/>
    <x v="3"/>
    <n v="161.99999999999994"/>
    <n v="155662.10049999994"/>
    <x v="10"/>
    <n v="936"/>
    <n v="1167424.8499999996"/>
  </r>
  <r>
    <d v="2022-04-01T00:00:00"/>
    <n v="4"/>
    <x v="3"/>
    <s v="INV00000229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11860.2494999998"/>
    <x v="3"/>
    <n v="90"/>
    <n v="155752.10049999994"/>
    <x v="10"/>
    <n v="187.5"/>
    <n v="1167612.3499999996"/>
  </r>
  <r>
    <d v="2022-04-01T00:00:00"/>
    <n v="4"/>
    <x v="3"/>
    <s v="INV00000230"/>
    <s v="C00000022"/>
    <x v="24"/>
    <x v="43"/>
    <n v="8.25"/>
    <n v="220"/>
    <m/>
    <n v="1815"/>
    <n v="9.6"/>
    <n v="0.16363636363636358"/>
    <n v="1.3499999999999996"/>
    <n v="296.99999999999994"/>
    <m/>
    <m/>
    <m/>
    <m/>
    <m/>
    <m/>
    <m/>
    <n v="1815"/>
    <n v="1013675.2494999998"/>
    <x v="0"/>
    <n v="296.99999999999994"/>
    <n v="156049.10049999994"/>
    <x v="10"/>
    <n v="2112"/>
    <n v="1169724.3499999996"/>
  </r>
  <r>
    <d v="2022-04-01T00:00:00"/>
    <n v="4"/>
    <x v="3"/>
    <s v="INV00000230"/>
    <s v="C00000022"/>
    <x v="24"/>
    <x v="91"/>
    <n v="9"/>
    <n v="30"/>
    <m/>
    <n v="270"/>
    <n v="9.8000000000000007"/>
    <n v="8.8888888888888962E-2"/>
    <n v="0.80000000000000071"/>
    <n v="24.000000000000021"/>
    <m/>
    <m/>
    <m/>
    <m/>
    <m/>
    <m/>
    <m/>
    <n v="540"/>
    <n v="1014215.2494999998"/>
    <x v="2"/>
    <n v="48.000000000000043"/>
    <n v="156097.10049999994"/>
    <x v="10"/>
    <n v="588"/>
    <n v="1170312.3499999996"/>
  </r>
  <r>
    <d v="2022-04-01T00:00:00"/>
    <n v="4"/>
    <x v="3"/>
    <s v="INV00000230"/>
    <s v="C00000022"/>
    <x v="24"/>
    <x v="105"/>
    <n v="6.45"/>
    <n v="40"/>
    <m/>
    <n v="258"/>
    <n v="7.5"/>
    <n v="0.16279069767441856"/>
    <n v="1.0499999999999998"/>
    <n v="41.999999999999993"/>
    <m/>
    <m/>
    <m/>
    <m/>
    <m/>
    <m/>
    <m/>
    <n v="258"/>
    <n v="1014473.2494999998"/>
    <x v="0"/>
    <n v="41.999999999999993"/>
    <n v="156139.10049999994"/>
    <x v="10"/>
    <n v="300"/>
    <n v="1170612.3499999996"/>
  </r>
  <r>
    <d v="2022-04-01T00:00:00"/>
    <n v="4"/>
    <x v="3"/>
    <s v="INV00000230"/>
    <s v="C00000022"/>
    <x v="24"/>
    <x v="102"/>
    <n v="36"/>
    <n v="5"/>
    <m/>
    <n v="180"/>
    <n v="48"/>
    <n v="0.33333333333333331"/>
    <n v="12"/>
    <n v="60"/>
    <m/>
    <m/>
    <m/>
    <m/>
    <m/>
    <m/>
    <m/>
    <n v="360"/>
    <n v="1014833.2494999998"/>
    <x v="2"/>
    <n v="120"/>
    <n v="156259.10049999994"/>
    <x v="10"/>
    <n v="480"/>
    <n v="1171092.3499999996"/>
  </r>
  <r>
    <d v="2022-04-05T00:00:00"/>
    <n v="4"/>
    <x v="3"/>
    <s v="INV00000231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20443.2494999998"/>
    <x v="3"/>
    <n v="660"/>
    <n v="156919.10049999994"/>
    <x v="10"/>
    <n v="6270"/>
    <n v="1177362.3499999996"/>
  </r>
  <r>
    <d v="2022-04-05T00:00:00"/>
    <n v="4"/>
    <x v="3"/>
    <s v="INV00000231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638"/>
    <n v="1022081.2494999998"/>
    <x v="1"/>
    <n v="126.0000000000002"/>
    <n v="157045.10049999994"/>
    <x v="10"/>
    <n v="1764.0000000000002"/>
    <n v="1179126.3499999996"/>
  </r>
  <r>
    <d v="2022-04-05T00:00:00"/>
    <n v="4"/>
    <x v="3"/>
    <s v="INV00000231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22855.2494999998"/>
    <x v="3"/>
    <n v="161.99999999999994"/>
    <n v="157207.10049999994"/>
    <x v="10"/>
    <n v="936"/>
    <n v="1180062.3499999996"/>
  </r>
  <r>
    <d v="2022-04-05T00:00:00"/>
    <n v="4"/>
    <x v="3"/>
    <s v="INV00000231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22952.7494999998"/>
    <x v="3"/>
    <n v="90"/>
    <n v="157297.10049999994"/>
    <x v="10"/>
    <n v="187.5"/>
    <n v="1180249.8499999996"/>
  </r>
  <r>
    <d v="2022-04-05T00:00:00"/>
    <n v="4"/>
    <x v="3"/>
    <s v="INV00000231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023602.7494999998"/>
    <x v="0"/>
    <n v="350"/>
    <n v="157647.10049999994"/>
    <x v="10"/>
    <n v="1000"/>
    <n v="1181249.8499999996"/>
  </r>
  <r>
    <d v="2022-04-05T00:00:00"/>
    <n v="4"/>
    <x v="3"/>
    <s v="INV00000231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023822.7494999998"/>
    <x v="5"/>
    <n v="120"/>
    <n v="157767.10049999994"/>
    <x v="10"/>
    <n v="340"/>
    <n v="1181589.8499999996"/>
  </r>
  <r>
    <d v="2022-04-08T00:00:00"/>
    <n v="4"/>
    <x v="3"/>
    <s v="INV00000232"/>
    <s v="C00000019"/>
    <x v="19"/>
    <x v="43"/>
    <n v="8.5"/>
    <n v="220"/>
    <m/>
    <n v="1870"/>
    <n v="9.4"/>
    <n v="0.10588235294117651"/>
    <n v="0.90000000000000036"/>
    <n v="198.00000000000009"/>
    <m/>
    <m/>
    <m/>
    <m/>
    <m/>
    <m/>
    <m/>
    <n v="3740"/>
    <n v="1027562.7494999998"/>
    <x v="2"/>
    <n v="396.00000000000017"/>
    <n v="158163.10049999994"/>
    <x v="10"/>
    <n v="4136"/>
    <n v="1185725.8499999996"/>
  </r>
  <r>
    <d v="2022-04-08T00:00:00"/>
    <n v="4"/>
    <x v="3"/>
    <s v="INV00000232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972"/>
    <n v="1028534.7494999998"/>
    <x v="2"/>
    <n v="75.599999999999923"/>
    <n v="158238.70049999995"/>
    <x v="10"/>
    <n v="1047.5999999999999"/>
    <n v="1186773.4499999997"/>
  </r>
  <r>
    <d v="2022-04-08T00:00:00"/>
    <n v="4"/>
    <x v="3"/>
    <s v="INV00000232"/>
    <s v="C00000019"/>
    <x v="19"/>
    <x v="12"/>
    <n v="1.3"/>
    <n v="25"/>
    <m/>
    <n v="32.5"/>
    <n v="2.5"/>
    <n v="0.92307692307692302"/>
    <n v="1.2"/>
    <n v="30"/>
    <m/>
    <m/>
    <m/>
    <m/>
    <m/>
    <m/>
    <m/>
    <n v="97.5"/>
    <n v="1028632.2494999998"/>
    <x v="3"/>
    <n v="90"/>
    <n v="158328.70049999995"/>
    <x v="10"/>
    <n v="187.5"/>
    <n v="1186960.9499999997"/>
  </r>
  <r>
    <d v="2022-04-08T00:00:00"/>
    <n v="4"/>
    <x v="3"/>
    <s v="INV00000232"/>
    <s v="C00000019"/>
    <x v="19"/>
    <x v="46"/>
    <n v="305"/>
    <n v="1"/>
    <m/>
    <n v="305"/>
    <n v="390"/>
    <n v="0.27868852459016391"/>
    <n v="85"/>
    <n v="85"/>
    <m/>
    <m/>
    <m/>
    <m/>
    <m/>
    <m/>
    <m/>
    <n v="610"/>
    <n v="1029242.2494999998"/>
    <x v="2"/>
    <n v="170"/>
    <n v="158498.70049999995"/>
    <x v="10"/>
    <n v="780"/>
    <n v="1187740.9499999997"/>
  </r>
  <r>
    <d v="2022-04-08T00:00:00"/>
    <n v="4"/>
    <x v="3"/>
    <s v="INV00000232"/>
    <s v="C00000019"/>
    <x v="19"/>
    <x v="103"/>
    <n v="18"/>
    <n v="5"/>
    <m/>
    <n v="90"/>
    <n v="21"/>
    <n v="0.16666666666666666"/>
    <n v="3"/>
    <n v="15"/>
    <m/>
    <m/>
    <m/>
    <m/>
    <m/>
    <m/>
    <m/>
    <n v="180"/>
    <n v="1029422.2494999998"/>
    <x v="2"/>
    <n v="30"/>
    <n v="158528.70049999995"/>
    <x v="10"/>
    <n v="210"/>
    <n v="1187950.9499999997"/>
  </r>
  <r>
    <d v="2022-04-08T00:00:00"/>
    <n v="4"/>
    <x v="3"/>
    <s v="INV00000233"/>
    <s v="C00000003"/>
    <x v="2"/>
    <x v="15"/>
    <n v="8.5"/>
    <n v="220"/>
    <m/>
    <n v="1870"/>
    <n v="9.6"/>
    <n v="0.12941176470588231"/>
    <n v="1.0999999999999996"/>
    <n v="241.99999999999991"/>
    <m/>
    <m/>
    <m/>
    <m/>
    <m/>
    <m/>
    <m/>
    <n v="1870"/>
    <n v="1031292.2494999998"/>
    <x v="0"/>
    <n v="241.99999999999991"/>
    <n v="158770.70049999995"/>
    <x v="10"/>
    <n v="2112"/>
    <n v="1190062.9499999997"/>
  </r>
  <r>
    <d v="2022-04-08T00:00:00"/>
    <n v="4"/>
    <x v="3"/>
    <s v="INV00000233"/>
    <s v="C00000003"/>
    <x v="2"/>
    <x v="15"/>
    <n v="8.85"/>
    <n v="220"/>
    <m/>
    <n v="1947"/>
    <n v="9.6"/>
    <n v="8.4745762711864417E-2"/>
    <n v="0.75"/>
    <n v="165"/>
    <m/>
    <m/>
    <m/>
    <m/>
    <m/>
    <m/>
    <m/>
    <n v="3894"/>
    <n v="1035186.2494999998"/>
    <x v="2"/>
    <n v="330"/>
    <n v="159100.70049999995"/>
    <x v="10"/>
    <n v="4224"/>
    <n v="1194286.9499999997"/>
  </r>
  <r>
    <d v="2022-04-08T00:00:00"/>
    <n v="4"/>
    <x v="3"/>
    <s v="INV00000233"/>
    <s v="C00000003"/>
    <x v="2"/>
    <x v="12"/>
    <n v="1.3"/>
    <n v="25"/>
    <m/>
    <n v="32.5"/>
    <n v="2.6"/>
    <n v="1"/>
    <n v="1.3"/>
    <n v="32.5"/>
    <m/>
    <m/>
    <m/>
    <m/>
    <m/>
    <m/>
    <m/>
    <n v="130"/>
    <n v="1035316.2494999998"/>
    <x v="5"/>
    <n v="130"/>
    <n v="159230.70049999995"/>
    <x v="10"/>
    <n v="260"/>
    <n v="1194546.9499999997"/>
  </r>
  <r>
    <d v="2022-04-08T00:00:00"/>
    <n v="4"/>
    <x v="3"/>
    <s v="INV00000233"/>
    <s v="C00000003"/>
    <x v="2"/>
    <x v="4"/>
    <n v="18"/>
    <n v="5"/>
    <m/>
    <n v="90"/>
    <n v="21"/>
    <n v="0.16666666666666666"/>
    <n v="3"/>
    <n v="15"/>
    <m/>
    <m/>
    <m/>
    <m/>
    <m/>
    <m/>
    <m/>
    <n v="540"/>
    <n v="1035856.2494999998"/>
    <x v="1"/>
    <n v="90"/>
    <n v="159320.70049999995"/>
    <x v="10"/>
    <n v="630"/>
    <n v="1195176.9499999997"/>
  </r>
  <r>
    <d v="2022-04-08T00:00:00"/>
    <n v="4"/>
    <x v="3"/>
    <s v="INV00000233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1035912.2494999998"/>
    <x v="2"/>
    <n v="34"/>
    <n v="159354.70049999995"/>
    <x v="10"/>
    <n v="90"/>
    <n v="1195266.9499999997"/>
  </r>
  <r>
    <d v="2022-04-09T00:00:00"/>
    <n v="4"/>
    <x v="3"/>
    <s v="INV00000234"/>
    <s v="C00000009"/>
    <x v="8"/>
    <x v="43"/>
    <n v="8.5"/>
    <n v="220"/>
    <m/>
    <n v="1870"/>
    <n v="9"/>
    <n v="5.8823529411764705E-2"/>
    <n v="0.5"/>
    <n v="110"/>
    <m/>
    <m/>
    <m/>
    <m/>
    <m/>
    <m/>
    <m/>
    <n v="3740"/>
    <n v="1039652.2494999998"/>
    <x v="2"/>
    <n v="220"/>
    <n v="159574.70049999995"/>
    <x v="10"/>
    <n v="3960"/>
    <n v="1199226.9499999997"/>
  </r>
  <r>
    <d v="2022-04-09T00:00:00"/>
    <n v="4"/>
    <x v="3"/>
    <s v="INV00000234"/>
    <s v="C00000009"/>
    <x v="8"/>
    <x v="112"/>
    <n v="9.1"/>
    <n v="60"/>
    <m/>
    <n v="546"/>
    <n v="9.5"/>
    <n v="4.3956043956043994E-2"/>
    <n v="0.40000000000000036"/>
    <n v="24.000000000000021"/>
    <m/>
    <m/>
    <m/>
    <m/>
    <m/>
    <m/>
    <m/>
    <n v="546"/>
    <n v="1040198.2494999998"/>
    <x v="0"/>
    <n v="24.000000000000021"/>
    <n v="159598.70049999995"/>
    <x v="10"/>
    <n v="570"/>
    <n v="1199796.9499999997"/>
  </r>
  <r>
    <d v="2022-04-09T00:00:00"/>
    <n v="4"/>
    <x v="3"/>
    <s v="INV00000234"/>
    <s v="C00000009"/>
    <x v="8"/>
    <x v="113"/>
    <n v="8.8000000000000007"/>
    <n v="54"/>
    <m/>
    <n v="475.20000000000005"/>
    <n v="9.5"/>
    <n v="7.9545454545454461E-2"/>
    <n v="0.69999999999999929"/>
    <n v="37.799999999999962"/>
    <m/>
    <m/>
    <m/>
    <m/>
    <m/>
    <m/>
    <m/>
    <n v="475.20000000000005"/>
    <n v="1040673.4494999998"/>
    <x v="0"/>
    <n v="37.799999999999962"/>
    <n v="159636.50049999994"/>
    <x v="10"/>
    <n v="513"/>
    <n v="1200309.9499999997"/>
  </r>
  <r>
    <d v="2022-04-09T00:00:00"/>
    <n v="4"/>
    <x v="3"/>
    <s v="INV00000235"/>
    <s v="C00000020"/>
    <x v="20"/>
    <x v="15"/>
    <n v="8.85"/>
    <n v="220"/>
    <m/>
    <n v="1947"/>
    <n v="9.5"/>
    <n v="7.3446327683615864E-2"/>
    <n v="0.65000000000000036"/>
    <n v="143.00000000000009"/>
    <m/>
    <m/>
    <m/>
    <m/>
    <m/>
    <m/>
    <m/>
    <n v="5841"/>
    <n v="1046514.4494999998"/>
    <x v="3"/>
    <n v="429.00000000000023"/>
    <n v="160065.50049999994"/>
    <x v="10"/>
    <n v="6270"/>
    <n v="1206579.9499999997"/>
  </r>
  <r>
    <d v="2022-04-09T00:00:00"/>
    <n v="4"/>
    <x v="3"/>
    <s v="INV00000235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092"/>
    <n v="1047606.4494999998"/>
    <x v="5"/>
    <n v="84.000000000000128"/>
    <n v="160149.50049999994"/>
    <x v="10"/>
    <n v="1176.0000000000002"/>
    <n v="1207755.9499999997"/>
  </r>
  <r>
    <d v="2022-04-09T00:00:00"/>
    <n v="4"/>
    <x v="3"/>
    <s v="INV00000235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48380.4494999998"/>
    <x v="3"/>
    <n v="161.99999999999994"/>
    <n v="160311.50049999994"/>
    <x v="10"/>
    <n v="936"/>
    <n v="1208691.9499999997"/>
  </r>
  <r>
    <d v="2022-04-09T00:00:00"/>
    <n v="4"/>
    <x v="3"/>
    <s v="INV0000023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48477.9494999998"/>
    <x v="3"/>
    <n v="90"/>
    <n v="160401.50049999994"/>
    <x v="10"/>
    <n v="187.5"/>
    <n v="1208879.4499999997"/>
  </r>
  <r>
    <d v="2022-04-09T00:00:00"/>
    <n v="4"/>
    <x v="3"/>
    <s v="INV00000236"/>
    <s v="C00000024"/>
    <x v="26"/>
    <x v="15"/>
    <n v="8.85"/>
    <n v="220"/>
    <m/>
    <n v="1947"/>
    <n v="9.5"/>
    <n v="7.3446327683615864E-2"/>
    <n v="0.65000000000000036"/>
    <n v="143.00000000000009"/>
    <m/>
    <m/>
    <m/>
    <m/>
    <m/>
    <m/>
    <m/>
    <n v="1947"/>
    <n v="1050424.9494999996"/>
    <x v="0"/>
    <n v="143.00000000000009"/>
    <n v="160544.50049999994"/>
    <x v="10"/>
    <n v="2090"/>
    <n v="1210969.4499999995"/>
  </r>
  <r>
    <d v="2022-04-09T00:00:00"/>
    <n v="4"/>
    <x v="3"/>
    <s v="INV00000236"/>
    <s v="C00000024"/>
    <x v="26"/>
    <x v="114"/>
    <n v="0"/>
    <n v="25"/>
    <m/>
    <n v="0"/>
    <n v="14"/>
    <e v="#DIV/0!"/>
    <n v="14"/>
    <n v="350"/>
    <m/>
    <m/>
    <m/>
    <m/>
    <m/>
    <m/>
    <m/>
    <n v="0"/>
    <n v="1050424.9494999996"/>
    <x v="0"/>
    <n v="350"/>
    <n v="160894.50049999994"/>
    <x v="10"/>
    <n v="350"/>
    <n v="1211319.4499999995"/>
  </r>
  <r>
    <d v="2022-04-09T00:00:00"/>
    <n v="4"/>
    <x v="3"/>
    <s v="INV00000236"/>
    <s v="C00000024"/>
    <x v="26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73"/>
    <n v="1050697.9494999996"/>
    <x v="0"/>
    <n v="21.000000000000032"/>
    <n v="160915.50049999994"/>
    <x v="10"/>
    <n v="294.00000000000006"/>
    <n v="1211613.4499999995"/>
  </r>
  <r>
    <d v="2022-04-09T00:00:00"/>
    <n v="4"/>
    <x v="3"/>
    <s v="INV00000236"/>
    <s v="C00000024"/>
    <x v="26"/>
    <x v="12"/>
    <n v="1.3"/>
    <n v="25"/>
    <m/>
    <n v="32.5"/>
    <n v="2.5"/>
    <n v="0.92307692307692302"/>
    <n v="1.2"/>
    <n v="30"/>
    <m/>
    <m/>
    <m/>
    <m/>
    <m/>
    <m/>
    <m/>
    <n v="32.5"/>
    <n v="1050730.4494999996"/>
    <x v="0"/>
    <n v="30"/>
    <n v="160945.50049999994"/>
    <x v="10"/>
    <n v="62.5"/>
    <n v="1211675.9499999995"/>
  </r>
  <r>
    <d v="2022-04-09T00:00:00"/>
    <n v="4"/>
    <x v="3"/>
    <s v="INV00000236"/>
    <s v="C00000024"/>
    <x v="26"/>
    <x v="109"/>
    <n v="26"/>
    <n v="25"/>
    <m/>
    <n v="650"/>
    <n v="40"/>
    <n v="0.53846153846153844"/>
    <n v="14"/>
    <n v="350"/>
    <m/>
    <m/>
    <m/>
    <m/>
    <m/>
    <m/>
    <m/>
    <n v="650"/>
    <n v="1051380.4494999996"/>
    <x v="0"/>
    <n v="350"/>
    <n v="161295.50049999994"/>
    <x v="10"/>
    <n v="1000"/>
    <n v="1212675.9499999995"/>
  </r>
  <r>
    <d v="2022-04-09T00:00:00"/>
    <n v="4"/>
    <x v="3"/>
    <s v="INV00000236"/>
    <s v="C00000024"/>
    <x v="26"/>
    <x v="110"/>
    <n v="11"/>
    <n v="5"/>
    <m/>
    <n v="55"/>
    <n v="17"/>
    <n v="0.54545454545454541"/>
    <n v="6"/>
    <n v="30"/>
    <m/>
    <m/>
    <m/>
    <m/>
    <m/>
    <m/>
    <m/>
    <n v="55"/>
    <n v="1051435.4494999996"/>
    <x v="0"/>
    <n v="30"/>
    <n v="161325.50049999994"/>
    <x v="10"/>
    <n v="85"/>
    <n v="1212760.9499999995"/>
  </r>
  <r>
    <d v="2022-04-12T00:00:00"/>
    <n v="4"/>
    <x v="3"/>
    <s v="INV00000237"/>
    <s v="C00000022"/>
    <x v="24"/>
    <x v="115"/>
    <n v="13.9"/>
    <n v="5"/>
    <m/>
    <n v="69.5"/>
    <n v="20"/>
    <n v="0.43884892086330929"/>
    <n v="6.1"/>
    <n v="30.5"/>
    <m/>
    <m/>
    <m/>
    <m/>
    <m/>
    <m/>
    <m/>
    <n v="139"/>
    <n v="1051574.4494999996"/>
    <x v="2"/>
    <n v="61"/>
    <n v="161386.50049999994"/>
    <x v="10"/>
    <n v="200"/>
    <n v="1212960.9499999995"/>
  </r>
  <r>
    <d v="2022-04-12T00:00:00"/>
    <n v="4"/>
    <x v="3"/>
    <s v="INV00000237"/>
    <s v="C00000022"/>
    <x v="24"/>
    <x v="46"/>
    <n v="320"/>
    <n v="1"/>
    <m/>
    <n v="320"/>
    <n v="390"/>
    <n v="0.21875"/>
    <n v="70"/>
    <n v="70"/>
    <m/>
    <m/>
    <m/>
    <m/>
    <m/>
    <m/>
    <m/>
    <n v="320"/>
    <n v="1051894.4494999996"/>
    <x v="0"/>
    <n v="70"/>
    <n v="161456.50049999994"/>
    <x v="10"/>
    <n v="390"/>
    <n v="1213350.9499999995"/>
  </r>
  <r>
    <d v="2022-04-13T00:00:00"/>
    <n v="4"/>
    <x v="3"/>
    <s v="INV00000238"/>
    <s v="C00000024"/>
    <x v="26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546"/>
    <n v="1052440.4494999996"/>
    <x v="2"/>
    <n v="42.000000000000064"/>
    <n v="161498.50049999994"/>
    <x v="10"/>
    <n v="588.00000000000011"/>
    <n v="1213938.9499999995"/>
  </r>
  <r>
    <d v="2022-04-13T00:00:00"/>
    <n v="4"/>
    <x v="3"/>
    <s v="INV00000239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58050.4494999996"/>
    <x v="3"/>
    <n v="660"/>
    <n v="162158.50049999994"/>
    <x v="10"/>
    <n v="6270"/>
    <n v="1220208.9499999995"/>
  </r>
  <r>
    <d v="2022-04-13T00:00:00"/>
    <n v="4"/>
    <x v="3"/>
    <s v="INV00000239"/>
    <s v="C00000020"/>
    <x v="20"/>
    <x v="116"/>
    <n v="9.1"/>
    <n v="54"/>
    <m/>
    <n v="491.4"/>
    <n v="9.8000000000000007"/>
    <n v="7.6923076923077038E-2"/>
    <n v="0.70000000000000107"/>
    <n v="37.800000000000054"/>
    <m/>
    <m/>
    <m/>
    <m/>
    <m/>
    <m/>
    <m/>
    <n v="2457"/>
    <n v="1060507.4494999996"/>
    <x v="6"/>
    <n v="189.00000000000028"/>
    <n v="162347.50049999994"/>
    <x v="10"/>
    <n v="2646.0000000000005"/>
    <n v="1222854.9499999995"/>
  </r>
  <r>
    <d v="2022-04-13T00:00:00"/>
    <n v="4"/>
    <x v="3"/>
    <s v="INV00000239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548"/>
    <n v="1062055.4494999996"/>
    <x v="1"/>
    <n v="323.99999999999989"/>
    <n v="162671.50049999994"/>
    <x v="10"/>
    <n v="1872"/>
    <n v="1224726.9499999995"/>
  </r>
  <r>
    <d v="2022-04-13T00:00:00"/>
    <n v="4"/>
    <x v="3"/>
    <s v="INV00000239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62152.9494999996"/>
    <x v="3"/>
    <n v="90"/>
    <n v="162761.50049999994"/>
    <x v="10"/>
    <n v="187.5"/>
    <n v="1224914.4499999995"/>
  </r>
  <r>
    <d v="2022-04-14T00:00:00"/>
    <n v="4"/>
    <x v="3"/>
    <s v="INV00000240"/>
    <s v="C00000021"/>
    <x v="23"/>
    <x v="15"/>
    <n v="8.85"/>
    <n v="220"/>
    <m/>
    <n v="1947"/>
    <n v="9.4"/>
    <n v="6.2146892655367311E-2"/>
    <n v="0.55000000000000071"/>
    <n v="121.00000000000016"/>
    <m/>
    <m/>
    <m/>
    <m/>
    <m/>
    <m/>
    <m/>
    <n v="3894"/>
    <n v="1066046.9494999996"/>
    <x v="2"/>
    <n v="242.00000000000031"/>
    <n v="163003.50049999994"/>
    <x v="10"/>
    <n v="4136"/>
    <n v="1229050.4499999995"/>
  </r>
  <r>
    <d v="2022-04-14T00:00:00"/>
    <n v="4"/>
    <x v="3"/>
    <s v="INV00000240"/>
    <s v="C00000021"/>
    <x v="23"/>
    <x v="104"/>
    <n v="9.1"/>
    <n v="30"/>
    <m/>
    <n v="273"/>
    <n v="9.6"/>
    <n v="5.4945054945054944E-2"/>
    <n v="0.5"/>
    <n v="15"/>
    <m/>
    <m/>
    <m/>
    <m/>
    <m/>
    <m/>
    <m/>
    <n v="1365"/>
    <n v="1067411.9494999996"/>
    <x v="6"/>
    <n v="75"/>
    <n v="163078.50049999994"/>
    <x v="10"/>
    <n v="1440"/>
    <n v="1230490.4499999995"/>
  </r>
  <r>
    <d v="2022-04-14T00:00:00"/>
    <n v="4"/>
    <x v="3"/>
    <s v="INV00000240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067521.9494999996"/>
    <x v="2"/>
    <n v="60"/>
    <n v="163138.50049999994"/>
    <x v="10"/>
    <n v="170"/>
    <n v="1230660.4499999995"/>
  </r>
  <r>
    <d v="2022-04-15T00:00:00"/>
    <n v="4"/>
    <x v="3"/>
    <s v="INV00000241"/>
    <s v="C00000024"/>
    <x v="26"/>
    <x v="15"/>
    <n v="8.85"/>
    <n v="220"/>
    <m/>
    <n v="1947"/>
    <n v="9.5"/>
    <n v="7.3446327683615864E-2"/>
    <n v="0.65000000000000036"/>
    <n v="143.00000000000009"/>
    <m/>
    <m/>
    <m/>
    <m/>
    <m/>
    <m/>
    <m/>
    <n v="1947"/>
    <n v="1069468.9494999996"/>
    <x v="0"/>
    <n v="143.00000000000009"/>
    <n v="163281.50049999994"/>
    <x v="10"/>
    <n v="2090"/>
    <n v="1232750.4499999995"/>
  </r>
  <r>
    <d v="2022-04-15T00:00:00"/>
    <n v="4"/>
    <x v="3"/>
    <s v="INV00000241"/>
    <s v="C00000024"/>
    <x v="26"/>
    <x v="110"/>
    <n v="11"/>
    <n v="5"/>
    <m/>
    <n v="55"/>
    <n v="17"/>
    <n v="0.54545454545454541"/>
    <n v="6"/>
    <n v="30"/>
    <m/>
    <m/>
    <m/>
    <m/>
    <m/>
    <m/>
    <m/>
    <n v="55"/>
    <n v="1069523.9494999996"/>
    <x v="0"/>
    <n v="30"/>
    <n v="163311.50049999994"/>
    <x v="10"/>
    <n v="85"/>
    <n v="1232835.4499999995"/>
  </r>
  <r>
    <d v="2022-03-16T00:00:00"/>
    <n v="3"/>
    <x v="3"/>
    <s v="INV00000242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75133.9494999996"/>
    <x v="3"/>
    <n v="660"/>
    <n v="163971.50049999994"/>
    <x v="9"/>
    <n v="6270"/>
    <n v="1239105.4499999995"/>
  </r>
  <r>
    <d v="2022-03-16T00:00:00"/>
    <n v="3"/>
    <x v="3"/>
    <s v="INV00000242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819"/>
    <n v="1075952.9494999996"/>
    <x v="3"/>
    <n v="63.000000000000099"/>
    <n v="164034.50049999994"/>
    <x v="9"/>
    <n v="882.00000000000011"/>
    <n v="1239987.4499999995"/>
  </r>
  <r>
    <d v="2022-03-16T00:00:00"/>
    <n v="3"/>
    <x v="3"/>
    <s v="INV00000242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104"/>
    <n v="1077056.9494999996"/>
    <x v="5"/>
    <n v="72.000000000000171"/>
    <n v="164106.50049999994"/>
    <x v="9"/>
    <n v="1176.0000000000002"/>
    <n v="1241163.4499999995"/>
  </r>
  <r>
    <d v="2022-03-16T00:00:00"/>
    <n v="3"/>
    <x v="3"/>
    <s v="INV00000242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032"/>
    <n v="1078088.9494999996"/>
    <x v="5"/>
    <n v="215.99999999999994"/>
    <n v="164322.50049999994"/>
    <x v="9"/>
    <n v="1248"/>
    <n v="1242411.4499999995"/>
  </r>
  <r>
    <d v="2022-03-16T00:00:00"/>
    <n v="3"/>
    <x v="3"/>
    <s v="INV00000242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78186.4494999996"/>
    <x v="3"/>
    <n v="90"/>
    <n v="164412.50049999994"/>
    <x v="9"/>
    <n v="187.5"/>
    <n v="1242598.9499999995"/>
  </r>
  <r>
    <d v="2022-03-16T00:00:00"/>
    <n v="3"/>
    <x v="3"/>
    <s v="INV00000242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078406.4494999996"/>
    <x v="5"/>
    <n v="120"/>
    <n v="164532.50049999994"/>
    <x v="9"/>
    <n v="340"/>
    <n v="1242938.9499999995"/>
  </r>
  <r>
    <d v="2022-03-16T00:00:00"/>
    <n v="3"/>
    <x v="3"/>
    <s v="INV00000243"/>
    <s v="C00000023"/>
    <x v="25"/>
    <x v="117"/>
    <n v="8.85"/>
    <n v="220"/>
    <m/>
    <n v="1947"/>
    <n v="9.5"/>
    <n v="7.3446327683615864E-2"/>
    <n v="0.65000000000000036"/>
    <n v="143.00000000000009"/>
    <m/>
    <m/>
    <m/>
    <m/>
    <m/>
    <m/>
    <m/>
    <n v="9735"/>
    <n v="1088141.4494999996"/>
    <x v="6"/>
    <n v="715.00000000000045"/>
    <n v="165247.50049999994"/>
    <x v="9"/>
    <n v="10450"/>
    <n v="1253388.9499999995"/>
  </r>
  <r>
    <d v="2022-03-16T00:00:00"/>
    <n v="3"/>
    <x v="3"/>
    <s v="INV00000243"/>
    <s v="C00000023"/>
    <x v="25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457"/>
    <n v="1090598.4494999996"/>
    <x v="4"/>
    <n v="189.00000000000028"/>
    <n v="165436.50049999994"/>
    <x v="9"/>
    <n v="2646.0000000000005"/>
    <n v="1256034.9499999995"/>
  </r>
  <r>
    <d v="2022-03-16T00:00:00"/>
    <n v="3"/>
    <x v="3"/>
    <s v="INV00000243"/>
    <s v="C00000023"/>
    <x v="25"/>
    <x v="110"/>
    <n v="11"/>
    <n v="5"/>
    <m/>
    <n v="55"/>
    <n v="17"/>
    <n v="0.54545454545454541"/>
    <n v="6"/>
    <n v="30"/>
    <m/>
    <m/>
    <m/>
    <m/>
    <m/>
    <m/>
    <m/>
    <n v="440"/>
    <n v="1091038.4494999996"/>
    <x v="8"/>
    <n v="240"/>
    <n v="165676.50049999994"/>
    <x v="9"/>
    <n v="680"/>
    <n v="1256714.9499999995"/>
  </r>
  <r>
    <d v="2022-03-16T00:00:00"/>
    <n v="3"/>
    <x v="3"/>
    <s v="INV00000243"/>
    <s v="C00000023"/>
    <x v="25"/>
    <x v="12"/>
    <n v="1.3"/>
    <n v="25"/>
    <m/>
    <n v="32.5"/>
    <n v="2.5"/>
    <n v="0.92307692307692302"/>
    <n v="1.2"/>
    <n v="30"/>
    <m/>
    <m/>
    <m/>
    <m/>
    <m/>
    <m/>
    <m/>
    <n v="162.5"/>
    <n v="1091200.9494999996"/>
    <x v="6"/>
    <n v="150"/>
    <n v="165826.50049999994"/>
    <x v="9"/>
    <n v="312.5"/>
    <n v="1257027.4499999995"/>
  </r>
  <r>
    <d v="2022-04-19T00:00:00"/>
    <n v="4"/>
    <x v="3"/>
    <s v="INV00000244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091850.9494999996"/>
    <x v="0"/>
    <n v="350"/>
    <n v="166176.50049999994"/>
    <x v="10"/>
    <n v="1000"/>
    <n v="1258027.4499999995"/>
  </r>
  <r>
    <d v="2022-04-19T00:00:00"/>
    <n v="4"/>
    <x v="3"/>
    <s v="INV00000244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656"/>
    <n v="1093506.9494999996"/>
    <x v="1"/>
    <n v="108.00000000000026"/>
    <n v="166284.50049999994"/>
    <x v="10"/>
    <n v="1764.0000000000002"/>
    <n v="1259791.4499999995"/>
  </r>
  <r>
    <d v="2022-04-19T00:00:00"/>
    <n v="4"/>
    <x v="3"/>
    <s v="INV00000244"/>
    <s v="C00000020"/>
    <x v="20"/>
    <x v="40"/>
    <n v="5.3"/>
    <n v="40"/>
    <m/>
    <n v="212"/>
    <n v="7.8"/>
    <n v="0.47169811320754718"/>
    <n v="2.5"/>
    <n v="100"/>
    <m/>
    <m/>
    <m/>
    <m/>
    <m/>
    <m/>
    <m/>
    <n v="212"/>
    <n v="1093718.9494999996"/>
    <x v="0"/>
    <n v="100"/>
    <n v="166384.50049999994"/>
    <x v="10"/>
    <n v="312"/>
    <n v="1260103.4499999995"/>
  </r>
  <r>
    <d v="2022-04-20T00:00:00"/>
    <n v="4"/>
    <x v="3"/>
    <s v="INV00000245"/>
    <s v="C00000025"/>
    <x v="27"/>
    <x v="118"/>
    <n v="8.5"/>
    <n v="25"/>
    <m/>
    <n v="212.5"/>
    <n v="14"/>
    <n v="0.6470588235294118"/>
    <n v="5.5"/>
    <n v="137.5"/>
    <m/>
    <m/>
    <m/>
    <m/>
    <m/>
    <m/>
    <m/>
    <n v="425"/>
    <n v="1094143.9494999996"/>
    <x v="2"/>
    <n v="275"/>
    <n v="166659.50049999994"/>
    <x v="10"/>
    <n v="700"/>
    <n v="1260803.4499999995"/>
  </r>
  <r>
    <d v="2022-04-20T00:00:00"/>
    <n v="4"/>
    <x v="3"/>
    <s v="INV00000245"/>
    <s v="C00000025"/>
    <x v="27"/>
    <x v="119"/>
    <n v="9.1999999999999993"/>
    <n v="30"/>
    <m/>
    <n v="276"/>
    <n v="10.5"/>
    <n v="0.14130434782608706"/>
    <n v="1.3000000000000007"/>
    <n v="39.000000000000021"/>
    <m/>
    <m/>
    <m/>
    <m/>
    <m/>
    <m/>
    <m/>
    <n v="276"/>
    <n v="1094419.9494999996"/>
    <x v="0"/>
    <n v="39.000000000000021"/>
    <n v="166698.50049999994"/>
    <x v="10"/>
    <n v="315"/>
    <n v="1261118.4499999995"/>
  </r>
  <r>
    <d v="2022-04-20T00:00:00"/>
    <n v="4"/>
    <x v="3"/>
    <s v="INV00000245"/>
    <s v="C00000025"/>
    <x v="27"/>
    <x v="120"/>
    <n v="11"/>
    <n v="5"/>
    <m/>
    <n v="55"/>
    <n v="18"/>
    <n v="0.63636363636363635"/>
    <n v="7"/>
    <n v="35"/>
    <m/>
    <m/>
    <m/>
    <m/>
    <m/>
    <m/>
    <m/>
    <n v="55"/>
    <n v="1094474.9494999996"/>
    <x v="0"/>
    <n v="35"/>
    <n v="166733.50049999994"/>
    <x v="10"/>
    <n v="90"/>
    <n v="1261208.4499999995"/>
  </r>
  <r>
    <d v="2022-04-20T00:00:00"/>
    <n v="4"/>
    <x v="3"/>
    <s v="INV00000245"/>
    <s v="C00000025"/>
    <x v="27"/>
    <x v="121"/>
    <n v="1.3"/>
    <n v="25"/>
    <m/>
    <n v="32.5"/>
    <n v="2.6"/>
    <n v="1"/>
    <n v="1.3"/>
    <n v="32.5"/>
    <m/>
    <m/>
    <m/>
    <m/>
    <m/>
    <m/>
    <m/>
    <n v="32.5"/>
    <n v="1094507.4494999996"/>
    <x v="0"/>
    <n v="32.5"/>
    <n v="166766.00049999994"/>
    <x v="10"/>
    <n v="65"/>
    <n v="1261273.4499999995"/>
  </r>
  <r>
    <d v="2022-04-21T00:00:00"/>
    <n v="4"/>
    <x v="3"/>
    <s v="INV00000246"/>
    <s v="C00000004"/>
    <x v="3"/>
    <x v="96"/>
    <n v="8.5"/>
    <n v="220"/>
    <m/>
    <n v="1870"/>
    <n v="9.1999999999999993"/>
    <n v="8.2352941176470504E-2"/>
    <n v="0.69999999999999929"/>
    <n v="153.99999999999983"/>
    <m/>
    <m/>
    <m/>
    <m/>
    <m/>
    <m/>
    <m/>
    <n v="9350"/>
    <n v="1103857.4494999996"/>
    <x v="6"/>
    <n v="769.99999999999909"/>
    <n v="167536.00049999994"/>
    <x v="10"/>
    <n v="10120"/>
    <n v="1271393.4499999995"/>
  </r>
  <r>
    <d v="2022-04-21T00:00:00"/>
    <n v="4"/>
    <x v="3"/>
    <s v="INV00000246"/>
    <s v="C00000004"/>
    <x v="3"/>
    <x v="97"/>
    <n v="8.5"/>
    <n v="220"/>
    <m/>
    <n v="1870"/>
    <n v="9.1999999999999993"/>
    <n v="8.2352941176470504E-2"/>
    <n v="0.69999999999999929"/>
    <n v="153.99999999999983"/>
    <m/>
    <m/>
    <m/>
    <m/>
    <m/>
    <m/>
    <m/>
    <n v="1870"/>
    <n v="1105727.4494999996"/>
    <x v="0"/>
    <n v="153.99999999999983"/>
    <n v="167690.00049999994"/>
    <x v="10"/>
    <n v="2023.9999999999998"/>
    <n v="1273417.4499999995"/>
  </r>
  <r>
    <d v="2022-04-21T00:00:00"/>
    <n v="4"/>
    <x v="3"/>
    <s v="INV00000246"/>
    <s v="C00000004"/>
    <x v="3"/>
    <x v="116"/>
    <n v="9"/>
    <n v="54"/>
    <m/>
    <n v="486"/>
    <n v="9.5"/>
    <n v="5.5555555555555552E-2"/>
    <n v="0.5"/>
    <n v="27"/>
    <m/>
    <m/>
    <m/>
    <m/>
    <m/>
    <m/>
    <m/>
    <n v="486"/>
    <n v="1106213.4494999996"/>
    <x v="0"/>
    <n v="27"/>
    <n v="167717.00049999994"/>
    <x v="10"/>
    <n v="513"/>
    <n v="1273930.4499999995"/>
  </r>
  <r>
    <d v="2022-04-21T00:00:00"/>
    <n v="4"/>
    <x v="3"/>
    <s v="INV00000246"/>
    <s v="C00000004"/>
    <x v="3"/>
    <x v="116"/>
    <n v="9.1"/>
    <n v="54"/>
    <m/>
    <n v="491.4"/>
    <n v="9.5"/>
    <n v="4.3956043956043994E-2"/>
    <n v="0.40000000000000036"/>
    <n v="21.600000000000019"/>
    <m/>
    <m/>
    <m/>
    <m/>
    <m/>
    <m/>
    <m/>
    <n v="982.8"/>
    <n v="1107196.2494999997"/>
    <x v="2"/>
    <n v="43.200000000000038"/>
    <n v="167760.20049999995"/>
    <x v="10"/>
    <n v="1026"/>
    <n v="1274956.4499999997"/>
  </r>
  <r>
    <d v="2022-04-21T00:00:00"/>
    <n v="4"/>
    <x v="3"/>
    <s v="INV00000246"/>
    <s v="C00000004"/>
    <x v="3"/>
    <x v="113"/>
    <n v="8.8000000000000007"/>
    <n v="54"/>
    <m/>
    <n v="475.20000000000005"/>
    <n v="9.5"/>
    <n v="7.9545454545454461E-2"/>
    <n v="0.69999999999999929"/>
    <n v="37.799999999999962"/>
    <m/>
    <m/>
    <m/>
    <m/>
    <m/>
    <m/>
    <m/>
    <n v="1425.6000000000001"/>
    <n v="1108621.8494999998"/>
    <x v="3"/>
    <n v="113.39999999999989"/>
    <n v="167873.60049999994"/>
    <x v="10"/>
    <n v="1539"/>
    <n v="1276495.4499999997"/>
  </r>
  <r>
    <d v="2022-04-21T00:00:00"/>
    <n v="4"/>
    <x v="3"/>
    <s v="INV00000247"/>
    <s v="C00000025"/>
    <x v="27"/>
    <x v="47"/>
    <n v="50"/>
    <n v="1"/>
    <m/>
    <n v="50"/>
    <n v="68"/>
    <n v="0.36"/>
    <n v="18"/>
    <n v="18"/>
    <m/>
    <m/>
    <m/>
    <m/>
    <m/>
    <m/>
    <m/>
    <n v="50"/>
    <n v="1108671.8494999998"/>
    <x v="0"/>
    <n v="18"/>
    <n v="167891.60049999994"/>
    <x v="10"/>
    <n v="68"/>
    <n v="1276563.4499999997"/>
  </r>
  <r>
    <d v="2022-04-21T00:00:00"/>
    <n v="4"/>
    <x v="3"/>
    <s v="INV00000248"/>
    <s v="C00000001"/>
    <x v="0"/>
    <x v="122"/>
    <n v="8.85"/>
    <n v="220"/>
    <m/>
    <n v="1947"/>
    <n v="9.4"/>
    <n v="6.2146892655367311E-2"/>
    <n v="0.55000000000000071"/>
    <n v="121.00000000000016"/>
    <m/>
    <m/>
    <m/>
    <m/>
    <m/>
    <m/>
    <m/>
    <n v="1947"/>
    <n v="1110618.8494999998"/>
    <x v="0"/>
    <n v="121.00000000000016"/>
    <n v="168012.60049999994"/>
    <x v="10"/>
    <n v="2068"/>
    <n v="1278631.4499999997"/>
  </r>
  <r>
    <d v="2022-04-22T00:00:00"/>
    <n v="4"/>
    <x v="3"/>
    <s v="INV00000248"/>
    <s v="C00000001"/>
    <x v="0"/>
    <x v="123"/>
    <n v="18"/>
    <n v="5"/>
    <m/>
    <n v="90"/>
    <n v="21"/>
    <n v="0.16666666666666666"/>
    <n v="3"/>
    <n v="15"/>
    <m/>
    <m/>
    <m/>
    <m/>
    <m/>
    <m/>
    <m/>
    <n v="180"/>
    <n v="1110798.8494999998"/>
    <x v="2"/>
    <n v="30"/>
    <n v="168042.60049999994"/>
    <x v="10"/>
    <n v="210"/>
    <n v="1278841.4499999997"/>
  </r>
  <r>
    <d v="2022-04-22T00:00:00"/>
    <n v="4"/>
    <x v="3"/>
    <s v="INV00000248"/>
    <s v="C00000001"/>
    <x v="0"/>
    <x v="123"/>
    <n v="19"/>
    <n v="5"/>
    <m/>
    <n v="95"/>
    <n v="21"/>
    <n v="0.10526315789473684"/>
    <n v="2"/>
    <n v="10"/>
    <m/>
    <m/>
    <m/>
    <m/>
    <m/>
    <m/>
    <m/>
    <n v="190"/>
    <n v="1110988.8494999998"/>
    <x v="2"/>
    <n v="20"/>
    <n v="168062.60049999994"/>
    <x v="10"/>
    <n v="210"/>
    <n v="1279051.4499999997"/>
  </r>
  <r>
    <d v="2022-04-23T00:00:00"/>
    <n v="4"/>
    <x v="3"/>
    <s v="INV00000249"/>
    <s v="C00000020"/>
    <x v="20"/>
    <x v="124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1116796.8494999998"/>
    <x v="3"/>
    <n v="461.99999999999949"/>
    <n v="168524.60049999994"/>
    <x v="10"/>
    <n v="6270"/>
    <n v="1285321.4499999997"/>
  </r>
  <r>
    <d v="2022-04-23T00:00:00"/>
    <n v="4"/>
    <x v="3"/>
    <s v="INV00000249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208"/>
    <n v="1119004.8494999998"/>
    <x v="8"/>
    <n v="144.00000000000034"/>
    <n v="168668.60049999994"/>
    <x v="10"/>
    <n v="2352.0000000000005"/>
    <n v="1287673.4499999997"/>
  </r>
  <r>
    <d v="2022-04-23T00:00:00"/>
    <n v="4"/>
    <x v="3"/>
    <s v="INV0000024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152"/>
    <n v="1120156.8494999998"/>
    <x v="5"/>
    <n v="251.99999999999991"/>
    <n v="168920.60049999994"/>
    <x v="10"/>
    <n v="1404"/>
    <n v="1289077.4499999997"/>
  </r>
  <r>
    <d v="2022-04-23T00:00:00"/>
    <n v="4"/>
    <x v="3"/>
    <s v="INV00000249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1120221.8494999998"/>
    <x v="2"/>
    <n v="60"/>
    <n v="168980.60049999994"/>
    <x v="10"/>
    <n v="125"/>
    <n v="1289202.4499999997"/>
  </r>
  <r>
    <d v="2022-04-23T00:00:00"/>
    <n v="4"/>
    <x v="3"/>
    <s v="INV00000249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20871.8494999998"/>
    <x v="0"/>
    <n v="350"/>
    <n v="169330.60049999994"/>
    <x v="10"/>
    <n v="1000"/>
    <n v="1290202.4499999997"/>
  </r>
  <r>
    <s v="26/4/2022"/>
    <n v="4"/>
    <x v="3"/>
    <s v="INV00000250"/>
    <s v="C00000023"/>
    <x v="25"/>
    <x v="124"/>
    <n v="8.5"/>
    <n v="220"/>
    <m/>
    <n v="1870"/>
    <n v="9.5"/>
    <n v="0.11764705882352941"/>
    <n v="1"/>
    <n v="220"/>
    <m/>
    <m/>
    <m/>
    <m/>
    <m/>
    <m/>
    <m/>
    <n v="1870"/>
    <n v="1122741.8494999998"/>
    <x v="0"/>
    <n v="220"/>
    <n v="169550.60049999994"/>
    <x v="10"/>
    <n v="2090"/>
    <n v="1292292.4499999997"/>
  </r>
  <r>
    <s v="26/4/2022"/>
    <n v="4"/>
    <x v="3"/>
    <s v="INV00000250"/>
    <s v="C00000023"/>
    <x v="25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828"/>
    <n v="1123569.8494999998"/>
    <x v="3"/>
    <n v="54.000000000000128"/>
    <n v="169604.60049999994"/>
    <x v="10"/>
    <n v="882.00000000000011"/>
    <n v="1293174.4499999997"/>
  </r>
  <r>
    <s v="26/4/2022"/>
    <n v="4"/>
    <x v="3"/>
    <s v="INV00000250"/>
    <s v="C00000023"/>
    <x v="25"/>
    <x v="70"/>
    <n v="6.4"/>
    <n v="45"/>
    <m/>
    <n v="288"/>
    <n v="7.8"/>
    <n v="0.21874999999999992"/>
    <n v="1.3999999999999995"/>
    <n v="62.999999999999979"/>
    <m/>
    <m/>
    <m/>
    <m/>
    <m/>
    <m/>
    <m/>
    <n v="576"/>
    <n v="1124145.8494999998"/>
    <x v="2"/>
    <n v="125.99999999999996"/>
    <n v="169730.60049999994"/>
    <x v="10"/>
    <n v="702"/>
    <n v="1293876.4499999997"/>
  </r>
  <r>
    <s v="26/4/2022"/>
    <n v="4"/>
    <x v="3"/>
    <s v="INV00000250"/>
    <s v="C00000023"/>
    <x v="25"/>
    <x v="12"/>
    <n v="1.3"/>
    <n v="25"/>
    <m/>
    <n v="32.5"/>
    <n v="2.5"/>
    <n v="0.92307692307692302"/>
    <n v="1.2"/>
    <n v="30"/>
    <m/>
    <m/>
    <m/>
    <m/>
    <m/>
    <m/>
    <m/>
    <n v="65"/>
    <n v="1124210.8494999998"/>
    <x v="2"/>
    <n v="60"/>
    <n v="169790.60049999994"/>
    <x v="10"/>
    <n v="125"/>
    <n v="1294001.4499999997"/>
  </r>
  <r>
    <d v="2022-04-27T00:00:00"/>
    <n v="4"/>
    <x v="3"/>
    <s v="INV00000251"/>
    <s v="C00000010"/>
    <x v="9"/>
    <x v="125"/>
    <n v="8.5"/>
    <n v="220"/>
    <m/>
    <n v="1870"/>
    <n v="9"/>
    <n v="5.8823529411764705E-2"/>
    <n v="0.5"/>
    <n v="110"/>
    <m/>
    <m/>
    <m/>
    <m/>
    <m/>
    <m/>
    <m/>
    <n v="9350"/>
    <n v="1133560.8494999998"/>
    <x v="6"/>
    <n v="550"/>
    <n v="170340.60049999994"/>
    <x v="10"/>
    <n v="9900"/>
    <n v="1303901.4499999997"/>
  </r>
  <r>
    <d v="2022-04-27T00:00:00"/>
    <n v="4"/>
    <x v="3"/>
    <s v="INV00000251"/>
    <s v="C00000010"/>
    <x v="9"/>
    <x v="103"/>
    <n v="19"/>
    <n v="5"/>
    <m/>
    <n v="95"/>
    <n v="21"/>
    <n v="0.10526315789473684"/>
    <n v="2"/>
    <n v="10"/>
    <m/>
    <m/>
    <m/>
    <m/>
    <m/>
    <m/>
    <m/>
    <n v="1140"/>
    <n v="1134700.8494999998"/>
    <x v="15"/>
    <n v="120"/>
    <n v="170460.60049999994"/>
    <x v="10"/>
    <n v="1260"/>
    <n v="1305161.4499999997"/>
  </r>
  <r>
    <d v="2022-04-28T00:00:00"/>
    <n v="4"/>
    <x v="3"/>
    <s v="INV00000252"/>
    <s v="C00000021"/>
    <x v="23"/>
    <x v="15"/>
    <n v="8.6"/>
    <n v="220"/>
    <m/>
    <n v="1892"/>
    <n v="9.4"/>
    <n v="9.302325581395357E-2"/>
    <n v="0.80000000000000071"/>
    <n v="176.00000000000017"/>
    <m/>
    <m/>
    <m/>
    <m/>
    <m/>
    <m/>
    <m/>
    <n v="3784"/>
    <n v="1138484.8494999998"/>
    <x v="2"/>
    <n v="352.00000000000034"/>
    <n v="170812.60049999994"/>
    <x v="10"/>
    <n v="4136"/>
    <n v="1309297.4499999997"/>
  </r>
  <r>
    <d v="2022-04-28T00:00:00"/>
    <n v="4"/>
    <x v="3"/>
    <s v="INV00000252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1104"/>
    <n v="1139588.8494999998"/>
    <x v="5"/>
    <n v="48.000000000000043"/>
    <n v="170860.60049999994"/>
    <x v="10"/>
    <n v="1152"/>
    <n v="1310449.4499999997"/>
  </r>
  <r>
    <d v="2022-04-28T00:00:00"/>
    <n v="4"/>
    <x v="3"/>
    <s v="INV00000252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139698.8494999998"/>
    <x v="2"/>
    <n v="60"/>
    <n v="170920.60049999994"/>
    <x v="10"/>
    <n v="170"/>
    <n v="1310619.4499999997"/>
  </r>
  <r>
    <d v="2022-04-28T00:00:00"/>
    <n v="4"/>
    <x v="3"/>
    <s v="INV00000253"/>
    <s v="C00000020"/>
    <x v="20"/>
    <x v="124"/>
    <n v="8.5"/>
    <n v="220"/>
    <m/>
    <n v="1870"/>
    <n v="9.5"/>
    <n v="0.11764705882352941"/>
    <n v="1"/>
    <n v="220"/>
    <m/>
    <m/>
    <m/>
    <m/>
    <m/>
    <m/>
    <m/>
    <n v="5610"/>
    <n v="1145308.8494999998"/>
    <x v="3"/>
    <n v="660"/>
    <n v="171580.60049999994"/>
    <x v="10"/>
    <n v="6270"/>
    <n v="1316889.4499999997"/>
  </r>
  <r>
    <d v="2022-04-28T00:00:00"/>
    <n v="4"/>
    <x v="3"/>
    <s v="INV00000253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484"/>
    <n v="1147792.8494999998"/>
    <x v="4"/>
    <n v="162.0000000000004"/>
    <n v="171742.60049999994"/>
    <x v="10"/>
    <n v="2646.0000000000005"/>
    <n v="1319535.4499999997"/>
  </r>
  <r>
    <d v="2022-04-28T00:00:00"/>
    <n v="4"/>
    <x v="3"/>
    <s v="INV00000253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440"/>
    <n v="1149232.8494999998"/>
    <x v="6"/>
    <n v="314.99999999999989"/>
    <n v="172057.60049999994"/>
    <x v="10"/>
    <n v="1755"/>
    <n v="1321290.4499999997"/>
  </r>
  <r>
    <d v="2022-04-28T00:00:00"/>
    <n v="4"/>
    <x v="3"/>
    <s v="INV00000253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149330.3494999998"/>
    <x v="3"/>
    <n v="90"/>
    <n v="172147.60049999994"/>
    <x v="10"/>
    <n v="187.5"/>
    <n v="1321477.9499999997"/>
  </r>
  <r>
    <d v="2022-04-28T00:00:00"/>
    <n v="4"/>
    <x v="3"/>
    <s v="INV00000253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49980.3494999998"/>
    <x v="0"/>
    <n v="350"/>
    <n v="172497.60049999994"/>
    <x v="10"/>
    <n v="1000"/>
    <n v="1322477.9499999997"/>
  </r>
  <r>
    <d v="2022-04-28T00:00:00"/>
    <n v="4"/>
    <x v="3"/>
    <s v="INV00000254"/>
    <s v="C00000019"/>
    <x v="19"/>
    <x v="43"/>
    <n v="8.5"/>
    <n v="220"/>
    <m/>
    <n v="1870"/>
    <n v="9.4"/>
    <n v="0.10588235294117651"/>
    <n v="0.90000000000000036"/>
    <n v="198.00000000000009"/>
    <m/>
    <m/>
    <m/>
    <m/>
    <m/>
    <m/>
    <m/>
    <n v="3740"/>
    <n v="1153720.3494999998"/>
    <x v="2"/>
    <n v="396.00000000000017"/>
    <n v="172893.60049999994"/>
    <x v="10"/>
    <n v="4136"/>
    <n v="1326613.9499999997"/>
  </r>
  <r>
    <d v="2022-04-28T00:00:00"/>
    <n v="4"/>
    <x v="3"/>
    <s v="INV00000254"/>
    <s v="C00000019"/>
    <x v="19"/>
    <x v="79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154703.1494999998"/>
    <x v="2"/>
    <n v="64.799999999999955"/>
    <n v="172958.40049999993"/>
    <x v="10"/>
    <n v="1047.5999999999999"/>
    <n v="1327661.5499999998"/>
  </r>
  <r>
    <d v="2022-04-28T00:00:00"/>
    <n v="4"/>
    <x v="3"/>
    <s v="INV00000254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1154865.6494999998"/>
    <x v="6"/>
    <n v="150"/>
    <n v="173108.40049999993"/>
    <x v="10"/>
    <n v="312.5"/>
    <n v="1327974.0499999998"/>
  </r>
  <r>
    <d v="2022-04-28T00:00:00"/>
    <n v="4"/>
    <x v="3"/>
    <s v="INV00000254"/>
    <s v="C00000019"/>
    <x v="19"/>
    <x v="46"/>
    <n v="320"/>
    <n v="1"/>
    <m/>
    <n v="320"/>
    <n v="390"/>
    <n v="0.21875"/>
    <n v="70"/>
    <n v="70"/>
    <m/>
    <m/>
    <m/>
    <m/>
    <m/>
    <m/>
    <m/>
    <n v="320"/>
    <n v="1155185.6494999998"/>
    <x v="0"/>
    <n v="70"/>
    <n v="173178.40049999993"/>
    <x v="10"/>
    <n v="390"/>
    <n v="1328364.0499999998"/>
  </r>
  <r>
    <d v="2022-04-28T00:00:00"/>
    <n v="4"/>
    <x v="3"/>
    <s v="INV00000254"/>
    <s v="C00000019"/>
    <x v="19"/>
    <x v="103"/>
    <n v="19"/>
    <n v="5"/>
    <m/>
    <n v="95"/>
    <n v="21"/>
    <n v="0.10526315789473684"/>
    <n v="2"/>
    <n v="10"/>
    <m/>
    <m/>
    <m/>
    <m/>
    <m/>
    <m/>
    <m/>
    <n v="190"/>
    <n v="1155375.6494999998"/>
    <x v="2"/>
    <n v="20"/>
    <n v="173198.40049999993"/>
    <x v="10"/>
    <n v="210"/>
    <n v="1328574.0499999998"/>
  </r>
  <r>
    <d v="2022-04-29T00:00:00"/>
    <n v="4"/>
    <x v="3"/>
    <s v="INV00000255"/>
    <s v="C00000023"/>
    <x v="25"/>
    <x v="126"/>
    <n v="1092.3"/>
    <n v="1"/>
    <m/>
    <n v="1092.3"/>
    <n v="1350"/>
    <n v="0.23592419664927222"/>
    <n v="257.70000000000005"/>
    <n v="257.70000000000005"/>
    <m/>
    <m/>
    <m/>
    <m/>
    <m/>
    <m/>
    <m/>
    <n v="1092.3"/>
    <n v="1156467.9494999999"/>
    <x v="0"/>
    <n v="257.70000000000005"/>
    <n v="173456.10049999994"/>
    <x v="10"/>
    <n v="1350"/>
    <n v="1329924.0499999998"/>
  </r>
  <r>
    <d v="2022-04-30T00:00:00"/>
    <n v="4"/>
    <x v="3"/>
    <s v="INV00000256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63947.9494999999"/>
    <x v="5"/>
    <n v="880"/>
    <n v="174336.10049999994"/>
    <x v="10"/>
    <n v="8360"/>
    <n v="1338284.0499999998"/>
  </r>
  <r>
    <d v="2022-04-30T00:00:00"/>
    <n v="4"/>
    <x v="3"/>
    <s v="INV00000256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3312"/>
    <n v="1167259.9494999999"/>
    <x v="15"/>
    <n v="216.00000000000051"/>
    <n v="174552.10049999994"/>
    <x v="10"/>
    <n v="3528.0000000000005"/>
    <n v="1341812.0499999998"/>
  </r>
  <r>
    <d v="2022-04-30T00:00:00"/>
    <n v="4"/>
    <x v="3"/>
    <s v="INV00000256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728"/>
    <n v="1168987.9494999999"/>
    <x v="1"/>
    <n v="377.99999999999989"/>
    <n v="174930.10049999994"/>
    <x v="10"/>
    <n v="2106"/>
    <n v="1343918.0499999998"/>
  </r>
  <r>
    <d v="2022-04-30T00:00:00"/>
    <n v="4"/>
    <x v="3"/>
    <s v="INV00000256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69117.9494999999"/>
    <x v="5"/>
    <n v="120"/>
    <n v="175050.10049999994"/>
    <x v="10"/>
    <n v="250"/>
    <n v="1344168.0499999998"/>
  </r>
  <r>
    <d v="2022-04-30T00:00:00"/>
    <n v="4"/>
    <x v="3"/>
    <s v="INV00000256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69767.9494999999"/>
    <x v="0"/>
    <n v="350"/>
    <n v="175400.10049999994"/>
    <x v="10"/>
    <n v="1000"/>
    <n v="1345168.0499999998"/>
  </r>
  <r>
    <d v="2022-05-06T00:00:00"/>
    <n v="5"/>
    <x v="3"/>
    <s v="INV00000257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77247.9494999999"/>
    <x v="5"/>
    <n v="880"/>
    <n v="176280.10049999994"/>
    <x v="11"/>
    <n v="8360"/>
    <n v="1353528.0499999998"/>
  </r>
  <r>
    <d v="2022-05-06T00:00:00"/>
    <n v="5"/>
    <x v="3"/>
    <s v="INV00000257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104"/>
    <n v="1178351.9494999999"/>
    <x v="5"/>
    <n v="72.000000000000171"/>
    <n v="176352.10049999994"/>
    <x v="11"/>
    <n v="1176.0000000000002"/>
    <n v="1354704.0499999998"/>
  </r>
  <r>
    <d v="2022-05-06T00:00:00"/>
    <n v="5"/>
    <x v="3"/>
    <s v="INV00000257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152"/>
    <n v="1179503.9494999999"/>
    <x v="5"/>
    <n v="251.99999999999991"/>
    <n v="176604.10049999994"/>
    <x v="11"/>
    <n v="1404"/>
    <n v="1356108.0499999998"/>
  </r>
  <r>
    <d v="2022-05-06T00:00:00"/>
    <n v="5"/>
    <x v="3"/>
    <s v="INV00000257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79633.9494999999"/>
    <x v="5"/>
    <n v="120"/>
    <n v="176724.10049999994"/>
    <x v="11"/>
    <n v="250"/>
    <n v="1356358.0499999998"/>
  </r>
  <r>
    <d v="2022-05-06T00:00:00"/>
    <n v="5"/>
    <x v="3"/>
    <s v="INV00000257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179853.9494999999"/>
    <x v="5"/>
    <n v="120"/>
    <n v="176844.10049999994"/>
    <x v="11"/>
    <n v="340"/>
    <n v="1356698.0499999998"/>
  </r>
  <r>
    <d v="2022-05-06T00:00:00"/>
    <n v="5"/>
    <x v="3"/>
    <s v="INV00000258"/>
    <s v="C00000023"/>
    <x v="25"/>
    <x v="126"/>
    <n v="1092.3"/>
    <n v="1"/>
    <m/>
    <n v="1092.3"/>
    <n v="1350"/>
    <n v="0.23592419664927222"/>
    <n v="257.70000000000005"/>
    <n v="257.70000000000005"/>
    <m/>
    <m/>
    <m/>
    <m/>
    <m/>
    <m/>
    <m/>
    <n v="1092.3"/>
    <n v="1180946.2494999999"/>
    <x v="0"/>
    <n v="257.70000000000005"/>
    <n v="177101.80049999995"/>
    <x v="11"/>
    <n v="1350"/>
    <n v="1358048.0499999998"/>
  </r>
  <r>
    <d v="2022-05-07T00:00:00"/>
    <n v="5"/>
    <x v="3"/>
    <s v="INV00000259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88426.2494999999"/>
    <x v="5"/>
    <n v="880"/>
    <n v="177981.80049999995"/>
    <x v="11"/>
    <n v="8360"/>
    <n v="1366408.0499999998"/>
  </r>
  <r>
    <d v="2022-05-07T00:00:00"/>
    <n v="5"/>
    <x v="3"/>
    <s v="INV00000259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0"/>
    <n v="1193946.2494999999"/>
    <x v="14"/>
    <n v="360.00000000000085"/>
    <n v="178341.80049999995"/>
    <x v="11"/>
    <n v="5880.0000000000009"/>
    <n v="1372288.0499999998"/>
  </r>
  <r>
    <d v="2022-05-07T00:00:00"/>
    <n v="5"/>
    <x v="3"/>
    <s v="INV0000025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440"/>
    <n v="1195386.2494999999"/>
    <x v="6"/>
    <n v="314.99999999999989"/>
    <n v="178656.80049999995"/>
    <x v="11"/>
    <n v="1755"/>
    <n v="1374043.0499999998"/>
  </r>
  <r>
    <d v="2022-05-07T00:00:00"/>
    <n v="5"/>
    <x v="3"/>
    <s v="INV00000259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95516.2494999999"/>
    <x v="5"/>
    <n v="120"/>
    <n v="178776.80049999995"/>
    <x v="11"/>
    <n v="250"/>
    <n v="1374293.0499999998"/>
  </r>
  <r>
    <d v="2022-05-10T00:00:00"/>
    <n v="5"/>
    <x v="3"/>
    <s v="INV00000260"/>
    <s v="C00000009"/>
    <x v="8"/>
    <x v="124"/>
    <n v="8.5"/>
    <n v="220"/>
    <m/>
    <n v="1870"/>
    <n v="9"/>
    <n v="5.8823529411764705E-2"/>
    <n v="0.5"/>
    <n v="110"/>
    <m/>
    <m/>
    <m/>
    <m/>
    <m/>
    <m/>
    <m/>
    <n v="1870"/>
    <n v="1197386.2494999999"/>
    <x v="0"/>
    <n v="110"/>
    <n v="178886.80049999995"/>
    <x v="11"/>
    <n v="1980"/>
    <n v="1376273.0499999998"/>
  </r>
  <r>
    <d v="2022-05-10T00:00:00"/>
    <n v="5"/>
    <x v="3"/>
    <s v="INV00000260"/>
    <s v="C00000009"/>
    <x v="8"/>
    <x v="99"/>
    <n v="8.4"/>
    <n v="220"/>
    <m/>
    <n v="1848"/>
    <n v="9"/>
    <n v="7.1428571428571383E-2"/>
    <n v="0.59999999999999964"/>
    <n v="131.99999999999991"/>
    <m/>
    <m/>
    <m/>
    <m/>
    <m/>
    <m/>
    <m/>
    <n v="1848"/>
    <n v="1199234.2494999999"/>
    <x v="0"/>
    <n v="131.99999999999991"/>
    <n v="179018.80049999995"/>
    <x v="11"/>
    <n v="1980"/>
    <n v="1378253.0499999998"/>
  </r>
  <r>
    <d v="2022-05-10T00:00:00"/>
    <n v="5"/>
    <x v="3"/>
    <s v="INV00000260"/>
    <s v="C00000009"/>
    <x v="8"/>
    <x v="112"/>
    <n v="9.1999999999999993"/>
    <n v="60"/>
    <m/>
    <n v="552"/>
    <n v="9.5"/>
    <n v="3.2608695652173995E-2"/>
    <n v="0.30000000000000071"/>
    <n v="18.000000000000043"/>
    <m/>
    <m/>
    <m/>
    <m/>
    <m/>
    <m/>
    <m/>
    <n v="1104"/>
    <n v="1200338.2494999999"/>
    <x v="2"/>
    <n v="36.000000000000085"/>
    <n v="179054.80049999995"/>
    <x v="11"/>
    <n v="1140"/>
    <n v="1379393.0499999998"/>
  </r>
  <r>
    <s v="11/5/2022"/>
    <n v="5"/>
    <x v="3"/>
    <s v="INV00000261"/>
    <s v="C00000006"/>
    <x v="5"/>
    <x v="51"/>
    <n v="8.5"/>
    <n v="220"/>
    <m/>
    <n v="1870"/>
    <n v="9.4"/>
    <n v="0.10588235294117651"/>
    <n v="0.90000000000000036"/>
    <n v="198.00000000000009"/>
    <m/>
    <m/>
    <m/>
    <m/>
    <m/>
    <m/>
    <m/>
    <n v="1870"/>
    <n v="1202208.2494999999"/>
    <x v="0"/>
    <n v="198.00000000000009"/>
    <n v="179252.80049999995"/>
    <x v="11"/>
    <n v="2068"/>
    <n v="1381461.0499999998"/>
  </r>
  <r>
    <s v="11/5/2022"/>
    <n v="5"/>
    <x v="3"/>
    <s v="INV00000261"/>
    <s v="C00000006"/>
    <x v="5"/>
    <x v="91"/>
    <n v="9"/>
    <n v="30"/>
    <m/>
    <n v="270"/>
    <n v="9.6999999999999993"/>
    <n v="7.7777777777777696E-2"/>
    <n v="0.69999999999999929"/>
    <n v="20.999999999999979"/>
    <m/>
    <m/>
    <m/>
    <m/>
    <m/>
    <m/>
    <m/>
    <n v="270"/>
    <n v="1202478.2494999999"/>
    <x v="0"/>
    <n v="20.999999999999979"/>
    <n v="179273.80049999995"/>
    <x v="11"/>
    <n v="291"/>
    <n v="1381752.0499999998"/>
  </r>
  <r>
    <s v="11/5/2022"/>
    <n v="5"/>
    <x v="3"/>
    <s v="INV00000261"/>
    <s v="C00000006"/>
    <x v="5"/>
    <x v="127"/>
    <n v="24"/>
    <n v="5"/>
    <m/>
    <n v="120"/>
    <n v="35"/>
    <n v="0.45833333333333331"/>
    <n v="11"/>
    <n v="55"/>
    <m/>
    <m/>
    <m/>
    <m/>
    <m/>
    <m/>
    <m/>
    <n v="120"/>
    <n v="1202598.2494999999"/>
    <x v="0"/>
    <n v="55"/>
    <n v="179328.80049999995"/>
    <x v="11"/>
    <n v="175"/>
    <n v="1381927.0499999998"/>
  </r>
  <r>
    <d v="2022-05-12T00:00:00"/>
    <n v="5"/>
    <x v="3"/>
    <s v="INV00000262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204468.2494999999"/>
    <x v="0"/>
    <n v="241.99999999999991"/>
    <n v="179570.80049999995"/>
    <x v="11"/>
    <n v="2112"/>
    <n v="1384039.0499999998"/>
  </r>
  <r>
    <d v="2022-05-12T00:00:00"/>
    <n v="5"/>
    <x v="3"/>
    <s v="INV00000262"/>
    <s v="C00000022"/>
    <x v="24"/>
    <x v="113"/>
    <n v="8.8000000000000007"/>
    <n v="54"/>
    <m/>
    <n v="475.20000000000005"/>
    <n v="9.8000000000000007"/>
    <n v="0.11363636363636363"/>
    <n v="1"/>
    <n v="54"/>
    <m/>
    <m/>
    <m/>
    <m/>
    <m/>
    <m/>
    <m/>
    <n v="950.40000000000009"/>
    <n v="1205418.6494999998"/>
    <x v="2"/>
    <n v="108"/>
    <n v="179678.80049999995"/>
    <x v="11"/>
    <n v="1058.4000000000001"/>
    <n v="1385097.4499999997"/>
  </r>
  <r>
    <d v="2022-05-12T00:00:00"/>
    <n v="5"/>
    <x v="3"/>
    <s v="INV00000262"/>
    <s v="C00000022"/>
    <x v="24"/>
    <x v="70"/>
    <n v="6.4"/>
    <n v="45"/>
    <m/>
    <n v="288"/>
    <n v="7.5"/>
    <n v="0.17187499999999994"/>
    <n v="1.0999999999999996"/>
    <n v="49.499999999999986"/>
    <m/>
    <m/>
    <m/>
    <m/>
    <m/>
    <m/>
    <m/>
    <n v="288"/>
    <n v="1205706.6494999998"/>
    <x v="0"/>
    <n v="49.499999999999986"/>
    <n v="179728.30049999995"/>
    <x v="11"/>
    <n v="337.5"/>
    <n v="1385434.9499999997"/>
  </r>
  <r>
    <d v="2022-05-12T00:00:00"/>
    <n v="5"/>
    <x v="3"/>
    <s v="INV00000262"/>
    <s v="C00000022"/>
    <x v="24"/>
    <x v="128"/>
    <n v="33"/>
    <n v="10"/>
    <m/>
    <n v="330"/>
    <n v="45"/>
    <n v="0.36363636363636365"/>
    <n v="12"/>
    <n v="120"/>
    <m/>
    <m/>
    <m/>
    <m/>
    <m/>
    <m/>
    <m/>
    <n v="330"/>
    <n v="1206036.6494999998"/>
    <x v="0"/>
    <n v="120"/>
    <n v="179848.30049999995"/>
    <x v="11"/>
    <n v="450"/>
    <n v="1385884.9499999997"/>
  </r>
  <r>
    <d v="2022-05-12T00:00:00"/>
    <n v="5"/>
    <x v="3"/>
    <s v="INV00000262"/>
    <s v="C00000022"/>
    <x v="24"/>
    <x v="129"/>
    <n v="12.4"/>
    <n v="20"/>
    <m/>
    <n v="248"/>
    <n v="13.5"/>
    <n v="8.8709677419354802E-2"/>
    <n v="1.0999999999999996"/>
    <n v="21.999999999999993"/>
    <m/>
    <m/>
    <m/>
    <m/>
    <m/>
    <m/>
    <m/>
    <n v="248"/>
    <n v="1206284.6494999998"/>
    <x v="0"/>
    <n v="21.999999999999993"/>
    <n v="179870.30049999995"/>
    <x v="11"/>
    <n v="270"/>
    <n v="1386154.9499999997"/>
  </r>
  <r>
    <d v="2022-05-12T00:00:00"/>
    <n v="5"/>
    <x v="3"/>
    <s v="INV00000262"/>
    <s v="C00000022"/>
    <x v="24"/>
    <x v="130"/>
    <n v="35"/>
    <n v="1"/>
    <m/>
    <n v="35"/>
    <n v="45"/>
    <n v="0.2857142857142857"/>
    <n v="10"/>
    <n v="10"/>
    <m/>
    <m/>
    <m/>
    <m/>
    <m/>
    <m/>
    <m/>
    <n v="70"/>
    <n v="1206354.6494999998"/>
    <x v="2"/>
    <n v="20"/>
    <n v="179890.30049999995"/>
    <x v="11"/>
    <n v="90"/>
    <n v="1386244.9499999997"/>
  </r>
  <r>
    <d v="2022-05-12T00:00:00"/>
    <n v="5"/>
    <x v="3"/>
    <s v="INV00000263"/>
    <s v="C00000024"/>
    <x v="28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10138.6494999998"/>
    <x v="2"/>
    <n v="396.00000000000017"/>
    <n v="180286.30049999995"/>
    <x v="11"/>
    <n v="4180"/>
    <n v="1390424.9499999997"/>
  </r>
  <r>
    <d v="2022-05-12T00:00:00"/>
    <n v="5"/>
    <x v="3"/>
    <s v="INV00000263"/>
    <s v="C00000024"/>
    <x v="28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1656"/>
    <n v="1211794.6494999998"/>
    <x v="3"/>
    <n v="108.00000000000026"/>
    <n v="180394.30049999995"/>
    <x v="11"/>
    <n v="1764.0000000000002"/>
    <n v="1392188.9499999997"/>
  </r>
  <r>
    <d v="2022-05-12T00:00:00"/>
    <n v="5"/>
    <x v="3"/>
    <s v="INV00000263"/>
    <s v="C00000024"/>
    <x v="28"/>
    <x v="70"/>
    <n v="6.4"/>
    <n v="45"/>
    <m/>
    <n v="288"/>
    <n v="7.8"/>
    <n v="0.21874999999999992"/>
    <n v="1.3999999999999995"/>
    <n v="62.999999999999979"/>
    <m/>
    <m/>
    <m/>
    <m/>
    <m/>
    <m/>
    <m/>
    <n v="864"/>
    <n v="1212658.6494999998"/>
    <x v="3"/>
    <n v="188.99999999999994"/>
    <n v="180583.30049999995"/>
    <x v="11"/>
    <n v="1053"/>
    <n v="1393241.9499999997"/>
  </r>
  <r>
    <d v="2022-05-12T00:00:00"/>
    <n v="5"/>
    <x v="3"/>
    <s v="INV00000263"/>
    <s v="C00000024"/>
    <x v="28"/>
    <x v="12"/>
    <n v="1.3"/>
    <n v="25"/>
    <m/>
    <n v="32.5"/>
    <n v="2.5"/>
    <n v="0.92307692307692302"/>
    <n v="1.2"/>
    <n v="30"/>
    <m/>
    <m/>
    <m/>
    <m/>
    <m/>
    <m/>
    <m/>
    <n v="97.5"/>
    <n v="1212756.1494999998"/>
    <x v="3"/>
    <n v="90"/>
    <n v="180673.30049999995"/>
    <x v="11"/>
    <n v="187.5"/>
    <n v="1393429.4499999997"/>
  </r>
  <r>
    <d v="2022-05-12T00:00:00"/>
    <n v="5"/>
    <x v="3"/>
    <s v="INV00000263"/>
    <s v="C00000024"/>
    <x v="28"/>
    <x v="110"/>
    <n v="11"/>
    <n v="5"/>
    <m/>
    <n v="55"/>
    <n v="17"/>
    <n v="0.54545454545454541"/>
    <n v="6"/>
    <n v="30"/>
    <m/>
    <m/>
    <m/>
    <m/>
    <m/>
    <m/>
    <m/>
    <n v="220"/>
    <n v="1212976.1494999998"/>
    <x v="5"/>
    <n v="120"/>
    <n v="180793.30049999995"/>
    <x v="11"/>
    <n v="340"/>
    <n v="1393769.4499999997"/>
  </r>
  <r>
    <d v="2022-05-12T00:00:00"/>
    <n v="5"/>
    <x v="3"/>
    <s v="INV00000263"/>
    <s v="C00000024"/>
    <x v="28"/>
    <x v="109"/>
    <n v="26"/>
    <n v="25"/>
    <m/>
    <n v="650"/>
    <n v="40"/>
    <n v="0.53846153846153844"/>
    <n v="14"/>
    <n v="350"/>
    <m/>
    <m/>
    <m/>
    <m/>
    <m/>
    <m/>
    <m/>
    <n v="650"/>
    <n v="1213626.1494999998"/>
    <x v="0"/>
    <n v="350"/>
    <n v="181143.30049999995"/>
    <x v="11"/>
    <n v="1000"/>
    <n v="1394769.4499999997"/>
  </r>
  <r>
    <d v="2022-05-14T00:00:00"/>
    <n v="5"/>
    <x v="3"/>
    <s v="INV00000264"/>
    <s v="C00000006"/>
    <x v="5"/>
    <x v="132"/>
    <n v="46"/>
    <n v="1"/>
    <m/>
    <n v="46"/>
    <n v="50"/>
    <n v="8.6956521739130432E-2"/>
    <n v="4"/>
    <n v="4"/>
    <m/>
    <m/>
    <m/>
    <m/>
    <m/>
    <m/>
    <m/>
    <n v="92"/>
    <n v="1213718.1494999998"/>
    <x v="2"/>
    <n v="8"/>
    <n v="181151.30049999995"/>
    <x v="11"/>
    <n v="100"/>
    <n v="1394869.4499999997"/>
  </r>
  <r>
    <d v="2022-05-14T00:00:00"/>
    <n v="5"/>
    <x v="3"/>
    <s v="INV00000265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5676"/>
    <n v="1219394.1494999998"/>
    <x v="3"/>
    <n v="594.00000000000023"/>
    <n v="181745.30049999995"/>
    <x v="11"/>
    <n v="6270"/>
    <n v="1401139.4499999997"/>
  </r>
  <r>
    <d v="2022-05-14T00:00:00"/>
    <n v="5"/>
    <x v="3"/>
    <s v="INV00000265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2208"/>
    <n v="1221602.1494999998"/>
    <x v="5"/>
    <n v="144.00000000000034"/>
    <n v="181889.30049999995"/>
    <x v="11"/>
    <n v="2352.0000000000005"/>
    <n v="1403491.4499999997"/>
  </r>
  <r>
    <d v="2022-05-14T00:00:00"/>
    <n v="5"/>
    <x v="3"/>
    <s v="INV00000265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22642.1494999998"/>
    <x v="6"/>
    <n v="519.99999999999989"/>
    <n v="182409.30049999995"/>
    <x v="11"/>
    <n v="1560"/>
    <n v="1405051.4499999997"/>
  </r>
  <r>
    <d v="2022-05-14T00:00:00"/>
    <n v="5"/>
    <x v="3"/>
    <s v="INV0000026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222739.6494999998"/>
    <x v="3"/>
    <n v="90"/>
    <n v="182499.30049999995"/>
    <x v="11"/>
    <n v="187.5"/>
    <n v="1405238.9499999997"/>
  </r>
  <r>
    <d v="2022-05-16T00:00:00"/>
    <n v="5"/>
    <x v="3"/>
    <s v="INV00000266"/>
    <s v="C00000003"/>
    <x v="2"/>
    <x v="15"/>
    <n v="8.6"/>
    <n v="220"/>
    <m/>
    <n v="1892"/>
    <n v="9.6"/>
    <n v="0.11627906976744186"/>
    <n v="1"/>
    <n v="220"/>
    <m/>
    <m/>
    <m/>
    <m/>
    <m/>
    <m/>
    <m/>
    <n v="5676"/>
    <n v="1228415.6494999998"/>
    <x v="3"/>
    <n v="660"/>
    <n v="183159.30049999995"/>
    <x v="11"/>
    <n v="6336"/>
    <n v="1411574.9499999997"/>
  </r>
  <r>
    <d v="2022-05-16T00:00:00"/>
    <n v="5"/>
    <x v="3"/>
    <s v="INV00000266"/>
    <s v="C00000003"/>
    <x v="2"/>
    <x v="12"/>
    <n v="1.3"/>
    <n v="25"/>
    <m/>
    <n v="32.5"/>
    <n v="2.6"/>
    <n v="1"/>
    <n v="1.3"/>
    <n v="32.5"/>
    <m/>
    <m/>
    <m/>
    <m/>
    <m/>
    <m/>
    <m/>
    <n v="162.5"/>
    <n v="1228578.1494999998"/>
    <x v="6"/>
    <n v="162.5"/>
    <n v="183321.80049999995"/>
    <x v="11"/>
    <n v="325"/>
    <n v="1411899.9499999997"/>
  </r>
  <r>
    <d v="2022-05-16T00:00:00"/>
    <n v="5"/>
    <x v="3"/>
    <s v="INV00000266"/>
    <s v="C00000003"/>
    <x v="2"/>
    <x v="4"/>
    <n v="19"/>
    <n v="5"/>
    <m/>
    <n v="95"/>
    <n v="21"/>
    <n v="0.10526315789473684"/>
    <n v="2"/>
    <n v="10"/>
    <m/>
    <m/>
    <m/>
    <m/>
    <m/>
    <m/>
    <m/>
    <n v="570"/>
    <n v="1229148.1494999998"/>
    <x v="1"/>
    <n v="60"/>
    <n v="183381.80049999995"/>
    <x v="11"/>
    <n v="630"/>
    <n v="1412529.9499999997"/>
  </r>
  <r>
    <d v="2022-05-16T00:00:00"/>
    <n v="5"/>
    <x v="3"/>
    <s v="INV00000266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1229176.1494999998"/>
    <x v="0"/>
    <n v="17"/>
    <n v="183398.80049999995"/>
    <x v="11"/>
    <n v="45"/>
    <n v="1412574.9499999997"/>
  </r>
  <r>
    <d v="2022-05-18T00:00:00"/>
    <n v="5"/>
    <x v="3"/>
    <s v="INV00000267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32960.1494999998"/>
    <x v="2"/>
    <n v="396.00000000000017"/>
    <n v="183794.80049999995"/>
    <x v="11"/>
    <n v="4180"/>
    <n v="1416754.9499999997"/>
  </r>
  <r>
    <d v="2022-05-18T00:00:00"/>
    <n v="5"/>
    <x v="3"/>
    <s v="INV00000267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1104"/>
    <n v="1234064.1494999998"/>
    <x v="2"/>
    <n v="72.000000000000171"/>
    <n v="183866.80049999995"/>
    <x v="11"/>
    <n v="1176.0000000000002"/>
    <n v="1417930.9499999997"/>
  </r>
  <r>
    <d v="2022-05-18T00:00:00"/>
    <n v="5"/>
    <x v="3"/>
    <s v="INV00000267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624"/>
    <n v="1234688.1494999998"/>
    <x v="3"/>
    <n v="311.99999999999994"/>
    <n v="184178.80049999995"/>
    <x v="11"/>
    <n v="936"/>
    <n v="1418866.9499999997"/>
  </r>
  <r>
    <d v="2022-05-18T00:00:00"/>
    <n v="5"/>
    <x v="3"/>
    <s v="INV00000267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1234753.1494999998"/>
    <x v="2"/>
    <n v="60"/>
    <n v="184238.80049999995"/>
    <x v="11"/>
    <n v="125"/>
    <n v="1418991.9499999997"/>
  </r>
  <r>
    <d v="2022-05-18T00:00:00"/>
    <n v="5"/>
    <x v="3"/>
    <s v="INV00000267"/>
    <s v="C00000020"/>
    <x v="20"/>
    <x v="109"/>
    <n v="26"/>
    <n v="25"/>
    <m/>
    <n v="650"/>
    <n v="40"/>
    <n v="0.53846153846153844"/>
    <n v="14"/>
    <n v="350"/>
    <m/>
    <m/>
    <m/>
    <m/>
    <m/>
    <m/>
    <m/>
    <n v="1300"/>
    <n v="1236053.1494999998"/>
    <x v="2"/>
    <n v="700"/>
    <n v="184938.80049999995"/>
    <x v="11"/>
    <n v="2000"/>
    <n v="1420991.9499999997"/>
  </r>
  <r>
    <d v="2022-05-19T00:00:00"/>
    <n v="5"/>
    <x v="3"/>
    <s v="INV00000268"/>
    <s v="C00000021"/>
    <x v="23"/>
    <x v="122"/>
    <n v="8.6"/>
    <n v="220"/>
    <m/>
    <n v="1892"/>
    <n v="9.4"/>
    <n v="9.302325581395357E-2"/>
    <n v="0.80000000000000071"/>
    <n v="176.00000000000017"/>
    <m/>
    <m/>
    <m/>
    <m/>
    <m/>
    <m/>
    <m/>
    <n v="1892"/>
    <n v="1237945.1494999998"/>
    <x v="0"/>
    <n v="176.00000000000017"/>
    <n v="185114.80049999995"/>
    <x v="11"/>
    <n v="2068"/>
    <n v="1423059.9499999997"/>
  </r>
  <r>
    <d v="2022-05-19T00:00:00"/>
    <n v="5"/>
    <x v="3"/>
    <s v="INV00000268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828"/>
    <n v="1238773.1494999998"/>
    <x v="3"/>
    <n v="36.000000000000028"/>
    <n v="185150.80049999995"/>
    <x v="11"/>
    <n v="864"/>
    <n v="1423923.9499999997"/>
  </r>
  <r>
    <d v="2022-05-19T00:00:00"/>
    <n v="5"/>
    <x v="3"/>
    <s v="INV00000268"/>
    <s v="C00000021"/>
    <x v="23"/>
    <x v="25"/>
    <n v="40"/>
    <n v="1"/>
    <m/>
    <n v="40"/>
    <n v="46"/>
    <n v="0.15"/>
    <n v="6"/>
    <n v="6"/>
    <m/>
    <m/>
    <m/>
    <m/>
    <m/>
    <m/>
    <m/>
    <n v="480"/>
    <n v="1239253.1494999998"/>
    <x v="15"/>
    <n v="72"/>
    <n v="185222.80049999995"/>
    <x v="11"/>
    <n v="552"/>
    <n v="1424475.9499999997"/>
  </r>
  <r>
    <d v="2022-05-20T00:00:00"/>
    <n v="5"/>
    <x v="3"/>
    <s v="INV00000269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43037.1494999998"/>
    <x v="2"/>
    <n v="396.00000000000017"/>
    <n v="185618.80049999995"/>
    <x v="11"/>
    <n v="4180"/>
    <n v="1428655.9499999997"/>
  </r>
  <r>
    <d v="2022-05-20T00:00:00"/>
    <n v="5"/>
    <x v="3"/>
    <s v="INV00000269"/>
    <s v="C00000020"/>
    <x v="20"/>
    <x v="131"/>
    <n v="8.5"/>
    <n v="220"/>
    <m/>
    <n v="1870"/>
    <n v="9.5"/>
    <n v="0.11764705882352941"/>
    <n v="1"/>
    <n v="220"/>
    <m/>
    <m/>
    <m/>
    <m/>
    <m/>
    <m/>
    <m/>
    <n v="3740"/>
    <n v="1246777.1494999998"/>
    <x v="2"/>
    <n v="440"/>
    <n v="186058.80049999995"/>
    <x v="11"/>
    <n v="4180"/>
    <n v="1432835.9499999997"/>
  </r>
  <r>
    <d v="2022-05-20T00:00:00"/>
    <n v="5"/>
    <x v="3"/>
    <s v="INV00000269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2760"/>
    <n v="1249537.1494999998"/>
    <x v="6"/>
    <n v="180.00000000000043"/>
    <n v="186238.80049999995"/>
    <x v="11"/>
    <n v="2940.0000000000005"/>
    <n v="1435775.9499999997"/>
  </r>
  <r>
    <d v="2022-05-20T00:00:00"/>
    <n v="5"/>
    <x v="3"/>
    <s v="INV00000269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50577.1494999998"/>
    <x v="6"/>
    <n v="519.99999999999989"/>
    <n v="186758.80049999995"/>
    <x v="11"/>
    <n v="1560"/>
    <n v="1437335.9499999997"/>
  </r>
  <r>
    <d v="2022-05-20T00:00:00"/>
    <n v="5"/>
    <x v="3"/>
    <s v="INV00000269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250707.1494999998"/>
    <x v="5"/>
    <n v="120"/>
    <n v="186878.80049999995"/>
    <x v="11"/>
    <n v="250"/>
    <n v="1437585.9499999997"/>
  </r>
  <r>
    <d v="2022-05-21T00:00:00"/>
    <n v="5"/>
    <x v="3"/>
    <s v="INV00000270"/>
    <s v="C00000026"/>
    <x v="29"/>
    <x v="116"/>
    <n v="9.1"/>
    <n v="54"/>
    <m/>
    <n v="491.4"/>
    <n v="9.9"/>
    <n v="8.7912087912087988E-2"/>
    <n v="0.80000000000000071"/>
    <n v="43.200000000000038"/>
    <m/>
    <m/>
    <m/>
    <m/>
    <m/>
    <m/>
    <m/>
    <n v="491.4"/>
    <n v="1251198.5494999997"/>
    <x v="0"/>
    <n v="43.200000000000038"/>
    <n v="186922.00049999997"/>
    <x v="11"/>
    <n v="534.6"/>
    <n v="1438120.5499999998"/>
  </r>
  <r>
    <d v="2022-05-21T00:00:00"/>
    <n v="5"/>
    <x v="3"/>
    <s v="INV00000270"/>
    <s v="C00000026"/>
    <x v="29"/>
    <x v="134"/>
    <n v="23"/>
    <n v="5"/>
    <m/>
    <n v="115"/>
    <n v="33"/>
    <n v="0.43478260869565216"/>
    <n v="10"/>
    <n v="50"/>
    <m/>
    <m/>
    <m/>
    <m/>
    <m/>
    <m/>
    <m/>
    <n v="115"/>
    <n v="1251313.5494999997"/>
    <x v="0"/>
    <n v="50"/>
    <n v="186972.00049999997"/>
    <x v="11"/>
    <n v="165"/>
    <n v="1438285.5499999998"/>
  </r>
  <r>
    <d v="2022-05-21T00:00:00"/>
    <n v="5"/>
    <x v="3"/>
    <s v="INV00000270"/>
    <s v="C00000026"/>
    <x v="29"/>
    <x v="110"/>
    <n v="11"/>
    <n v="5"/>
    <m/>
    <n v="55"/>
    <n v="18"/>
    <n v="0.63636363636363635"/>
    <n v="7"/>
    <n v="35"/>
    <m/>
    <m/>
    <m/>
    <m/>
    <m/>
    <m/>
    <m/>
    <n v="55"/>
    <n v="1251368.5494999997"/>
    <x v="0"/>
    <n v="35"/>
    <n v="187007.00049999997"/>
    <x v="11"/>
    <n v="90"/>
    <n v="1438375.5499999998"/>
  </r>
  <r>
    <d v="2022-05-21T00:00:00"/>
    <n v="5"/>
    <x v="3"/>
    <s v="INV00000270"/>
    <s v="C00000026"/>
    <x v="29"/>
    <x v="135"/>
    <n v="37"/>
    <n v="10"/>
    <m/>
    <n v="370"/>
    <n v="45"/>
    <n v="0.21621621621621623"/>
    <n v="8"/>
    <n v="80"/>
    <m/>
    <m/>
    <m/>
    <m/>
    <m/>
    <m/>
    <m/>
    <n v="370"/>
    <n v="1251738.5494999997"/>
    <x v="0"/>
    <n v="80"/>
    <n v="187087.00049999997"/>
    <x v="11"/>
    <n v="450"/>
    <n v="1438825.5499999998"/>
  </r>
  <r>
    <d v="2022-05-21T00:00:00"/>
    <n v="5"/>
    <x v="3"/>
    <s v="INV00000271"/>
    <s v="C00000020"/>
    <x v="20"/>
    <x v="131"/>
    <n v="8.5"/>
    <n v="220"/>
    <m/>
    <n v="1870"/>
    <n v="9.5"/>
    <n v="0.11764705882352941"/>
    <n v="1"/>
    <n v="220"/>
    <m/>
    <m/>
    <m/>
    <m/>
    <m/>
    <m/>
    <m/>
    <n v="7480"/>
    <n v="1259218.5494999997"/>
    <x v="5"/>
    <n v="880"/>
    <n v="187967.00049999997"/>
    <x v="11"/>
    <n v="8360"/>
    <n v="1447185.5499999998"/>
  </r>
  <r>
    <d v="2022-05-21T00:00:00"/>
    <n v="5"/>
    <x v="3"/>
    <s v="INV00000271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0"/>
    <n v="1261978.5494999997"/>
    <x v="7"/>
    <n v="180.00000000000043"/>
    <n v="188147.00049999997"/>
    <x v="11"/>
    <n v="2940.0000000000005"/>
    <n v="1450125.5499999998"/>
  </r>
  <r>
    <d v="2022-05-21T00:00:00"/>
    <n v="5"/>
    <x v="3"/>
    <s v="INV00000271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63018.5494999997"/>
    <x v="6"/>
    <n v="519.99999999999989"/>
    <n v="188667.00049999997"/>
    <x v="11"/>
    <n v="1560"/>
    <n v="1451685.5499999998"/>
  </r>
  <r>
    <d v="2022-05-21T00:00:00"/>
    <n v="5"/>
    <x v="3"/>
    <s v="INV00000271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263148.5494999997"/>
    <x v="5"/>
    <n v="120"/>
    <n v="188787.00049999997"/>
    <x v="11"/>
    <n v="250"/>
    <n v="1451935.5499999998"/>
  </r>
  <r>
    <d v="2022-05-23T00:00:00"/>
    <n v="5"/>
    <x v="3"/>
    <s v="INV00000272"/>
    <s v="C00000010"/>
    <x v="9"/>
    <x v="125"/>
    <n v="8.5"/>
    <n v="220"/>
    <m/>
    <n v="1870"/>
    <n v="9"/>
    <n v="5.8823529411764705E-2"/>
    <n v="0.5"/>
    <n v="110"/>
    <m/>
    <m/>
    <m/>
    <m/>
    <m/>
    <m/>
    <m/>
    <n v="1870"/>
    <n v="1265018.5494999997"/>
    <x v="0"/>
    <n v="110"/>
    <n v="188897.00049999997"/>
    <x v="11"/>
    <n v="1980"/>
    <n v="1453915.5499999998"/>
  </r>
  <r>
    <d v="2022-05-23T00:00:00"/>
    <n v="5"/>
    <x v="3"/>
    <s v="INV00000272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9240"/>
    <n v="1274258.5494999997"/>
    <x v="6"/>
    <n v="659.99999999999955"/>
    <n v="189557.00049999997"/>
    <x v="11"/>
    <n v="9900"/>
    <n v="1463815.5499999998"/>
  </r>
  <r>
    <d v="2022-05-23T00:00:00"/>
    <n v="5"/>
    <x v="3"/>
    <s v="INV00000272"/>
    <s v="C00000010"/>
    <x v="9"/>
    <x v="104"/>
    <n v="9.1999999999999993"/>
    <n v="30"/>
    <m/>
    <n v="276"/>
    <n v="9.5"/>
    <n v="3.2608695652173995E-2"/>
    <n v="0.30000000000000071"/>
    <n v="9.0000000000000213"/>
    <m/>
    <m/>
    <m/>
    <m/>
    <m/>
    <m/>
    <m/>
    <n v="1380"/>
    <n v="1275638.5494999997"/>
    <x v="6"/>
    <n v="45.000000000000107"/>
    <n v="189602.00049999997"/>
    <x v="11"/>
    <n v="1425"/>
    <n v="1465240.5499999998"/>
  </r>
  <r>
    <d v="2022-05-23T00:00:00"/>
    <n v="5"/>
    <x v="3"/>
    <s v="INV00000272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275963.5494999997"/>
    <x v="7"/>
    <n v="225.00000000000003"/>
    <n v="189827.00049999997"/>
    <x v="11"/>
    <n v="550"/>
    <n v="1465790.5499999998"/>
  </r>
  <r>
    <d v="2022-05-23T00:00:00"/>
    <n v="5"/>
    <x v="3"/>
    <s v="INV00000272"/>
    <s v="C00000010"/>
    <x v="9"/>
    <x v="103"/>
    <n v="19"/>
    <n v="5"/>
    <m/>
    <n v="95"/>
    <n v="21"/>
    <n v="0.10526315789473684"/>
    <n v="2"/>
    <n v="10"/>
    <m/>
    <m/>
    <m/>
    <m/>
    <m/>
    <m/>
    <m/>
    <n v="380"/>
    <n v="1276343.5494999997"/>
    <x v="5"/>
    <n v="40"/>
    <n v="189867.00049999997"/>
    <x v="11"/>
    <n v="420"/>
    <n v="1466210.5499999998"/>
  </r>
  <r>
    <d v="2022-05-23T00:00:00"/>
    <n v="5"/>
    <x v="3"/>
    <s v="INV00000272"/>
    <s v="C00000010"/>
    <x v="9"/>
    <x v="135"/>
    <n v="37"/>
    <n v="10"/>
    <m/>
    <n v="370"/>
    <n v="44"/>
    <n v="0.1891891891891892"/>
    <n v="7"/>
    <n v="70"/>
    <m/>
    <m/>
    <m/>
    <m/>
    <m/>
    <m/>
    <m/>
    <n v="370"/>
    <n v="1276713.5494999997"/>
    <x v="0"/>
    <n v="70"/>
    <n v="189937.00049999997"/>
    <x v="11"/>
    <n v="440"/>
    <n v="1466650.5499999998"/>
  </r>
  <r>
    <d v="2022-05-23T00:00:00"/>
    <n v="5"/>
    <x v="3"/>
    <s v="INV00000273"/>
    <s v="C00000020"/>
    <x v="20"/>
    <x v="131"/>
    <n v="8.5"/>
    <n v="220"/>
    <m/>
    <n v="1870"/>
    <n v="9.5"/>
    <n v="0.11764705882352941"/>
    <n v="1"/>
    <n v="220"/>
    <m/>
    <m/>
    <m/>
    <m/>
    <m/>
    <m/>
    <m/>
    <n v="3740"/>
    <n v="1280453.5494999997"/>
    <x v="2"/>
    <n v="440"/>
    <n v="190377.00049999997"/>
    <x v="11"/>
    <n v="4180"/>
    <n v="1470830.5499999998"/>
  </r>
  <r>
    <d v="2022-05-23T00:00:00"/>
    <n v="5"/>
    <x v="3"/>
    <s v="INV00000273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380"/>
    <n v="1281833.5494999997"/>
    <x v="6"/>
    <n v="90.000000000000213"/>
    <n v="190467.00049999997"/>
    <x v="11"/>
    <n v="1470.0000000000002"/>
    <n v="1472300.5499999998"/>
  </r>
  <r>
    <d v="2022-05-23T00:00:00"/>
    <n v="5"/>
    <x v="3"/>
    <s v="INV00000273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416"/>
    <n v="1282249.5494999997"/>
    <x v="2"/>
    <n v="207.99999999999997"/>
    <n v="190675.00049999997"/>
    <x v="11"/>
    <n v="624"/>
    <n v="1472924.5499999998"/>
  </r>
  <r>
    <d v="2022-05-23T00:00:00"/>
    <n v="5"/>
    <x v="3"/>
    <s v="INV00000273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282537.5494999997"/>
    <x v="0"/>
    <n v="62.999999999999979"/>
    <n v="190738.00049999997"/>
    <x v="11"/>
    <n v="351"/>
    <n v="1473275.5499999998"/>
  </r>
  <r>
    <d v="2022-05-23T00:00:00"/>
    <n v="5"/>
    <x v="3"/>
    <s v="INV00000273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282602.5494999997"/>
    <x v="2"/>
    <n v="60"/>
    <n v="190798.00049999997"/>
    <x v="11"/>
    <n v="125"/>
    <n v="1473400.5499999998"/>
  </r>
  <r>
    <d v="2022-05-23T00:00:00"/>
    <n v="5"/>
    <x v="3"/>
    <s v="INV00000274"/>
    <s v="C00000019"/>
    <x v="19"/>
    <x v="124"/>
    <n v="8.4"/>
    <n v="220"/>
    <m/>
    <n v="1848"/>
    <n v="9.4"/>
    <n v="0.11904761904761904"/>
    <n v="1"/>
    <n v="220"/>
    <m/>
    <m/>
    <m/>
    <m/>
    <m/>
    <m/>
    <m/>
    <n v="3696"/>
    <n v="1286298.5494999997"/>
    <x v="2"/>
    <n v="440"/>
    <n v="191238.00049999997"/>
    <x v="11"/>
    <n v="4136"/>
    <n v="1477536.5499999998"/>
  </r>
  <r>
    <d v="2022-05-23T00:00:00"/>
    <n v="5"/>
    <x v="3"/>
    <s v="INV00000274"/>
    <s v="C00000019"/>
    <x v="19"/>
    <x v="116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287281.3494999998"/>
    <x v="2"/>
    <n v="64.799999999999955"/>
    <n v="191302.80049999995"/>
    <x v="11"/>
    <n v="1047.5999999999999"/>
    <n v="1478584.1499999997"/>
  </r>
  <r>
    <d v="2022-05-23T00:00:00"/>
    <n v="5"/>
    <x v="3"/>
    <s v="INV00000274"/>
    <s v="C00000019"/>
    <x v="19"/>
    <x v="136"/>
    <n v="1.3"/>
    <n v="25"/>
    <m/>
    <n v="32.5"/>
    <n v="2.5"/>
    <n v="0.92307692307692302"/>
    <n v="1.2"/>
    <n v="30"/>
    <m/>
    <m/>
    <m/>
    <m/>
    <m/>
    <m/>
    <m/>
    <n v="97.5"/>
    <n v="1287378.8494999998"/>
    <x v="3"/>
    <n v="90"/>
    <n v="191392.80049999995"/>
    <x v="11"/>
    <n v="187.5"/>
    <n v="1478771.6499999997"/>
  </r>
  <r>
    <d v="2022-05-23T00:00:00"/>
    <n v="5"/>
    <x v="3"/>
    <s v="INV00000274"/>
    <s v="C00000019"/>
    <x v="19"/>
    <x v="46"/>
    <n v="320"/>
    <n v="1"/>
    <m/>
    <n v="320"/>
    <n v="390"/>
    <n v="0.21875"/>
    <n v="70"/>
    <n v="70"/>
    <m/>
    <m/>
    <m/>
    <m/>
    <m/>
    <m/>
    <m/>
    <n v="320"/>
    <n v="1287698.8494999998"/>
    <x v="0"/>
    <n v="70"/>
    <n v="191462.80049999995"/>
    <x v="11"/>
    <n v="390"/>
    <n v="1479161.6499999997"/>
  </r>
  <r>
    <d v="2022-05-23T00:00:00"/>
    <n v="5"/>
    <x v="3"/>
    <s v="INV00000274"/>
    <s v="C00000019"/>
    <x v="19"/>
    <x v="135"/>
    <n v="37"/>
    <n v="10"/>
    <m/>
    <n v="370"/>
    <n v="44"/>
    <n v="0.1891891891891892"/>
    <n v="7"/>
    <n v="70"/>
    <m/>
    <m/>
    <m/>
    <m/>
    <m/>
    <m/>
    <m/>
    <n v="370"/>
    <n v="1288068.8494999998"/>
    <x v="0"/>
    <n v="70"/>
    <n v="191532.80049999995"/>
    <x v="11"/>
    <n v="440"/>
    <n v="1479601.6499999997"/>
  </r>
  <r>
    <d v="2022-05-24T00:00:00"/>
    <n v="5"/>
    <x v="3"/>
    <s v="INV00000275"/>
    <s v="C00000004"/>
    <x v="3"/>
    <x v="124"/>
    <n v="8.4"/>
    <n v="220"/>
    <m/>
    <n v="1848"/>
    <n v="9.1999999999999993"/>
    <n v="9.5238095238095108E-2"/>
    <n v="0.79999999999999893"/>
    <n v="175.99999999999977"/>
    <m/>
    <m/>
    <m/>
    <m/>
    <m/>
    <m/>
    <m/>
    <n v="9240"/>
    <n v="1297308.8494999998"/>
    <x v="6"/>
    <n v="879.99999999999886"/>
    <n v="192412.80049999995"/>
    <x v="11"/>
    <n v="10119.999999999998"/>
    <n v="1489721.6499999997"/>
  </r>
  <r>
    <d v="2022-05-25T00:00:00"/>
    <n v="5"/>
    <x v="3"/>
    <s v="INV00000276"/>
    <s v="C00000020"/>
    <x v="20"/>
    <x v="124"/>
    <n v="8.4"/>
    <n v="220"/>
    <m/>
    <n v="1848"/>
    <n v="9.5"/>
    <n v="0.1309523809523809"/>
    <n v="1.0999999999999996"/>
    <n v="241.99999999999991"/>
    <m/>
    <m/>
    <m/>
    <m/>
    <m/>
    <m/>
    <m/>
    <n v="7392"/>
    <n v="1304700.8494999998"/>
    <x v="5"/>
    <n v="967.99999999999966"/>
    <n v="193380.80049999995"/>
    <x v="11"/>
    <n v="8360"/>
    <n v="1498081.6499999997"/>
  </r>
  <r>
    <d v="2022-05-25T00:00:00"/>
    <n v="5"/>
    <x v="3"/>
    <s v="INV00000277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208"/>
    <n v="1306908.8494999998"/>
    <x v="8"/>
    <n v="144.00000000000034"/>
    <n v="193524.80049999995"/>
    <x v="11"/>
    <n v="2352.0000000000005"/>
    <n v="1500433.6499999997"/>
  </r>
  <r>
    <d v="2022-05-25T00:00:00"/>
    <n v="5"/>
    <x v="3"/>
    <s v="INV00000277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1728"/>
    <n v="1308636.8494999998"/>
    <x v="1"/>
    <n v="377.99999999999989"/>
    <n v="193902.80049999995"/>
    <x v="11"/>
    <n v="2106"/>
    <n v="1502539.6499999997"/>
  </r>
  <r>
    <d v="2022-05-25T00:00:00"/>
    <n v="5"/>
    <x v="3"/>
    <s v="INV00000277"/>
    <s v="C00000020"/>
    <x v="20"/>
    <x v="136"/>
    <n v="1.3"/>
    <n v="25"/>
    <m/>
    <n v="32.5"/>
    <n v="2.5"/>
    <n v="0.92307692307692302"/>
    <n v="1.2"/>
    <n v="30"/>
    <m/>
    <m/>
    <m/>
    <m/>
    <m/>
    <m/>
    <m/>
    <n v="130"/>
    <n v="1308766.8494999998"/>
    <x v="5"/>
    <n v="120"/>
    <n v="194022.80049999995"/>
    <x v="11"/>
    <n v="250"/>
    <n v="1502789.6499999997"/>
  </r>
  <r>
    <d v="2022-05-25T00:00:00"/>
    <n v="5"/>
    <x v="3"/>
    <s v="INV00000277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309416.8494999998"/>
    <x v="0"/>
    <n v="350"/>
    <n v="194372.80049999995"/>
    <x v="11"/>
    <n v="1000"/>
    <n v="1503789.6499999997"/>
  </r>
  <r>
    <d v="2022-05-28T00:00:00"/>
    <n v="5"/>
    <x v="3"/>
    <s v="INV00000277"/>
    <s v="C00000021"/>
    <x v="23"/>
    <x v="122"/>
    <n v="8.5"/>
    <n v="220"/>
    <m/>
    <n v="1870"/>
    <n v="9.4"/>
    <n v="0.10588235294117651"/>
    <n v="0.90000000000000036"/>
    <n v="198.00000000000009"/>
    <m/>
    <m/>
    <m/>
    <m/>
    <m/>
    <m/>
    <m/>
    <n v="1870"/>
    <n v="1311286.8494999998"/>
    <x v="0"/>
    <n v="198.00000000000009"/>
    <n v="194570.80049999995"/>
    <x v="11"/>
    <n v="2068"/>
    <n v="1505857.6499999997"/>
  </r>
  <r>
    <d v="2022-05-28T00:00:00"/>
    <n v="5"/>
    <x v="3"/>
    <s v="INV00000277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828"/>
    <n v="1312114.8494999998"/>
    <x v="3"/>
    <n v="36.000000000000028"/>
    <n v="194606.80049999995"/>
    <x v="11"/>
    <n v="864"/>
    <n v="1506721.6499999997"/>
  </r>
  <r>
    <d v="2022-05-28T00:00:00"/>
    <n v="5"/>
    <x v="3"/>
    <s v="INV00000277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12169.8494999998"/>
    <x v="0"/>
    <n v="35"/>
    <n v="194641.80049999995"/>
    <x v="11"/>
    <n v="90"/>
    <n v="1506811.6499999997"/>
  </r>
  <r>
    <d v="2022-05-28T00:00:00"/>
    <n v="5"/>
    <x v="3"/>
    <s v="INV00000277"/>
    <s v="C00000021"/>
    <x v="23"/>
    <x v="138"/>
    <n v="6.2"/>
    <n v="30"/>
    <m/>
    <n v="186"/>
    <n v="7.3"/>
    <n v="0.1774193548387096"/>
    <n v="1.0999999999999996"/>
    <n v="32.999999999999986"/>
    <m/>
    <m/>
    <m/>
    <m/>
    <m/>
    <m/>
    <m/>
    <n v="186"/>
    <n v="1312355.8494999998"/>
    <x v="0"/>
    <n v="32.999999999999986"/>
    <n v="194674.80049999995"/>
    <x v="11"/>
    <n v="219"/>
    <n v="1507030.6499999997"/>
  </r>
  <r>
    <d v="2022-06-02T00:00:00"/>
    <n v="6"/>
    <x v="3"/>
    <s v="INV00000278"/>
    <s v="C00000020"/>
    <x v="20"/>
    <x v="122"/>
    <n v="8.5"/>
    <n v="220"/>
    <m/>
    <n v="1870"/>
    <n v="9.5"/>
    <n v="0.11764705882352941"/>
    <n v="1"/>
    <n v="220"/>
    <m/>
    <m/>
    <m/>
    <m/>
    <m/>
    <m/>
    <m/>
    <n v="7480"/>
    <n v="1319835.8494999998"/>
    <x v="5"/>
    <n v="880"/>
    <n v="195554.80049999995"/>
    <x v="1"/>
    <n v="8360"/>
    <n v="1515390.6499999997"/>
  </r>
  <r>
    <d v="2022-06-02T00:00:00"/>
    <n v="6"/>
    <x v="3"/>
    <s v="INV00000278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656"/>
    <n v="1321491.8494999998"/>
    <x v="1"/>
    <n v="108.00000000000026"/>
    <n v="195662.80049999995"/>
    <x v="1"/>
    <n v="1764.0000000000002"/>
    <n v="1517154.6499999997"/>
  </r>
  <r>
    <d v="2022-06-02T00:00:00"/>
    <n v="6"/>
    <x v="3"/>
    <s v="INV00000278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864"/>
    <n v="1322355.8494999998"/>
    <x v="3"/>
    <n v="188.99999999999994"/>
    <n v="195851.80049999995"/>
    <x v="1"/>
    <n v="1053"/>
    <n v="1518207.6499999997"/>
  </r>
  <r>
    <d v="2022-06-02T00:00:00"/>
    <n v="6"/>
    <x v="3"/>
    <s v="INV00000278"/>
    <s v="C00000020"/>
    <x v="20"/>
    <x v="136"/>
    <n v="1.3"/>
    <n v="25"/>
    <m/>
    <n v="32.5"/>
    <n v="2.5"/>
    <n v="0.92307692307692302"/>
    <n v="1.2"/>
    <n v="30"/>
    <m/>
    <m/>
    <m/>
    <m/>
    <m/>
    <m/>
    <m/>
    <n v="130"/>
    <n v="1322485.8494999998"/>
    <x v="5"/>
    <n v="120"/>
    <n v="195971.80049999995"/>
    <x v="1"/>
    <n v="250"/>
    <n v="1518457.6499999997"/>
  </r>
  <r>
    <d v="2022-06-02T00:00:00"/>
    <n v="6"/>
    <x v="3"/>
    <s v="INV00000278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323135.8494999998"/>
    <x v="0"/>
    <n v="350"/>
    <n v="196321.80049999995"/>
    <x v="1"/>
    <n v="1000"/>
    <n v="1519457.6499999997"/>
  </r>
  <r>
    <d v="2022-06-03T00:00:00"/>
    <n v="6"/>
    <x v="3"/>
    <s v="INV00000279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325005.8494999998"/>
    <x v="0"/>
    <n v="241.99999999999991"/>
    <n v="196563.80049999995"/>
    <x v="1"/>
    <n v="2112"/>
    <n v="1521569.6499999997"/>
  </r>
  <r>
    <d v="2022-06-04T00:00:00"/>
    <n v="6"/>
    <x v="3"/>
    <s v="INV00000280"/>
    <s v="C00000020"/>
    <x v="20"/>
    <x v="122"/>
    <n v="9.1999999999999993"/>
    <n v="220"/>
    <m/>
    <n v="2023.9999999999998"/>
    <n v="9.5"/>
    <n v="3.2608695652173995E-2"/>
    <n v="0.30000000000000071"/>
    <n v="66.000000000000156"/>
    <m/>
    <m/>
    <m/>
    <m/>
    <m/>
    <m/>
    <m/>
    <n v="4047.9999999999995"/>
    <n v="1329053.8494999998"/>
    <x v="2"/>
    <n v="132.00000000000031"/>
    <n v="196695.80049999995"/>
    <x v="1"/>
    <n v="4180"/>
    <n v="1525749.6499999997"/>
  </r>
  <r>
    <d v="2022-06-04T00:00:00"/>
    <n v="6"/>
    <x v="3"/>
    <s v="INV00000280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0"/>
    <n v="1331813.8494999998"/>
    <x v="7"/>
    <n v="180.00000000000043"/>
    <n v="196875.80049999995"/>
    <x v="1"/>
    <n v="2940.0000000000005"/>
    <n v="1528689.6499999997"/>
  </r>
  <r>
    <d v="2022-06-04T00:00:00"/>
    <n v="6"/>
    <x v="3"/>
    <s v="INV00000280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1440"/>
    <n v="1333253.8494999998"/>
    <x v="6"/>
    <n v="314.99999999999989"/>
    <n v="197190.80049999995"/>
    <x v="1"/>
    <n v="1755"/>
    <n v="1530444.6499999997"/>
  </r>
  <r>
    <d v="2022-06-04T00:00:00"/>
    <n v="6"/>
    <x v="3"/>
    <s v="INV00000280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33318.8494999998"/>
    <x v="2"/>
    <n v="60"/>
    <n v="197250.80049999995"/>
    <x v="1"/>
    <n v="125"/>
    <n v="1530569.6499999997"/>
  </r>
  <r>
    <d v="2022-06-07T00:00:00"/>
    <n v="6"/>
    <x v="3"/>
    <s v="INV00000281"/>
    <s v="C00000001"/>
    <x v="0"/>
    <x v="122"/>
    <n v="8.4"/>
    <n v="220"/>
    <m/>
    <n v="1848"/>
    <n v="9.4"/>
    <n v="0.11904761904761904"/>
    <n v="1"/>
    <n v="220"/>
    <m/>
    <m/>
    <m/>
    <m/>
    <m/>
    <m/>
    <m/>
    <n v="1848"/>
    <n v="1335166.8494999998"/>
    <x v="0"/>
    <n v="220"/>
    <n v="197470.80049999995"/>
    <x v="1"/>
    <n v="2068"/>
    <n v="1532637.6499999997"/>
  </r>
  <r>
    <d v="2022-06-07T00:00:00"/>
    <n v="6"/>
    <x v="3"/>
    <s v="INV00000281"/>
    <s v="C00000001"/>
    <x v="0"/>
    <x v="139"/>
    <n v="6.45"/>
    <n v="40"/>
    <m/>
    <n v="258"/>
    <n v="7.2"/>
    <n v="0.11627906976744186"/>
    <n v="0.75"/>
    <n v="30"/>
    <m/>
    <m/>
    <m/>
    <m/>
    <m/>
    <m/>
    <m/>
    <n v="258"/>
    <n v="1335424.8494999998"/>
    <x v="0"/>
    <n v="30"/>
    <n v="197500.80049999995"/>
    <x v="1"/>
    <n v="288"/>
    <n v="1532925.6499999997"/>
  </r>
  <r>
    <d v="2022-06-09T00:00:00"/>
    <n v="6"/>
    <x v="3"/>
    <s v="INV00000282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7392"/>
    <n v="1342816.8494999998"/>
    <x v="5"/>
    <n v="527.99999999999966"/>
    <n v="198028.80049999995"/>
    <x v="1"/>
    <n v="7920"/>
    <n v="1540845.6499999997"/>
  </r>
  <r>
    <d v="2022-06-09T00:00:00"/>
    <n v="6"/>
    <x v="3"/>
    <s v="INV00000282"/>
    <s v="C00000010"/>
    <x v="9"/>
    <x v="125"/>
    <n v="8.5"/>
    <n v="220"/>
    <m/>
    <n v="1870"/>
    <n v="9"/>
    <n v="5.8823529411764705E-2"/>
    <n v="0.5"/>
    <n v="110"/>
    <m/>
    <m/>
    <m/>
    <m/>
    <m/>
    <m/>
    <m/>
    <n v="1870"/>
    <n v="1344686.8494999998"/>
    <x v="0"/>
    <n v="110"/>
    <n v="198138.80049999995"/>
    <x v="1"/>
    <n v="1980"/>
    <n v="1542825.6499999997"/>
  </r>
  <r>
    <d v="2022-06-09T00:00:00"/>
    <n v="6"/>
    <x v="3"/>
    <s v="INV00000282"/>
    <s v="C00000010"/>
    <x v="9"/>
    <x v="104"/>
    <n v="9.1999999999999993"/>
    <n v="30"/>
    <m/>
    <n v="276"/>
    <n v="9.5"/>
    <n v="3.2608695652173995E-2"/>
    <n v="0.30000000000000071"/>
    <n v="9.0000000000000213"/>
    <m/>
    <m/>
    <m/>
    <m/>
    <m/>
    <m/>
    <m/>
    <n v="1380"/>
    <n v="1346066.8494999998"/>
    <x v="6"/>
    <n v="45.000000000000107"/>
    <n v="198183.80049999995"/>
    <x v="1"/>
    <n v="1425"/>
    <n v="1544250.6499999997"/>
  </r>
  <r>
    <d v="2022-06-09T00:00:00"/>
    <n v="6"/>
    <x v="3"/>
    <s v="INV00000282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346391.8494999998"/>
    <x v="7"/>
    <n v="225.00000000000003"/>
    <n v="198408.80049999995"/>
    <x v="1"/>
    <n v="550"/>
    <n v="1544800.6499999997"/>
  </r>
  <r>
    <d v="2022-06-09T00:00:00"/>
    <n v="6"/>
    <x v="3"/>
    <s v="INV00000282"/>
    <s v="C00000010"/>
    <x v="9"/>
    <x v="4"/>
    <n v="19"/>
    <n v="5"/>
    <m/>
    <n v="95"/>
    <n v="21"/>
    <n v="0.10526315789473684"/>
    <n v="2"/>
    <n v="10"/>
    <m/>
    <m/>
    <m/>
    <m/>
    <m/>
    <m/>
    <m/>
    <n v="380"/>
    <n v="1346771.8494999998"/>
    <x v="5"/>
    <n v="40"/>
    <n v="198448.80049999995"/>
    <x v="1"/>
    <n v="420"/>
    <n v="1545220.6499999997"/>
  </r>
  <r>
    <d v="2022-06-09T00:00:00"/>
    <n v="6"/>
    <x v="3"/>
    <s v="INV00000282"/>
    <s v="C00000010"/>
    <x v="9"/>
    <x v="58"/>
    <n v="370"/>
    <n v="1"/>
    <m/>
    <n v="370"/>
    <n v="395"/>
    <n v="6.7567567567567571E-2"/>
    <n v="25"/>
    <n v="25"/>
    <m/>
    <m/>
    <m/>
    <m/>
    <m/>
    <m/>
    <m/>
    <n v="370"/>
    <n v="1347141.8494999998"/>
    <x v="0"/>
    <n v="25"/>
    <n v="198473.80049999995"/>
    <x v="1"/>
    <n v="395"/>
    <n v="1545615.6499999997"/>
  </r>
  <r>
    <d v="2022-06-09T00:00:00"/>
    <n v="6"/>
    <x v="3"/>
    <s v="INV00000283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349011.8494999998"/>
    <x v="0"/>
    <n v="241.99999999999991"/>
    <n v="198715.80049999995"/>
    <x v="1"/>
    <n v="2112"/>
    <n v="1547727.6499999997"/>
  </r>
  <r>
    <d v="2022-06-10T00:00:00"/>
    <n v="6"/>
    <x v="3"/>
    <s v="INV00000284"/>
    <s v="C00000021"/>
    <x v="23"/>
    <x v="122"/>
    <n v="8.4"/>
    <n v="220"/>
    <m/>
    <n v="1848"/>
    <n v="9.4"/>
    <n v="0.11904761904761904"/>
    <n v="1"/>
    <n v="220"/>
    <m/>
    <m/>
    <m/>
    <m/>
    <m/>
    <m/>
    <m/>
    <n v="1848"/>
    <n v="1350859.8494999998"/>
    <x v="0"/>
    <n v="220"/>
    <n v="198935.80049999995"/>
    <x v="1"/>
    <n v="2068"/>
    <n v="1549795.6499999997"/>
  </r>
  <r>
    <d v="2022-06-10T00:00:00"/>
    <n v="6"/>
    <x v="3"/>
    <s v="INV00000284"/>
    <s v="C00000021"/>
    <x v="23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"/>
    <n v="1351411.8494999998"/>
    <x v="2"/>
    <n v="36.000000000000085"/>
    <n v="198971.80049999995"/>
    <x v="1"/>
    <n v="588.00000000000011"/>
    <n v="1550383.6499999997"/>
  </r>
  <r>
    <d v="2022-06-10T00:00:00"/>
    <n v="6"/>
    <x v="3"/>
    <s v="INV00000284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51466.8494999998"/>
    <x v="0"/>
    <n v="35"/>
    <n v="199006.80049999995"/>
    <x v="1"/>
    <n v="90"/>
    <n v="1550473.6499999997"/>
  </r>
  <r>
    <d v="2022-06-11T00:00:00"/>
    <n v="6"/>
    <x v="3"/>
    <s v="INV00000285"/>
    <s v="C00000020"/>
    <x v="20"/>
    <x v="122"/>
    <n v="8.4"/>
    <n v="220"/>
    <m/>
    <n v="1848"/>
    <n v="9.5"/>
    <n v="0.1309523809523809"/>
    <n v="1.0999999999999996"/>
    <n v="241.99999999999991"/>
    <m/>
    <m/>
    <m/>
    <m/>
    <m/>
    <m/>
    <m/>
    <n v="3696"/>
    <n v="1355162.8494999998"/>
    <x v="2"/>
    <n v="483.99999999999983"/>
    <n v="199490.80049999995"/>
    <x v="1"/>
    <n v="4180"/>
    <n v="1554653.6499999997"/>
  </r>
  <r>
    <d v="2022-06-11T00:00:00"/>
    <n v="6"/>
    <x v="3"/>
    <s v="INV00000285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"/>
    <n v="1355438.8494999998"/>
    <x v="0"/>
    <n v="18.000000000000043"/>
    <n v="199508.80049999995"/>
    <x v="1"/>
    <n v="294.00000000000006"/>
    <n v="1554947.6499999997"/>
  </r>
  <r>
    <d v="2022-06-11T00:00:00"/>
    <n v="6"/>
    <x v="3"/>
    <s v="INV00000285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355726.8494999998"/>
    <x v="0"/>
    <n v="62.999999999999979"/>
    <n v="199571.80049999995"/>
    <x v="1"/>
    <n v="351"/>
    <n v="1555298.6499999997"/>
  </r>
  <r>
    <d v="2022-06-11T00:00:00"/>
    <n v="6"/>
    <x v="3"/>
    <s v="INV00000285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55791.8494999998"/>
    <x v="2"/>
    <n v="60"/>
    <n v="199631.80049999995"/>
    <x v="1"/>
    <n v="125"/>
    <n v="1555423.6499999997"/>
  </r>
  <r>
    <d v="2022-06-13T00:00:00"/>
    <n v="6"/>
    <x v="3"/>
    <s v="INV00000286"/>
    <s v="C00000023"/>
    <x v="25"/>
    <x v="114"/>
    <n v="8.4"/>
    <n v="25"/>
    <m/>
    <n v="210"/>
    <n v="14"/>
    <n v="0.66666666666666663"/>
    <n v="5.6"/>
    <n v="140"/>
    <m/>
    <m/>
    <m/>
    <m/>
    <m/>
    <m/>
    <m/>
    <n v="840"/>
    <n v="1356631.8494999998"/>
    <x v="5"/>
    <n v="560"/>
    <n v="200191.80049999995"/>
    <x v="1"/>
    <n v="1400"/>
    <n v="1556823.6499999997"/>
  </r>
  <r>
    <d v="2022-06-13T00:00:00"/>
    <n v="6"/>
    <x v="3"/>
    <s v="INV00000286"/>
    <s v="C00000023"/>
    <x v="25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"/>
    <n v="1357183.8494999998"/>
    <x v="2"/>
    <n v="36.000000000000085"/>
    <n v="200227.80049999995"/>
    <x v="1"/>
    <n v="588.00000000000011"/>
    <n v="1557411.6499999997"/>
  </r>
  <r>
    <d v="2022-06-13T00:00:00"/>
    <n v="6"/>
    <x v="3"/>
    <s v="INV00000286"/>
    <s v="C00000023"/>
    <x v="25"/>
    <x v="110"/>
    <n v="11"/>
    <n v="5"/>
    <m/>
    <n v="55"/>
    <n v="17"/>
    <n v="0.54545454545454541"/>
    <n v="6"/>
    <n v="30"/>
    <m/>
    <m/>
    <m/>
    <m/>
    <m/>
    <m/>
    <m/>
    <n v="110"/>
    <n v="1357293.8494999998"/>
    <x v="2"/>
    <n v="60"/>
    <n v="200287.80049999995"/>
    <x v="1"/>
    <n v="170"/>
    <n v="1557581.6499999997"/>
  </r>
  <r>
    <d v="2022-06-14T00:00:00"/>
    <n v="6"/>
    <x v="3"/>
    <s v="INV00000287"/>
    <s v="C00000009"/>
    <x v="8"/>
    <x v="124"/>
    <n v="8.5"/>
    <n v="220"/>
    <m/>
    <n v="1870"/>
    <n v="9"/>
    <n v="5.8823529411764705E-2"/>
    <n v="0.5"/>
    <n v="110"/>
    <m/>
    <m/>
    <m/>
    <m/>
    <m/>
    <m/>
    <m/>
    <n v="3740"/>
    <n v="1361033.8494999998"/>
    <x v="2"/>
    <n v="220"/>
    <n v="200507.80049999995"/>
    <x v="1"/>
    <n v="3960"/>
    <n v="1561541.6499999997"/>
  </r>
  <r>
    <d v="2022-06-14T00:00:00"/>
    <n v="6"/>
    <x v="3"/>
    <s v="INV00000288"/>
    <s v="C00000001"/>
    <x v="0"/>
    <x v="122"/>
    <n v="8.4"/>
    <n v="220"/>
    <m/>
    <n v="1848"/>
    <n v="9.4"/>
    <n v="0.11904761904761904"/>
    <n v="1"/>
    <n v="220"/>
    <m/>
    <m/>
    <m/>
    <m/>
    <m/>
    <m/>
    <m/>
    <n v="1848"/>
    <n v="1362881.8494999998"/>
    <x v="0"/>
    <n v="220"/>
    <n v="200727.80049999995"/>
    <x v="1"/>
    <n v="2068"/>
    <n v="1563609.6499999997"/>
  </r>
  <r>
    <d v="2022-06-14T00:00:00"/>
    <n v="6"/>
    <x v="3"/>
    <s v="INV00000288"/>
    <s v="C00000001"/>
    <x v="0"/>
    <x v="104"/>
    <n v="9.1"/>
    <n v="30"/>
    <m/>
    <n v="273"/>
    <n v="9.6999999999999993"/>
    <n v="6.5934065934065894E-2"/>
    <n v="0.59999999999999964"/>
    <n v="17.999999999999989"/>
    <m/>
    <m/>
    <m/>
    <m/>
    <m/>
    <m/>
    <m/>
    <n v="1092"/>
    <n v="1363973.8494999998"/>
    <x v="5"/>
    <n v="71.999999999999957"/>
    <n v="200799.80049999995"/>
    <x v="1"/>
    <n v="1164"/>
    <n v="1564773.6499999997"/>
  </r>
  <r>
    <d v="2022-06-18T00:00:00"/>
    <n v="6"/>
    <x v="3"/>
    <s v="INV00000289"/>
    <s v="C00000020"/>
    <x v="20"/>
    <x v="43"/>
    <n v="8.5"/>
    <n v="220"/>
    <m/>
    <n v="1870"/>
    <n v="9.5"/>
    <n v="0.11764705882352941"/>
    <n v="1"/>
    <n v="220"/>
    <m/>
    <m/>
    <m/>
    <m/>
    <m/>
    <m/>
    <m/>
    <n v="1870"/>
    <n v="1365843.8494999998"/>
    <x v="0"/>
    <n v="220"/>
    <n v="201019.80049999995"/>
    <x v="1"/>
    <n v="2090"/>
    <n v="1566863.6499999997"/>
  </r>
  <r>
    <d v="2022-06-18T00:00:00"/>
    <n v="6"/>
    <x v="3"/>
    <s v="INV00000289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546"/>
    <n v="1366389.8494999998"/>
    <x v="2"/>
    <n v="42.000000000000064"/>
    <n v="201061.80049999995"/>
    <x v="1"/>
    <n v="588.00000000000011"/>
    <n v="1567451.6499999997"/>
  </r>
  <r>
    <d v="2022-06-18T00:00:00"/>
    <n v="6"/>
    <x v="3"/>
    <s v="INV00000289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366677.8494999998"/>
    <x v="0"/>
    <n v="62.999999999999979"/>
    <n v="201124.80049999995"/>
    <x v="1"/>
    <n v="351"/>
    <n v="1567802.6499999997"/>
  </r>
  <r>
    <d v="2022-06-18T00:00:00"/>
    <n v="6"/>
    <x v="3"/>
    <s v="INV00000289"/>
    <s v="C00000020"/>
    <x v="20"/>
    <x v="136"/>
    <n v="1.3"/>
    <n v="25"/>
    <m/>
    <n v="32.5"/>
    <n v="2.5"/>
    <n v="0.92307692307692302"/>
    <n v="1.2"/>
    <n v="30"/>
    <m/>
    <m/>
    <m/>
    <m/>
    <m/>
    <m/>
    <m/>
    <n v="32.5"/>
    <n v="1366710.3494999998"/>
    <x v="0"/>
    <n v="30"/>
    <n v="201154.80049999995"/>
    <x v="1"/>
    <n v="62.5"/>
    <n v="1567865.1499999997"/>
  </r>
  <r>
    <d v="2022-06-18T00:00:00"/>
    <n v="6"/>
    <x v="3"/>
    <s v="INV00000289"/>
    <s v="C00000020"/>
    <x v="20"/>
    <x v="109"/>
    <n v="28"/>
    <n v="25"/>
    <m/>
    <n v="700"/>
    <n v="40"/>
    <n v="0.42857142857142855"/>
    <n v="12"/>
    <n v="300"/>
    <m/>
    <m/>
    <m/>
    <m/>
    <m/>
    <m/>
    <m/>
    <n v="700"/>
    <n v="1367410.3494999998"/>
    <x v="0"/>
    <n v="300"/>
    <n v="201454.80049999995"/>
    <x v="1"/>
    <n v="1000"/>
    <n v="1568865.1499999997"/>
  </r>
  <r>
    <d v="2022-06-18T00:00:00"/>
    <n v="6"/>
    <x v="3"/>
    <s v="INV00000289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367630.3494999998"/>
    <x v="5"/>
    <n v="120"/>
    <n v="201574.80049999995"/>
    <x v="1"/>
    <n v="340"/>
    <n v="1569205.1499999997"/>
  </r>
  <r>
    <d v="2022-06-20T00:00:00"/>
    <n v="6"/>
    <x v="3"/>
    <s v="INV00000290"/>
    <s v="C00000006"/>
    <x v="5"/>
    <x v="124"/>
    <n v="8.5"/>
    <n v="220"/>
    <m/>
    <n v="1870"/>
    <n v="9.4"/>
    <n v="0.10588235294117651"/>
    <n v="0.90000000000000036"/>
    <n v="198.00000000000009"/>
    <m/>
    <m/>
    <m/>
    <m/>
    <m/>
    <m/>
    <m/>
    <n v="1870"/>
    <n v="1369500.3494999998"/>
    <x v="0"/>
    <n v="198.00000000000009"/>
    <n v="201772.80049999995"/>
    <x v="1"/>
    <n v="2068"/>
    <n v="1571273.1499999997"/>
  </r>
  <r>
    <d v="2022-06-24T00:00:00"/>
    <n v="6"/>
    <x v="3"/>
    <s v="INV00000291"/>
    <s v="C00000021"/>
    <x v="23"/>
    <x v="122"/>
    <n v="8.4"/>
    <n v="220"/>
    <m/>
    <n v="1848"/>
    <n v="9.5"/>
    <n v="0.1309523809523809"/>
    <n v="1.0999999999999996"/>
    <n v="241.99999999999991"/>
    <m/>
    <m/>
    <m/>
    <m/>
    <m/>
    <m/>
    <m/>
    <n v="1848"/>
    <n v="1371348.3494999998"/>
    <x v="0"/>
    <n v="241.99999999999991"/>
    <n v="202014.80049999995"/>
    <x v="1"/>
    <n v="2090"/>
    <n v="1573363.1499999997"/>
  </r>
  <r>
    <d v="2022-06-24T00:00:00"/>
    <n v="6"/>
    <x v="3"/>
    <s v="INV00000291"/>
    <s v="C00000021"/>
    <x v="23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819"/>
    <n v="1372167.3494999998"/>
    <x v="3"/>
    <n v="63.000000000000099"/>
    <n v="202077.80049999995"/>
    <x v="1"/>
    <n v="882.00000000000011"/>
    <n v="1574245.1499999997"/>
  </r>
  <r>
    <d v="2022-06-24T00:00:00"/>
    <n v="6"/>
    <x v="3"/>
    <s v="INV00000291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72222.3494999998"/>
    <x v="0"/>
    <n v="35"/>
    <n v="202112.80049999995"/>
    <x v="1"/>
    <n v="90"/>
    <n v="1574335.1499999997"/>
  </r>
  <r>
    <d v="2022-06-24T00:00:00"/>
    <n v="6"/>
    <x v="3"/>
    <s v="INV00000291"/>
    <s v="C00000021"/>
    <x v="23"/>
    <x v="136"/>
    <n v="1.3"/>
    <n v="25"/>
    <m/>
    <n v="32.5"/>
    <n v="2.5"/>
    <n v="0.92307692307692302"/>
    <n v="1.2"/>
    <n v="30"/>
    <m/>
    <m/>
    <m/>
    <m/>
    <m/>
    <m/>
    <m/>
    <n v="162.5"/>
    <n v="1372384.8494999998"/>
    <x v="6"/>
    <n v="150"/>
    <n v="202262.80049999995"/>
    <x v="1"/>
    <n v="312.5"/>
    <n v="1574647.6499999997"/>
  </r>
  <r>
    <d v="2022-06-24T00:00:00"/>
    <n v="6"/>
    <x v="3"/>
    <s v="INV00000292"/>
    <s v="C00000020"/>
    <x v="20"/>
    <x v="43"/>
    <n v="8.5"/>
    <n v="220"/>
    <m/>
    <n v="1870"/>
    <n v="9.5"/>
    <n v="0.11764705882352941"/>
    <n v="1"/>
    <n v="220"/>
    <m/>
    <m/>
    <m/>
    <m/>
    <m/>
    <m/>
    <m/>
    <n v="3740"/>
    <n v="1376124.8494999998"/>
    <x v="2"/>
    <n v="440"/>
    <n v="202702.80049999995"/>
    <x v="1"/>
    <n v="4180"/>
    <n v="1578827.6499999997"/>
  </r>
  <r>
    <d v="2022-06-24T00:00:00"/>
    <n v="6"/>
    <x v="3"/>
    <s v="INV00000292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828"/>
    <n v="1376952.8494999998"/>
    <x v="3"/>
    <n v="54.000000000000128"/>
    <n v="202756.80049999995"/>
    <x v="1"/>
    <n v="882.00000000000011"/>
    <n v="1579709.6499999997"/>
  </r>
  <r>
    <d v="2022-06-24T00:00:00"/>
    <n v="6"/>
    <x v="3"/>
    <s v="INV00000292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576"/>
    <n v="1377528.8494999998"/>
    <x v="2"/>
    <n v="125.99999999999996"/>
    <n v="202882.80049999995"/>
    <x v="1"/>
    <n v="702"/>
    <n v="1580411.6499999997"/>
  </r>
  <r>
    <d v="2022-06-24T00:00:00"/>
    <n v="6"/>
    <x v="3"/>
    <s v="INV00000292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77593.8494999998"/>
    <x v="2"/>
    <n v="60"/>
    <n v="202942.80049999995"/>
    <x v="1"/>
    <n v="125"/>
    <n v="1580536.6499999997"/>
  </r>
  <r>
    <d v="2022-06-28T00:00:00"/>
    <n v="6"/>
    <x v="3"/>
    <s v="INV00000293"/>
    <s v="C00000019"/>
    <x v="19"/>
    <x v="124"/>
    <n v="8.5"/>
    <n v="220"/>
    <m/>
    <n v="1870"/>
    <n v="9.4"/>
    <n v="0.10588235294117651"/>
    <n v="0.90000000000000036"/>
    <n v="198.00000000000009"/>
    <m/>
    <m/>
    <m/>
    <m/>
    <m/>
    <m/>
    <m/>
    <n v="1870"/>
    <n v="1379463.8494999998"/>
    <x v="0"/>
    <n v="198.00000000000009"/>
    <n v="203140.80049999995"/>
    <x v="1"/>
    <n v="2068"/>
    <n v="1582604.6499999997"/>
  </r>
  <r>
    <d v="2022-06-28T00:00:00"/>
    <n v="6"/>
    <x v="3"/>
    <s v="INV00000293"/>
    <s v="C00000019"/>
    <x v="19"/>
    <x v="124"/>
    <n v="8.4"/>
    <n v="220"/>
    <m/>
    <n v="1848"/>
    <n v="9.4"/>
    <n v="0.11904761904761904"/>
    <n v="1"/>
    <n v="220"/>
    <m/>
    <m/>
    <m/>
    <m/>
    <m/>
    <m/>
    <m/>
    <n v="1848"/>
    <n v="1381311.8494999998"/>
    <x v="0"/>
    <n v="220"/>
    <n v="203360.80049999995"/>
    <x v="1"/>
    <n v="2068"/>
    <n v="1584672.6499999997"/>
  </r>
  <r>
    <d v="2022-06-28T00:00:00"/>
    <n v="6"/>
    <x v="3"/>
    <s v="INV00000293"/>
    <s v="C00000019"/>
    <x v="19"/>
    <x v="116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382294.6494999998"/>
    <x v="2"/>
    <n v="64.799999999999955"/>
    <n v="203425.60049999994"/>
    <x v="1"/>
    <n v="1047.5999999999999"/>
    <n v="1585720.2499999998"/>
  </r>
  <r>
    <d v="2022-06-28T00:00:00"/>
    <n v="6"/>
    <x v="3"/>
    <s v="INV00000293"/>
    <s v="C00000019"/>
    <x v="19"/>
    <x v="4"/>
    <n v="19"/>
    <n v="5"/>
    <m/>
    <n v="95"/>
    <n v="21"/>
    <n v="0.10526315789473684"/>
    <n v="2"/>
    <n v="10"/>
    <m/>
    <m/>
    <m/>
    <m/>
    <m/>
    <m/>
    <m/>
    <n v="190"/>
    <n v="1382484.6494999998"/>
    <x v="2"/>
    <n v="20"/>
    <n v="203445.60049999994"/>
    <x v="1"/>
    <n v="210"/>
    <n v="1585930.2499999998"/>
  </r>
  <r>
    <d v="2022-06-28T00:00:00"/>
    <n v="6"/>
    <x v="3"/>
    <s v="INV00000293"/>
    <s v="C00000019"/>
    <x v="19"/>
    <x v="46"/>
    <n v="320"/>
    <n v="1"/>
    <m/>
    <n v="320"/>
    <n v="390"/>
    <n v="0.21875"/>
    <n v="70"/>
    <n v="70"/>
    <m/>
    <m/>
    <m/>
    <m/>
    <m/>
    <m/>
    <m/>
    <n v="320"/>
    <n v="1382804.6494999998"/>
    <x v="0"/>
    <n v="70"/>
    <n v="203515.60049999994"/>
    <x v="1"/>
    <n v="390"/>
    <n v="1586320.2499999998"/>
  </r>
  <r>
    <d v="2022-06-28T00:00:00"/>
    <n v="6"/>
    <x v="3"/>
    <s v="INV00000293"/>
    <s v="C00000019"/>
    <x v="19"/>
    <x v="135"/>
    <n v="37"/>
    <n v="10"/>
    <m/>
    <n v="370"/>
    <n v="44"/>
    <n v="0.1891891891891892"/>
    <n v="7"/>
    <n v="70"/>
    <m/>
    <m/>
    <m/>
    <m/>
    <m/>
    <m/>
    <m/>
    <n v="370"/>
    <n v="1383174.6494999998"/>
    <x v="0"/>
    <n v="70"/>
    <n v="203585.60049999994"/>
    <x v="1"/>
    <n v="440"/>
    <n v="1586760.2499999998"/>
  </r>
  <r>
    <d v="2022-06-29T00:00:00"/>
    <n v="6"/>
    <x v="3"/>
    <s v="INV00000294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12936"/>
    <n v="1396110.6494999998"/>
    <x v="9"/>
    <n v="923.99999999999943"/>
    <n v="204509.60049999994"/>
    <x v="1"/>
    <n v="13860"/>
    <n v="1600620.2499999998"/>
  </r>
  <r>
    <d v="2022-06-29T00:00:00"/>
    <n v="6"/>
    <x v="3"/>
    <s v="INV00000294"/>
    <s v="C00000010"/>
    <x v="9"/>
    <x v="104"/>
    <n v="9.1"/>
    <n v="30"/>
    <m/>
    <n v="273"/>
    <n v="9.5"/>
    <n v="4.3956043956043994E-2"/>
    <n v="0.40000000000000036"/>
    <n v="12.000000000000011"/>
    <m/>
    <m/>
    <m/>
    <m/>
    <m/>
    <m/>
    <m/>
    <n v="2184"/>
    <n v="1398294.6494999998"/>
    <x v="8"/>
    <n v="96.000000000000085"/>
    <n v="204605.60049999994"/>
    <x v="1"/>
    <n v="2280"/>
    <n v="1602900.2499999998"/>
  </r>
  <r>
    <d v="2022-06-29T00:00:00"/>
    <n v="6"/>
    <x v="3"/>
    <s v="INV00000294"/>
    <s v="C00000010"/>
    <x v="9"/>
    <x v="104"/>
    <n v="9"/>
    <n v="30"/>
    <m/>
    <n v="270"/>
    <n v="9.5"/>
    <n v="5.5555555555555552E-2"/>
    <n v="0.5"/>
    <n v="15"/>
    <m/>
    <m/>
    <m/>
    <m/>
    <m/>
    <m/>
    <m/>
    <n v="540"/>
    <n v="1398834.6494999998"/>
    <x v="2"/>
    <n v="30"/>
    <n v="204635.60049999994"/>
    <x v="1"/>
    <n v="570"/>
    <n v="1603470.2499999998"/>
  </r>
  <r>
    <d v="2022-06-29T00:00:00"/>
    <n v="6"/>
    <x v="3"/>
    <s v="INV00000294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399159.6494999998"/>
    <x v="7"/>
    <n v="225.00000000000003"/>
    <n v="204860.60049999994"/>
    <x v="1"/>
    <n v="550"/>
    <n v="1604020.2499999998"/>
  </r>
  <r>
    <d v="2022-06-29T00:00:00"/>
    <n v="6"/>
    <x v="3"/>
    <s v="INV00000294"/>
    <s v="C00000010"/>
    <x v="9"/>
    <x v="4"/>
    <n v="19"/>
    <n v="5"/>
    <m/>
    <n v="95"/>
    <n v="21"/>
    <n v="0.10526315789473684"/>
    <n v="2"/>
    <n v="10"/>
    <m/>
    <m/>
    <m/>
    <m/>
    <m/>
    <m/>
    <m/>
    <n v="380"/>
    <n v="1399539.6494999998"/>
    <x v="5"/>
    <n v="40"/>
    <n v="204900.60049999994"/>
    <x v="1"/>
    <n v="420"/>
    <n v="1604440.2499999998"/>
  </r>
  <r>
    <d v="2022-06-29T00:00:00"/>
    <n v="6"/>
    <x v="3"/>
    <s v="INV00000294"/>
    <s v="C00000010"/>
    <x v="9"/>
    <x v="58"/>
    <n v="370"/>
    <n v="1"/>
    <m/>
    <n v="370"/>
    <n v="395"/>
    <n v="6.7567567567567571E-2"/>
    <n v="25"/>
    <n v="25"/>
    <m/>
    <m/>
    <m/>
    <m/>
    <m/>
    <m/>
    <m/>
    <n v="370"/>
    <n v="1399909.6494999998"/>
    <x v="0"/>
    <n v="25"/>
    <n v="204925.60049999994"/>
    <x v="1"/>
    <n v="395"/>
    <n v="1604835.2499999998"/>
  </r>
  <r>
    <d v="2022-06-29T00:00:00"/>
    <n v="6"/>
    <x v="3"/>
    <s v="INV00000294"/>
    <s v="C00000010"/>
    <x v="9"/>
    <x v="135"/>
    <n v="37"/>
    <n v="10"/>
    <m/>
    <n v="370"/>
    <n v="44"/>
    <n v="0.1891891891891892"/>
    <n v="7"/>
    <n v="70"/>
    <m/>
    <m/>
    <m/>
    <m/>
    <m/>
    <m/>
    <m/>
    <n v="370"/>
    <n v="1400279.6494999998"/>
    <x v="0"/>
    <n v="70"/>
    <n v="204995.60049999994"/>
    <x v="1"/>
    <n v="440"/>
    <n v="1605275.2499999998"/>
  </r>
  <r>
    <d v="2022-07-01T00:00:00"/>
    <n v="7"/>
    <x v="3"/>
    <s v="INV00000295"/>
    <s v="C00000009"/>
    <x v="8"/>
    <x v="116"/>
    <n v="9.1"/>
    <n v="54"/>
    <m/>
    <n v="491.4"/>
    <n v="9.5"/>
    <n v="4.3956043956043994E-2"/>
    <n v="0.40000000000000036"/>
    <n v="21.600000000000019"/>
    <m/>
    <m/>
    <m/>
    <m/>
    <m/>
    <m/>
    <m/>
    <n v="1474.1999999999998"/>
    <n v="1401753.8494999998"/>
    <x v="3"/>
    <n v="64.800000000000054"/>
    <n v="205060.40049999993"/>
    <x v="2"/>
    <n v="1538.9999999999998"/>
    <n v="1606814.2499999998"/>
  </r>
  <r>
    <d v="2022-07-12T00:00:00"/>
    <n v="7"/>
    <x v="3"/>
    <s v="INV00000296"/>
    <s v="C00000019"/>
    <x v="19"/>
    <x v="124"/>
    <n v="8.4"/>
    <n v="220"/>
    <m/>
    <n v="1848"/>
    <n v="9.4"/>
    <n v="0.11904761904761904"/>
    <n v="1"/>
    <n v="220"/>
    <m/>
    <m/>
    <m/>
    <m/>
    <m/>
    <m/>
    <m/>
    <n v="3696"/>
    <n v="1405449.8494999998"/>
    <x v="2"/>
    <n v="440"/>
    <n v="205500.40049999993"/>
    <x v="2"/>
    <n v="4136"/>
    <n v="1610950.2499999998"/>
  </r>
  <r>
    <d v="2022-07-12T00:00:00"/>
    <n v="7"/>
    <x v="3"/>
    <s v="INV00000296"/>
    <s v="C00000019"/>
    <x v="19"/>
    <x v="116"/>
    <n v="8.4"/>
    <n v="54"/>
    <m/>
    <n v="453.6"/>
    <n v="9.6999999999999993"/>
    <n v="0.15476190476190463"/>
    <n v="1.2999999999999989"/>
    <n v="70.199999999999946"/>
    <m/>
    <m/>
    <m/>
    <m/>
    <m/>
    <m/>
    <m/>
    <n v="907.2"/>
    <n v="1406357.0494999997"/>
    <x v="2"/>
    <n v="140.39999999999989"/>
    <n v="205640.80049999992"/>
    <x v="2"/>
    <n v="1047.5999999999999"/>
    <n v="1611997.8499999996"/>
  </r>
  <r>
    <d v="2022-07-14T00:00:00"/>
    <n v="7"/>
    <x v="3"/>
    <s v="INV00000297"/>
    <s v="C00000020"/>
    <x v="20"/>
    <x v="122"/>
    <n v="8.4"/>
    <n v="220"/>
    <m/>
    <n v="1848"/>
    <n v="9.4"/>
    <n v="0.11904761904761904"/>
    <n v="1"/>
    <n v="220"/>
    <m/>
    <m/>
    <m/>
    <m/>
    <m/>
    <m/>
    <m/>
    <n v="7392"/>
    <n v="1413749.0494999997"/>
    <x v="5"/>
    <n v="880"/>
    <n v="206520.80049999992"/>
    <x v="2"/>
    <n v="8272"/>
    <n v="1620269.8499999996"/>
  </r>
  <r>
    <d v="2022-07-14T00:00:00"/>
    <n v="7"/>
    <x v="3"/>
    <s v="INV00000297"/>
    <s v="C00000020"/>
    <x v="20"/>
    <x v="104"/>
    <n v="9"/>
    <n v="30"/>
    <m/>
    <n v="270"/>
    <n v="9.8000000000000007"/>
    <n v="8.8888888888888962E-2"/>
    <n v="0.80000000000000071"/>
    <n v="24.000000000000021"/>
    <m/>
    <m/>
    <m/>
    <m/>
    <m/>
    <m/>
    <m/>
    <n v="2430"/>
    <n v="1416179.0494999997"/>
    <x v="4"/>
    <n v="216.0000000000002"/>
    <n v="206736.80049999992"/>
    <x v="2"/>
    <n v="2646"/>
    <n v="1622915.8499999996"/>
  </r>
  <r>
    <d v="2022-07-14T00:00:00"/>
    <n v="7"/>
    <x v="3"/>
    <s v="INV00000297"/>
    <s v="C00000020"/>
    <x v="20"/>
    <x v="137"/>
    <n v="6.4"/>
    <n v="45"/>
    <m/>
    <n v="288"/>
    <n v="7.5"/>
    <n v="0.17187499999999994"/>
    <n v="1.0999999999999996"/>
    <n v="49.499999999999986"/>
    <m/>
    <m/>
    <m/>
    <m/>
    <m/>
    <m/>
    <m/>
    <n v="1440"/>
    <n v="1417619.0494999997"/>
    <x v="6"/>
    <n v="247.49999999999994"/>
    <n v="206984.30049999992"/>
    <x v="2"/>
    <n v="1687.5"/>
    <n v="1624603.3499999996"/>
  </r>
  <r>
    <d v="2022-07-14T00:00:00"/>
    <n v="7"/>
    <x v="3"/>
    <s v="INV00000297"/>
    <s v="C00000020"/>
    <x v="20"/>
    <x v="136"/>
    <n v="1.3"/>
    <n v="25"/>
    <m/>
    <n v="32.5"/>
    <n v="2.5"/>
    <n v="0.92307692307692302"/>
    <n v="1.2"/>
    <n v="30"/>
    <m/>
    <m/>
    <m/>
    <m/>
    <m/>
    <m/>
    <m/>
    <n v="130"/>
    <n v="1417749.0494999997"/>
    <x v="5"/>
    <n v="120"/>
    <n v="207104.30049999992"/>
    <x v="2"/>
    <n v="250"/>
    <n v="1624853.3499999996"/>
  </r>
  <r>
    <d v="2022-07-14T00:00:00"/>
    <n v="7"/>
    <x v="3"/>
    <s v="INV00000298"/>
    <s v="C00000027"/>
    <x v="30"/>
    <x v="122"/>
    <n v="8.4"/>
    <n v="220"/>
    <m/>
    <n v="1848"/>
    <n v="9.1"/>
    <n v="8.3333333333333245E-2"/>
    <n v="0.69999999999999929"/>
    <n v="153.99999999999983"/>
    <m/>
    <m/>
    <m/>
    <m/>
    <m/>
    <m/>
    <m/>
    <n v="3696"/>
    <n v="1421445.0494999997"/>
    <x v="2"/>
    <n v="307.99999999999966"/>
    <n v="207412.30049999992"/>
    <x v="2"/>
    <n v="4003.9999999999995"/>
    <n v="1628857.3499999996"/>
  </r>
  <r>
    <d v="2022-07-14T00:00:00"/>
    <n v="7"/>
    <x v="3"/>
    <s v="INV00000298"/>
    <s v="C00000027"/>
    <x v="30"/>
    <x v="116"/>
    <n v="9.1"/>
    <n v="54"/>
    <m/>
    <n v="491.4"/>
    <n v="9.4"/>
    <n v="3.2967032967033044E-2"/>
    <n v="0.30000000000000071"/>
    <n v="16.200000000000038"/>
    <m/>
    <m/>
    <m/>
    <m/>
    <m/>
    <m/>
    <m/>
    <n v="982.8"/>
    <n v="1422427.8494999998"/>
    <x v="2"/>
    <n v="32.400000000000077"/>
    <n v="207444.70049999992"/>
    <x v="2"/>
    <n v="1015.2"/>
    <n v="1629872.5499999998"/>
  </r>
  <r>
    <d v="2022-07-14T00:00:00"/>
    <n v="7"/>
    <x v="3"/>
    <s v="INV00000298"/>
    <s v="C00000027"/>
    <x v="30"/>
    <x v="137"/>
    <n v="6.4"/>
    <n v="45"/>
    <m/>
    <n v="288"/>
    <n v="7"/>
    <n v="9.3749999999999944E-2"/>
    <n v="0.59999999999999964"/>
    <n v="26.999999999999986"/>
    <m/>
    <m/>
    <m/>
    <m/>
    <m/>
    <m/>
    <m/>
    <n v="864"/>
    <n v="1423291.8494999998"/>
    <x v="3"/>
    <n v="80.999999999999957"/>
    <n v="207525.70049999992"/>
    <x v="2"/>
    <n v="945"/>
    <n v="1630817.5499999998"/>
  </r>
  <r>
    <d v="2022-07-14T00:00:00"/>
    <n v="7"/>
    <x v="3"/>
    <s v="INV00000298"/>
    <s v="C00000027"/>
    <x v="30"/>
    <x v="140"/>
    <n v="23"/>
    <n v="5"/>
    <m/>
    <n v="115"/>
    <n v="32"/>
    <n v="0.39130434782608697"/>
    <n v="9"/>
    <n v="45"/>
    <m/>
    <m/>
    <m/>
    <m/>
    <m/>
    <m/>
    <m/>
    <n v="230"/>
    <n v="1423521.8494999998"/>
    <x v="2"/>
    <n v="90"/>
    <n v="207615.70049999992"/>
    <x v="2"/>
    <n v="320"/>
    <n v="1631137.5499999998"/>
  </r>
  <r>
    <d v="2022-07-14T00:00:00"/>
    <n v="7"/>
    <x v="3"/>
    <s v="INV00000298"/>
    <s v="C00000027"/>
    <x v="30"/>
    <x v="110"/>
    <n v="11"/>
    <n v="5"/>
    <m/>
    <n v="55"/>
    <n v="18"/>
    <n v="0.63636363636363635"/>
    <n v="7"/>
    <n v="35"/>
    <m/>
    <m/>
    <m/>
    <m/>
    <m/>
    <m/>
    <m/>
    <n v="55"/>
    <n v="1423576.8494999998"/>
    <x v="0"/>
    <n v="35"/>
    <n v="207650.70049999992"/>
    <x v="2"/>
    <n v="90"/>
    <n v="1631227.5499999998"/>
  </r>
  <r>
    <d v="2022-07-14T00:00:00"/>
    <n v="7"/>
    <x v="3"/>
    <s v="INV00000298"/>
    <s v="C00000027"/>
    <x v="30"/>
    <x v="141"/>
    <n v="480"/>
    <n v="1"/>
    <m/>
    <n v="480"/>
    <n v="500"/>
    <n v="4.1666666666666664E-2"/>
    <n v="20"/>
    <n v="20"/>
    <m/>
    <m/>
    <m/>
    <m/>
    <m/>
    <m/>
    <m/>
    <n v="480"/>
    <n v="1424056.8494999998"/>
    <x v="0"/>
    <n v="20"/>
    <n v="207670.70049999992"/>
    <x v="2"/>
    <n v="500"/>
    <n v="1631727.5499999998"/>
  </r>
  <r>
    <d v="2022-07-14T00:00:00"/>
    <n v="7"/>
    <x v="3"/>
    <s v="INV00000298"/>
    <s v="C00000027"/>
    <x v="30"/>
    <x v="142"/>
    <n v="16"/>
    <n v="5"/>
    <m/>
    <n v="80"/>
    <n v="34"/>
    <n v="1.125"/>
    <n v="18"/>
    <n v="90"/>
    <m/>
    <m/>
    <m/>
    <m/>
    <m/>
    <m/>
    <m/>
    <n v="80"/>
    <n v="1424136.8494999998"/>
    <x v="0"/>
    <n v="90"/>
    <n v="207760.70049999992"/>
    <x v="2"/>
    <n v="170"/>
    <n v="1631897.5499999998"/>
  </r>
  <r>
    <d v="2022-07-14T00:00:00"/>
    <n v="7"/>
    <x v="3"/>
    <s v="INV00000298"/>
    <s v="C00000027"/>
    <x v="30"/>
    <x v="129"/>
    <n v="12"/>
    <n v="20"/>
    <m/>
    <n v="240"/>
    <n v="12.7"/>
    <n v="5.8333333333333272E-2"/>
    <n v="0.69999999999999929"/>
    <n v="13.999999999999986"/>
    <m/>
    <m/>
    <m/>
    <m/>
    <m/>
    <m/>
    <m/>
    <n v="1440"/>
    <n v="1425576.8494999998"/>
    <x v="1"/>
    <n v="83.999999999999915"/>
    <n v="207844.70049999992"/>
    <x v="2"/>
    <n v="1524"/>
    <n v="1633421.5499999998"/>
  </r>
  <r>
    <d v="2022-07-18T00:00:00"/>
    <n v="7"/>
    <x v="3"/>
    <s v="INV00000299"/>
    <s v="C00000020"/>
    <x v="20"/>
    <x v="122"/>
    <n v="8.4"/>
    <n v="220"/>
    <m/>
    <n v="1848"/>
    <n v="9.4"/>
    <n v="0.11904761904761904"/>
    <n v="1"/>
    <n v="220"/>
    <m/>
    <m/>
    <m/>
    <m/>
    <m/>
    <m/>
    <m/>
    <n v="3696"/>
    <n v="1429272.8494999998"/>
    <x v="2"/>
    <n v="440"/>
    <n v="208284.70049999992"/>
    <x v="2"/>
    <n v="4136"/>
    <n v="1637557.5499999998"/>
  </r>
  <r>
    <d v="2022-07-18T00:00:00"/>
    <n v="7"/>
    <x v="3"/>
    <s v="INV00000299"/>
    <s v="C00000020"/>
    <x v="20"/>
    <x v="104"/>
    <n v="9"/>
    <n v="30"/>
    <m/>
    <n v="270"/>
    <n v="9.8000000000000007"/>
    <n v="8.8888888888888962E-2"/>
    <n v="0.80000000000000071"/>
    <n v="24.000000000000021"/>
    <m/>
    <m/>
    <m/>
    <m/>
    <m/>
    <m/>
    <m/>
    <n v="2160"/>
    <n v="1431432.8494999998"/>
    <x v="8"/>
    <n v="192.00000000000017"/>
    <n v="208476.70049999992"/>
    <x v="2"/>
    <n v="2352"/>
    <n v="1639909.5499999998"/>
  </r>
  <r>
    <d v="2022-07-18T00:00:00"/>
    <n v="7"/>
    <x v="3"/>
    <s v="INV00000299"/>
    <s v="C00000020"/>
    <x v="20"/>
    <x v="133"/>
    <n v="5.2"/>
    <n v="40"/>
    <m/>
    <n v="208"/>
    <n v="7.5"/>
    <n v="0.44230769230769224"/>
    <n v="2.2999999999999998"/>
    <n v="92"/>
    <m/>
    <m/>
    <m/>
    <m/>
    <m/>
    <m/>
    <m/>
    <n v="832"/>
    <n v="1432264.8494999998"/>
    <x v="5"/>
    <n v="368"/>
    <n v="208844.70049999992"/>
    <x v="2"/>
    <n v="1200"/>
    <n v="1641109.5499999998"/>
  </r>
  <r>
    <d v="2022-07-18T00:00:00"/>
    <n v="7"/>
    <x v="3"/>
    <s v="INV00000299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432329.8494999998"/>
    <x v="2"/>
    <n v="60"/>
    <n v="208904.70049999992"/>
    <x v="2"/>
    <n v="125"/>
    <n v="1641234.5499999998"/>
  </r>
  <r>
    <d v="2022-07-18T00:00:00"/>
    <n v="7"/>
    <x v="3"/>
    <s v="INV00000299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432979.8494999998"/>
    <x v="0"/>
    <n v="350"/>
    <n v="209254.70049999992"/>
    <x v="2"/>
    <n v="1000"/>
    <n v="1642234.5499999998"/>
  </r>
  <r>
    <d v="2022-07-18T00:00:00"/>
    <n v="7"/>
    <x v="3"/>
    <s v="INV00000299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433199.8494999998"/>
    <x v="5"/>
    <n v="120"/>
    <n v="209374.70049999992"/>
    <x v="2"/>
    <n v="340"/>
    <n v="1642574.5499999998"/>
  </r>
  <r>
    <d v="2022-07-20T00:00:00"/>
    <n v="7"/>
    <x v="3"/>
    <s v="INV00000300"/>
    <s v="C00000020"/>
    <x v="20"/>
    <x v="104"/>
    <n v="9"/>
    <n v="30"/>
    <m/>
    <n v="270"/>
    <n v="9.8000000000000007"/>
    <n v="8.8888888888888962E-2"/>
    <n v="0.80000000000000071"/>
    <n v="24.000000000000021"/>
    <m/>
    <m/>
    <m/>
    <m/>
    <m/>
    <m/>
    <m/>
    <n v="270"/>
    <n v="1433469.8494999998"/>
    <x v="0"/>
    <n v="24.000000000000021"/>
    <n v="209398.70049999992"/>
    <x v="2"/>
    <n v="294"/>
    <n v="1642868.5499999998"/>
  </r>
  <r>
    <d v="2022-07-20T00:00:00"/>
    <n v="7"/>
    <x v="3"/>
    <s v="INV00000300"/>
    <s v="C00000020"/>
    <x v="20"/>
    <x v="104"/>
    <n v="8.8000000000000007"/>
    <n v="30"/>
    <m/>
    <n v="264"/>
    <n v="9.8000000000000007"/>
    <n v="0.11363636363636363"/>
    <n v="1"/>
    <n v="30"/>
    <m/>
    <m/>
    <m/>
    <m/>
    <m/>
    <m/>
    <m/>
    <n v="264"/>
    <n v="1433733.8494999998"/>
    <x v="0"/>
    <n v="30"/>
    <n v="209428.70049999992"/>
    <x v="2"/>
    <n v="294"/>
    <n v="1643162.5499999998"/>
  </r>
  <r>
    <d v="2022-07-20T00:00:00"/>
    <n v="7"/>
    <x v="3"/>
    <s v="INV00000300"/>
    <s v="C00000020"/>
    <x v="20"/>
    <x v="137"/>
    <n v="6.4"/>
    <n v="45"/>
    <m/>
    <n v="288"/>
    <n v="7.5"/>
    <n v="0.17187499999999994"/>
    <n v="1.0999999999999996"/>
    <n v="49.499999999999986"/>
    <m/>
    <m/>
    <m/>
    <m/>
    <m/>
    <m/>
    <m/>
    <n v="288"/>
    <n v="1434021.8494999998"/>
    <x v="0"/>
    <n v="49.499999999999986"/>
    <n v="209478.20049999992"/>
    <x v="2"/>
    <n v="337.5"/>
    <n v="1643500.0499999998"/>
  </r>
  <r>
    <d v="2022-07-23T00:00:00"/>
    <n v="7"/>
    <x v="3"/>
    <s v="INV00000301"/>
    <s v="C00000020"/>
    <x v="20"/>
    <x v="124"/>
    <n v="8.4"/>
    <n v="220"/>
    <m/>
    <n v="1848"/>
    <n v="9.4"/>
    <n v="0.11904761904761904"/>
    <n v="1"/>
    <n v="220"/>
    <m/>
    <m/>
    <m/>
    <m/>
    <m/>
    <m/>
    <m/>
    <n v="3696"/>
    <n v="1437717.8494999998"/>
    <x v="2"/>
    <n v="440"/>
    <n v="209918.20049999992"/>
    <x v="2"/>
    <n v="4136"/>
    <n v="1647636.0499999998"/>
  </r>
  <r>
    <d v="2022-07-23T00:00:00"/>
    <n v="7"/>
    <x v="3"/>
    <s v="INV00000301"/>
    <s v="C00000020"/>
    <x v="20"/>
    <x v="104"/>
    <n v="8.8000000000000007"/>
    <n v="30"/>
    <m/>
    <n v="264"/>
    <n v="9.8000000000000007"/>
    <n v="0.11363636363636363"/>
    <n v="1"/>
    <n v="30"/>
    <m/>
    <m/>
    <m/>
    <m/>
    <m/>
    <m/>
    <m/>
    <n v="1584"/>
    <n v="1439301.8494999998"/>
    <x v="1"/>
    <n v="180"/>
    <n v="210098.20049999992"/>
    <x v="2"/>
    <n v="1764"/>
    <n v="1649400.0499999998"/>
  </r>
  <r>
    <d v="2022-07-23T00:00:00"/>
    <n v="7"/>
    <x v="3"/>
    <s v="INV00000301"/>
    <s v="C00000020"/>
    <x v="20"/>
    <x v="133"/>
    <n v="5.2"/>
    <n v="40"/>
    <m/>
    <n v="208"/>
    <n v="7.5"/>
    <n v="0.44230769230769224"/>
    <n v="2.2999999999999998"/>
    <n v="92"/>
    <m/>
    <m/>
    <m/>
    <m/>
    <m/>
    <m/>
    <m/>
    <n v="416"/>
    <n v="1439717.8494999998"/>
    <x v="2"/>
    <n v="184"/>
    <n v="210282.20049999992"/>
    <x v="2"/>
    <n v="600"/>
    <n v="1650000.0499999998"/>
  </r>
  <r>
    <d v="2022-07-23T00:00:00"/>
    <n v="7"/>
    <x v="3"/>
    <s v="INV00000301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439782.8494999998"/>
    <x v="2"/>
    <n v="60"/>
    <n v="210342.20049999992"/>
    <x v="2"/>
    <n v="125"/>
    <n v="1650125.0499999998"/>
  </r>
  <r>
    <d v="2022-07-23T00:00:00"/>
    <n v="7"/>
    <x v="3"/>
    <s v="INV00000302"/>
    <s v="C00000001"/>
    <x v="0"/>
    <x v="122"/>
    <n v="8.3000000000000007"/>
    <n v="220"/>
    <m/>
    <n v="1826.0000000000002"/>
    <n v="9.3000000000000007"/>
    <n v="0.12048192771084336"/>
    <n v="1"/>
    <n v="220"/>
    <m/>
    <m/>
    <m/>
    <m/>
    <m/>
    <m/>
    <m/>
    <n v="3652.0000000000005"/>
    <n v="1443434.8494999998"/>
    <x v="2"/>
    <n v="440"/>
    <n v="210782.20049999992"/>
    <x v="2"/>
    <n v="4092.0000000000005"/>
    <n v="1654217.0499999998"/>
  </r>
  <r>
    <d v="2022-07-26T00:00:00"/>
    <n v="7"/>
    <x v="3"/>
    <s v="INV00000303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9240"/>
    <n v="1452674.8494999998"/>
    <x v="6"/>
    <n v="659.99999999999955"/>
    <n v="211442.20049999992"/>
    <x v="2"/>
    <n v="9900"/>
    <n v="1664117.0499999998"/>
  </r>
  <r>
    <d v="2022-07-26T00:00:00"/>
    <n v="7"/>
    <x v="3"/>
    <s v="INV00000303"/>
    <s v="C00000010"/>
    <x v="9"/>
    <x v="104"/>
    <n v="8.8000000000000007"/>
    <n v="30"/>
    <m/>
    <n v="264"/>
    <n v="9.5"/>
    <n v="7.9545454545454461E-2"/>
    <n v="0.69999999999999929"/>
    <n v="20.999999999999979"/>
    <m/>
    <m/>
    <m/>
    <m/>
    <m/>
    <m/>
    <m/>
    <n v="2640"/>
    <n v="1455314.8494999998"/>
    <x v="7"/>
    <n v="209.99999999999977"/>
    <n v="211652.20049999992"/>
    <x v="2"/>
    <n v="2850"/>
    <n v="1666967.0499999998"/>
  </r>
  <r>
    <d v="2022-07-26T00:00:00"/>
    <n v="7"/>
    <x v="3"/>
    <s v="INV00000303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162.5"/>
    <n v="1455477.3494999998"/>
    <x v="6"/>
    <n v="112.50000000000001"/>
    <n v="211764.70049999992"/>
    <x v="2"/>
    <n v="275"/>
    <n v="1667242.0499999998"/>
  </r>
  <r>
    <d v="2022-07-26T00:00:00"/>
    <n v="7"/>
    <x v="3"/>
    <s v="INV00000303"/>
    <s v="C00000010"/>
    <x v="9"/>
    <x v="4"/>
    <n v="19"/>
    <n v="5"/>
    <m/>
    <n v="95"/>
    <n v="21"/>
    <n v="0.10526315789473684"/>
    <n v="2"/>
    <n v="10"/>
    <m/>
    <m/>
    <m/>
    <m/>
    <m/>
    <m/>
    <m/>
    <n v="380"/>
    <n v="1455857.3494999998"/>
    <x v="5"/>
    <n v="40"/>
    <n v="211804.70049999992"/>
    <x v="2"/>
    <n v="420"/>
    <n v="1667662.0499999998"/>
  </r>
  <r>
    <d v="2022-07-29T00:00:00"/>
    <n v="7"/>
    <x v="3"/>
    <s v="INV00000304"/>
    <s v="C00000021"/>
    <x v="23"/>
    <x v="122"/>
    <n v="8.3000000000000007"/>
    <n v="220"/>
    <m/>
    <n v="1826.0000000000002"/>
    <n v="9.5"/>
    <n v="0.14457831325301196"/>
    <n v="1.1999999999999993"/>
    <n v="263.99999999999983"/>
    <m/>
    <m/>
    <m/>
    <m/>
    <m/>
    <m/>
    <m/>
    <n v="1826.0000000000002"/>
    <n v="1457683.3494999998"/>
    <x v="0"/>
    <n v="263.99999999999983"/>
    <n v="212068.70049999992"/>
    <x v="2"/>
    <n v="2090"/>
    <n v="1669752.0499999998"/>
  </r>
  <r>
    <d v="2022-07-29T00:00:00"/>
    <n v="7"/>
    <x v="3"/>
    <s v="INV00000304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457738.3494999998"/>
    <x v="0"/>
    <n v="35"/>
    <n v="212103.70049999992"/>
    <x v="2"/>
    <n v="90"/>
    <n v="1669842.0499999998"/>
  </r>
  <r>
    <d v="2022-07-29T00:00:00"/>
    <n v="7"/>
    <x v="3"/>
    <s v="INV00000305"/>
    <s v="C00000009"/>
    <x v="8"/>
    <x v="124"/>
    <n v="8.4"/>
    <n v="220"/>
    <m/>
    <n v="1848"/>
    <n v="9"/>
    <n v="7.1428571428571383E-2"/>
    <n v="0.59999999999999964"/>
    <n v="131.99999999999991"/>
    <m/>
    <m/>
    <m/>
    <m/>
    <m/>
    <m/>
    <m/>
    <n v="3696"/>
    <n v="1461434.3494999998"/>
    <x v="2"/>
    <n v="263.99999999999983"/>
    <n v="212367.70049999992"/>
    <x v="2"/>
    <n v="3960"/>
    <n v="1673802.0499999998"/>
  </r>
  <r>
    <d v="2022-07-29T00:00:00"/>
    <n v="7"/>
    <x v="3"/>
    <s v="INV00000305"/>
    <s v="C00000009"/>
    <x v="8"/>
    <x v="143"/>
    <n v="8.8000000000000007"/>
    <n v="67"/>
    <m/>
    <n v="589.6"/>
    <n v="9.5"/>
    <n v="7.9545454545454461E-2"/>
    <n v="0.69999999999999929"/>
    <n v="46.899999999999949"/>
    <m/>
    <m/>
    <m/>
    <m/>
    <m/>
    <m/>
    <m/>
    <n v="589.6"/>
    <n v="1462023.9494999999"/>
    <x v="0"/>
    <n v="46.899999999999949"/>
    <n v="212414.60049999991"/>
    <x v="2"/>
    <n v="636.5"/>
    <n v="1674438.5499999998"/>
  </r>
  <r>
    <d v="2022-08-04T00:00:00"/>
    <n v="8"/>
    <x v="3"/>
    <s v="INV00000306"/>
    <s v="C00000027"/>
    <x v="30"/>
    <x v="122"/>
    <n v="8.3000000000000007"/>
    <n v="220"/>
    <m/>
    <n v="1826.0000000000002"/>
    <n v="9.1"/>
    <n v="9.6385542168674565E-2"/>
    <n v="0.79999999999999893"/>
    <n v="175.99999999999977"/>
    <m/>
    <m/>
    <m/>
    <m/>
    <m/>
    <m/>
    <m/>
    <n v="5478.0000000000009"/>
    <n v="1467501.9494999999"/>
    <x v="3"/>
    <n v="527.99999999999932"/>
    <n v="212942.60049999991"/>
    <x v="3"/>
    <n v="6006"/>
    <n v="1680444.5499999998"/>
  </r>
  <r>
    <d v="2022-08-04T00:00:00"/>
    <n v="8"/>
    <x v="3"/>
    <s v="INV00000306"/>
    <s v="C00000027"/>
    <x v="30"/>
    <x v="143"/>
    <n v="8.8000000000000007"/>
    <n v="67"/>
    <m/>
    <n v="589.6"/>
    <n v="9.4"/>
    <n v="6.8181818181818135E-2"/>
    <n v="0.59999999999999964"/>
    <n v="40.199999999999974"/>
    <m/>
    <m/>
    <m/>
    <m/>
    <m/>
    <m/>
    <m/>
    <n v="1179.2"/>
    <n v="1468681.1494999998"/>
    <x v="2"/>
    <n v="80.399999999999949"/>
    <n v="213023.00049999991"/>
    <x v="3"/>
    <n v="1259.5999999999999"/>
    <n v="1681704.1499999997"/>
  </r>
  <r>
    <d v="2022-08-04T00:00:00"/>
    <n v="8"/>
    <x v="3"/>
    <s v="INV00000306"/>
    <s v="C00000027"/>
    <x v="30"/>
    <x v="144"/>
    <n v="8.8000000000000007"/>
    <n v="54"/>
    <m/>
    <n v="475.20000000000005"/>
    <n v="9.4"/>
    <n v="6.8181818181818135E-2"/>
    <n v="0.59999999999999964"/>
    <n v="32.399999999999977"/>
    <m/>
    <m/>
    <m/>
    <m/>
    <m/>
    <m/>
    <m/>
    <n v="950.40000000000009"/>
    <n v="1469631.5494999997"/>
    <x v="2"/>
    <n v="64.799999999999955"/>
    <n v="213087.8004999999"/>
    <x v="3"/>
    <n v="1015.2"/>
    <n v="1682719.3499999996"/>
  </r>
  <r>
    <d v="2022-08-04T00:00:00"/>
    <n v="8"/>
    <x v="3"/>
    <s v="INV00000306"/>
    <s v="C00000027"/>
    <x v="30"/>
    <x v="133"/>
    <n v="5.2"/>
    <n v="40"/>
    <m/>
    <n v="208"/>
    <n v="7"/>
    <n v="0.34615384615384609"/>
    <n v="1.7999999999999998"/>
    <n v="72"/>
    <m/>
    <m/>
    <m/>
    <m/>
    <m/>
    <m/>
    <m/>
    <n v="416"/>
    <n v="1470047.5494999997"/>
    <x v="2"/>
    <n v="144"/>
    <n v="213231.8004999999"/>
    <x v="3"/>
    <n v="560"/>
    <n v="1683279.3499999996"/>
  </r>
  <r>
    <d v="2022-08-04T00:00:00"/>
    <n v="8"/>
    <x v="3"/>
    <s v="INV00000306"/>
    <s v="C00000027"/>
    <x v="30"/>
    <x v="145"/>
    <n v="23"/>
    <n v="5"/>
    <m/>
    <n v="115"/>
    <n v="32"/>
    <n v="0.39130434782608697"/>
    <n v="9"/>
    <n v="45"/>
    <m/>
    <m/>
    <m/>
    <m/>
    <m/>
    <m/>
    <m/>
    <n v="460"/>
    <n v="1470507.5494999997"/>
    <x v="5"/>
    <n v="180"/>
    <n v="213411.8004999999"/>
    <x v="3"/>
    <n v="640"/>
    <n v="1683919.3499999996"/>
  </r>
  <r>
    <d v="2022-08-04T00:00:00"/>
    <n v="8"/>
    <x v="3"/>
    <s v="INV00000306"/>
    <s v="C00000027"/>
    <x v="30"/>
    <x v="110"/>
    <n v="11"/>
    <n v="5"/>
    <m/>
    <n v="55"/>
    <n v="18"/>
    <n v="0.63636363636363635"/>
    <n v="7"/>
    <n v="35"/>
    <m/>
    <m/>
    <m/>
    <m/>
    <m/>
    <m/>
    <m/>
    <n v="55"/>
    <n v="1470562.5494999997"/>
    <x v="0"/>
    <n v="35"/>
    <n v="213446.8004999999"/>
    <x v="3"/>
    <n v="90"/>
    <n v="1684009.3499999996"/>
  </r>
  <r>
    <d v="2022-08-04T00:00:00"/>
    <n v="8"/>
    <x v="3"/>
    <s v="INV00000306"/>
    <s v="C00000027"/>
    <x v="30"/>
    <x v="108"/>
    <n v="5.5"/>
    <n v="163"/>
    <m/>
    <n v="896.5"/>
    <n v="6.8"/>
    <n v="0.23636363636363633"/>
    <n v="1.2999999999999998"/>
    <n v="211.89999999999998"/>
    <m/>
    <m/>
    <m/>
    <m/>
    <m/>
    <m/>
    <m/>
    <n v="896.5"/>
    <n v="1471459.0494999997"/>
    <x v="0"/>
    <n v="211.89999999999998"/>
    <n v="213658.70049999989"/>
    <x v="3"/>
    <n v="1108.4000000000001"/>
    <n v="1685117.7499999995"/>
  </r>
  <r>
    <d v="2022-08-04T00:00:00"/>
    <n v="8"/>
    <x v="3"/>
    <s v="INV00000306"/>
    <s v="C00000027"/>
    <x v="30"/>
    <x v="135"/>
    <n v="37"/>
    <n v="10"/>
    <m/>
    <n v="370"/>
    <n v="44"/>
    <n v="0.1891891891891892"/>
    <n v="7"/>
    <n v="70"/>
    <m/>
    <m/>
    <m/>
    <m/>
    <m/>
    <m/>
    <m/>
    <n v="370"/>
    <n v="1471829.0494999997"/>
    <x v="0"/>
    <n v="70"/>
    <n v="213728.70049999989"/>
    <x v="3"/>
    <n v="440"/>
    <n v="1685557.7499999995"/>
  </r>
  <r>
    <d v="2022-08-04T00:00:00"/>
    <n v="8"/>
    <x v="3"/>
    <s v="INV00000306"/>
    <s v="C00000027"/>
    <x v="30"/>
    <x v="129"/>
    <n v="11.7"/>
    <n v="20"/>
    <m/>
    <n v="234"/>
    <n v="12.7"/>
    <n v="8.5470085470085472E-2"/>
    <n v="1"/>
    <n v="20"/>
    <m/>
    <m/>
    <m/>
    <m/>
    <m/>
    <m/>
    <m/>
    <n v="1404"/>
    <n v="1473233.0494999997"/>
    <x v="1"/>
    <n v="120"/>
    <n v="213848.70049999989"/>
    <x v="3"/>
    <n v="1524"/>
    <n v="1687081.7499999995"/>
  </r>
  <r>
    <d v="2022-08-06T00:00:00"/>
    <n v="8"/>
    <x v="3"/>
    <s v="INV00000307"/>
    <s v="C00000020"/>
    <x v="20"/>
    <x v="122"/>
    <n v="8.3000000000000007"/>
    <n v="220"/>
    <m/>
    <n v="1826.0000000000002"/>
    <n v="9.4"/>
    <n v="0.13253012048192767"/>
    <n v="1.0999999999999996"/>
    <n v="241.99999999999991"/>
    <m/>
    <m/>
    <m/>
    <m/>
    <m/>
    <m/>
    <m/>
    <n v="1826.0000000000002"/>
    <n v="1475059.0494999997"/>
    <x v="0"/>
    <n v="241.99999999999991"/>
    <n v="214090.70049999989"/>
    <x v="3"/>
    <n v="2068"/>
    <n v="1689149.7499999995"/>
  </r>
  <r>
    <d v="2022-08-06T00:00:00"/>
    <n v="8"/>
    <x v="3"/>
    <s v="INV00000307"/>
    <s v="C00000020"/>
    <x v="20"/>
    <x v="146"/>
    <n v="8.1"/>
    <n v="37"/>
    <m/>
    <n v="299.7"/>
    <n v="9.8000000000000007"/>
    <n v="0.20987654320987667"/>
    <n v="1.7000000000000011"/>
    <n v="62.900000000000041"/>
    <m/>
    <m/>
    <m/>
    <m/>
    <m/>
    <m/>
    <m/>
    <n v="1798.1999999999998"/>
    <n v="1476857.2494999997"/>
    <x v="1"/>
    <n v="377.40000000000026"/>
    <n v="214468.10049999988"/>
    <x v="3"/>
    <n v="2175.6"/>
    <n v="1691325.3499999996"/>
  </r>
  <r>
    <d v="2022-08-06T00:00:00"/>
    <n v="8"/>
    <x v="3"/>
    <s v="INV00000307"/>
    <s v="C00000020"/>
    <x v="20"/>
    <x v="133"/>
    <n v="6.4"/>
    <n v="40"/>
    <m/>
    <n v="256"/>
    <n v="7.5"/>
    <n v="0.17187499999999994"/>
    <n v="1.0999999999999996"/>
    <n v="43.999999999999986"/>
    <m/>
    <m/>
    <m/>
    <m/>
    <m/>
    <m/>
    <m/>
    <n v="768"/>
    <n v="1477625.2494999997"/>
    <x v="3"/>
    <n v="131.99999999999994"/>
    <n v="214600.10049999988"/>
    <x v="3"/>
    <n v="900"/>
    <n v="1692225.3499999996"/>
  </r>
  <r>
    <d v="2022-08-06T00:00:00"/>
    <n v="8"/>
    <x v="3"/>
    <s v="INV00000307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477690.2494999997"/>
    <x v="2"/>
    <n v="60"/>
    <n v="214660.10049999988"/>
    <x v="3"/>
    <n v="125"/>
    <n v="1692350.3499999996"/>
  </r>
  <r>
    <d v="2022-08-06T00:00:00"/>
    <n v="8"/>
    <x v="3"/>
    <s v="INV00000308"/>
    <s v="C00000001"/>
    <x v="0"/>
    <x v="139"/>
    <n v="5.2"/>
    <n v="40"/>
    <m/>
    <n v="208"/>
    <n v="7.2"/>
    <n v="0.38461538461538458"/>
    <n v="2"/>
    <n v="80"/>
    <m/>
    <m/>
    <m/>
    <m/>
    <m/>
    <m/>
    <m/>
    <n v="624"/>
    <n v="1478314.2494999997"/>
    <x v="3"/>
    <n v="240"/>
    <n v="214900.10049999988"/>
    <x v="3"/>
    <n v="864"/>
    <n v="1693214.3499999996"/>
  </r>
  <r>
    <d v="2022-08-09T00:00:00"/>
    <n v="8"/>
    <x v="3"/>
    <s v="INV00000309"/>
    <s v="C00000026"/>
    <x v="29"/>
    <x v="122"/>
    <n v="8.3000000000000007"/>
    <n v="220"/>
    <m/>
    <n v="1826.0000000000002"/>
    <n v="9.4"/>
    <n v="0.13253012048192767"/>
    <n v="1.0999999999999996"/>
    <n v="241.99999999999991"/>
    <m/>
    <m/>
    <m/>
    <m/>
    <m/>
    <m/>
    <m/>
    <n v="1826.0000000000002"/>
    <n v="1480140.2494999997"/>
    <x v="0"/>
    <n v="241.99999999999991"/>
    <n v="215142.10049999988"/>
    <x v="3"/>
    <n v="2068"/>
    <n v="1695282.3499999996"/>
  </r>
  <r>
    <d v="2022-08-12T00:00:00"/>
    <n v="8"/>
    <x v="3"/>
    <s v="INV00000310"/>
    <s v="C00000020"/>
    <x v="20"/>
    <x v="124"/>
    <n v="8.4"/>
    <n v="220"/>
    <m/>
    <n v="1848"/>
    <n v="9.4"/>
    <n v="0.11904761904761904"/>
    <n v="1"/>
    <n v="220"/>
    <m/>
    <m/>
    <m/>
    <m/>
    <m/>
    <m/>
    <m/>
    <n v="1848"/>
    <n v="1481988.2494999997"/>
    <x v="0"/>
    <n v="220"/>
    <n v="215362.10049999988"/>
    <x v="3"/>
    <n v="2068"/>
    <n v="1697350.3499999996"/>
  </r>
  <r>
    <d v="2022-08-12T00:00:00"/>
    <n v="8"/>
    <x v="3"/>
    <s v="INV00000310"/>
    <s v="C00000020"/>
    <x v="20"/>
    <x v="104"/>
    <n v="8.8000000000000007"/>
    <n v="30"/>
    <m/>
    <n v="264"/>
    <n v="9.8000000000000007"/>
    <n v="0.11363636363636363"/>
    <n v="1"/>
    <n v="30"/>
    <m/>
    <m/>
    <m/>
    <m/>
    <m/>
    <m/>
    <m/>
    <n v="792"/>
    <n v="1482780.2494999997"/>
    <x v="3"/>
    <n v="90"/>
    <n v="215452.10049999988"/>
    <x v="3"/>
    <n v="882"/>
    <n v="1698232.3499999996"/>
  </r>
  <r>
    <d v="2022-08-12T00:00:00"/>
    <n v="8"/>
    <x v="3"/>
    <s v="INV00000310"/>
    <s v="C00000020"/>
    <x v="20"/>
    <x v="133"/>
    <n v="5.2"/>
    <n v="40"/>
    <m/>
    <n v="208"/>
    <n v="7.5"/>
    <n v="0.44230769230769224"/>
    <n v="2.2999999999999998"/>
    <n v="92"/>
    <m/>
    <m/>
    <m/>
    <m/>
    <m/>
    <m/>
    <m/>
    <n v="208"/>
    <n v="1482988.2494999997"/>
    <x v="0"/>
    <n v="92"/>
    <n v="215544.10049999988"/>
    <x v="3"/>
    <n v="300"/>
    <n v="1698532.3499999996"/>
  </r>
  <r>
    <d v="2022-08-12T00:00:00"/>
    <n v="8"/>
    <x v="3"/>
    <s v="INV00000310"/>
    <s v="C00000020"/>
    <x v="20"/>
    <x v="136"/>
    <n v="1.3"/>
    <n v="25"/>
    <m/>
    <n v="32.5"/>
    <n v="2.5"/>
    <n v="0.92307692307692302"/>
    <n v="1.2"/>
    <n v="30"/>
    <m/>
    <m/>
    <m/>
    <m/>
    <m/>
    <m/>
    <m/>
    <n v="32.5"/>
    <n v="1483020.7494999997"/>
    <x v="0"/>
    <n v="30"/>
    <n v="215574.10049999988"/>
    <x v="3"/>
    <n v="62.5"/>
    <n v="1698594.8499999996"/>
  </r>
  <r>
    <d v="2022-08-12T00:00:00"/>
    <n v="8"/>
    <x v="3"/>
    <s v="INV00000310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483670.7494999997"/>
    <x v="0"/>
    <n v="350"/>
    <n v="215924.10049999988"/>
    <x v="3"/>
    <n v="1000"/>
    <n v="1699594.8499999996"/>
  </r>
  <r>
    <d v="2022-08-15T00:00:00"/>
    <n v="8"/>
    <x v="3"/>
    <s v="INV00000311"/>
    <s v="-"/>
    <x v="31"/>
    <x v="147"/>
    <n v="0"/>
    <n v="0"/>
    <m/>
    <n v="0"/>
    <n v="0"/>
    <e v="#DIV/0!"/>
    <n v="0"/>
    <n v="0"/>
    <m/>
    <m/>
    <m/>
    <m/>
    <m/>
    <m/>
    <m/>
    <n v="0"/>
    <n v="1483670.7494999997"/>
    <x v="10"/>
    <n v="0"/>
    <n v="215924.10049999988"/>
    <x v="3"/>
    <n v="0"/>
    <n v="1699594.8499999996"/>
  </r>
  <r>
    <d v="2022-08-15T00:00:00"/>
    <n v="8"/>
    <x v="3"/>
    <s v="INV00000312"/>
    <s v="C00000004"/>
    <x v="3"/>
    <x v="148"/>
    <n v="8.3000000000000007"/>
    <n v="220"/>
    <m/>
    <n v="1826.0000000000002"/>
    <n v="8.6999999999999993"/>
    <n v="4.8192771084337171E-2"/>
    <n v="0.39999999999999858"/>
    <n v="87.999999999999687"/>
    <m/>
    <m/>
    <m/>
    <m/>
    <m/>
    <m/>
    <m/>
    <n v="9130.0000000000018"/>
    <n v="1492800.7494999997"/>
    <x v="6"/>
    <n v="439.99999999999841"/>
    <n v="216364.10049999988"/>
    <x v="3"/>
    <n v="9570"/>
    <n v="1709164.8499999996"/>
  </r>
  <r>
    <d v="2022-08-15T00:00:00"/>
    <n v="8"/>
    <x v="3"/>
    <s v="INV00000312"/>
    <s v="C00000004"/>
    <x v="3"/>
    <x v="149"/>
    <n v="8.1"/>
    <n v="225"/>
    <m/>
    <n v="1822.5"/>
    <n v="8.6999999999999993"/>
    <n v="7.4074074074074028E-2"/>
    <n v="0.59999999999999964"/>
    <n v="134.99999999999991"/>
    <m/>
    <m/>
    <m/>
    <m/>
    <m/>
    <m/>
    <m/>
    <n v="1822.5"/>
    <n v="1494623.2494999997"/>
    <x v="0"/>
    <n v="134.99999999999991"/>
    <n v="216499.10049999988"/>
    <x v="3"/>
    <n v="1957.5"/>
    <n v="1711122.3499999996"/>
  </r>
  <r>
    <d v="2022-08-15T00:00:00"/>
    <n v="8"/>
    <x v="3"/>
    <s v="INV00000312"/>
    <s v="C00000004"/>
    <x v="3"/>
    <x v="143"/>
    <n v="8.8000000000000007"/>
    <n v="67"/>
    <m/>
    <n v="589.6"/>
    <n v="8.8000000000000007"/>
    <n v="0"/>
    <n v="0"/>
    <n v="0"/>
    <m/>
    <m/>
    <m/>
    <m/>
    <m/>
    <m/>
    <m/>
    <n v="1768.8000000000002"/>
    <n v="1496392.0494999997"/>
    <x v="3"/>
    <n v="0"/>
    <n v="216499.10049999988"/>
    <x v="3"/>
    <n v="1768.8000000000002"/>
    <n v="1712891.1499999997"/>
  </r>
  <r>
    <d v="2022-08-15T00:00:00"/>
    <n v="8"/>
    <x v="3"/>
    <s v="INV00000312"/>
    <s v="C00000004"/>
    <x v="3"/>
    <x v="143"/>
    <n v="8.3000000000000007"/>
    <n v="67"/>
    <m/>
    <n v="556.1"/>
    <n v="8.8000000000000007"/>
    <n v="6.0240963855421679E-2"/>
    <n v="0.5"/>
    <n v="33.5"/>
    <m/>
    <m/>
    <m/>
    <m/>
    <m/>
    <m/>
    <m/>
    <n v="556.1"/>
    <n v="1496948.1494999998"/>
    <x v="0"/>
    <n v="33.5"/>
    <n v="216532.60049999988"/>
    <x v="3"/>
    <n v="589.6"/>
    <n v="1713480.7499999998"/>
  </r>
  <r>
    <d v="2022-08-15T00:00:00"/>
    <n v="8"/>
    <x v="3"/>
    <s v="INV00000312"/>
    <s v="C00000004"/>
    <x v="3"/>
    <x v="85"/>
    <n v="8.8000000000000007"/>
    <n v="54"/>
    <m/>
    <n v="475.20000000000005"/>
    <n v="8.8000000000000007"/>
    <n v="0"/>
    <n v="0"/>
    <n v="0"/>
    <m/>
    <m/>
    <m/>
    <m/>
    <m/>
    <m/>
    <m/>
    <n v="1900.8000000000002"/>
    <n v="1498848.9494999999"/>
    <x v="5"/>
    <n v="0"/>
    <n v="216532.60049999988"/>
    <x v="3"/>
    <n v="1900.8000000000002"/>
    <n v="1715381.5499999998"/>
  </r>
  <r>
    <d v="2022-08-15T00:00:00"/>
    <n v="8"/>
    <x v="3"/>
    <s v="INV00000312"/>
    <s v="C00000004"/>
    <x v="3"/>
    <x v="110"/>
    <n v="11"/>
    <n v="5"/>
    <m/>
    <n v="55"/>
    <n v="18"/>
    <n v="0.63636363636363635"/>
    <n v="7"/>
    <n v="35"/>
    <m/>
    <m/>
    <m/>
    <m/>
    <m/>
    <m/>
    <m/>
    <n v="220"/>
    <n v="1499068.9494999999"/>
    <x v="5"/>
    <n v="140"/>
    <n v="216672.60049999988"/>
    <x v="3"/>
    <n v="360"/>
    <n v="1715741.5499999998"/>
  </r>
  <r>
    <d v="2022-08-15T00:00:00"/>
    <n v="8"/>
    <x v="3"/>
    <s v="INV00000312"/>
    <s v="C00000004"/>
    <x v="3"/>
    <x v="150"/>
    <n v="48"/>
    <n v="5"/>
    <m/>
    <n v="240"/>
    <n v="78"/>
    <n v="0.625"/>
    <n v="30"/>
    <n v="150"/>
    <m/>
    <m/>
    <m/>
    <m/>
    <m/>
    <m/>
    <m/>
    <n v="240"/>
    <n v="1499308.9494999999"/>
    <x v="0"/>
    <n v="150"/>
    <n v="216822.60049999988"/>
    <x v="3"/>
    <n v="390"/>
    <n v="1716131.5499999998"/>
  </r>
  <r>
    <d v="2022-08-15T00:00:00"/>
    <n v="8"/>
    <x v="3"/>
    <s v="INV00000313"/>
    <s v="C00000003"/>
    <x v="2"/>
    <x v="15"/>
    <n v="8.3000000000000007"/>
    <n v="220"/>
    <m/>
    <n v="1826.0000000000002"/>
    <n v="9.6"/>
    <n v="0.15662650602409625"/>
    <n v="1.2999999999999989"/>
    <n v="285.99999999999977"/>
    <m/>
    <m/>
    <m/>
    <m/>
    <m/>
    <m/>
    <m/>
    <n v="5478.0000000000009"/>
    <n v="1504786.9494999999"/>
    <x v="3"/>
    <n v="857.99999999999932"/>
    <n v="217680.60049999988"/>
    <x v="3"/>
    <n v="6336"/>
    <n v="1722467.5499999998"/>
  </r>
  <r>
    <d v="2022-08-15T00:00:00"/>
    <n v="8"/>
    <x v="3"/>
    <s v="INV00000313"/>
    <s v="C00000003"/>
    <x v="2"/>
    <x v="12"/>
    <n v="1.3"/>
    <n v="25"/>
    <m/>
    <n v="32.5"/>
    <n v="2.6"/>
    <n v="1"/>
    <n v="1.3"/>
    <n v="32.5"/>
    <m/>
    <m/>
    <m/>
    <m/>
    <m/>
    <m/>
    <m/>
    <n v="97.5"/>
    <n v="1504884.4494999999"/>
    <x v="3"/>
    <n v="97.5"/>
    <n v="217778.10049999988"/>
    <x v="3"/>
    <n v="195"/>
    <n v="1722662.5499999998"/>
  </r>
  <r>
    <d v="2022-08-15T00:00:00"/>
    <n v="8"/>
    <x v="3"/>
    <s v="INV00000313"/>
    <s v="C00000003"/>
    <x v="2"/>
    <x v="4"/>
    <n v="19.2"/>
    <n v="5"/>
    <m/>
    <n v="96"/>
    <n v="21"/>
    <n v="9.3750000000000042E-2"/>
    <n v="1.8000000000000007"/>
    <n v="9.0000000000000036"/>
    <m/>
    <m/>
    <m/>
    <m/>
    <m/>
    <m/>
    <m/>
    <n v="576"/>
    <n v="1505460.4494999999"/>
    <x v="1"/>
    <n v="54.000000000000021"/>
    <n v="217832.10049999988"/>
    <x v="3"/>
    <n v="630"/>
    <n v="1723292.5499999998"/>
  </r>
  <r>
    <d v="2022-08-15T00:00:00"/>
    <n v="8"/>
    <x v="3"/>
    <s v="INV00000313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1505488.4494999999"/>
    <x v="0"/>
    <n v="17"/>
    <n v="217849.10049999988"/>
    <x v="3"/>
    <n v="45"/>
    <n v="1723337.5499999998"/>
  </r>
  <r>
    <d v="2022-08-15T00:00:00"/>
    <n v="8"/>
    <x v="3"/>
    <s v="INV00000313"/>
    <s v="C00000003"/>
    <x v="2"/>
    <x v="91"/>
    <n v="9"/>
    <n v="30"/>
    <m/>
    <n v="270"/>
    <n v="10.5"/>
    <n v="0.16666666666666666"/>
    <n v="1.5"/>
    <n v="45"/>
    <m/>
    <m/>
    <m/>
    <m/>
    <m/>
    <m/>
    <m/>
    <n v="270"/>
    <n v="1505758.4494999999"/>
    <x v="0"/>
    <n v="45"/>
    <n v="217894.10049999988"/>
    <x v="3"/>
    <n v="315"/>
    <n v="1723652.5499999998"/>
  </r>
  <r>
    <d v="2022-08-16T00:00:00"/>
    <n v="8"/>
    <x v="3"/>
    <s v="INV00000314"/>
    <s v="C00000021"/>
    <x v="23"/>
    <x v="122"/>
    <n v="8.3000000000000007"/>
    <n v="220"/>
    <m/>
    <n v="1826.0000000000002"/>
    <n v="9.1"/>
    <n v="9.6385542168674565E-2"/>
    <n v="0.79999999999999893"/>
    <n v="175.99999999999977"/>
    <m/>
    <m/>
    <m/>
    <m/>
    <m/>
    <m/>
    <m/>
    <n v="1826.0000000000002"/>
    <n v="1507584.4494999999"/>
    <x v="0"/>
    <n v="175.99999999999977"/>
    <n v="218070.10049999988"/>
    <x v="3"/>
    <n v="2002"/>
    <n v="1725654.5499999998"/>
  </r>
  <r>
    <d v="2022-08-16T00:00:00"/>
    <n v="8"/>
    <x v="3"/>
    <s v="INV00000314"/>
    <s v="C00000021"/>
    <x v="23"/>
    <x v="151"/>
    <n v="8.1"/>
    <n v="37"/>
    <m/>
    <n v="299.7"/>
    <n v="9.5"/>
    <n v="0.17283950617283955"/>
    <n v="1.4000000000000004"/>
    <n v="51.800000000000011"/>
    <m/>
    <m/>
    <m/>
    <m/>
    <m/>
    <m/>
    <m/>
    <n v="899.09999999999991"/>
    <n v="1508483.5495"/>
    <x v="3"/>
    <n v="155.40000000000003"/>
    <n v="218225.50049999988"/>
    <x v="3"/>
    <n v="1054.5"/>
    <n v="1726709.0499999998"/>
  </r>
  <r>
    <d v="2022-08-16T00:00:00"/>
    <n v="8"/>
    <x v="3"/>
    <s v="INV00000314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508538.5495"/>
    <x v="0"/>
    <n v="35"/>
    <n v="218260.50049999988"/>
    <x v="3"/>
    <n v="90"/>
    <n v="1726799.0499999998"/>
  </r>
  <r>
    <d v="2022-08-16T00:00:00"/>
    <n v="8"/>
    <x v="3"/>
    <s v="INV00000314"/>
    <s v="C00000021"/>
    <x v="23"/>
    <x v="12"/>
    <n v="1.3"/>
    <n v="25"/>
    <m/>
    <n v="32.5"/>
    <n v="2.5"/>
    <n v="0.92307692307692302"/>
    <n v="1.2"/>
    <n v="30"/>
    <m/>
    <m/>
    <m/>
    <m/>
    <m/>
    <m/>
    <m/>
    <n v="162.5"/>
    <n v="1508701.0495"/>
    <x v="6"/>
    <n v="150"/>
    <n v="218410.50049999988"/>
    <x v="3"/>
    <n v="312.5"/>
    <n v="1727111.5499999998"/>
  </r>
  <r>
    <d v="2022-08-23T00:00:00"/>
    <n v="8"/>
    <x v="3"/>
    <s v="INV00000315"/>
    <s v="C00000027"/>
    <x v="30"/>
    <x v="122"/>
    <n v="8.3000000000000007"/>
    <n v="220"/>
    <m/>
    <n v="1826.0000000000002"/>
    <n v="9.1"/>
    <n v="9.6385542168674565E-2"/>
    <n v="0.79999999999999893"/>
    <n v="175.99999999999977"/>
    <m/>
    <m/>
    <m/>
    <m/>
    <m/>
    <m/>
    <m/>
    <n v="3652.0000000000005"/>
    <n v="1512353.0495"/>
    <x v="2"/>
    <n v="351.99999999999955"/>
    <n v="218762.50049999988"/>
    <x v="3"/>
    <n v="4004"/>
    <n v="1731115.5499999998"/>
  </r>
  <r>
    <d v="2022-08-23T00:00:00"/>
    <n v="8"/>
    <x v="3"/>
    <s v="INV00000315"/>
    <s v="C00000027"/>
    <x v="30"/>
    <x v="145"/>
    <n v="23"/>
    <n v="5"/>
    <m/>
    <n v="115"/>
    <n v="32"/>
    <n v="0.39130434782608697"/>
    <n v="9"/>
    <n v="45"/>
    <m/>
    <m/>
    <m/>
    <m/>
    <m/>
    <m/>
    <m/>
    <n v="460"/>
    <n v="1512813.0495"/>
    <x v="5"/>
    <n v="180"/>
    <n v="218942.50049999988"/>
    <x v="3"/>
    <n v="640"/>
    <n v="1731755.5499999998"/>
  </r>
  <r>
    <d v="2022-08-23T00:00:00"/>
    <n v="8"/>
    <x v="3"/>
    <s v="INV00000315"/>
    <s v="C00000027"/>
    <x v="30"/>
    <x v="110"/>
    <n v="11"/>
    <n v="5"/>
    <m/>
    <n v="55"/>
    <n v="18"/>
    <n v="0.63636363636363635"/>
    <n v="7"/>
    <n v="35"/>
    <m/>
    <m/>
    <m/>
    <m/>
    <m/>
    <m/>
    <m/>
    <n v="110"/>
    <n v="1512923.0495"/>
    <x v="2"/>
    <n v="70"/>
    <n v="219012.50049999988"/>
    <x v="3"/>
    <n v="180"/>
    <n v="1731935.5499999998"/>
  </r>
  <r>
    <d v="2022-08-23T00:00:00"/>
    <n v="8"/>
    <x v="3"/>
    <s v="INV00000315"/>
    <s v="C00000027"/>
    <x v="30"/>
    <x v="129"/>
    <n v="11.7"/>
    <n v="20"/>
    <m/>
    <n v="234"/>
    <n v="12.7"/>
    <n v="8.5470085470085472E-2"/>
    <n v="1"/>
    <n v="20"/>
    <m/>
    <m/>
    <m/>
    <m/>
    <m/>
    <m/>
    <m/>
    <n v="936"/>
    <n v="1513859.0495"/>
    <x v="5"/>
    <n v="80"/>
    <n v="219092.50049999988"/>
    <x v="3"/>
    <n v="1016"/>
    <n v="1732951.5499999998"/>
  </r>
  <r>
    <d v="2022-08-23T00:00:00"/>
    <n v="8"/>
    <x v="3"/>
    <s v="INV00000316"/>
    <s v="C00000020"/>
    <x v="20"/>
    <x v="124"/>
    <n v="8.3000000000000007"/>
    <n v="220"/>
    <m/>
    <n v="1826.0000000000002"/>
    <n v="9.3000000000000007"/>
    <n v="0.12048192771084336"/>
    <n v="1"/>
    <n v="220"/>
    <m/>
    <m/>
    <m/>
    <m/>
    <m/>
    <m/>
    <m/>
    <n v="3652.0000000000005"/>
    <n v="1517511.0495"/>
    <x v="2"/>
    <n v="440"/>
    <n v="219532.50049999988"/>
    <x v="3"/>
    <n v="4092.0000000000005"/>
    <n v="1737043.5499999998"/>
  </r>
  <r>
    <d v="2022-08-23T00:00:00"/>
    <n v="8"/>
    <x v="3"/>
    <s v="INV00000316"/>
    <s v="C00000020"/>
    <x v="20"/>
    <x v="151"/>
    <n v="8.1"/>
    <n v="37"/>
    <m/>
    <n v="299.7"/>
    <n v="9.5"/>
    <n v="0.17283950617283955"/>
    <n v="1.4000000000000004"/>
    <n v="51.800000000000011"/>
    <m/>
    <m/>
    <m/>
    <m/>
    <m/>
    <m/>
    <m/>
    <n v="1498.5"/>
    <n v="1519009.5495"/>
    <x v="6"/>
    <n v="259.00000000000006"/>
    <n v="219791.50049999988"/>
    <x v="3"/>
    <n v="1757.5"/>
    <n v="1738801.0499999998"/>
  </r>
  <r>
    <d v="2022-08-23T00:00:00"/>
    <n v="8"/>
    <x v="3"/>
    <s v="INV00000316"/>
    <s v="C00000020"/>
    <x v="20"/>
    <x v="133"/>
    <n v="5.2"/>
    <n v="40"/>
    <m/>
    <n v="208"/>
    <n v="7.2"/>
    <n v="0.38461538461538458"/>
    <n v="2"/>
    <n v="80"/>
    <m/>
    <m/>
    <m/>
    <m/>
    <m/>
    <m/>
    <m/>
    <n v="624"/>
    <n v="1519633.5495"/>
    <x v="3"/>
    <n v="240"/>
    <n v="220031.50049999988"/>
    <x v="3"/>
    <n v="864"/>
    <n v="1739665.0499999998"/>
  </r>
  <r>
    <d v="2022-08-23T00:00:00"/>
    <n v="8"/>
    <x v="3"/>
    <s v="INV00000316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519698.5495"/>
    <x v="2"/>
    <n v="60"/>
    <n v="220091.50049999988"/>
    <x v="3"/>
    <n v="125"/>
    <n v="1739790.0499999998"/>
  </r>
  <r>
    <d v="2022-08-23T00:00:00"/>
    <n v="8"/>
    <x v="3"/>
    <s v="INV00000317"/>
    <s v="C00000009"/>
    <x v="8"/>
    <x v="129"/>
    <n v="11.7"/>
    <n v="20"/>
    <m/>
    <n v="234"/>
    <n v="12.7"/>
    <n v="8.5470085470085472E-2"/>
    <n v="1"/>
    <n v="20"/>
    <m/>
    <m/>
    <m/>
    <m/>
    <m/>
    <m/>
    <m/>
    <n v="702"/>
    <n v="1520400.5495"/>
    <x v="3"/>
    <n v="60"/>
    <n v="220151.50049999988"/>
    <x v="3"/>
    <n v="762"/>
    <n v="1740552.0499999998"/>
  </r>
  <r>
    <d v="2022-08-25T00:00:00"/>
    <n v="8"/>
    <x v="3"/>
    <s v="INV00000318"/>
    <s v="C00000010"/>
    <x v="9"/>
    <x v="125"/>
    <n v="8.3000000000000007"/>
    <n v="220"/>
    <m/>
    <n v="1826.0000000000002"/>
    <n v="8.8000000000000007"/>
    <n v="6.0240963855421679E-2"/>
    <n v="0.5"/>
    <n v="110"/>
    <m/>
    <m/>
    <m/>
    <m/>
    <m/>
    <m/>
    <m/>
    <n v="10956.000000000002"/>
    <n v="1531356.5495"/>
    <x v="1"/>
    <n v="660"/>
    <n v="220811.50049999988"/>
    <x v="3"/>
    <n v="11616.000000000002"/>
    <n v="1752168.0499999998"/>
  </r>
  <r>
    <d v="2022-08-25T00:00:00"/>
    <n v="8"/>
    <x v="3"/>
    <s v="INV00000318"/>
    <s v="C00000010"/>
    <x v="9"/>
    <x v="152"/>
    <n v="7.5"/>
    <n v="30"/>
    <m/>
    <n v="225"/>
    <n v="8.9"/>
    <n v="0.1866666666666667"/>
    <n v="1.4000000000000004"/>
    <n v="42.000000000000014"/>
    <m/>
    <m/>
    <m/>
    <m/>
    <m/>
    <m/>
    <m/>
    <n v="2250"/>
    <n v="1533606.5495"/>
    <x v="7"/>
    <n v="420.00000000000011"/>
    <n v="221231.50049999988"/>
    <x v="3"/>
    <n v="2670"/>
    <n v="1754838.0499999998"/>
  </r>
  <r>
    <d v="2022-08-25T00:00:00"/>
    <n v="8"/>
    <x v="3"/>
    <s v="INV00000318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533931.5495"/>
    <x v="7"/>
    <n v="225.00000000000003"/>
    <n v="221456.50049999988"/>
    <x v="3"/>
    <n v="550"/>
    <n v="1755388.0499999998"/>
  </r>
  <r>
    <d v="2022-08-25T00:00:00"/>
    <n v="8"/>
    <x v="3"/>
    <s v="INV00000318"/>
    <s v="C00000010"/>
    <x v="9"/>
    <x v="135"/>
    <n v="36"/>
    <n v="10"/>
    <m/>
    <n v="360"/>
    <n v="44"/>
    <n v="0.22222222222222221"/>
    <n v="8"/>
    <n v="80"/>
    <m/>
    <m/>
    <m/>
    <m/>
    <m/>
    <m/>
    <m/>
    <n v="360"/>
    <n v="1534291.5495"/>
    <x v="0"/>
    <n v="80"/>
    <n v="221536.50049999988"/>
    <x v="3"/>
    <n v="440"/>
    <n v="1755828.0499999998"/>
  </r>
  <r>
    <d v="2022-08-25T00:00:00"/>
    <n v="8"/>
    <x v="3"/>
    <s v="INV00000318"/>
    <s v="C00000010"/>
    <x v="9"/>
    <x v="58"/>
    <n v="370"/>
    <n v="1"/>
    <m/>
    <n v="370"/>
    <n v="395"/>
    <n v="6.7567567567567571E-2"/>
    <n v="25"/>
    <n v="25"/>
    <m/>
    <m/>
    <m/>
    <m/>
    <m/>
    <m/>
    <m/>
    <n v="370"/>
    <n v="1534661.5495"/>
    <x v="0"/>
    <n v="25"/>
    <n v="221561.50049999988"/>
    <x v="3"/>
    <n v="395"/>
    <n v="1756223.0499999998"/>
  </r>
  <r>
    <d v="2022-08-25T00:00:00"/>
    <n v="8"/>
    <x v="3"/>
    <s v="INV00000319"/>
    <s v="C00000027"/>
    <x v="30"/>
    <x v="122"/>
    <n v="8.3000000000000007"/>
    <n v="220"/>
    <m/>
    <n v="1826.0000000000002"/>
    <n v="9.1"/>
    <n v="9.6385542168674565E-2"/>
    <n v="0.79999999999999893"/>
    <n v="175.99999999999977"/>
    <m/>
    <m/>
    <m/>
    <m/>
    <m/>
    <m/>
    <m/>
    <n v="1826.0000000000002"/>
    <n v="1536487.5495"/>
    <x v="0"/>
    <n v="175.99999999999977"/>
    <n v="221737.50049999988"/>
    <x v="3"/>
    <n v="2002"/>
    <n v="1758225.0499999998"/>
  </r>
  <r>
    <d v="2022-08-25T00:00:00"/>
    <n v="8"/>
    <x v="3"/>
    <s v="INV00000319"/>
    <s v="C00000027"/>
    <x v="30"/>
    <x v="122"/>
    <n v="8"/>
    <n v="220"/>
    <m/>
    <n v="1760"/>
    <n v="9.1"/>
    <n v="0.13749999999999996"/>
    <n v="1.0999999999999996"/>
    <n v="241.99999999999991"/>
    <m/>
    <m/>
    <m/>
    <m/>
    <m/>
    <m/>
    <m/>
    <n v="3520"/>
    <n v="1540007.5495"/>
    <x v="2"/>
    <n v="483.99999999999983"/>
    <n v="222221.50049999988"/>
    <x v="3"/>
    <n v="4004"/>
    <n v="1762229.0499999998"/>
  </r>
  <r>
    <d v="2022-08-25T00:00:00"/>
    <n v="8"/>
    <x v="3"/>
    <s v="INV00000320"/>
    <s v="C00000019"/>
    <x v="19"/>
    <x v="124"/>
    <n v="8.3000000000000007"/>
    <n v="220"/>
    <m/>
    <n v="1826.0000000000002"/>
    <n v="9.3000000000000007"/>
    <n v="0.12048192771084336"/>
    <n v="1"/>
    <n v="220"/>
    <m/>
    <m/>
    <m/>
    <m/>
    <m/>
    <m/>
    <m/>
    <n v="3652.0000000000005"/>
    <n v="1543659.5495"/>
    <x v="2"/>
    <n v="440"/>
    <n v="222661.50049999988"/>
    <x v="3"/>
    <n v="4092.0000000000005"/>
    <n v="1766321.0499999998"/>
  </r>
  <r>
    <d v="2022-08-25T00:00:00"/>
    <n v="8"/>
    <x v="3"/>
    <s v="INV00000320"/>
    <s v="C00000019"/>
    <x v="19"/>
    <x v="143"/>
    <n v="8.3000000000000007"/>
    <n v="67"/>
    <m/>
    <n v="556.1"/>
    <n v="9.6999999999999993"/>
    <n v="0.16867469879518054"/>
    <n v="1.3999999999999986"/>
    <n v="93.799999999999898"/>
    <m/>
    <m/>
    <m/>
    <m/>
    <m/>
    <m/>
    <m/>
    <n v="1112.2"/>
    <n v="1544771.7494999999"/>
    <x v="2"/>
    <n v="187.5999999999998"/>
    <n v="222849.10049999988"/>
    <x v="3"/>
    <n v="1299.7999999999997"/>
    <n v="1767620.8499999999"/>
  </r>
  <r>
    <d v="2022-08-25T00:00:00"/>
    <n v="8"/>
    <x v="3"/>
    <s v="INV00000320"/>
    <s v="C00000019"/>
    <x v="19"/>
    <x v="4"/>
    <n v="19.2"/>
    <n v="5"/>
    <m/>
    <n v="96"/>
    <n v="21"/>
    <n v="9.3750000000000042E-2"/>
    <n v="1.8000000000000007"/>
    <n v="9.0000000000000036"/>
    <m/>
    <m/>
    <m/>
    <m/>
    <m/>
    <m/>
    <m/>
    <n v="96"/>
    <n v="1544867.7494999999"/>
    <x v="0"/>
    <n v="9.0000000000000036"/>
    <n v="222858.10049999988"/>
    <x v="3"/>
    <n v="105"/>
    <n v="1767725.8499999999"/>
  </r>
  <r>
    <d v="2022-08-25T00:00:00"/>
    <n v="8"/>
    <x v="3"/>
    <s v="INV00000320"/>
    <s v="C00000019"/>
    <x v="19"/>
    <x v="46"/>
    <n v="320"/>
    <n v="1"/>
    <m/>
    <n v="320"/>
    <n v="390"/>
    <n v="0.21875"/>
    <n v="70"/>
    <n v="70"/>
    <m/>
    <m/>
    <m/>
    <m/>
    <m/>
    <m/>
    <m/>
    <n v="320"/>
    <n v="1545187.7494999999"/>
    <x v="0"/>
    <n v="70"/>
    <n v="222928.10049999988"/>
    <x v="3"/>
    <n v="390"/>
    <n v="1768115.8499999999"/>
  </r>
  <r>
    <d v="2022-08-26T00:00:00"/>
    <n v="8"/>
    <x v="3"/>
    <s v="INV00000320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1545317.7494999999"/>
    <x v="5"/>
    <n v="120"/>
    <n v="223048.10049999988"/>
    <x v="3"/>
    <n v="250"/>
    <n v="1768365.8499999999"/>
  </r>
  <r>
    <d v="2022-09-02T00:00:00"/>
    <n v="9"/>
    <x v="3"/>
    <s v="INV00000321"/>
    <s v="C00000020"/>
    <x v="20"/>
    <x v="124"/>
    <n v="8"/>
    <n v="220"/>
    <m/>
    <n v="1760"/>
    <n v="8.6999999999999993"/>
    <n v="8.7499999999999911E-2"/>
    <n v="0.69999999999999929"/>
    <n v="153.99999999999983"/>
    <m/>
    <m/>
    <m/>
    <m/>
    <m/>
    <m/>
    <m/>
    <n v="5280"/>
    <n v="1550597.7494999999"/>
    <x v="3"/>
    <n v="461.99999999999949"/>
    <n v="223510.10049999988"/>
    <x v="4"/>
    <n v="5741.9999999999991"/>
    <n v="1774107.8499999999"/>
  </r>
  <r>
    <d v="2022-09-02T00:00:00"/>
    <n v="9"/>
    <x v="3"/>
    <s v="INV00000321"/>
    <s v="C00000020"/>
    <x v="20"/>
    <x v="143"/>
    <n v="8.3000000000000007"/>
    <n v="67"/>
    <m/>
    <n v="556.1"/>
    <n v="8.8000000000000007"/>
    <n v="6.0240963855421679E-2"/>
    <n v="0.5"/>
    <n v="33.5"/>
    <m/>
    <m/>
    <m/>
    <m/>
    <m/>
    <m/>
    <m/>
    <n v="2224.4"/>
    <n v="1552822.1494999998"/>
    <x v="5"/>
    <n v="134"/>
    <n v="223644.10049999988"/>
    <x v="4"/>
    <n v="2358.4"/>
    <n v="1776466.2499999998"/>
  </r>
  <r>
    <d v="2022-09-02T00:00:00"/>
    <n v="9"/>
    <x v="3"/>
    <s v="INV00000321"/>
    <s v="C00000020"/>
    <x v="20"/>
    <x v="133"/>
    <n v="5.2"/>
    <n v="40"/>
    <m/>
    <n v="208"/>
    <n v="6.6"/>
    <n v="0.26923076923076911"/>
    <n v="1.3999999999999995"/>
    <n v="55.999999999999979"/>
    <m/>
    <m/>
    <m/>
    <m/>
    <m/>
    <m/>
    <m/>
    <n v="832"/>
    <n v="1553654.1494999998"/>
    <x v="5"/>
    <n v="223.99999999999991"/>
    <n v="223868.10049999988"/>
    <x v="4"/>
    <n v="1056"/>
    <n v="1777522.2499999998"/>
  </r>
  <r>
    <d v="2022-09-02T00:00:00"/>
    <n v="9"/>
    <x v="3"/>
    <s v="INV00000321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553751.6494999998"/>
    <x v="3"/>
    <n v="90"/>
    <n v="223958.10049999988"/>
    <x v="4"/>
    <n v="187.5"/>
    <n v="1777709.7499999998"/>
  </r>
  <r>
    <s v="5/9/2022"/>
    <n v="9"/>
    <x v="3"/>
    <s v="INV00000322"/>
    <s v="C00000009"/>
    <x v="8"/>
    <x v="124"/>
    <n v="8"/>
    <n v="220"/>
    <m/>
    <n v="1760"/>
    <n v="8.6"/>
    <n v="7.4999999999999956E-2"/>
    <n v="0.59999999999999964"/>
    <n v="131.99999999999991"/>
    <m/>
    <m/>
    <m/>
    <m/>
    <m/>
    <m/>
    <m/>
    <n v="3520"/>
    <n v="1557271.6494999998"/>
    <x v="2"/>
    <n v="263.99999999999983"/>
    <n v="224222.10049999988"/>
    <x v="4"/>
    <n v="3784"/>
    <n v="1781493.7499999998"/>
  </r>
  <r>
    <d v="2022-09-06T00:00:00"/>
    <n v="9"/>
    <x v="3"/>
    <s v="INV00000323"/>
    <s v="C00000020"/>
    <x v="20"/>
    <x v="122"/>
    <n v="8"/>
    <n v="220"/>
    <m/>
    <n v="1760"/>
    <n v="8.6999999999999993"/>
    <n v="8.7499999999999911E-2"/>
    <n v="0.69999999999999929"/>
    <n v="153.99999999999983"/>
    <m/>
    <m/>
    <m/>
    <m/>
    <m/>
    <m/>
    <m/>
    <n v="5280"/>
    <n v="1562551.6494999998"/>
    <x v="3"/>
    <n v="461.99999999999949"/>
    <n v="224684.10049999988"/>
    <x v="4"/>
    <n v="5741.9999999999991"/>
    <n v="1787235.7499999998"/>
  </r>
  <r>
    <d v="2022-09-06T00:00:00"/>
    <n v="9"/>
    <x v="3"/>
    <s v="INV00000323"/>
    <s v="C00000020"/>
    <x v="20"/>
    <x v="143"/>
    <n v="8.3000000000000007"/>
    <n v="67"/>
    <m/>
    <n v="556.1"/>
    <n v="8.8000000000000007"/>
    <n v="6.0240963855421679E-2"/>
    <n v="0.5"/>
    <n v="33.5"/>
    <m/>
    <m/>
    <m/>
    <m/>
    <m/>
    <m/>
    <m/>
    <n v="3336.6000000000004"/>
    <n v="1565888.2494999999"/>
    <x v="1"/>
    <n v="201"/>
    <n v="224885.10049999988"/>
    <x v="4"/>
    <n v="3537.6000000000004"/>
    <n v="1790773.3499999999"/>
  </r>
  <r>
    <d v="2022-09-06T00:00:00"/>
    <n v="9"/>
    <x v="3"/>
    <s v="INV00000323"/>
    <s v="C00000020"/>
    <x v="20"/>
    <x v="133"/>
    <n v="5.2"/>
    <n v="40"/>
    <m/>
    <n v="208"/>
    <n v="6.6"/>
    <n v="0.26923076923076911"/>
    <n v="1.3999999999999995"/>
    <n v="55.999999999999979"/>
    <m/>
    <m/>
    <m/>
    <m/>
    <m/>
    <m/>
    <m/>
    <n v="208"/>
    <n v="1566096.2494999999"/>
    <x v="0"/>
    <n v="55.999999999999979"/>
    <n v="224941.10049999988"/>
    <x v="4"/>
    <n v="264"/>
    <n v="1791037.3499999999"/>
  </r>
  <r>
    <d v="2022-09-06T00:00:00"/>
    <n v="9"/>
    <x v="3"/>
    <s v="INV00000323"/>
    <s v="C00000020"/>
    <x v="20"/>
    <x v="133"/>
    <n v="5"/>
    <n v="40"/>
    <m/>
    <n v="200"/>
    <n v="6.6"/>
    <n v="0.31999999999999995"/>
    <n v="1.5999999999999996"/>
    <n v="63.999999999999986"/>
    <m/>
    <m/>
    <m/>
    <m/>
    <m/>
    <m/>
    <m/>
    <n v="1000"/>
    <n v="1567096.2494999999"/>
    <x v="6"/>
    <n v="319.99999999999994"/>
    <n v="225261.10049999988"/>
    <x v="4"/>
    <n v="1320"/>
    <n v="1792357.3499999999"/>
  </r>
  <r>
    <d v="2022-09-06T00:00:00"/>
    <n v="9"/>
    <x v="3"/>
    <s v="INV00000323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567226.2494999999"/>
    <x v="5"/>
    <n v="120"/>
    <n v="225381.10049999988"/>
    <x v="4"/>
    <n v="250"/>
    <n v="1792607.3499999999"/>
  </r>
  <r>
    <d v="2022-09-06T00:00:00"/>
    <n v="9"/>
    <x v="3"/>
    <s v="INV00000323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567446.2494999999"/>
    <x v="5"/>
    <n v="120"/>
    <n v="225501.10049999988"/>
    <x v="4"/>
    <n v="340"/>
    <n v="1792947.3499999999"/>
  </r>
  <r>
    <d v="2022-09-09T00:00:00"/>
    <n v="9"/>
    <x v="3"/>
    <s v="INV00000324"/>
    <s v="C00000029"/>
    <x v="32"/>
    <x v="110"/>
    <n v="11"/>
    <n v="5"/>
    <m/>
    <n v="55"/>
    <n v="17"/>
    <n v="0.54545454545454541"/>
    <n v="6"/>
    <n v="30"/>
    <m/>
    <m/>
    <m/>
    <m/>
    <m/>
    <m/>
    <m/>
    <n v="165"/>
    <n v="1567611.2494999999"/>
    <x v="3"/>
    <n v="90"/>
    <n v="225591.10049999988"/>
    <x v="4"/>
    <n v="255"/>
    <n v="1793202.3499999999"/>
  </r>
  <r>
    <d v="2022-09-09T00:00:00"/>
    <n v="9"/>
    <x v="3"/>
    <s v="INV00000324"/>
    <s v="C00000029"/>
    <x v="32"/>
    <x v="110"/>
    <n v="10.5"/>
    <n v="5"/>
    <m/>
    <n v="52.5"/>
    <n v="17"/>
    <n v="0.61904761904761907"/>
    <n v="6.5"/>
    <n v="32.5"/>
    <m/>
    <m/>
    <m/>
    <m/>
    <m/>
    <m/>
    <m/>
    <n v="52.5"/>
    <n v="1567663.7494999999"/>
    <x v="0"/>
    <n v="32.5"/>
    <n v="225623.60049999988"/>
    <x v="4"/>
    <n v="85"/>
    <n v="1793287.3499999999"/>
  </r>
  <r>
    <d v="2022-09-09T00:00:00"/>
    <n v="9"/>
    <x v="3"/>
    <s v="INV00000324"/>
    <s v="C00000029"/>
    <x v="32"/>
    <x v="152"/>
    <n v="7.5"/>
    <n v="30"/>
    <m/>
    <n v="225"/>
    <n v="8.8000000000000007"/>
    <n v="0.17333333333333342"/>
    <n v="1.3000000000000007"/>
    <n v="39.000000000000021"/>
    <m/>
    <m/>
    <m/>
    <m/>
    <m/>
    <m/>
    <m/>
    <n v="1800"/>
    <n v="1569463.7494999999"/>
    <x v="8"/>
    <n v="312.00000000000017"/>
    <n v="225935.60049999988"/>
    <x v="4"/>
    <n v="2112"/>
    <n v="1795399.3499999999"/>
  </r>
  <r>
    <d v="2022-09-09T00:00:00"/>
    <n v="9"/>
    <x v="3"/>
    <s v="INV00000325"/>
    <s v="C00000020"/>
    <x v="20"/>
    <x v="122"/>
    <n v="7.5"/>
    <n v="220"/>
    <m/>
    <n v="1650"/>
    <n v="8.6999999999999993"/>
    <n v="0.15999999999999989"/>
    <n v="1.1999999999999993"/>
    <n v="263.99999999999983"/>
    <m/>
    <m/>
    <m/>
    <m/>
    <m/>
    <m/>
    <m/>
    <n v="1650"/>
    <n v="1571113.7494999999"/>
    <x v="0"/>
    <n v="263.99999999999983"/>
    <n v="226199.60049999988"/>
    <x v="4"/>
    <n v="1913.9999999999998"/>
    <n v="1797313.3499999999"/>
  </r>
  <r>
    <d v="2022-09-09T00:00:00"/>
    <n v="9"/>
    <x v="3"/>
    <s v="INV00000326"/>
    <s v="C00000021"/>
    <x v="23"/>
    <x v="122"/>
    <n v="7.5"/>
    <n v="220"/>
    <m/>
    <n v="1650"/>
    <n v="8.8000000000000007"/>
    <n v="0.17333333333333342"/>
    <n v="1.3000000000000007"/>
    <n v="286.00000000000017"/>
    <m/>
    <m/>
    <m/>
    <m/>
    <m/>
    <m/>
    <m/>
    <n v="1650"/>
    <n v="1572763.7494999999"/>
    <x v="0"/>
    <n v="286.00000000000017"/>
    <n v="226485.60049999988"/>
    <x v="4"/>
    <n v="1936.0000000000002"/>
    <n v="1799249.3499999999"/>
  </r>
  <r>
    <d v="2022-09-09T00:00:00"/>
    <n v="9"/>
    <x v="3"/>
    <s v="INV00000326"/>
    <s v="C00000021"/>
    <x v="23"/>
    <x v="110"/>
    <n v="10.5"/>
    <n v="5"/>
    <m/>
    <n v="52.5"/>
    <n v="18"/>
    <n v="0.7142857142857143"/>
    <n v="7.5"/>
    <n v="37.5"/>
    <m/>
    <m/>
    <m/>
    <m/>
    <m/>
    <m/>
    <m/>
    <n v="52.5"/>
    <n v="1572816.2494999999"/>
    <x v="0"/>
    <n v="37.5"/>
    <n v="226523.10049999988"/>
    <x v="4"/>
    <n v="90"/>
    <n v="1799339.3499999999"/>
  </r>
  <r>
    <d v="2022-09-09T00:00:00"/>
    <n v="9"/>
    <x v="3"/>
    <s v="INV00000326"/>
    <s v="C00000021"/>
    <x v="23"/>
    <x v="138"/>
    <n v="186"/>
    <n v="1"/>
    <m/>
    <n v="186"/>
    <n v="225"/>
    <n v="0.20967741935483872"/>
    <n v="39"/>
    <n v="39"/>
    <m/>
    <m/>
    <m/>
    <m/>
    <m/>
    <m/>
    <m/>
    <n v="186"/>
    <n v="1573002.2494999999"/>
    <x v="0"/>
    <n v="39"/>
    <n v="226562.10049999988"/>
    <x v="4"/>
    <n v="225"/>
    <n v="1799564.3499999999"/>
  </r>
  <r>
    <d v="2022-09-13T00:00:00"/>
    <n v="9"/>
    <x v="3"/>
    <s v="INV00000327"/>
    <s v="C00000020"/>
    <x v="20"/>
    <x v="124"/>
    <n v="7.4"/>
    <n v="220"/>
    <m/>
    <n v="1628"/>
    <n v="8.4"/>
    <n v="0.13513513513513511"/>
    <n v="1"/>
    <n v="220"/>
    <m/>
    <m/>
    <m/>
    <m/>
    <m/>
    <m/>
    <m/>
    <n v="6512"/>
    <n v="1579514.2494999999"/>
    <x v="5"/>
    <n v="880"/>
    <n v="227442.10049999988"/>
    <x v="4"/>
    <n v="7392"/>
    <n v="1806956.3499999999"/>
  </r>
  <r>
    <d v="2022-09-13T00:00:00"/>
    <n v="9"/>
    <x v="3"/>
    <s v="INV00000327"/>
    <s v="C00000020"/>
    <x v="20"/>
    <x v="143"/>
    <n v="8.3000000000000007"/>
    <n v="67"/>
    <m/>
    <n v="556.1"/>
    <n v="8.6"/>
    <n v="3.6144578313252879E-2"/>
    <n v="0.29999999999999893"/>
    <n v="20.09999999999993"/>
    <m/>
    <m/>
    <m/>
    <m/>
    <m/>
    <m/>
    <m/>
    <n v="2780.5"/>
    <n v="1582294.7494999999"/>
    <x v="6"/>
    <n v="100.49999999999966"/>
    <n v="227542.60049999988"/>
    <x v="4"/>
    <n v="2880.9999999999995"/>
    <n v="1809837.3499999999"/>
  </r>
  <r>
    <d v="2022-09-13T00:00:00"/>
    <n v="9"/>
    <x v="3"/>
    <s v="INV00000327"/>
    <s v="C00000020"/>
    <x v="20"/>
    <x v="133"/>
    <n v="5"/>
    <n v="40"/>
    <m/>
    <n v="200"/>
    <n v="6.5"/>
    <n v="0.3"/>
    <n v="1.5"/>
    <n v="60"/>
    <m/>
    <m/>
    <m/>
    <m/>
    <m/>
    <m/>
    <m/>
    <n v="1000"/>
    <n v="1583294.7494999999"/>
    <x v="6"/>
    <n v="300"/>
    <n v="227842.60049999988"/>
    <x v="4"/>
    <n v="1300"/>
    <n v="1811137.3499999999"/>
  </r>
  <r>
    <d v="2022-09-13T00:00:00"/>
    <n v="9"/>
    <x v="3"/>
    <s v="INV00000327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583424.7494999999"/>
    <x v="5"/>
    <n v="120"/>
    <n v="227962.60049999988"/>
    <x v="4"/>
    <n v="250"/>
    <n v="1811387.3499999999"/>
  </r>
  <r>
    <d v="2022-09-13T00:00:00"/>
    <n v="9"/>
    <x v="3"/>
    <s v="INV00000327"/>
    <s v="C00000020"/>
    <x v="20"/>
    <x v="110"/>
    <n v="10.5"/>
    <n v="5"/>
    <m/>
    <n v="52.5"/>
    <n v="17"/>
    <n v="0.61904761904761907"/>
    <n v="6.5"/>
    <n v="32.5"/>
    <m/>
    <m/>
    <m/>
    <m/>
    <m/>
    <m/>
    <m/>
    <n v="210"/>
    <n v="1583634.7494999999"/>
    <x v="5"/>
    <n v="130"/>
    <n v="228092.60049999988"/>
    <x v="4"/>
    <n v="340"/>
    <n v="1811727.3499999999"/>
  </r>
  <r>
    <d v="2022-09-13T00:00:00"/>
    <n v="9"/>
    <x v="3"/>
    <s v="INV00000327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584284.7494999999"/>
    <x v="0"/>
    <n v="350"/>
    <n v="228442.60049999988"/>
    <x v="4"/>
    <n v="1000"/>
    <n v="1812727.3499999999"/>
  </r>
  <r>
    <d v="2022-09-13T00:00:00"/>
    <n v="9"/>
    <x v="3"/>
    <s v="INV00000328"/>
    <s v="C00000020"/>
    <x v="20"/>
    <x v="124"/>
    <n v="7.4"/>
    <n v="220"/>
    <m/>
    <n v="1628"/>
    <n v="8.4"/>
    <n v="0.13513513513513511"/>
    <n v="1"/>
    <n v="220"/>
    <m/>
    <m/>
    <m/>
    <m/>
    <m/>
    <m/>
    <m/>
    <n v="6512"/>
    <n v="1590796.7494999999"/>
    <x v="5"/>
    <n v="880"/>
    <n v="229322.60049999988"/>
    <x v="4"/>
    <n v="7392"/>
    <n v="1820119.3499999999"/>
  </r>
  <r>
    <d v="2022-09-13T00:00:00"/>
    <n v="9"/>
    <x v="3"/>
    <s v="INV00000328"/>
    <s v="C00000020"/>
    <x v="20"/>
    <x v="143"/>
    <n v="8.3000000000000007"/>
    <n v="67"/>
    <m/>
    <n v="556.1"/>
    <n v="8.6"/>
    <n v="3.6144578313252879E-2"/>
    <n v="0.29999999999999893"/>
    <n v="20.09999999999993"/>
    <m/>
    <m/>
    <m/>
    <m/>
    <m/>
    <m/>
    <m/>
    <n v="2780.5"/>
    <n v="1593577.2494999999"/>
    <x v="6"/>
    <n v="100.49999999999966"/>
    <n v="229423.10049999988"/>
    <x v="4"/>
    <n v="2880.9999999999995"/>
    <n v="1823000.3499999999"/>
  </r>
  <r>
    <d v="2022-09-13T00:00:00"/>
    <n v="9"/>
    <x v="3"/>
    <s v="INV00000328"/>
    <s v="C00000020"/>
    <x v="20"/>
    <x v="133"/>
    <n v="5"/>
    <n v="40"/>
    <m/>
    <n v="200"/>
    <n v="6.5"/>
    <n v="0.3"/>
    <n v="1.5"/>
    <n v="60"/>
    <m/>
    <m/>
    <m/>
    <m/>
    <m/>
    <m/>
    <m/>
    <n v="1000"/>
    <n v="1594577.2494999999"/>
    <x v="6"/>
    <n v="300"/>
    <n v="229723.10049999988"/>
    <x v="4"/>
    <n v="1300"/>
    <n v="1824300.3499999999"/>
  </r>
  <r>
    <d v="2022-09-13T00:00:00"/>
    <n v="9"/>
    <x v="3"/>
    <s v="INV00000328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594707.2494999999"/>
    <x v="5"/>
    <n v="120"/>
    <n v="229843.10049999988"/>
    <x v="4"/>
    <n v="250"/>
    <n v="1824550.3499999999"/>
  </r>
  <r>
    <d v="2022-08-14T00:00:00"/>
    <n v="8"/>
    <x v="3"/>
    <s v="INV00000329"/>
    <s v="C00000001"/>
    <x v="0"/>
    <x v="153"/>
    <n v="16.5"/>
    <n v="20"/>
    <m/>
    <n v="330"/>
    <n v="23"/>
    <n v="0.39393939393939392"/>
    <n v="6.5"/>
    <n v="130"/>
    <m/>
    <m/>
    <m/>
    <m/>
    <m/>
    <m/>
    <m/>
    <n v="1320"/>
    <n v="1596027.2494999999"/>
    <x v="5"/>
    <n v="520"/>
    <n v="230363.10049999988"/>
    <x v="3"/>
    <n v="1840"/>
    <n v="1826390.3499999999"/>
  </r>
  <r>
    <d v="2022-09-15T00:00:00"/>
    <n v="9"/>
    <x v="3"/>
    <s v="INV00000330"/>
    <s v="C00000021"/>
    <x v="23"/>
    <x v="122"/>
    <n v="7.5"/>
    <n v="220"/>
    <m/>
    <n v="1650"/>
    <n v="8.8000000000000007"/>
    <n v="0.17333333333333342"/>
    <n v="1.3000000000000007"/>
    <n v="286.00000000000017"/>
    <m/>
    <m/>
    <m/>
    <m/>
    <m/>
    <m/>
    <m/>
    <n v="1650"/>
    <n v="1597677.2494999999"/>
    <x v="0"/>
    <n v="286.00000000000017"/>
    <n v="230649.10049999988"/>
    <x v="4"/>
    <n v="1936.0000000000002"/>
    <n v="1828326.3499999999"/>
  </r>
  <r>
    <d v="2022-09-15T00:00:00"/>
    <n v="9"/>
    <x v="3"/>
    <s v="INV00000330"/>
    <s v="C00000021"/>
    <x v="23"/>
    <x v="151"/>
    <n v="8.1"/>
    <n v="37"/>
    <m/>
    <n v="299.7"/>
    <n v="8.9"/>
    <n v="9.8765432098765524E-2"/>
    <n v="0.80000000000000071"/>
    <n v="29.600000000000026"/>
    <m/>
    <m/>
    <m/>
    <m/>
    <m/>
    <m/>
    <m/>
    <n v="1198.8"/>
    <n v="1598876.0495"/>
    <x v="5"/>
    <n v="118.40000000000011"/>
    <n v="230767.50049999988"/>
    <x v="4"/>
    <n v="1317.2"/>
    <n v="1829643.5499999998"/>
  </r>
  <r>
    <d v="2022-09-15T00:00:00"/>
    <n v="9"/>
    <x v="3"/>
    <s v="INV00000330"/>
    <s v="C00000021"/>
    <x v="23"/>
    <x v="110"/>
    <n v="10.5"/>
    <n v="5"/>
    <m/>
    <n v="52.5"/>
    <n v="18"/>
    <n v="0.7142857142857143"/>
    <n v="7.5"/>
    <n v="37.5"/>
    <m/>
    <m/>
    <m/>
    <m/>
    <m/>
    <m/>
    <m/>
    <n v="52.5"/>
    <n v="1598928.5495"/>
    <x v="0"/>
    <n v="37.5"/>
    <n v="230805.00049999988"/>
    <x v="4"/>
    <n v="90"/>
    <n v="1829733.5499999998"/>
  </r>
  <r>
    <d v="2022-09-15T00:00:00"/>
    <n v="9"/>
    <x v="3"/>
    <s v="INV00000330"/>
    <s v="C00000021"/>
    <x v="23"/>
    <x v="12"/>
    <n v="1.3"/>
    <n v="25"/>
    <m/>
    <n v="32.5"/>
    <n v="2.5"/>
    <n v="0.92307692307692302"/>
    <n v="1.2"/>
    <n v="30"/>
    <m/>
    <m/>
    <m/>
    <m/>
    <m/>
    <m/>
    <m/>
    <n v="162.5"/>
    <n v="1599091.0495"/>
    <x v="6"/>
    <n v="150"/>
    <n v="230955.00049999988"/>
    <x v="4"/>
    <n v="312.5"/>
    <n v="1830046.0499999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5">
  <r>
    <d v="2019-12-23T00:00:00"/>
    <x v="0"/>
    <x v="0"/>
    <s v="INV2020/00000001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n v="12"/>
    <n v="1530"/>
    <n v="1530"/>
    <m/>
  </r>
  <r>
    <d v="2019-12-23T00:00:00"/>
    <x v="0"/>
    <x v="0"/>
    <s v="INV2020/00000001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n v="12"/>
    <n v="1443"/>
    <n v="2973"/>
    <m/>
  </r>
  <r>
    <d v="2020-06-02T00:00:00"/>
    <x v="1"/>
    <x v="1"/>
    <s v="INV2020/00000002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n v="6"/>
    <n v="480"/>
    <n v="3453"/>
    <m/>
  </r>
  <r>
    <d v="2020-06-11T00:00:00"/>
    <x v="1"/>
    <x v="1"/>
    <s v="INV2020/00000003"/>
    <s v="C00000002"/>
    <x v="1"/>
    <x v="0"/>
    <x v="0"/>
    <n v="225"/>
    <s v="Kg"/>
    <n v="1226.25"/>
    <x v="3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n v="6"/>
    <n v="1395"/>
    <n v="4848"/>
    <m/>
  </r>
  <r>
    <d v="2020-06-11T00:00:00"/>
    <x v="1"/>
    <x v="1"/>
    <s v="INV2020/00000003"/>
    <s v="C00000002"/>
    <x v="1"/>
    <x v="3"/>
    <x v="3"/>
    <n v="160"/>
    <s v="Kg"/>
    <n v="470.4"/>
    <x v="4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n v="6"/>
    <n v="672"/>
    <n v="5520"/>
    <m/>
  </r>
  <r>
    <d v="2020-06-17T00:00:00"/>
    <x v="1"/>
    <x v="1"/>
    <s v="INV2020/00000004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n v="6"/>
    <n v="1530"/>
    <n v="7050"/>
    <m/>
  </r>
  <r>
    <d v="2020-06-17T00:00:00"/>
    <x v="1"/>
    <x v="1"/>
    <s v="INV2020/0000000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n v="6"/>
    <n v="720"/>
    <n v="7770"/>
    <s v="discount for RM0.50/roll as under billed"/>
  </r>
  <r>
    <d v="2020-06-17T00:00:00"/>
    <x v="1"/>
    <x v="1"/>
    <s v="INV2020/00000004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n v="6"/>
    <n v="185"/>
    <n v="7955"/>
    <m/>
  </r>
  <r>
    <d v="2020-06-22T00:00:00"/>
    <x v="1"/>
    <x v="1"/>
    <s v="INV2020/00000005"/>
    <s v="C00000003"/>
    <x v="2"/>
    <x v="0"/>
    <x v="0"/>
    <n v="225"/>
    <s v="Kg"/>
    <n v="1226.25"/>
    <x v="6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n v="6"/>
    <n v="1642.5"/>
    <n v="9597.5"/>
    <m/>
  </r>
  <r>
    <d v="2020-06-22T00:00:00"/>
    <x v="1"/>
    <x v="1"/>
    <s v="INV2020/0000000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n v="6"/>
    <n v="185"/>
    <n v="9782.5"/>
    <m/>
  </r>
  <r>
    <d v="2020-07-01T00:00:00"/>
    <x v="2"/>
    <x v="1"/>
    <s v="INV2020/00000006"/>
    <s v="C00000004"/>
    <x v="3"/>
    <x v="5"/>
    <x v="5"/>
    <n v="20"/>
    <s v="Kg"/>
    <n v="180"/>
    <x v="7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n v="7"/>
    <n v="1836"/>
    <n v="11618.5"/>
    <m/>
  </r>
  <r>
    <d v="2020-07-14T00:00:00"/>
    <x v="2"/>
    <x v="1"/>
    <s v="INV2020/00000007"/>
    <s v="C00000003"/>
    <x v="2"/>
    <x v="6"/>
    <x v="6"/>
    <n v="25"/>
    <s v="Kg"/>
    <n v="825"/>
    <x v="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n v="7"/>
    <n v="1200"/>
    <n v="12818.5"/>
    <m/>
  </r>
  <r>
    <d v="2020-07-15T00:00:00"/>
    <x v="2"/>
    <x v="1"/>
    <s v="INV2020/00000008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n v="7"/>
    <n v="1496"/>
    <n v="14314.5"/>
    <m/>
  </r>
  <r>
    <d v="2020-07-15T00:00:00"/>
    <x v="2"/>
    <x v="1"/>
    <s v="INV2020/00000008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n v="7"/>
    <n v="370"/>
    <n v="14684.5"/>
    <m/>
  </r>
  <r>
    <d v="2020-07-15T00:00:00"/>
    <x v="2"/>
    <x v="1"/>
    <s v="INV2020/00000008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n v="7"/>
    <n v="232"/>
    <n v="14916.5"/>
    <m/>
  </r>
  <r>
    <d v="2020-08-01T00:00:00"/>
    <x v="3"/>
    <x v="1"/>
    <s v="INV2020/00000009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n v="8"/>
    <n v="2508"/>
    <n v="17424.5"/>
    <m/>
  </r>
  <r>
    <d v="2020-08-07T00:00:00"/>
    <x v="3"/>
    <x v="1"/>
    <s v="INV2020/00000010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n v="8"/>
    <n v="2508"/>
    <n v="19932.5"/>
    <m/>
  </r>
  <r>
    <d v="2020-08-08T00:00:00"/>
    <x v="3"/>
    <x v="1"/>
    <s v="INV2020/00000011"/>
    <s v="C00000004"/>
    <x v="3"/>
    <x v="9"/>
    <x v="1"/>
    <n v="30"/>
    <s v="Kg"/>
    <n v="141"/>
    <x v="11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n v="8"/>
    <n v="324"/>
    <n v="20256.5"/>
    <m/>
  </r>
  <r>
    <d v="2020-08-10T00:00:00"/>
    <x v="3"/>
    <x v="1"/>
    <s v="INV2020/00000012"/>
    <s v="C00000005"/>
    <x v="4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n v="8"/>
    <n v="1496"/>
    <n v="21752.5"/>
    <m/>
  </r>
  <r>
    <d v="2020-08-10T00:00:00"/>
    <x v="3"/>
    <x v="1"/>
    <s v="INV2020/0000001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n v="8"/>
    <n v="90"/>
    <n v="21842.5"/>
    <m/>
  </r>
  <r>
    <d v="2020-08-10T00:00:00"/>
    <x v="3"/>
    <x v="1"/>
    <s v="INV2020/00000013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n v="8"/>
    <n v="3036"/>
    <n v="24878.5"/>
    <m/>
  </r>
  <r>
    <d v="2020-08-10T00:00:00"/>
    <x v="3"/>
    <x v="1"/>
    <s v="INV2020/00000013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n v="8"/>
    <n v="370"/>
    <n v="25248.5"/>
    <m/>
  </r>
  <r>
    <d v="2020-08-12T00:00:00"/>
    <x v="3"/>
    <x v="1"/>
    <s v="INV2020/00000014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n v="8"/>
    <n v="1496"/>
    <n v="26744.5"/>
    <m/>
  </r>
  <r>
    <d v="2020-08-12T00:00:00"/>
    <x v="3"/>
    <x v="1"/>
    <s v="INV2020/0000001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n v="8"/>
    <n v="962"/>
    <n v="27706.5"/>
    <m/>
  </r>
  <r>
    <d v="2020-08-12T00:00:00"/>
    <x v="3"/>
    <x v="1"/>
    <s v="INV2020/00000014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n v="8"/>
    <n v="464"/>
    <n v="28170.5"/>
    <m/>
  </r>
  <r>
    <d v="2020-08-13T00:00:00"/>
    <x v="3"/>
    <x v="1"/>
    <s v="INV2020/00000015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n v="8"/>
    <n v="960"/>
    <n v="29130.5"/>
    <m/>
  </r>
  <r>
    <d v="2020-08-19T00:00:00"/>
    <x v="3"/>
    <x v="1"/>
    <s v="INV2020/00000016"/>
    <s v="C00000003"/>
    <x v="2"/>
    <x v="10"/>
    <x v="1"/>
    <n v="54"/>
    <s v="Kg"/>
    <n v="253.8"/>
    <x v="0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n v="8"/>
    <n v="367.2"/>
    <n v="29497.699999999997"/>
    <m/>
  </r>
  <r>
    <d v="2020-08-19T00:00:00"/>
    <x v="3"/>
    <x v="1"/>
    <s v="INV2020/00000017"/>
    <s v="C00000006"/>
    <x v="5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n v="8"/>
    <n v="1496"/>
    <n v="30993.699999999997"/>
    <m/>
  </r>
  <r>
    <d v="2020-08-19T00:00:00"/>
    <x v="3"/>
    <x v="1"/>
    <s v="INV2020/00000017"/>
    <s v="C00000006"/>
    <x v="5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n v="8"/>
    <n v="210"/>
    <n v="31203.699999999997"/>
    <m/>
  </r>
  <r>
    <d v="2020-08-22T00:00:00"/>
    <x v="3"/>
    <x v="1"/>
    <s v="INV2020/00000018"/>
    <s v="C00000007"/>
    <x v="6"/>
    <x v="10"/>
    <x v="1"/>
    <n v="54"/>
    <s v="Kg"/>
    <n v="253.8"/>
    <x v="15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n v="8"/>
    <n v="1296"/>
    <n v="32499.699999999997"/>
    <m/>
  </r>
  <r>
    <d v="2020-08-22T00:00:00"/>
    <x v="3"/>
    <x v="1"/>
    <s v="INV2020/00000018"/>
    <s v="C00000007"/>
    <x v="6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n v="8"/>
    <n v="840"/>
    <n v="33339.699999999997"/>
    <m/>
  </r>
  <r>
    <d v="2020-08-22T00:00:00"/>
    <x v="3"/>
    <x v="1"/>
    <s v="INV2020/00000018"/>
    <s v="C00000007"/>
    <x v="6"/>
    <x v="11"/>
    <x v="9"/>
    <n v="20"/>
    <s v="Kg"/>
    <n v="172"/>
    <x v="16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n v="8"/>
    <n v="460"/>
    <n v="33799.699999999997"/>
    <m/>
  </r>
  <r>
    <d v="2020-08-22T00:00:00"/>
    <x v="3"/>
    <x v="1"/>
    <s v="INV2020/0000001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n v="8"/>
    <n v="360"/>
    <n v="34159.699999999997"/>
    <m/>
  </r>
  <r>
    <d v="2020-08-22T00:00:00"/>
    <x v="3"/>
    <x v="1"/>
    <s v="INV2020/00000019"/>
    <s v="C00000008"/>
    <x v="7"/>
    <x v="7"/>
    <x v="7"/>
    <n v="220"/>
    <s v="Kg"/>
    <n v="1155"/>
    <x v="17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n v="8"/>
    <n v="1452"/>
    <n v="35611.699999999997"/>
    <m/>
  </r>
  <r>
    <d v="2020-08-24T00:00:00"/>
    <x v="3"/>
    <x v="1"/>
    <s v="INV2020/00000020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n v="8"/>
    <n v="1518"/>
    <n v="37129.699999999997"/>
    <m/>
  </r>
  <r>
    <d v="2020-08-24T00:00:00"/>
    <x v="3"/>
    <x v="1"/>
    <s v="INV2020/00000020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n v="8"/>
    <n v="200"/>
    <n v="37329.699999999997"/>
    <m/>
  </r>
  <r>
    <d v="2020-08-24T00:00:00"/>
    <x v="3"/>
    <x v="1"/>
    <s v="INV2020/00000020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n v="8"/>
    <n v="185"/>
    <n v="37514.699999999997"/>
    <m/>
  </r>
  <r>
    <d v="2020-08-25T00:00:00"/>
    <x v="3"/>
    <x v="1"/>
    <s v="INV2020/00000021"/>
    <s v="C00000009"/>
    <x v="8"/>
    <x v="7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n v="8"/>
    <n v="1276"/>
    <n v="38790.699999999997"/>
    <m/>
  </r>
  <r>
    <d v="2020-08-25T00:00:00"/>
    <x v="3"/>
    <x v="1"/>
    <s v="INV2020/00000021"/>
    <s v="C00000009"/>
    <x v="8"/>
    <x v="13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n v="8"/>
    <n v="1276"/>
    <n v="40066.699999999997"/>
    <m/>
  </r>
  <r>
    <d v="2020-08-25T00:00:00"/>
    <x v="3"/>
    <x v="1"/>
    <s v="INV2020/00000022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n v="8"/>
    <n v="1496"/>
    <n v="41562.699999999997"/>
    <m/>
  </r>
  <r>
    <d v="2020-08-27T00:00:00"/>
    <x v="3"/>
    <x v="1"/>
    <s v="INV2020/00000023"/>
    <s v="C00000010"/>
    <x v="9"/>
    <x v="7"/>
    <x v="7"/>
    <n v="220"/>
    <s v="Kg"/>
    <n v="1155"/>
    <x v="15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n v="8"/>
    <n v="5280"/>
    <n v="46842.7"/>
    <m/>
  </r>
  <r>
    <d v="2020-08-27T00:00:00"/>
    <x v="3"/>
    <x v="1"/>
    <s v="INV2020/00000023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n v="8"/>
    <n v="444"/>
    <n v="47286.7"/>
    <m/>
  </r>
  <r>
    <d v="2020-08-27T00:00:00"/>
    <x v="3"/>
    <x v="1"/>
    <s v="INV2020/00000023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n v="8"/>
    <n v="275"/>
    <n v="47561.7"/>
    <m/>
  </r>
  <r>
    <d v="2020-08-27T00:00:00"/>
    <x v="3"/>
    <x v="1"/>
    <s v="INV2020/00000023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n v="8"/>
    <n v="360"/>
    <n v="47921.7"/>
    <m/>
  </r>
  <r>
    <d v="2020-08-27T00:00:00"/>
    <x v="3"/>
    <x v="1"/>
    <s v="INV2020/00000023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n v="8"/>
    <n v="375"/>
    <n v="48296.7"/>
    <m/>
  </r>
  <r>
    <d v="2020-09-01T00:00:00"/>
    <x v="4"/>
    <x v="1"/>
    <s v="INV2020/00000024"/>
    <s v="C00000008"/>
    <x v="7"/>
    <x v="15"/>
    <x v="7"/>
    <n v="220"/>
    <s v="Kg"/>
    <n v="1155"/>
    <x v="21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n v="9"/>
    <n v="2948"/>
    <n v="51244.7"/>
    <m/>
  </r>
  <r>
    <d v="2020-09-01T00:00:00"/>
    <x v="4"/>
    <x v="1"/>
    <s v="INV2020/00000024"/>
    <s v="C00000008"/>
    <x v="7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n v="9"/>
    <n v="840"/>
    <n v="52084.7"/>
    <m/>
  </r>
  <r>
    <d v="2020-09-01T00:00:00"/>
    <x v="4"/>
    <x v="1"/>
    <s v="INV2020/00000024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n v="9"/>
    <n v="180"/>
    <n v="52264.7"/>
    <m/>
  </r>
  <r>
    <d v="2020-09-02T00:00:00"/>
    <x v="4"/>
    <x v="1"/>
    <s v="INV2020/00000025"/>
    <s v="C00000001"/>
    <x v="0"/>
    <x v="6"/>
    <x v="12"/>
    <n v="25"/>
    <s v="Kg"/>
    <n v="900"/>
    <x v="22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n v="9"/>
    <n v="1250"/>
    <n v="53514.7"/>
    <m/>
  </r>
  <r>
    <d v="2020-09-05T00:00:00"/>
    <x v="4"/>
    <x v="1"/>
    <s v="INV2020/00000026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n v="9"/>
    <n v="1496"/>
    <n v="55010.7"/>
    <m/>
  </r>
  <r>
    <d v="2020-09-05T00:00:00"/>
    <x v="4"/>
    <x v="1"/>
    <s v="INV2020/0000002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n v="9"/>
    <n v="962"/>
    <n v="55972.7"/>
    <m/>
  </r>
  <r>
    <d v="2020-09-17T00:00:00"/>
    <x v="4"/>
    <x v="1"/>
    <s v="INV2020/00000027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n v="9"/>
    <n v="5016"/>
    <n v="60988.7"/>
    <m/>
  </r>
  <r>
    <d v="2020-09-17T00:00:00"/>
    <x v="4"/>
    <x v="1"/>
    <s v="INV2020/00000027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n v="9"/>
    <n v="1254"/>
    <n v="62242.7"/>
    <m/>
  </r>
  <r>
    <d v="2020-09-17T00:00:00"/>
    <x v="4"/>
    <x v="1"/>
    <s v="INV2020/00000027"/>
    <s v="C00000004"/>
    <x v="3"/>
    <x v="13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n v="9"/>
    <n v="1254"/>
    <n v="63496.7"/>
    <m/>
  </r>
  <r>
    <d v="2020-09-17T00:00:00"/>
    <x v="4"/>
    <x v="1"/>
    <s v="INV2020/00000027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n v="9"/>
    <n v="874.80000000000018"/>
    <n v="64371.5"/>
    <m/>
  </r>
  <r>
    <d v="2020-09-17T00:00:00"/>
    <x v="4"/>
    <x v="1"/>
    <s v="INV2020/00000027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n v="9"/>
    <n v="874.80000000000018"/>
    <n v="65246.3"/>
    <m/>
  </r>
  <r>
    <d v="2020-09-17T00:00:00"/>
    <x v="4"/>
    <x v="1"/>
    <s v="INV2020/00000027"/>
    <s v="C00000004"/>
    <x v="3"/>
    <x v="5"/>
    <x v="9"/>
    <n v="20"/>
    <s v="Kg"/>
    <n v="172"/>
    <x v="7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n v="9"/>
    <n v="204"/>
    <n v="65450.3"/>
    <m/>
  </r>
  <r>
    <d v="2020-09-17T00:00:00"/>
    <x v="4"/>
    <x v="1"/>
    <s v="INV2020/00000027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n v="9"/>
    <n v="1019.9999999999999"/>
    <n v="66470.3"/>
    <m/>
  </r>
  <r>
    <d v="2020-09-17T00:00:00"/>
    <x v="4"/>
    <x v="1"/>
    <s v="INV2020/00000027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n v="9"/>
    <n v="360"/>
    <n v="66830.3"/>
    <m/>
  </r>
  <r>
    <d v="2020-09-17T00:00:00"/>
    <x v="4"/>
    <x v="1"/>
    <s v="INV2020/00000027"/>
    <s v="C00000004"/>
    <x v="3"/>
    <x v="17"/>
    <x v="15"/>
    <n v="5"/>
    <s v="Kg"/>
    <n v="300"/>
    <x v="23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n v="9"/>
    <n v="390"/>
    <n v="67220.3"/>
    <m/>
  </r>
  <r>
    <d v="2020-09-17T00:00:00"/>
    <x v="4"/>
    <x v="1"/>
    <s v="INV2020/00000028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n v="9"/>
    <n v="1496"/>
    <n v="68716.3"/>
    <m/>
  </r>
  <r>
    <d v="2020-09-17T00:00:00"/>
    <x v="4"/>
    <x v="1"/>
    <s v="INV2020/00000028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n v="9"/>
    <n v="481"/>
    <n v="69197.3"/>
    <m/>
  </r>
  <r>
    <d v="2020-09-22T00:00:00"/>
    <x v="4"/>
    <x v="1"/>
    <s v="INV2020/00000029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n v="9"/>
    <n v="5016"/>
    <n v="74213.3"/>
    <m/>
  </r>
  <r>
    <d v="2020-09-22T00:00:00"/>
    <x v="4"/>
    <x v="1"/>
    <s v="INV2020/00000029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n v="9"/>
    <n v="1254"/>
    <n v="75467.3"/>
    <m/>
  </r>
  <r>
    <d v="2020-09-22T00:00:00"/>
    <x v="4"/>
    <x v="1"/>
    <s v="INV2020/00000029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n v="9"/>
    <n v="1254"/>
    <n v="76721.3"/>
    <m/>
  </r>
  <r>
    <d v="2020-09-22T00:00:00"/>
    <x v="4"/>
    <x v="1"/>
    <s v="INV2020/00000029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n v="9"/>
    <n v="1458"/>
    <n v="78179.3"/>
    <m/>
  </r>
  <r>
    <d v="2020-09-22T00:00:00"/>
    <x v="4"/>
    <x v="1"/>
    <s v="INV2020/00000029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n v="9"/>
    <n v="583.20000000000005"/>
    <n v="78762.5"/>
    <m/>
  </r>
  <r>
    <d v="2020-09-22T00:00:00"/>
    <x v="4"/>
    <x v="1"/>
    <s v="INV2020/00000029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n v="9"/>
    <n v="2039.9999999999998"/>
    <n v="80802.500000000015"/>
    <m/>
  </r>
  <r>
    <d v="2020-09-23T00:00:00"/>
    <x v="4"/>
    <x v="1"/>
    <s v="INV2020/00000030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n v="9"/>
    <n v="6600"/>
    <n v="87402.500000000015"/>
    <m/>
  </r>
  <r>
    <d v="2020-09-23T00:00:00"/>
    <x v="4"/>
    <x v="1"/>
    <s v="INV2020/00000030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n v="9"/>
    <n v="888"/>
    <n v="88290.500000000015"/>
    <m/>
  </r>
  <r>
    <d v="2020-09-23T00:00:00"/>
    <x v="4"/>
    <x v="1"/>
    <s v="INV2020/00000030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n v="9"/>
    <n v="275"/>
    <n v="88565.500000000015"/>
    <m/>
  </r>
  <r>
    <d v="2020-09-23T00:00:00"/>
    <x v="4"/>
    <x v="1"/>
    <s v="INV2020/00000030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n v="9"/>
    <n v="360"/>
    <n v="88925.500000000015"/>
    <m/>
  </r>
  <r>
    <d v="2020-09-23T00:00:00"/>
    <x v="4"/>
    <x v="1"/>
    <s v="INV2020/00000031"/>
    <s v="C00000001"/>
    <x v="0"/>
    <x v="8"/>
    <x v="17"/>
    <n v="40"/>
    <s v="Kg"/>
    <n v="192"/>
    <x v="9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n v="9"/>
    <n v="1392"/>
    <n v="90317.500000000015"/>
    <m/>
  </r>
  <r>
    <d v="2020-09-26T00:00:00"/>
    <x v="4"/>
    <x v="1"/>
    <s v="INV2020/00000032"/>
    <s v="C00000001"/>
    <x v="0"/>
    <x v="7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n v="9"/>
    <n v="1496"/>
    <n v="91813.500000000015"/>
    <m/>
  </r>
  <r>
    <d v="2020-09-30T00:00:00"/>
    <x v="4"/>
    <x v="1"/>
    <s v="INV2020/00000033"/>
    <s v="C00000005"/>
    <x v="4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n v="9"/>
    <n v="1496"/>
    <n v="93309.500000000015"/>
    <m/>
  </r>
  <r>
    <d v="2020-10-05T00:00:00"/>
    <x v="5"/>
    <x v="1"/>
    <s v="INV2020/00000034"/>
    <s v="C00000003"/>
    <x v="2"/>
    <x v="15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n v="10"/>
    <n v="4554"/>
    <n v="97863.500000000015"/>
    <m/>
  </r>
  <r>
    <d v="2020-10-05T00:00:00"/>
    <x v="5"/>
    <x v="1"/>
    <s v="INV2020/00000034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n v="10"/>
    <n v="400"/>
    <n v="98263.500000000015"/>
    <m/>
  </r>
  <r>
    <d v="2020-10-05T00:00:00"/>
    <x v="5"/>
    <x v="1"/>
    <s v="INV2020/00000034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n v="10"/>
    <n v="555"/>
    <n v="98818.500000000015"/>
    <m/>
  </r>
  <r>
    <d v="2020-10-05T00:00:00"/>
    <x v="5"/>
    <x v="1"/>
    <s v="INV2020/00000034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n v="10"/>
    <n v="204"/>
    <n v="99022.500000000015"/>
    <m/>
  </r>
  <r>
    <d v="2020-10-08T00:00:00"/>
    <x v="5"/>
    <x v="1"/>
    <s v="INV2020/00000035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n v="10"/>
    <n v="6270"/>
    <n v="105292.50000000001"/>
    <m/>
  </r>
  <r>
    <d v="2020-10-08T00:00:00"/>
    <x v="5"/>
    <x v="1"/>
    <s v="INV2020/00000035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n v="10"/>
    <n v="1254"/>
    <n v="106546.50000000001"/>
    <m/>
  </r>
  <r>
    <d v="2020-10-08T00:00:00"/>
    <x v="5"/>
    <x v="1"/>
    <s v="INV2020/00000035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n v="10"/>
    <n v="874.80000000000018"/>
    <n v="107421.30000000002"/>
    <m/>
  </r>
  <r>
    <d v="2020-10-08T00:00:00"/>
    <x v="5"/>
    <x v="1"/>
    <s v="INV2020/00000035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n v="10"/>
    <n v="2039.9999999999998"/>
    <n v="109461.30000000002"/>
    <m/>
  </r>
  <r>
    <d v="2020-10-08T00:00:00"/>
    <x v="5"/>
    <x v="1"/>
    <s v="INV2020/00000035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n v="10"/>
    <n v="180"/>
    <n v="109641.30000000002"/>
    <m/>
  </r>
  <r>
    <d v="2020-10-12T00:00:00"/>
    <x v="5"/>
    <x v="1"/>
    <s v="INV2020/00000036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n v="10"/>
    <n v="7524"/>
    <n v="117165.30000000002"/>
    <m/>
  </r>
  <r>
    <d v="2020-10-12T00:00:00"/>
    <x v="5"/>
    <x v="1"/>
    <s v="INV2020/00000036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n v="10"/>
    <n v="1254"/>
    <n v="118419.30000000002"/>
    <m/>
  </r>
  <r>
    <d v="2020-10-12T00:00:00"/>
    <x v="5"/>
    <x v="1"/>
    <s v="INV2020/00000037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n v="10"/>
    <n v="1496"/>
    <n v="119915.30000000002"/>
    <m/>
  </r>
  <r>
    <d v="2020-10-12T00:00:00"/>
    <x v="5"/>
    <x v="1"/>
    <s v="INV2020/00000037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n v="10"/>
    <n v="962"/>
    <n v="120877.30000000002"/>
    <m/>
  </r>
  <r>
    <d v="2020-10-14T00:00:00"/>
    <x v="5"/>
    <x v="1"/>
    <s v="INV2020/00000038"/>
    <s v="C00000007"/>
    <x v="6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n v="10"/>
    <n v="1470"/>
    <n v="122347.30000000002"/>
    <m/>
  </r>
  <r>
    <d v="2020-10-14T00:00:00"/>
    <x v="5"/>
    <x v="1"/>
    <s v="INV2020/0000003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n v="10"/>
    <n v="720"/>
    <n v="123067.30000000002"/>
    <m/>
  </r>
  <r>
    <d v="2020-10-19T00:00:00"/>
    <x v="5"/>
    <x v="1"/>
    <s v="INV2020/00000038"/>
    <s v="C00000007"/>
    <x v="6"/>
    <x v="11"/>
    <x v="14"/>
    <n v="20"/>
    <s v="Kg"/>
    <n v="168"/>
    <x v="16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n v="10"/>
    <n v="460"/>
    <n v="123527.30000000002"/>
    <m/>
  </r>
  <r>
    <d v="2020-10-17T00:00:00"/>
    <x v="5"/>
    <x v="1"/>
    <s v="INV2020/00000039"/>
    <s v="C00000003"/>
    <x v="2"/>
    <x v="18"/>
    <x v="18"/>
    <n v="1"/>
    <m/>
    <n v="35"/>
    <x v="24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n v="10"/>
    <n v="180"/>
    <n v="123707.30000000002"/>
    <m/>
  </r>
  <r>
    <d v="2020-10-17T00:00:00"/>
    <x v="5"/>
    <x v="1"/>
    <s v="INV2020/00000040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n v="10"/>
    <n v="204"/>
    <n v="123911.30000000002"/>
    <m/>
  </r>
  <r>
    <d v="2020-10-19T00:00:00"/>
    <x v="5"/>
    <x v="1"/>
    <s v="INV2020/00000041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n v="10"/>
    <n v="960"/>
    <n v="124871.30000000002"/>
    <m/>
  </r>
  <r>
    <d v="2020-10-19T00:00:00"/>
    <x v="5"/>
    <x v="1"/>
    <s v="INV2020/00000041"/>
    <s v="C00000001"/>
    <x v="0"/>
    <x v="19"/>
    <x v="19"/>
    <n v="25"/>
    <s v="Kg"/>
    <n v="450"/>
    <x v="20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n v="10"/>
    <n v="625"/>
    <n v="125496.30000000002"/>
    <m/>
  </r>
  <r>
    <d v="2020-10-19T00:00:00"/>
    <x v="5"/>
    <x v="1"/>
    <s v="INV2020/00000041"/>
    <s v="C00000001"/>
    <x v="0"/>
    <x v="20"/>
    <x v="8"/>
    <n v="12"/>
    <s v="Kg"/>
    <n v="54"/>
    <x v="2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n v="10"/>
    <n v="60"/>
    <n v="125556.30000000002"/>
    <m/>
  </r>
  <r>
    <d v="2020-10-19T00:00:00"/>
    <x v="5"/>
    <x v="1"/>
    <s v="INV2020/0000004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n v="10"/>
    <n v="90"/>
    <n v="125646.30000000002"/>
    <m/>
  </r>
  <r>
    <d v="2020-10-21T00:00:00"/>
    <x v="5"/>
    <x v="1"/>
    <s v="INV2020/00000043"/>
    <s v="C00000005"/>
    <x v="4"/>
    <x v="15"/>
    <x v="20"/>
    <n v="220"/>
    <s v="Kg"/>
    <n v="1104.3999999999999"/>
    <x v="0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n v="10"/>
    <n v="1496"/>
    <n v="127142.30000000002"/>
    <m/>
  </r>
  <r>
    <d v="2020-10-21T00:00:00"/>
    <x v="5"/>
    <x v="1"/>
    <s v="INV2020/00000044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n v="10"/>
    <n v="6600"/>
    <n v="133742.30000000002"/>
    <m/>
  </r>
  <r>
    <d v="2020-10-21T00:00:00"/>
    <x v="5"/>
    <x v="1"/>
    <s v="INV2020/0000004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n v="10"/>
    <n v="888"/>
    <n v="134630.30000000002"/>
    <m/>
  </r>
  <r>
    <d v="2020-10-21T00:00:00"/>
    <x v="5"/>
    <x v="1"/>
    <s v="INV2020/0000004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n v="10"/>
    <n v="275"/>
    <n v="134905.30000000002"/>
    <m/>
  </r>
  <r>
    <d v="2020-10-21T00:00:00"/>
    <x v="5"/>
    <x v="1"/>
    <s v="INV2020/0000004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n v="10"/>
    <n v="360"/>
    <n v="135265.30000000002"/>
    <m/>
  </r>
  <r>
    <d v="2020-10-26T00:00:00"/>
    <x v="5"/>
    <x v="1"/>
    <s v="INV2020/00000045"/>
    <s v="C00000003"/>
    <x v="2"/>
    <x v="15"/>
    <x v="16"/>
    <n v="220"/>
    <s v="Kg"/>
    <n v="1111"/>
    <x v="13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n v="10"/>
    <n v="4554"/>
    <n v="139819.30000000002"/>
    <m/>
  </r>
  <r>
    <d v="2020-10-26T00:00:00"/>
    <x v="5"/>
    <x v="1"/>
    <s v="INV2020/0000004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n v="10"/>
    <n v="555"/>
    <n v="140374.30000000002"/>
    <m/>
  </r>
  <r>
    <d v="2020-10-31T00:00:00"/>
    <x v="5"/>
    <x v="1"/>
    <s v="INV2020/00000046"/>
    <s v="C00000001"/>
    <x v="0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n v="10"/>
    <n v="1496"/>
    <n v="141870.30000000002"/>
    <m/>
  </r>
  <r>
    <d v="2020-10-31T00:00:00"/>
    <x v="5"/>
    <x v="1"/>
    <s v="INV2020/0000004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n v="10"/>
    <n v="962"/>
    <n v="142832.30000000002"/>
    <m/>
  </r>
  <r>
    <d v="2020-10-31T00:00:00"/>
    <x v="5"/>
    <x v="1"/>
    <s v="INV2020/00000047"/>
    <s v="C00000005"/>
    <x v="4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n v="10"/>
    <n v="1496"/>
    <n v="144328.30000000002"/>
    <m/>
  </r>
  <r>
    <d v="2020-11-09T00:00:00"/>
    <x v="6"/>
    <x v="1"/>
    <s v="INV2020/00000048"/>
    <s v="C00000006"/>
    <x v="5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n v="11"/>
    <n v="1584"/>
    <n v="145912.30000000002"/>
    <m/>
  </r>
  <r>
    <d v="2020-11-09T00:00:00"/>
    <x v="6"/>
    <x v="1"/>
    <s v="INV2020/00000048"/>
    <s v="C00000006"/>
    <x v="5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n v="11"/>
    <n v="210"/>
    <n v="146122.30000000002"/>
    <m/>
  </r>
  <r>
    <d v="2020-11-09T00:00:00"/>
    <x v="6"/>
    <x v="1"/>
    <s v="INV2020/00000048"/>
    <s v="C00000006"/>
    <x v="5"/>
    <x v="16"/>
    <x v="1"/>
    <n v="54"/>
    <s v="Kg"/>
    <n v="253.8"/>
    <x v="2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n v="11"/>
    <n v="378"/>
    <n v="146500.30000000002"/>
    <m/>
  </r>
  <r>
    <d v="2020-11-09T00:00:00"/>
    <x v="6"/>
    <x v="1"/>
    <s v="INV2020/00000048"/>
    <s v="C00000006"/>
    <x v="5"/>
    <x v="21"/>
    <x v="19"/>
    <n v="5"/>
    <s v="Kg"/>
    <n v="90"/>
    <x v="28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n v="11"/>
    <n v="130"/>
    <n v="146630.30000000002"/>
    <m/>
  </r>
  <r>
    <d v="2020-11-10T00:00:00"/>
    <x v="6"/>
    <x v="1"/>
    <s v="INV2020/00000049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n v="11"/>
    <n v="1584"/>
    <n v="148214.30000000002"/>
    <m/>
  </r>
  <r>
    <d v="2020-11-10T00:00:00"/>
    <x v="6"/>
    <x v="1"/>
    <s v="INV2020/00000049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n v="11"/>
    <n v="370"/>
    <n v="148584.30000000002"/>
    <m/>
  </r>
  <r>
    <d v="2020-11-10T00:00:00"/>
    <x v="6"/>
    <x v="1"/>
    <s v="INV2020/00000050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n v="11"/>
    <n v="1540"/>
    <n v="150124.30000000002"/>
    <m/>
  </r>
  <r>
    <d v="2020-11-10T00:00:00"/>
    <x v="6"/>
    <x v="1"/>
    <s v="INV2020/00000050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n v="11"/>
    <n v="90"/>
    <n v="150214.30000000002"/>
    <m/>
  </r>
  <r>
    <d v="2020-11-11T00:00:00"/>
    <x v="6"/>
    <x v="1"/>
    <s v="INV2020/00000051"/>
    <s v="C00000009"/>
    <x v="8"/>
    <x v="10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n v="11"/>
    <n v="923.40000000000009"/>
    <n v="151137.70000000001"/>
    <m/>
  </r>
  <r>
    <d v="2020-11-11T00:00:00"/>
    <x v="6"/>
    <x v="1"/>
    <s v="INV2020/00000051"/>
    <s v="C00000009"/>
    <x v="8"/>
    <x v="16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n v="11"/>
    <n v="307.8"/>
    <n v="151445.50000000003"/>
    <m/>
  </r>
  <r>
    <d v="2020-11-18T00:00:00"/>
    <x v="6"/>
    <x v="1"/>
    <s v="INV2020/00000052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n v="11"/>
    <n v="1584"/>
    <n v="153029.50000000003"/>
    <m/>
  </r>
  <r>
    <d v="2020-11-19T00:00:00"/>
    <x v="6"/>
    <x v="1"/>
    <s v="INV2020/00000053"/>
    <s v="C00000001"/>
    <x v="0"/>
    <x v="8"/>
    <x v="21"/>
    <n v="40"/>
    <s v="Kg"/>
    <n v="212"/>
    <x v="1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n v="11"/>
    <n v="520"/>
    <n v="153549.50000000003"/>
    <m/>
  </r>
  <r>
    <d v="2020-11-20T00:00:00"/>
    <x v="6"/>
    <x v="1"/>
    <s v="INV2020/00000054"/>
    <s v="C00000010"/>
    <x v="9"/>
    <x v="22"/>
    <x v="0"/>
    <n v="225"/>
    <s v="Kg"/>
    <n v="1226.25"/>
    <x v="15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n v="11"/>
    <n v="4050"/>
    <n v="157599.50000000003"/>
    <m/>
  </r>
  <r>
    <d v="2020-11-20T00:00:00"/>
    <x v="6"/>
    <x v="1"/>
    <s v="INV2020/00000054"/>
    <s v="C00000010"/>
    <x v="9"/>
    <x v="7"/>
    <x v="0"/>
    <n v="220"/>
    <s v="Kg"/>
    <n v="1199"/>
    <x v="15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n v="11"/>
    <n v="2640"/>
    <n v="160239.50000000003"/>
    <m/>
  </r>
  <r>
    <d v="2020-11-20T00:00:00"/>
    <x v="6"/>
    <x v="1"/>
    <s v="INV2020/0000005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n v="11"/>
    <n v="1776"/>
    <n v="162015.50000000003"/>
    <m/>
  </r>
  <r>
    <d v="2020-11-20T00:00:00"/>
    <x v="6"/>
    <x v="1"/>
    <s v="INV2020/0000005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n v="11"/>
    <n v="275"/>
    <n v="162290.50000000003"/>
    <m/>
  </r>
  <r>
    <d v="2020-11-20T00:00:00"/>
    <x v="6"/>
    <x v="1"/>
    <s v="INV2020/0000005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n v="11"/>
    <n v="180"/>
    <n v="162470.50000000003"/>
    <m/>
  </r>
  <r>
    <d v="2020-11-20T00:00:00"/>
    <x v="6"/>
    <x v="1"/>
    <s v="INV2020/00000054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n v="11"/>
    <n v="375"/>
    <n v="162845.50000000003"/>
    <m/>
  </r>
  <r>
    <d v="2020-11-21T00:00:00"/>
    <x v="6"/>
    <x v="1"/>
    <s v="INV2020/00000055"/>
    <s v="C00000008"/>
    <x v="7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n v="11"/>
    <n v="1584"/>
    <n v="164429.50000000003"/>
    <m/>
  </r>
  <r>
    <d v="2020-11-21T00:00:00"/>
    <x v="6"/>
    <x v="1"/>
    <s v="INV2020/00000055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n v="11"/>
    <n v="420"/>
    <n v="164849.50000000003"/>
    <m/>
  </r>
  <r>
    <d v="2020-11-21T00:00:00"/>
    <x v="6"/>
    <x v="1"/>
    <s v="INV2020/00000055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n v="11"/>
    <n v="90"/>
    <n v="164939.50000000003"/>
    <m/>
  </r>
  <r>
    <d v="2020-11-21T00:00:00"/>
    <x v="6"/>
    <x v="1"/>
    <s v="INV2020/00000055"/>
    <s v="C00000008"/>
    <x v="7"/>
    <x v="1"/>
    <x v="1"/>
    <n v="37"/>
    <s v="Kg"/>
    <n v="173.9"/>
    <x v="2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n v="11"/>
    <n v="518"/>
    <n v="165457.50000000003"/>
    <m/>
  </r>
  <r>
    <d v="2020-11-24T00:00:00"/>
    <x v="6"/>
    <x v="1"/>
    <s v="INV2020/00000056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n v="11"/>
    <n v="1540"/>
    <n v="166997.50000000003"/>
    <m/>
  </r>
  <r>
    <d v="2020-11-24T00:00:00"/>
    <x v="6"/>
    <x v="1"/>
    <s v="INV2020/00000057"/>
    <s v="C00000011"/>
    <x v="10"/>
    <x v="23"/>
    <x v="22"/>
    <n v="18"/>
    <s v="Kg"/>
    <n v="297"/>
    <x v="29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n v="11"/>
    <n v="982.8"/>
    <n v="167980.30000000002"/>
    <m/>
  </r>
  <r>
    <d v="2020-11-24T00:00:00"/>
    <x v="6"/>
    <x v="1"/>
    <s v="INV2020/00000057"/>
    <s v="C00000011"/>
    <x v="10"/>
    <x v="24"/>
    <x v="23"/>
    <n v="1"/>
    <s v="Kg"/>
    <n v="80"/>
    <x v="3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n v="11"/>
    <n v="100"/>
    <n v="168080.30000000002"/>
    <m/>
  </r>
  <r>
    <d v="2020-11-24T00:00:00"/>
    <x v="6"/>
    <x v="1"/>
    <s v="INV2020/00000058"/>
    <s v="C00000003"/>
    <x v="2"/>
    <x v="15"/>
    <x v="16"/>
    <n v="220"/>
    <s v="Kg"/>
    <n v="1111"/>
    <x v="31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n v="11"/>
    <n v="1628"/>
    <n v="169708.30000000002"/>
    <m/>
  </r>
  <r>
    <d v="2020-11-24T00:00:00"/>
    <x v="6"/>
    <x v="1"/>
    <s v="INV2020/00000058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n v="11"/>
    <n v="150"/>
    <n v="169858.30000000002"/>
    <m/>
  </r>
  <r>
    <d v="2020-11-24T00:00:00"/>
    <x v="6"/>
    <x v="1"/>
    <s v="INV2020/00000058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n v="11"/>
    <n v="185"/>
    <n v="170043.30000000002"/>
    <m/>
  </r>
  <r>
    <d v="2020-11-24T00:00:00"/>
    <x v="6"/>
    <x v="1"/>
    <s v="INV2020/00000058"/>
    <s v="C00000003"/>
    <x v="2"/>
    <x v="25"/>
    <x v="24"/>
    <n v="1"/>
    <m/>
    <n v="28"/>
    <x v="24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n v="11"/>
    <n v="45"/>
    <n v="170088.30000000002"/>
    <m/>
  </r>
  <r>
    <d v="2020-11-27T00:00:00"/>
    <x v="6"/>
    <x v="1"/>
    <s v="INV2020/00000059"/>
    <s v="C00000001"/>
    <x v="0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n v="11"/>
    <n v="1584"/>
    <n v="171672.30000000002"/>
    <m/>
  </r>
  <r>
    <d v="2020-11-27T00:00:00"/>
    <x v="6"/>
    <x v="1"/>
    <s v="INV2020/00000059"/>
    <s v="C00000001"/>
    <x v="0"/>
    <x v="26"/>
    <x v="25"/>
    <n v="30"/>
    <s v="Kg"/>
    <n v="168"/>
    <x v="2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n v="11"/>
    <n v="840"/>
    <n v="172512.30000000002"/>
    <m/>
  </r>
  <r>
    <d v="2020-11-28T00:00:00"/>
    <x v="6"/>
    <x v="1"/>
    <s v="INV2020/00000060"/>
    <s v="C00000009"/>
    <x v="8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n v="11"/>
    <n v="407.99999999999994"/>
    <n v="172920.30000000002"/>
    <m/>
  </r>
  <r>
    <d v="2020-11-30T00:00:00"/>
    <x v="6"/>
    <x v="1"/>
    <s v="INV2020/00000061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n v="11"/>
    <n v="1050"/>
    <n v="173970.30000000002"/>
    <m/>
  </r>
  <r>
    <d v="2020-11-30T00:00:00"/>
    <x v="6"/>
    <x v="1"/>
    <s v="INV2020/00000062"/>
    <s v="C00000010"/>
    <x v="9"/>
    <x v="7"/>
    <x v="0"/>
    <n v="220"/>
    <s v="Kg"/>
    <n v="1199"/>
    <x v="15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n v="11"/>
    <n v="6600"/>
    <n v="180570.30000000002"/>
    <m/>
  </r>
  <r>
    <d v="2020-11-30T00:00:00"/>
    <x v="6"/>
    <x v="1"/>
    <s v="INV2020/00000062"/>
    <s v="C00000010"/>
    <x v="9"/>
    <x v="26"/>
    <x v="25"/>
    <n v="30"/>
    <s v="Kg"/>
    <n v="168"/>
    <x v="15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n v="11"/>
    <n v="720"/>
    <n v="181290.30000000002"/>
    <m/>
  </r>
  <r>
    <d v="2020-11-30T00:00:00"/>
    <x v="6"/>
    <x v="1"/>
    <s v="INV2020/00000062"/>
    <s v="C00000010"/>
    <x v="9"/>
    <x v="12"/>
    <x v="10"/>
    <n v="25"/>
    <s v="Kg"/>
    <n v="17.5"/>
    <x v="19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n v="11"/>
    <n v="275"/>
    <n v="181565.30000000002"/>
    <m/>
  </r>
  <r>
    <d v="2020-11-30T00:00:00"/>
    <x v="6"/>
    <x v="1"/>
    <s v="INV2020/00000062"/>
    <s v="C00000010"/>
    <x v="9"/>
    <x v="4"/>
    <x v="4"/>
    <n v="5"/>
    <s v="Kg"/>
    <n v="77.5"/>
    <x v="12"/>
    <n v="0.16129032258064516"/>
    <n v="2.5"/>
    <n v="12.5"/>
    <m/>
    <m/>
    <m/>
    <m/>
    <m/>
    <m/>
    <m/>
    <n v="155"/>
    <n v="147965.65000000002"/>
    <x v="2"/>
    <n v="25"/>
    <n v="33779.65"/>
    <n v="11"/>
    <n v="180"/>
    <n v="181745.30000000002"/>
    <m/>
  </r>
  <r>
    <d v="2020-11-30T00:00:00"/>
    <x v="6"/>
    <x v="1"/>
    <s v="INV2020/00000063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n v="11"/>
    <n v="275"/>
    <n v="182020.30000000002"/>
    <m/>
  </r>
  <r>
    <d v="2020-12-05T00:00:00"/>
    <x v="0"/>
    <x v="1"/>
    <s v="INV2020/00000064"/>
    <s v="C00000011"/>
    <x v="11"/>
    <x v="16"/>
    <x v="1"/>
    <n v="54"/>
    <s v="Kg"/>
    <n v="253.8"/>
    <x v="31"/>
    <n v="0.57446808510638303"/>
    <n v="2.7"/>
    <n v="145.80000000000001"/>
    <m/>
    <m/>
    <m/>
    <m/>
    <m/>
    <m/>
    <m/>
    <n v="507.6"/>
    <n v="148598.25000000003"/>
    <x v="2"/>
    <n v="291.60000000000002"/>
    <n v="34221.25"/>
    <n v="12"/>
    <n v="799.2"/>
    <n v="182819.50000000003"/>
    <m/>
  </r>
  <r>
    <d v="2020-12-15T00:00:00"/>
    <x v="0"/>
    <x v="1"/>
    <s v="INV2020/00000065"/>
    <s v="C00000001"/>
    <x v="0"/>
    <x v="15"/>
    <x v="27"/>
    <n v="220"/>
    <s v="Kg"/>
    <n v="1452"/>
    <x v="32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n v="12"/>
    <n v="1716"/>
    <n v="184535.50000000003"/>
    <m/>
  </r>
  <r>
    <d v="2020-12-15T00:00:00"/>
    <x v="0"/>
    <x v="1"/>
    <s v="INV2020/00000065"/>
    <s v="C00000001"/>
    <x v="0"/>
    <x v="2"/>
    <x v="28"/>
    <n v="20"/>
    <s v="Kg"/>
    <n v="204"/>
    <x v="33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n v="12"/>
    <n v="512"/>
    <n v="185047.50000000003"/>
    <m/>
  </r>
  <r>
    <d v="2020-12-26T00:00:00"/>
    <x v="0"/>
    <x v="1"/>
    <s v="INV2020/00000066"/>
    <s v="C00000004"/>
    <x v="3"/>
    <x v="13"/>
    <x v="16"/>
    <n v="220"/>
    <s v="Kg"/>
    <n v="1111"/>
    <x v="1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n v="12"/>
    <n v="2860"/>
    <n v="187907.50000000003"/>
    <m/>
  </r>
  <r>
    <d v="2020-12-30T00:00:00"/>
    <x v="0"/>
    <x v="1"/>
    <s v="INV2020/00000067"/>
    <s v="C00000003"/>
    <x v="2"/>
    <x v="15"/>
    <x v="27"/>
    <n v="220"/>
    <s v="Kg"/>
    <n v="1452"/>
    <x v="32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n v="12"/>
    <n v="5148"/>
    <n v="193055.50000000003"/>
    <m/>
  </r>
  <r>
    <d v="2020-12-30T00:00:00"/>
    <x v="0"/>
    <x v="1"/>
    <s v="INV2020/00000067"/>
    <s v="C00000003"/>
    <x v="2"/>
    <x v="10"/>
    <x v="1"/>
    <n v="54"/>
    <s v="Kg"/>
    <n v="253.8"/>
    <x v="34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n v="12"/>
    <n v="405"/>
    <n v="193460.5"/>
    <m/>
  </r>
  <r>
    <d v="2020-12-30T00:00:00"/>
    <x v="0"/>
    <x v="1"/>
    <s v="INV2020/00000067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57755.05000000002"/>
    <x v="1"/>
    <n v="90"/>
    <n v="36260.449999999997"/>
    <n v="12"/>
    <n v="555"/>
    <n v="194015.5"/>
    <m/>
  </r>
  <r>
    <d v="2020-12-31T00:00:00"/>
    <x v="0"/>
    <x v="1"/>
    <s v="INV2020/00000068"/>
    <s v="C00000010"/>
    <x v="9"/>
    <x v="7"/>
    <x v="0"/>
    <n v="220"/>
    <s v="Kg"/>
    <n v="1199"/>
    <x v="2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n v="12"/>
    <n v="7700"/>
    <n v="201715.5"/>
    <m/>
  </r>
  <r>
    <d v="2020-12-31T00:00:00"/>
    <x v="0"/>
    <x v="1"/>
    <s v="INV2020/00000068"/>
    <s v="C00000010"/>
    <x v="9"/>
    <x v="27"/>
    <x v="25"/>
    <n v="30"/>
    <s v="Kg"/>
    <n v="168"/>
    <x v="2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n v="12"/>
    <n v="1680"/>
    <n v="203395.5"/>
    <m/>
  </r>
  <r>
    <d v="2020-12-31T00:00:00"/>
    <x v="0"/>
    <x v="1"/>
    <s v="INV2020/00000068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n v="12"/>
    <n v="550"/>
    <n v="203945.5"/>
    <m/>
  </r>
  <r>
    <d v="2020-12-31T00:00:00"/>
    <x v="0"/>
    <x v="1"/>
    <s v="INV2020/00000068"/>
    <s v="C00000010"/>
    <x v="9"/>
    <x v="4"/>
    <x v="4"/>
    <n v="5"/>
    <s v="Kg"/>
    <n v="77.5"/>
    <x v="35"/>
    <n v="0.22580645161290322"/>
    <n v="3.5"/>
    <n v="17.5"/>
    <m/>
    <m/>
    <m/>
    <m/>
    <m/>
    <m/>
    <m/>
    <n v="155"/>
    <n v="165499.05000000002"/>
    <x v="2"/>
    <n v="35"/>
    <n v="38636.449999999997"/>
    <n v="12"/>
    <n v="190"/>
    <n v="204135.5"/>
    <m/>
  </r>
  <r>
    <d v="2021-01-04T00:00:00"/>
    <x v="7"/>
    <x v="2"/>
    <s v="INV2020/00000069"/>
    <s v="C00000013"/>
    <x v="12"/>
    <x v="28"/>
    <x v="29"/>
    <n v="22"/>
    <s v="Kg"/>
    <n v="594"/>
    <x v="36"/>
    <n v="0.29629629629629628"/>
    <n v="8"/>
    <n v="176"/>
    <m/>
    <m/>
    <m/>
    <m/>
    <m/>
    <m/>
    <m/>
    <n v="1188"/>
    <n v="166687.05000000002"/>
    <x v="2"/>
    <n v="352"/>
    <n v="38988.449999999997"/>
    <n v="1"/>
    <n v="1540"/>
    <n v="205675.5"/>
    <m/>
  </r>
  <r>
    <d v="2021-01-04T00:00:00"/>
    <x v="7"/>
    <x v="2"/>
    <s v="INV2020/00000069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507.6"/>
    <n v="167194.65000000002"/>
    <x v="2"/>
    <n v="302.39999999999998"/>
    <n v="39290.85"/>
    <n v="1"/>
    <n v="810"/>
    <n v="206485.50000000003"/>
    <m/>
  </r>
  <r>
    <d v="2021-01-04T00:00:00"/>
    <x v="7"/>
    <x v="2"/>
    <s v="INV2020/00000069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n v="1"/>
    <n v="405"/>
    <n v="206890.5"/>
    <m/>
  </r>
  <r>
    <d v="2021-01-04T00:00:00"/>
    <x v="7"/>
    <x v="2"/>
    <s v="INV2020/00000069"/>
    <s v="C00000013"/>
    <x v="12"/>
    <x v="30"/>
    <x v="30"/>
    <n v="200"/>
    <s v="Kg"/>
    <n v="2600"/>
    <x v="37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n v="1"/>
    <n v="5920"/>
    <n v="212810.5"/>
    <m/>
  </r>
  <r>
    <d v="2021-01-04T00:00:00"/>
    <x v="7"/>
    <x v="2"/>
    <s v="INV2020/00000069"/>
    <s v="C00000013"/>
    <x v="12"/>
    <x v="31"/>
    <x v="24"/>
    <n v="1"/>
    <s v="Kg"/>
    <n v="28"/>
    <x v="24"/>
    <n v="0.6071428571428571"/>
    <n v="17"/>
    <n v="17"/>
    <m/>
    <m/>
    <m/>
    <m/>
    <m/>
    <m/>
    <m/>
    <n v="84"/>
    <n v="172732.45"/>
    <x v="3"/>
    <n v="51"/>
    <n v="40213.049999999996"/>
    <n v="1"/>
    <n v="135"/>
    <n v="212945.5"/>
    <m/>
  </r>
  <r>
    <d v="2021-01-04T00:00:00"/>
    <x v="7"/>
    <x v="2"/>
    <s v="INV2020/00000069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2842.45"/>
    <x v="0"/>
    <n v="20"/>
    <n v="40233.049999999996"/>
    <n v="1"/>
    <n v="130"/>
    <n v="213075.5"/>
    <m/>
  </r>
  <r>
    <d v="2021-01-04T00:00:00"/>
    <x v="7"/>
    <x v="2"/>
    <s v="INV2020/00000069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73132.45"/>
    <x v="0"/>
    <n v="90"/>
    <n v="40323.049999999996"/>
    <n v="1"/>
    <n v="380"/>
    <n v="213455.5"/>
    <m/>
  </r>
  <r>
    <d v="2021-01-04T00:00:00"/>
    <x v="7"/>
    <x v="2"/>
    <s v="INV2020/00000069"/>
    <s v="C00000013"/>
    <x v="12"/>
    <x v="34"/>
    <x v="33"/>
    <n v="5"/>
    <s v="Kg"/>
    <n v="150"/>
    <x v="39"/>
    <n v="0.2"/>
    <n v="6"/>
    <n v="30"/>
    <m/>
    <m/>
    <m/>
    <m/>
    <m/>
    <m/>
    <m/>
    <n v="150"/>
    <n v="173282.45"/>
    <x v="0"/>
    <n v="30"/>
    <n v="40353.049999999996"/>
    <n v="1"/>
    <n v="180"/>
    <n v="213635.5"/>
    <m/>
  </r>
  <r>
    <d v="2021-01-04T00:00:00"/>
    <x v="7"/>
    <x v="2"/>
    <s v="INV2020/00000069"/>
    <s v="C00000013"/>
    <x v="12"/>
    <x v="35"/>
    <x v="34"/>
    <n v="1"/>
    <m/>
    <n v="38"/>
    <x v="8"/>
    <n v="0.26315789473684209"/>
    <n v="10"/>
    <n v="10"/>
    <m/>
    <m/>
    <m/>
    <m/>
    <m/>
    <m/>
    <m/>
    <n v="114"/>
    <n v="173396.45"/>
    <x v="3"/>
    <n v="30"/>
    <n v="40383.049999999996"/>
    <n v="1"/>
    <n v="144"/>
    <n v="213779.5"/>
    <m/>
  </r>
  <r>
    <d v="2021-01-04T00:00:00"/>
    <x v="7"/>
    <x v="2"/>
    <s v="INV2020/00000069"/>
    <s v="C00000013"/>
    <x v="12"/>
    <x v="36"/>
    <x v="35"/>
    <n v="10"/>
    <s v="Kg"/>
    <n v="290"/>
    <x v="39"/>
    <n v="0.2413793103448276"/>
    <n v="7"/>
    <n v="70"/>
    <m/>
    <m/>
    <m/>
    <m/>
    <m/>
    <m/>
    <m/>
    <n v="290"/>
    <n v="173686.45"/>
    <x v="0"/>
    <n v="70"/>
    <n v="40453.049999999996"/>
    <n v="1"/>
    <n v="360"/>
    <n v="214139.5"/>
    <m/>
  </r>
  <r>
    <d v="2021-01-04T00:00:00"/>
    <x v="7"/>
    <x v="2"/>
    <s v="INV2020/00000069"/>
    <s v="C00000013"/>
    <x v="12"/>
    <x v="4"/>
    <x v="4"/>
    <n v="5"/>
    <s v="Kg"/>
    <n v="77.5"/>
    <x v="35"/>
    <n v="0.22580645161290322"/>
    <n v="3.5"/>
    <n v="17.5"/>
    <m/>
    <m/>
    <m/>
    <m/>
    <m/>
    <m/>
    <m/>
    <n v="77.5"/>
    <n v="173763.95"/>
    <x v="0"/>
    <n v="17.5"/>
    <n v="40470.549999999996"/>
    <n v="1"/>
    <n v="95"/>
    <n v="214234.5"/>
    <m/>
  </r>
  <r>
    <d v="2021-01-04T00:00:00"/>
    <x v="7"/>
    <x v="2"/>
    <s v="INV2020/00000069"/>
    <s v="C00000013"/>
    <x v="12"/>
    <x v="37"/>
    <x v="15"/>
    <n v="4"/>
    <s v="Kg"/>
    <n v="240"/>
    <x v="40"/>
    <n v="0.25"/>
    <n v="15"/>
    <n v="60"/>
    <m/>
    <m/>
    <m/>
    <m/>
    <m/>
    <m/>
    <m/>
    <n v="240"/>
    <n v="174003.95"/>
    <x v="0"/>
    <n v="60"/>
    <n v="40530.549999999996"/>
    <n v="1"/>
    <n v="300"/>
    <n v="214534.5"/>
    <m/>
  </r>
  <r>
    <d v="2021-01-11T00:00:00"/>
    <x v="7"/>
    <x v="2"/>
    <s v="INV2020/00000070"/>
    <s v="C00000010"/>
    <x v="9"/>
    <x v="38"/>
    <x v="36"/>
    <n v="6"/>
    <s v="Kg"/>
    <n v="0"/>
    <x v="41"/>
    <n v="-1"/>
    <n v="-7.5"/>
    <n v="-45"/>
    <m/>
    <m/>
    <m/>
    <m/>
    <m/>
    <m/>
    <m/>
    <n v="0"/>
    <n v="174003.95"/>
    <x v="0"/>
    <n v="0"/>
    <n v="40530.549999999996"/>
    <n v="1"/>
    <n v="0"/>
    <n v="214534.5"/>
    <s v="FOC"/>
  </r>
  <r>
    <d v="2021-01-08T00:00:00"/>
    <x v="7"/>
    <x v="2"/>
    <s v="INV2020/00000071"/>
    <s v="C00000013"/>
    <x v="12"/>
    <x v="39"/>
    <x v="37"/>
    <n v="1"/>
    <m/>
    <n v="39"/>
    <x v="42"/>
    <n v="0.25641025641025639"/>
    <n v="10"/>
    <n v="10"/>
    <m/>
    <m/>
    <m/>
    <m/>
    <m/>
    <m/>
    <m/>
    <n v="39"/>
    <n v="174042.95"/>
    <x v="0"/>
    <n v="10"/>
    <n v="40540.549999999996"/>
    <n v="1"/>
    <n v="49"/>
    <n v="214583.5"/>
    <m/>
  </r>
  <r>
    <d v="2021-01-09T00:00:00"/>
    <x v="7"/>
    <x v="2"/>
    <s v="INV2020/00000072"/>
    <s v="C00000003"/>
    <x v="2"/>
    <x v="12"/>
    <x v="26"/>
    <n v="25"/>
    <s v="Kg"/>
    <n v="25"/>
    <x v="18"/>
    <n v="1"/>
    <n v="1"/>
    <n v="25"/>
    <m/>
    <m/>
    <m/>
    <m/>
    <m/>
    <m/>
    <m/>
    <n v="125"/>
    <n v="174167.95"/>
    <x v="6"/>
    <n v="125"/>
    <n v="40665.549999999996"/>
    <n v="1"/>
    <n v="250"/>
    <n v="214833.5"/>
    <m/>
  </r>
  <r>
    <d v="2021-01-09T00:00:00"/>
    <x v="7"/>
    <x v="2"/>
    <s v="INV2020/00000072"/>
    <s v="C00000003"/>
    <x v="2"/>
    <x v="25"/>
    <x v="24"/>
    <n v="1"/>
    <m/>
    <n v="28"/>
    <x v="24"/>
    <n v="0.6071428571428571"/>
    <n v="17"/>
    <n v="17"/>
    <m/>
    <m/>
    <m/>
    <m/>
    <m/>
    <m/>
    <m/>
    <n v="56"/>
    <n v="174223.95"/>
    <x v="2"/>
    <n v="34"/>
    <n v="40699.549999999996"/>
    <n v="1"/>
    <n v="90"/>
    <n v="214923.5"/>
    <m/>
  </r>
  <r>
    <d v="2021-01-18T00:00:00"/>
    <x v="7"/>
    <x v="2"/>
    <s v="INV2020/00000073"/>
    <s v="C00000013"/>
    <x v="12"/>
    <x v="5"/>
    <x v="14"/>
    <n v="20"/>
    <s v="Kg"/>
    <n v="168"/>
    <x v="43"/>
    <n v="0.40476190476190477"/>
    <n v="3.4000000000000004"/>
    <n v="68"/>
    <m/>
    <m/>
    <m/>
    <m/>
    <m/>
    <m/>
    <m/>
    <n v="336"/>
    <n v="174559.95"/>
    <x v="2"/>
    <n v="136"/>
    <n v="40835.549999999996"/>
    <n v="1"/>
    <n v="472"/>
    <n v="215395.5"/>
    <m/>
  </r>
  <r>
    <d v="2021-01-18T00:00:00"/>
    <x v="7"/>
    <x v="2"/>
    <s v="INV2020/00000073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253.8"/>
    <n v="174813.75"/>
    <x v="0"/>
    <n v="151.19999999999999"/>
    <n v="40986.749999999993"/>
    <n v="1"/>
    <n v="405"/>
    <n v="215800.5"/>
    <m/>
  </r>
  <r>
    <d v="2021-01-18T00:00:00"/>
    <x v="7"/>
    <x v="2"/>
    <s v="INV2020/00000073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75067.55"/>
    <x v="0"/>
    <n v="151.19999999999999"/>
    <n v="41137.94999999999"/>
    <n v="1"/>
    <n v="405"/>
    <n v="216205.49999999997"/>
    <m/>
  </r>
  <r>
    <d v="2021-01-18T00:00:00"/>
    <x v="7"/>
    <x v="2"/>
    <s v="INV2020/00000073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5177.55"/>
    <x v="0"/>
    <n v="20"/>
    <n v="41157.94999999999"/>
    <n v="1"/>
    <n v="130"/>
    <n v="216335.49999999997"/>
    <m/>
  </r>
  <r>
    <d v="2021-01-18T00:00:00"/>
    <x v="7"/>
    <x v="2"/>
    <s v="INV2020/00000073"/>
    <s v="C00000013"/>
    <x v="12"/>
    <x v="25"/>
    <x v="24"/>
    <n v="1"/>
    <m/>
    <n v="28"/>
    <x v="24"/>
    <n v="0.6071428571428571"/>
    <n v="17"/>
    <n v="17"/>
    <m/>
    <m/>
    <m/>
    <m/>
    <m/>
    <m/>
    <m/>
    <n v="56"/>
    <n v="175233.55"/>
    <x v="2"/>
    <n v="34"/>
    <n v="41191.94999999999"/>
    <n v="1"/>
    <n v="90"/>
    <n v="216425.49999999997"/>
    <m/>
  </r>
  <r>
    <d v="2021-01-18T00:00:00"/>
    <x v="7"/>
    <x v="2"/>
    <s v="INV2020/00000073"/>
    <s v="C00000013"/>
    <x v="12"/>
    <x v="4"/>
    <x v="4"/>
    <n v="5"/>
    <s v="Kg"/>
    <n v="77.5"/>
    <x v="35"/>
    <n v="0.22580645161290322"/>
    <n v="3.5"/>
    <n v="17.5"/>
    <m/>
    <m/>
    <m/>
    <m/>
    <m/>
    <m/>
    <m/>
    <n v="155"/>
    <n v="175388.55"/>
    <x v="2"/>
    <n v="35"/>
    <n v="41226.94999999999"/>
    <n v="1"/>
    <n v="190"/>
    <n v="216615.49999999997"/>
    <m/>
  </r>
  <r>
    <d v="2021-01-18T00:00:00"/>
    <x v="7"/>
    <x v="2"/>
    <s v="INV2020/00000073"/>
    <s v="C00000013"/>
    <x v="12"/>
    <x v="7"/>
    <x v="0"/>
    <n v="220"/>
    <s v="Kg"/>
    <n v="1199"/>
    <x v="32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n v="1"/>
    <n v="1716"/>
    <n v="218331.49999999997"/>
    <m/>
  </r>
  <r>
    <d v="2021-01-27T00:00:00"/>
    <x v="7"/>
    <x v="2"/>
    <s v="INV2020/00000074"/>
    <s v="C00000003"/>
    <x v="2"/>
    <x v="15"/>
    <x v="27"/>
    <n v="220"/>
    <s v="Kg"/>
    <n v="1452"/>
    <x v="44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n v="1"/>
    <n v="5082"/>
    <n v="223413.49999999997"/>
    <m/>
  </r>
  <r>
    <d v="2021-01-27T00:00:00"/>
    <x v="7"/>
    <x v="2"/>
    <s v="INV2020/00000074"/>
    <s v="C00000003"/>
    <x v="2"/>
    <x v="12"/>
    <x v="26"/>
    <n v="25"/>
    <s v="Kg"/>
    <n v="25"/>
    <x v="18"/>
    <n v="1"/>
    <n v="1"/>
    <n v="25"/>
    <m/>
    <m/>
    <m/>
    <m/>
    <m/>
    <m/>
    <m/>
    <n v="125"/>
    <n v="181068.55"/>
    <x v="6"/>
    <n v="125"/>
    <n v="42594.94999999999"/>
    <n v="1"/>
    <n v="250"/>
    <n v="223663.49999999997"/>
    <m/>
  </r>
  <r>
    <d v="2021-01-27T00:00:00"/>
    <x v="7"/>
    <x v="2"/>
    <s v="INV2020/00000074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81533.55"/>
    <x v="1"/>
    <n v="90"/>
    <n v="42684.94999999999"/>
    <n v="1"/>
    <n v="555"/>
    <n v="224218.49999999997"/>
    <m/>
  </r>
  <r>
    <d v="2021-01-29T00:00:00"/>
    <x v="7"/>
    <x v="2"/>
    <s v="INV2020/00000075"/>
    <s v="C00000001"/>
    <x v="0"/>
    <x v="15"/>
    <x v="27"/>
    <n v="220"/>
    <s v="Kg"/>
    <n v="1452"/>
    <x v="44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n v="1"/>
    <n v="1694"/>
    <n v="225912.49999999997"/>
    <m/>
  </r>
  <r>
    <d v="2021-01-29T00:00:00"/>
    <x v="7"/>
    <x v="2"/>
    <s v="INV2020/00000075"/>
    <s v="C00000001"/>
    <x v="0"/>
    <x v="26"/>
    <x v="25"/>
    <n v="30"/>
    <s v="Kg"/>
    <n v="168"/>
    <x v="34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n v="1"/>
    <n v="900"/>
    <n v="226812.49999999997"/>
    <m/>
  </r>
  <r>
    <d v="2021-01-29T00:00:00"/>
    <x v="7"/>
    <x v="2"/>
    <s v="INV2020/00000075"/>
    <s v="C00000001"/>
    <x v="0"/>
    <x v="8"/>
    <x v="21"/>
    <n v="40"/>
    <s v="Kg"/>
    <n v="212"/>
    <x v="0"/>
    <n v="0.28301886792452829"/>
    <n v="1.5"/>
    <n v="60"/>
    <m/>
    <m/>
    <m/>
    <m/>
    <m/>
    <m/>
    <m/>
    <n v="212"/>
    <n v="183869.55"/>
    <x v="0"/>
    <n v="60"/>
    <n v="43214.94999999999"/>
    <n v="1"/>
    <n v="272"/>
    <n v="227084.49999999997"/>
    <m/>
  </r>
  <r>
    <d v="2021-01-29T00:00:00"/>
    <x v="7"/>
    <x v="2"/>
    <s v="INV2020/00000076"/>
    <s v="C00000010"/>
    <x v="9"/>
    <x v="15"/>
    <x v="27"/>
    <n v="220"/>
    <s v="Kg"/>
    <n v="1452"/>
    <x v="2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n v="1"/>
    <n v="7700"/>
    <n v="234784.49999999997"/>
    <m/>
  </r>
  <r>
    <d v="2021-01-29T00:00:00"/>
    <x v="7"/>
    <x v="2"/>
    <s v="INV2020/00000076"/>
    <s v="C00000010"/>
    <x v="9"/>
    <x v="27"/>
    <x v="38"/>
    <n v="30"/>
    <s v="Kg"/>
    <n v="186"/>
    <x v="2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n v="1"/>
    <n v="1680"/>
    <n v="236464.49999999997"/>
    <m/>
  </r>
  <r>
    <d v="2021-01-29T00:00:00"/>
    <x v="7"/>
    <x v="2"/>
    <s v="INV2020/00000076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n v="1"/>
    <n v="550"/>
    <n v="237014.49999999997"/>
    <m/>
  </r>
  <r>
    <d v="2021-01-29T00:00:00"/>
    <x v="7"/>
    <x v="2"/>
    <s v="INV2020/00000076"/>
    <s v="C00000010"/>
    <x v="9"/>
    <x v="4"/>
    <x v="4"/>
    <n v="5"/>
    <s v="Kg"/>
    <n v="77.5"/>
    <x v="35"/>
    <n v="0.22580645161290322"/>
    <n v="3.5"/>
    <n v="17.5"/>
    <m/>
    <m/>
    <m/>
    <m/>
    <m/>
    <m/>
    <m/>
    <n v="310"/>
    <n v="193177.55"/>
    <x v="5"/>
    <n v="70"/>
    <n v="44216.94999999999"/>
    <n v="1"/>
    <n v="380"/>
    <n v="237394.49999999997"/>
    <m/>
  </r>
  <r>
    <d v="2021-02-03T00:00:00"/>
    <x v="8"/>
    <x v="2"/>
    <s v="INV2020/00000077"/>
    <s v="C00000014"/>
    <x v="13"/>
    <x v="15"/>
    <x v="27"/>
    <n v="220"/>
    <s v="Kg"/>
    <n v="1452"/>
    <x v="45"/>
    <n v="0.15151515151515152"/>
    <n v="1"/>
    <n v="220"/>
    <m/>
    <m/>
    <m/>
    <m/>
    <m/>
    <m/>
    <m/>
    <n v="2904"/>
    <n v="196081.55"/>
    <x v="2"/>
    <n v="440"/>
    <n v="44656.94999999999"/>
    <n v="2"/>
    <n v="3344"/>
    <n v="240738.49999999997"/>
    <m/>
  </r>
  <r>
    <d v="2021-02-03T00:00:00"/>
    <x v="8"/>
    <x v="2"/>
    <s v="INV2020/00000077"/>
    <s v="C00000014"/>
    <x v="13"/>
    <x v="26"/>
    <x v="39"/>
    <n v="30"/>
    <s v="Kg"/>
    <n v="192"/>
    <x v="34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n v="2"/>
    <n v="1125"/>
    <n v="241863.49999999997"/>
    <m/>
  </r>
  <r>
    <d v="2021-02-03T00:00:00"/>
    <x v="8"/>
    <x v="2"/>
    <s v="INV2020/00000077"/>
    <s v="C00000014"/>
    <x v="13"/>
    <x v="40"/>
    <x v="21"/>
    <n v="40"/>
    <s v="Kg"/>
    <n v="212"/>
    <x v="27"/>
    <n v="0.32075471698113212"/>
    <n v="1.7000000000000002"/>
    <n v="68"/>
    <m/>
    <m/>
    <m/>
    <m/>
    <m/>
    <m/>
    <m/>
    <n v="212"/>
    <n v="197253.55"/>
    <x v="0"/>
    <n v="68"/>
    <n v="44889.94999999999"/>
    <n v="2"/>
    <n v="280"/>
    <n v="242143.49999999997"/>
    <m/>
  </r>
  <r>
    <d v="2021-02-03T00:00:00"/>
    <x v="8"/>
    <x v="2"/>
    <s v="INV2020/00000077"/>
    <s v="C00000014"/>
    <x v="13"/>
    <x v="4"/>
    <x v="4"/>
    <n v="5"/>
    <s v="Kg"/>
    <n v="77.5"/>
    <x v="46"/>
    <n v="0.25806451612903225"/>
    <n v="4"/>
    <n v="20"/>
    <m/>
    <m/>
    <m/>
    <m/>
    <m/>
    <m/>
    <m/>
    <n v="155"/>
    <n v="197408.55"/>
    <x v="2"/>
    <n v="40"/>
    <n v="44929.94999999999"/>
    <n v="2"/>
    <n v="195"/>
    <n v="242338.49999999997"/>
    <m/>
  </r>
  <r>
    <d v="2021-02-03T00:00:00"/>
    <x v="8"/>
    <x v="2"/>
    <s v="INV2020/00000077"/>
    <s v="C00000014"/>
    <x v="13"/>
    <x v="41"/>
    <x v="24"/>
    <n v="1"/>
    <m/>
    <n v="28"/>
    <x v="24"/>
    <n v="0.6071428571428571"/>
    <n v="17"/>
    <n v="17"/>
    <m/>
    <m/>
    <m/>
    <m/>
    <m/>
    <m/>
    <m/>
    <n v="112"/>
    <n v="197520.55"/>
    <x v="5"/>
    <n v="68"/>
    <n v="44997.94999999999"/>
    <n v="2"/>
    <n v="180"/>
    <n v="242518.49999999997"/>
    <m/>
  </r>
  <r>
    <d v="2021-02-03T00:00:00"/>
    <x v="8"/>
    <x v="2"/>
    <s v="INV2020/00000077"/>
    <s v="C00000014"/>
    <x v="13"/>
    <x v="5"/>
    <x v="14"/>
    <n v="20"/>
    <s v="Kg"/>
    <n v="168"/>
    <x v="47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n v="2"/>
    <n v="232"/>
    <n v="242750.49999999997"/>
    <m/>
  </r>
  <r>
    <d v="2021-02-02T00:00:00"/>
    <x v="8"/>
    <x v="2"/>
    <s v="INV2020/00000078"/>
    <s v="C00000005"/>
    <x v="4"/>
    <x v="15"/>
    <x v="27"/>
    <n v="220"/>
    <s v="Kg"/>
    <n v="1452"/>
    <x v="34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n v="2"/>
    <n v="1650"/>
    <n v="244400.49999999997"/>
    <m/>
  </r>
  <r>
    <d v="2021-02-02T00:00:00"/>
    <x v="8"/>
    <x v="2"/>
    <s v="INV2020/00000078"/>
    <s v="C00000005"/>
    <x v="4"/>
    <x v="4"/>
    <x v="4"/>
    <n v="5"/>
    <s v="Kg"/>
    <n v="77.5"/>
    <x v="48"/>
    <n v="0.29032258064516131"/>
    <n v="4.5"/>
    <n v="22.5"/>
    <m/>
    <m/>
    <m/>
    <m/>
    <m/>
    <m/>
    <m/>
    <n v="77.5"/>
    <n v="199218.05"/>
    <x v="0"/>
    <n v="22.5"/>
    <n v="45282.44999999999"/>
    <n v="2"/>
    <n v="100"/>
    <n v="244500.49999999997"/>
    <m/>
  </r>
  <r>
    <d v="2021-02-06T00:00:00"/>
    <x v="8"/>
    <x v="2"/>
    <s v="INV2020/00000079"/>
    <s v="C00000014"/>
    <x v="13"/>
    <x v="42"/>
    <x v="19"/>
    <n v="5"/>
    <s v="Kg"/>
    <n v="90"/>
    <x v="28"/>
    <n v="0.44444444444444442"/>
    <n v="8"/>
    <n v="40"/>
    <m/>
    <m/>
    <m/>
    <m/>
    <m/>
    <m/>
    <m/>
    <n v="90"/>
    <n v="199308.05"/>
    <x v="0"/>
    <n v="40"/>
    <n v="45322.44999999999"/>
    <n v="2"/>
    <n v="130"/>
    <n v="244630.49999999997"/>
    <m/>
  </r>
  <r>
    <d v="2021-02-09T00:00:00"/>
    <x v="8"/>
    <x v="2"/>
    <s v="INV2020/00000080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99598.05"/>
    <x v="0"/>
    <n v="90"/>
    <n v="45412.44999999999"/>
    <n v="2"/>
    <n v="380"/>
    <n v="245010.49999999997"/>
    <m/>
  </r>
  <r>
    <d v="2021-02-09T00:00:00"/>
    <x v="8"/>
    <x v="2"/>
    <s v="INV2020/00000080"/>
    <s v="C00000013"/>
    <x v="12"/>
    <x v="5"/>
    <x v="14"/>
    <n v="20"/>
    <m/>
    <n v="168"/>
    <x v="43"/>
    <n v="0.40476190476190477"/>
    <n v="3.4000000000000004"/>
    <n v="68"/>
    <m/>
    <m/>
    <m/>
    <m/>
    <m/>
    <m/>
    <m/>
    <n v="336"/>
    <n v="199934.05"/>
    <x v="2"/>
    <n v="136"/>
    <n v="45548.44999999999"/>
    <n v="2"/>
    <n v="472"/>
    <n v="245482.49999999997"/>
    <m/>
  </r>
  <r>
    <d v="2021-02-09T00:00:00"/>
    <x v="8"/>
    <x v="2"/>
    <s v="INV2020/00000080"/>
    <s v="C00000013"/>
    <x v="12"/>
    <x v="15"/>
    <x v="27"/>
    <n v="220"/>
    <m/>
    <n v="1452"/>
    <x v="32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n v="2"/>
    <n v="1716"/>
    <n v="247198.49999999997"/>
    <m/>
  </r>
  <r>
    <d v="2021-02-09T00:00:00"/>
    <x v="8"/>
    <x v="2"/>
    <s v="INV2020/00000080"/>
    <s v="C00000013"/>
    <x v="12"/>
    <x v="29"/>
    <x v="1"/>
    <n v="54"/>
    <m/>
    <n v="253.8"/>
    <x v="34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n v="2"/>
    <n v="405"/>
    <n v="247603.49999999997"/>
    <m/>
  </r>
  <r>
    <d v="2021-02-09T00:00:00"/>
    <x v="8"/>
    <x v="2"/>
    <s v="INV2020/00000080"/>
    <s v="C00000013"/>
    <x v="12"/>
    <x v="4"/>
    <x v="4"/>
    <n v="5"/>
    <m/>
    <n v="77.5"/>
    <x v="35"/>
    <n v="0.22580645161290322"/>
    <n v="3.5"/>
    <n v="17.5"/>
    <m/>
    <m/>
    <m/>
    <m/>
    <m/>
    <m/>
    <m/>
    <n v="77.5"/>
    <n v="201717.34999999998"/>
    <x v="0"/>
    <n v="17.5"/>
    <n v="45981.149999999987"/>
    <n v="2"/>
    <n v="95"/>
    <n v="247698.49999999997"/>
    <m/>
  </r>
  <r>
    <d v="2021-02-09T00:00:00"/>
    <x v="8"/>
    <x v="2"/>
    <s v="INV2020/00000080"/>
    <s v="C00000013"/>
    <x v="12"/>
    <x v="32"/>
    <x v="31"/>
    <n v="5"/>
    <m/>
    <n v="110"/>
    <x v="28"/>
    <n v="0.18181818181818182"/>
    <n v="4"/>
    <n v="20"/>
    <m/>
    <m/>
    <m/>
    <m/>
    <m/>
    <m/>
    <m/>
    <n v="110"/>
    <n v="201827.34999999998"/>
    <x v="0"/>
    <n v="20"/>
    <n v="46001.149999999987"/>
    <n v="2"/>
    <n v="130"/>
    <n v="247828.49999999997"/>
    <m/>
  </r>
  <r>
    <d v="2021-02-17T00:00:00"/>
    <x v="8"/>
    <x v="2"/>
    <s v="INV2020/00000081"/>
    <s v="C00000005"/>
    <x v="4"/>
    <x v="26"/>
    <x v="39"/>
    <n v="30"/>
    <m/>
    <n v="192"/>
    <x v="34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n v="2"/>
    <n v="225"/>
    <n v="248053.49999999997"/>
    <m/>
  </r>
  <r>
    <d v="2021-02-19T00:00:00"/>
    <x v="8"/>
    <x v="2"/>
    <s v="INV2020/00000082"/>
    <s v="C00000001"/>
    <x v="0"/>
    <x v="15"/>
    <x v="27"/>
    <n v="220"/>
    <m/>
    <n v="1452"/>
    <x v="44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n v="2"/>
    <n v="1694"/>
    <n v="249747.49999999997"/>
    <m/>
  </r>
  <r>
    <d v="2021-02-24T00:00:00"/>
    <x v="8"/>
    <x v="2"/>
    <s v="INV2020/00000083"/>
    <s v="C00000004"/>
    <x v="3"/>
    <x v="43"/>
    <x v="39"/>
    <n v="220"/>
    <m/>
    <n v="1408"/>
    <x v="21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n v="2"/>
    <n v="7370"/>
    <n v="257117.49999999997"/>
    <m/>
  </r>
  <r>
    <d v="2021-02-24T00:00:00"/>
    <x v="8"/>
    <x v="2"/>
    <s v="INV2020/00000083"/>
    <s v="C00000004"/>
    <x v="3"/>
    <x v="29"/>
    <x v="1"/>
    <n v="54"/>
    <m/>
    <n v="253.8"/>
    <x v="17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n v="2"/>
    <n v="1069.2"/>
    <n v="258186.69999999995"/>
    <m/>
  </r>
  <r>
    <d v="2021-02-24T00:00:00"/>
    <x v="8"/>
    <x v="2"/>
    <s v="INV2020/00000083"/>
    <s v="C00000004"/>
    <x v="3"/>
    <x v="4"/>
    <x v="4"/>
    <n v="5"/>
    <m/>
    <n v="77.5"/>
    <x v="12"/>
    <n v="0.16129032258064516"/>
    <n v="2.5"/>
    <n v="12.5"/>
    <m/>
    <m/>
    <m/>
    <m/>
    <m/>
    <m/>
    <m/>
    <n v="310"/>
    <n v="211582.74999999997"/>
    <x v="5"/>
    <n v="50"/>
    <n v="46963.94999999999"/>
    <n v="2"/>
    <n v="360"/>
    <n v="258546.69999999995"/>
    <m/>
  </r>
  <r>
    <d v="2021-02-24T00:00:00"/>
    <x v="8"/>
    <x v="2"/>
    <s v="INV2020/00000083"/>
    <s v="C00000004"/>
    <x v="3"/>
    <x v="44"/>
    <x v="15"/>
    <n v="4"/>
    <m/>
    <n v="240"/>
    <x v="23"/>
    <n v="0.3"/>
    <n v="18"/>
    <n v="72"/>
    <m/>
    <m/>
    <m/>
    <m/>
    <m/>
    <m/>
    <m/>
    <n v="240"/>
    <n v="211822.74999999997"/>
    <x v="0"/>
    <n v="72"/>
    <n v="47035.94999999999"/>
    <n v="2"/>
    <n v="312"/>
    <n v="258858.69999999995"/>
    <m/>
  </r>
  <r>
    <d v="2021-02-23T00:00:00"/>
    <x v="8"/>
    <x v="2"/>
    <s v="INV2020/00000084"/>
    <s v="C00000008"/>
    <x v="14"/>
    <x v="5"/>
    <x v="14"/>
    <n v="20"/>
    <m/>
    <n v="168"/>
    <x v="16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n v="2"/>
    <n v="920"/>
    <n v="259778.69999999995"/>
    <m/>
  </r>
  <r>
    <d v="2021-02-23T00:00:00"/>
    <x v="8"/>
    <x v="2"/>
    <s v="INV2020/00000084"/>
    <s v="C00000008"/>
    <x v="14"/>
    <x v="4"/>
    <x v="4"/>
    <n v="5"/>
    <m/>
    <n v="77.5"/>
    <x v="48"/>
    <n v="0.29032258064516131"/>
    <n v="4.5"/>
    <n v="22.5"/>
    <m/>
    <m/>
    <m/>
    <m/>
    <m/>
    <m/>
    <m/>
    <n v="77.5"/>
    <n v="212572.24999999997"/>
    <x v="0"/>
    <n v="22.5"/>
    <n v="47306.44999999999"/>
    <n v="2"/>
    <n v="100"/>
    <n v="259878.69999999995"/>
    <m/>
  </r>
  <r>
    <d v="2021-02-23T00:00:00"/>
    <x v="8"/>
    <x v="2"/>
    <s v="INV2020/00000084"/>
    <s v="C00000008"/>
    <x v="14"/>
    <x v="20"/>
    <x v="8"/>
    <n v="12"/>
    <m/>
    <n v="54"/>
    <x v="25"/>
    <n v="0.1111111111111111"/>
    <n v="0.5"/>
    <n v="6"/>
    <m/>
    <m/>
    <m/>
    <m/>
    <m/>
    <m/>
    <m/>
    <n v="162"/>
    <n v="212734.24999999997"/>
    <x v="3"/>
    <n v="18"/>
    <n v="47324.44999999999"/>
    <n v="2"/>
    <n v="180"/>
    <n v="260058.69999999995"/>
    <m/>
  </r>
  <r>
    <d v="2021-02-26T00:00:00"/>
    <x v="8"/>
    <x v="2"/>
    <s v="INV2020/00000085"/>
    <s v="C00000015"/>
    <x v="15"/>
    <x v="43"/>
    <x v="39"/>
    <n v="220"/>
    <m/>
    <n v="1408"/>
    <x v="44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n v="2"/>
    <n v="1694"/>
    <n v="261752.69999999995"/>
    <m/>
  </r>
  <r>
    <d v="2021-02-26T00:00:00"/>
    <x v="8"/>
    <x v="2"/>
    <s v="INV2020/00000085"/>
    <s v="C00000015"/>
    <x v="15"/>
    <x v="26"/>
    <x v="38"/>
    <n v="30"/>
    <m/>
    <n v="186"/>
    <x v="45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n v="2"/>
    <n v="228"/>
    <n v="261980.69999999995"/>
    <m/>
  </r>
  <r>
    <d v="2021-02-26T00:00:00"/>
    <x v="8"/>
    <x v="2"/>
    <s v="INV2020/00000085"/>
    <s v="C00000015"/>
    <x v="15"/>
    <x v="4"/>
    <x v="40"/>
    <n v="5"/>
    <m/>
    <n v="80"/>
    <x v="48"/>
    <n v="0.25"/>
    <n v="4"/>
    <n v="20"/>
    <m/>
    <m/>
    <m/>
    <m/>
    <m/>
    <m/>
    <m/>
    <n v="80"/>
    <n v="214408.24999999997"/>
    <x v="0"/>
    <n v="20"/>
    <n v="47672.44999999999"/>
    <n v="2"/>
    <n v="100"/>
    <n v="262080.69999999995"/>
    <m/>
  </r>
  <r>
    <d v="2021-03-08T00:00:00"/>
    <x v="9"/>
    <x v="2"/>
    <s v="INV2020/00000086"/>
    <s v="C00000004"/>
    <x v="3"/>
    <x v="43"/>
    <x v="39"/>
    <n v="220"/>
    <m/>
    <n v="1408"/>
    <x v="0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n v="3"/>
    <n v="8976"/>
    <n v="271056.69999999995"/>
    <m/>
  </r>
  <r>
    <d v="2021-03-08T00:00:00"/>
    <x v="9"/>
    <x v="2"/>
    <s v="INV2020/00000086"/>
    <s v="C00000004"/>
    <x v="3"/>
    <x v="13"/>
    <x v="16"/>
    <n v="220"/>
    <m/>
    <n v="1111"/>
    <x v="0"/>
    <n v="0.34653465346534656"/>
    <n v="1.75"/>
    <n v="385"/>
    <m/>
    <m/>
    <m/>
    <m/>
    <m/>
    <m/>
    <m/>
    <n v="1111"/>
    <n v="223967.24999999997"/>
    <x v="0"/>
    <n v="385"/>
    <n v="48585.44999999999"/>
    <n v="3"/>
    <n v="1496"/>
    <n v="272552.69999999995"/>
    <m/>
  </r>
  <r>
    <d v="2021-03-08T00:00:00"/>
    <x v="9"/>
    <x v="2"/>
    <s v="INV2020/00000086"/>
    <s v="C00000004"/>
    <x v="3"/>
    <x v="10"/>
    <x v="1"/>
    <n v="54"/>
    <m/>
    <n v="253.8"/>
    <x v="21"/>
    <n v="0.42553191489361702"/>
    <n v="2"/>
    <n v="108"/>
    <m/>
    <m/>
    <m/>
    <m/>
    <m/>
    <m/>
    <m/>
    <n v="1776.6000000000001"/>
    <n v="225743.84999999998"/>
    <x v="9"/>
    <n v="756"/>
    <n v="49341.44999999999"/>
    <n v="3"/>
    <n v="2532.6000000000004"/>
    <n v="275085.3"/>
    <m/>
  </r>
  <r>
    <d v="2021-03-08T00:00:00"/>
    <x v="9"/>
    <x v="2"/>
    <s v="INV2020/00000086"/>
    <s v="C00000004"/>
    <x v="3"/>
    <x v="16"/>
    <x v="1"/>
    <n v="54"/>
    <m/>
    <n v="253.8"/>
    <x v="21"/>
    <n v="0.42553191489361702"/>
    <n v="2"/>
    <n v="108"/>
    <m/>
    <m/>
    <m/>
    <m/>
    <m/>
    <m/>
    <m/>
    <n v="1269"/>
    <n v="227012.84999999998"/>
    <x v="6"/>
    <n v="540"/>
    <n v="49881.44999999999"/>
    <n v="3"/>
    <n v="1809"/>
    <n v="276894.3"/>
    <m/>
  </r>
  <r>
    <d v="2021-03-10T00:00:00"/>
    <x v="9"/>
    <x v="2"/>
    <s v="INV00000087"/>
    <s v="C00000016"/>
    <x v="16"/>
    <x v="43"/>
    <x v="39"/>
    <n v="220"/>
    <m/>
    <n v="1408"/>
    <x v="49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n v="3"/>
    <n v="3058"/>
    <n v="279952.3"/>
    <m/>
  </r>
  <r>
    <d v="2021-03-10T00:00:00"/>
    <x v="9"/>
    <x v="2"/>
    <s v="INV00000087"/>
    <s v="C00000016"/>
    <x v="16"/>
    <x v="15"/>
    <x v="27"/>
    <n v="220"/>
    <m/>
    <n v="1452"/>
    <x v="49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n v="3"/>
    <n v="3058"/>
    <n v="283010.3"/>
    <m/>
  </r>
  <r>
    <d v="2021-03-10T00:00:00"/>
    <x v="9"/>
    <x v="2"/>
    <s v="INV00000087"/>
    <s v="C00000016"/>
    <x v="16"/>
    <x v="45"/>
    <x v="7"/>
    <n v="225"/>
    <m/>
    <n v="1181.25"/>
    <x v="49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n v="3"/>
    <n v="4691.25"/>
    <n v="287701.55"/>
    <m/>
  </r>
  <r>
    <d v="2021-03-11T00:00:00"/>
    <x v="9"/>
    <x v="2"/>
    <s v="INV00000088"/>
    <s v="C00000009"/>
    <x v="8"/>
    <x v="43"/>
    <x v="39"/>
    <n v="220"/>
    <m/>
    <n v="1408"/>
    <x v="6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n v="3"/>
    <n v="3212"/>
    <n v="290913.55"/>
    <m/>
  </r>
  <r>
    <d v="2021-03-11T00:00:00"/>
    <x v="9"/>
    <x v="2"/>
    <s v="INV00000088"/>
    <s v="C00000009"/>
    <x v="8"/>
    <x v="13"/>
    <x v="16"/>
    <n v="220"/>
    <m/>
    <n v="1111"/>
    <x v="6"/>
    <n v="0.44554455445544555"/>
    <n v="2.25"/>
    <n v="495"/>
    <m/>
    <m/>
    <m/>
    <m/>
    <m/>
    <m/>
    <m/>
    <n v="1111"/>
    <n v="240203.59999999998"/>
    <x v="0"/>
    <n v="495"/>
    <n v="52315.94999999999"/>
    <n v="3"/>
    <n v="1606"/>
    <n v="292519.55"/>
    <m/>
  </r>
  <r>
    <d v="2021-03-11T00:00:00"/>
    <x v="9"/>
    <x v="2"/>
    <s v="INV00000088"/>
    <s v="C00000009"/>
    <x v="8"/>
    <x v="10"/>
    <x v="1"/>
    <n v="54"/>
    <m/>
    <n v="253.8"/>
    <x v="45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n v="3"/>
    <n v="820.8"/>
    <n v="293340.34999999998"/>
    <m/>
  </r>
  <r>
    <d v="2021-03-11T00:00:00"/>
    <x v="9"/>
    <x v="2"/>
    <s v="INV00000088"/>
    <s v="C00000009"/>
    <x v="8"/>
    <x v="16"/>
    <x v="1"/>
    <n v="54"/>
    <m/>
    <n v="253.8"/>
    <x v="45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n v="3"/>
    <n v="820.8"/>
    <n v="294161.14999999997"/>
    <m/>
  </r>
  <r>
    <d v="2021-03-31T00:00:00"/>
    <x v="9"/>
    <x v="2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4"/>
    <x v="40"/>
    <n v="5"/>
    <m/>
    <n v="80"/>
    <x v="48"/>
    <n v="0.25"/>
    <n v="4"/>
    <n v="20"/>
    <m/>
    <m/>
    <m/>
    <m/>
    <m/>
    <m/>
    <m/>
    <n v="0"/>
    <n v="241218.8"/>
    <x v="3"/>
    <n v="0"/>
    <n v="52942.349999999984"/>
    <n v="3"/>
    <n v="0"/>
    <n v="294161.14999999997"/>
    <m/>
  </r>
  <r>
    <d v="2021-03-31T00:00:00"/>
    <x v="9"/>
    <x v="2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0"/>
    <n v="241218.8"/>
    <x v="3"/>
    <n v="0"/>
    <n v="52942.349999999984"/>
    <n v="3"/>
    <n v="0"/>
    <n v="294161.14999999997"/>
    <m/>
  </r>
  <r>
    <d v="2021-03-31T00:00:00"/>
    <x v="9"/>
    <x v="2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0"/>
    <n v="241218.8"/>
    <x v="5"/>
    <n v="0"/>
    <n v="52942.349999999984"/>
    <n v="3"/>
    <n v="0"/>
    <n v="294161.14999999997"/>
    <m/>
  </r>
  <r>
    <d v="2021-03-31T00:00:00"/>
    <x v="9"/>
    <x v="2"/>
    <s v="INV00000089"/>
    <s v="C00000013"/>
    <x v="12"/>
    <x v="47"/>
    <x v="43"/>
    <n v="1"/>
    <m/>
    <n v="50"/>
    <x v="52"/>
    <n v="0.36"/>
    <n v="18"/>
    <n v="18"/>
    <m/>
    <m/>
    <m/>
    <m/>
    <m/>
    <m/>
    <m/>
    <n v="0"/>
    <n v="241218.8"/>
    <x v="0"/>
    <n v="0"/>
    <n v="52942.349999999984"/>
    <n v="3"/>
    <n v="0"/>
    <n v="294161.14999999997"/>
    <m/>
  </r>
  <r>
    <d v="2021-03-31T00:00:00"/>
    <x v="9"/>
    <x v="2"/>
    <s v="INV00000089"/>
    <s v="C00000013"/>
    <x v="12"/>
    <x v="48"/>
    <x v="43"/>
    <n v="1"/>
    <m/>
    <n v="50"/>
    <x v="53"/>
    <n v="0.3"/>
    <n v="15"/>
    <n v="15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0"/>
    <n v="241218.8"/>
    <x v="0"/>
    <n v="0"/>
    <n v="52942.349999999984"/>
    <n v="3"/>
    <n v="0"/>
    <n v="294161.14999999997"/>
    <m/>
  </r>
  <r>
    <d v="2021-03-31T00:00:00"/>
    <x v="9"/>
    <x v="2"/>
    <s v="INV00000089"/>
    <s v="C00000013"/>
    <x v="12"/>
    <x v="50"/>
    <x v="45"/>
    <n v="1"/>
    <m/>
    <n v="42"/>
    <x v="55"/>
    <n v="0.42857142857142855"/>
    <n v="18"/>
    <n v="18"/>
    <m/>
    <m/>
    <m/>
    <m/>
    <m/>
    <m/>
    <m/>
    <n v="0"/>
    <n v="241218.8"/>
    <x v="0"/>
    <n v="0"/>
    <n v="52942.349999999984"/>
    <n v="3"/>
    <n v="0"/>
    <n v="294161.14999999997"/>
    <m/>
  </r>
  <r>
    <d v="2021-03-31T00:00:00"/>
    <x v="9"/>
    <x v="2"/>
    <s v="INV00000089"/>
    <s v="C00000013"/>
    <x v="12"/>
    <x v="32"/>
    <x v="31"/>
    <n v="5"/>
    <m/>
    <n v="110"/>
    <x v="28"/>
    <n v="0.18181818181818182"/>
    <n v="4"/>
    <n v="20"/>
    <m/>
    <m/>
    <m/>
    <m/>
    <m/>
    <m/>
    <m/>
    <n v="0"/>
    <n v="241218.8"/>
    <x v="2"/>
    <n v="0"/>
    <n v="52942.349999999984"/>
    <n v="3"/>
    <n v="0"/>
    <n v="294161.14999999997"/>
    <m/>
  </r>
  <r>
    <d v="2021-03-23T00:00:00"/>
    <x v="9"/>
    <x v="2"/>
    <s v="INV00000090"/>
    <s v="C00000004"/>
    <x v="3"/>
    <x v="43"/>
    <x v="39"/>
    <n v="220"/>
    <m/>
    <n v="1408"/>
    <x v="31"/>
    <n v="0.15625"/>
    <n v="1"/>
    <n v="220"/>
    <m/>
    <m/>
    <m/>
    <m/>
    <m/>
    <m/>
    <m/>
    <n v="7040"/>
    <n v="248258.8"/>
    <x v="6"/>
    <n v="1100"/>
    <n v="54042.349999999984"/>
    <n v="3"/>
    <n v="8140"/>
    <n v="302301.14999999997"/>
    <m/>
  </r>
  <r>
    <d v="2021-03-23T00:00:00"/>
    <x v="9"/>
    <x v="2"/>
    <s v="INV00000090"/>
    <s v="C00000004"/>
    <x v="3"/>
    <x v="10"/>
    <x v="1"/>
    <n v="54"/>
    <m/>
    <n v="253.8"/>
    <x v="45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n v="3"/>
    <n v="1641.6"/>
    <n v="303942.75"/>
    <m/>
  </r>
  <r>
    <d v="2021-03-23T00:00:00"/>
    <x v="9"/>
    <x v="2"/>
    <s v="INV00000090"/>
    <s v="C00000004"/>
    <x v="3"/>
    <x v="16"/>
    <x v="1"/>
    <n v="54"/>
    <m/>
    <n v="253.8"/>
    <x v="45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n v="3"/>
    <n v="1641.6"/>
    <n v="305584.34999999998"/>
    <m/>
  </r>
  <r>
    <d v="2021-03-23T00:00:00"/>
    <x v="9"/>
    <x v="2"/>
    <s v="INV00000090"/>
    <s v="C00000004"/>
    <x v="3"/>
    <x v="4"/>
    <x v="40"/>
    <n v="5"/>
    <m/>
    <n v="80"/>
    <x v="35"/>
    <n v="0.1875"/>
    <n v="3"/>
    <n v="15"/>
    <m/>
    <m/>
    <m/>
    <m/>
    <m/>
    <m/>
    <m/>
    <n v="320"/>
    <n v="250609.2"/>
    <x v="5"/>
    <n v="60"/>
    <n v="55355.149999999987"/>
    <n v="3"/>
    <n v="380"/>
    <n v="305964.34999999998"/>
    <m/>
  </r>
  <r>
    <d v="2021-03-24T00:00:00"/>
    <x v="9"/>
    <x v="2"/>
    <s v="INV00000091"/>
    <s v="C00000009"/>
    <x v="8"/>
    <x v="41"/>
    <x v="24"/>
    <n v="1"/>
    <m/>
    <n v="28"/>
    <x v="24"/>
    <n v="0.6071428571428571"/>
    <n v="17"/>
    <n v="17"/>
    <m/>
    <m/>
    <m/>
    <m/>
    <m/>
    <m/>
    <m/>
    <n v="56"/>
    <n v="250665.2"/>
    <x v="2"/>
    <n v="34"/>
    <n v="55389.149999999987"/>
    <n v="3"/>
    <n v="90"/>
    <n v="306054.34999999998"/>
    <m/>
  </r>
  <r>
    <d v="2021-03-24T00:00:00"/>
    <x v="9"/>
    <x v="2"/>
    <s v="INV00000092"/>
    <s v="C00000010"/>
    <x v="9"/>
    <x v="51"/>
    <x v="39"/>
    <n v="220"/>
    <m/>
    <n v="1408"/>
    <x v="34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n v="3"/>
    <n v="8250"/>
    <n v="314304.34999999998"/>
    <m/>
  </r>
  <r>
    <d v="2021-03-24T00:00:00"/>
    <x v="9"/>
    <x v="2"/>
    <s v="INV00000092"/>
    <s v="C00000010"/>
    <x v="9"/>
    <x v="27"/>
    <x v="1"/>
    <n v="30"/>
    <m/>
    <n v="141"/>
    <x v="32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n v="3"/>
    <n v="1170"/>
    <n v="315474.34999999998"/>
    <m/>
  </r>
  <r>
    <d v="2021-03-24T00:00:00"/>
    <x v="9"/>
    <x v="2"/>
    <s v="INV0000009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n v="3"/>
    <n v="275"/>
    <n v="315749.34999999998"/>
    <m/>
  </r>
  <r>
    <d v="2021-03-24T00:00:00"/>
    <x v="9"/>
    <x v="2"/>
    <s v="INV00000092"/>
    <s v="C00000010"/>
    <x v="9"/>
    <x v="4"/>
    <x v="40"/>
    <n v="5"/>
    <m/>
    <n v="80"/>
    <x v="35"/>
    <n v="0.1875"/>
    <n v="3"/>
    <n v="15"/>
    <m/>
    <m/>
    <m/>
    <m/>
    <m/>
    <m/>
    <m/>
    <n v="320"/>
    <n v="258880.2"/>
    <x v="5"/>
    <n v="60"/>
    <n v="57249.149999999987"/>
    <n v="3"/>
    <n v="380"/>
    <n v="316129.34999999998"/>
    <m/>
  </r>
  <r>
    <d v="2021-03-25T00:00:00"/>
    <x v="9"/>
    <x v="2"/>
    <s v="INV00000093"/>
    <s v="C00000014"/>
    <x v="13"/>
    <x v="5"/>
    <x v="42"/>
    <n v="20"/>
    <m/>
    <n v="210"/>
    <x v="2"/>
    <n v="0.14285714285714285"/>
    <n v="1.5"/>
    <n v="30"/>
    <m/>
    <m/>
    <m/>
    <m/>
    <m/>
    <m/>
    <m/>
    <n v="210"/>
    <n v="259090.2"/>
    <x v="0"/>
    <n v="30"/>
    <n v="57279.149999999987"/>
    <n v="3"/>
    <n v="240"/>
    <n v="316369.34999999998"/>
    <m/>
  </r>
  <r>
    <d v="2021-03-30T00:00:00"/>
    <x v="9"/>
    <x v="2"/>
    <s v="INV00000094"/>
    <s v="C00000004"/>
    <x v="3"/>
    <x v="52"/>
    <x v="47"/>
    <n v="225"/>
    <m/>
    <n v="1620"/>
    <x v="32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n v="3"/>
    <n v="3510"/>
    <n v="319879.34999999998"/>
    <m/>
  </r>
  <r>
    <d v="2021-04-01T00:00:00"/>
    <x v="10"/>
    <x v="2"/>
    <s v="INV00000095"/>
    <s v="C00000003"/>
    <x v="2"/>
    <x v="15"/>
    <x v="39"/>
    <n v="220"/>
    <m/>
    <n v="1408"/>
    <x v="56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n v="4"/>
    <n v="5411.9999999999991"/>
    <n v="325291.34999999998"/>
    <m/>
  </r>
  <r>
    <d v="2021-04-01T00:00:00"/>
    <x v="10"/>
    <x v="2"/>
    <s v="INV00000095"/>
    <s v="C00000003"/>
    <x v="2"/>
    <x v="16"/>
    <x v="48"/>
    <n v="54"/>
    <m/>
    <n v="394.2"/>
    <x v="50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n v="4"/>
    <n v="459"/>
    <n v="325750.35000000003"/>
    <m/>
  </r>
  <r>
    <d v="2021-04-01T00:00:00"/>
    <x v="10"/>
    <x v="2"/>
    <s v="INV00000095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267098.40000000002"/>
    <x v="6"/>
    <n v="100"/>
    <n v="58901.94999999999"/>
    <n v="4"/>
    <n v="250"/>
    <n v="326000.35000000003"/>
    <m/>
  </r>
  <r>
    <d v="2021-04-01T00:00:00"/>
    <x v="10"/>
    <x v="2"/>
    <s v="INV00000095"/>
    <s v="C00000003"/>
    <x v="2"/>
    <x v="4"/>
    <x v="40"/>
    <n v="5"/>
    <m/>
    <n v="80"/>
    <x v="48"/>
    <n v="0.25"/>
    <n v="4"/>
    <n v="20"/>
    <m/>
    <m/>
    <m/>
    <m/>
    <m/>
    <m/>
    <m/>
    <n v="400"/>
    <n v="267498.40000000002"/>
    <x v="6"/>
    <n v="100"/>
    <n v="59001.94999999999"/>
    <n v="4"/>
    <n v="500"/>
    <n v="326500.35000000003"/>
    <m/>
  </r>
  <r>
    <d v="2021-04-01T00:00:00"/>
    <x v="10"/>
    <x v="2"/>
    <s v="INV0000009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267554.40000000002"/>
    <x v="2"/>
    <n v="34"/>
    <n v="59035.94999999999"/>
    <n v="4"/>
    <n v="90"/>
    <n v="326590.35000000003"/>
    <m/>
  </r>
  <r>
    <d v="2021-04-08T00:00:00"/>
    <x v="10"/>
    <x v="2"/>
    <s v="INV00000097"/>
    <s v="C00000015"/>
    <x v="15"/>
    <x v="43"/>
    <x v="36"/>
    <n v="220"/>
    <m/>
    <n v="1650"/>
    <x v="50"/>
    <n v="0.13333333333333333"/>
    <n v="1"/>
    <n v="220"/>
    <m/>
    <m/>
    <m/>
    <m/>
    <m/>
    <m/>
    <m/>
    <n v="1650"/>
    <n v="269204.40000000002"/>
    <x v="0"/>
    <n v="220"/>
    <n v="59255.94999999999"/>
    <n v="4"/>
    <n v="1870"/>
    <n v="328460.35000000003"/>
    <m/>
  </r>
  <r>
    <d v="2021-04-08T00:00:00"/>
    <x v="10"/>
    <x v="2"/>
    <s v="INV00000097"/>
    <s v="C00000015"/>
    <x v="15"/>
    <x v="26"/>
    <x v="38"/>
    <n v="30"/>
    <m/>
    <n v="186"/>
    <x v="50"/>
    <n v="0.37096774193548382"/>
    <n v="2.2999999999999998"/>
    <n v="69"/>
    <m/>
    <m/>
    <m/>
    <m/>
    <m/>
    <m/>
    <m/>
    <n v="186"/>
    <n v="269390.40000000002"/>
    <x v="0"/>
    <n v="69"/>
    <n v="59324.94999999999"/>
    <n v="4"/>
    <n v="255"/>
    <n v="328715.35000000003"/>
    <m/>
  </r>
  <r>
    <d v="2021-04-08T00:00:00"/>
    <x v="10"/>
    <x v="2"/>
    <s v="INV00000097"/>
    <s v="C00000015"/>
    <x v="15"/>
    <x v="4"/>
    <x v="40"/>
    <n v="5"/>
    <m/>
    <n v="80"/>
    <x v="48"/>
    <n v="0.25"/>
    <n v="4"/>
    <n v="20"/>
    <m/>
    <m/>
    <m/>
    <m/>
    <m/>
    <m/>
    <m/>
    <n v="80"/>
    <n v="269470.40000000002"/>
    <x v="0"/>
    <n v="20"/>
    <n v="59344.94999999999"/>
    <n v="4"/>
    <n v="100"/>
    <n v="328815.35000000003"/>
    <m/>
  </r>
  <r>
    <d v="2021-04-08T00:00:00"/>
    <x v="10"/>
    <x v="2"/>
    <s v="INV0000009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n v="4"/>
    <n v="8690"/>
    <n v="337505.35000000003"/>
    <m/>
  </r>
  <r>
    <d v="2021-04-08T00:00:00"/>
    <x v="10"/>
    <x v="2"/>
    <s v="INV00000098"/>
    <s v="C00000010"/>
    <x v="9"/>
    <x v="1"/>
    <x v="1"/>
    <n v="37"/>
    <m/>
    <n v="173.9"/>
    <x v="32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n v="4"/>
    <n v="1731.6"/>
    <n v="339236.95"/>
    <m/>
  </r>
  <r>
    <d v="2021-04-08T00:00:00"/>
    <x v="10"/>
    <x v="2"/>
    <s v="INV00000098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n v="4"/>
    <n v="550"/>
    <n v="339786.95"/>
    <m/>
  </r>
  <r>
    <d v="2021-04-08T00:00:00"/>
    <x v="10"/>
    <x v="2"/>
    <s v="INV00000098"/>
    <s v="C00000010"/>
    <x v="9"/>
    <x v="4"/>
    <x v="40"/>
    <n v="5"/>
    <m/>
    <n v="80"/>
    <x v="35"/>
    <n v="0.1875"/>
    <n v="3"/>
    <n v="15"/>
    <m/>
    <m/>
    <m/>
    <m/>
    <m/>
    <m/>
    <m/>
    <n v="160"/>
    <n v="279223.80000000005"/>
    <x v="2"/>
    <n v="30"/>
    <n v="60753.149999999987"/>
    <n v="4"/>
    <n v="190"/>
    <n v="339976.95"/>
    <m/>
  </r>
  <r>
    <d v="2021-04-08T00:00:00"/>
    <x v="10"/>
    <x v="2"/>
    <s v="INV00000098"/>
    <s v="C00000010"/>
    <x v="9"/>
    <x v="53"/>
    <x v="35"/>
    <n v="10"/>
    <m/>
    <n v="290"/>
    <x v="39"/>
    <n v="0.2413793103448276"/>
    <n v="7"/>
    <n v="70"/>
    <m/>
    <m/>
    <m/>
    <m/>
    <m/>
    <m/>
    <m/>
    <n v="580"/>
    <n v="279803.80000000005"/>
    <x v="2"/>
    <n v="140"/>
    <n v="60893.149999999987"/>
    <n v="4"/>
    <n v="720"/>
    <n v="340696.95"/>
    <m/>
  </r>
  <r>
    <d v="2021-04-08T00:00:00"/>
    <x v="10"/>
    <x v="2"/>
    <s v="INV00000098"/>
    <s v="C00000010"/>
    <x v="9"/>
    <x v="54"/>
    <x v="45"/>
    <n v="1"/>
    <m/>
    <n v="42"/>
    <x v="58"/>
    <n v="0.30952380952380953"/>
    <n v="13"/>
    <n v="13"/>
    <m/>
    <m/>
    <m/>
    <m/>
    <m/>
    <m/>
    <m/>
    <n v="168"/>
    <n v="279971.80000000005"/>
    <x v="5"/>
    <n v="52"/>
    <n v="60945.149999999987"/>
    <n v="4"/>
    <n v="220"/>
    <n v="340916.95"/>
    <m/>
  </r>
  <r>
    <d v="2021-04-09T00:00:00"/>
    <x v="10"/>
    <x v="2"/>
    <s v="INV00000099"/>
    <s v="C00000001"/>
    <x v="0"/>
    <x v="55"/>
    <x v="49"/>
    <n v="20"/>
    <m/>
    <n v="230"/>
    <x v="59"/>
    <n v="0.13043478260869565"/>
    <n v="1.5"/>
    <n v="30"/>
    <m/>
    <m/>
    <m/>
    <m/>
    <m/>
    <m/>
    <m/>
    <n v="460"/>
    <n v="280431.80000000005"/>
    <x v="2"/>
    <n v="60"/>
    <n v="61005.149999999987"/>
    <n v="4"/>
    <n v="520"/>
    <n v="341436.95"/>
    <m/>
  </r>
  <r>
    <d v="2021-04-27T00:00:00"/>
    <x v="10"/>
    <x v="2"/>
    <s v="INV00000100"/>
    <s v="C00000009"/>
    <x v="8"/>
    <x v="43"/>
    <x v="36"/>
    <n v="220"/>
    <m/>
    <n v="1650"/>
    <x v="57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n v="4"/>
    <n v="3476"/>
    <n v="344912.95"/>
    <m/>
  </r>
  <r>
    <d v="2021-04-27T00:00:00"/>
    <x v="10"/>
    <x v="2"/>
    <s v="INV00000100"/>
    <s v="C00000009"/>
    <x v="8"/>
    <x v="56"/>
    <x v="50"/>
    <n v="220"/>
    <m/>
    <n v="1672"/>
    <x v="57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n v="4"/>
    <n v="1738.0000000000002"/>
    <n v="346650.95"/>
    <m/>
  </r>
  <r>
    <d v="2021-04-27T00:00:00"/>
    <x v="10"/>
    <x v="2"/>
    <s v="INV00000100"/>
    <s v="C00000009"/>
    <x v="8"/>
    <x v="57"/>
    <x v="36"/>
    <n v="54"/>
    <m/>
    <n v="405"/>
    <x v="60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n v="4"/>
    <n v="2268"/>
    <n v="348918.95"/>
    <m/>
  </r>
  <r>
    <d v="2021-04-29T00:00:00"/>
    <x v="10"/>
    <x v="2"/>
    <s v="INV00000102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n v="4"/>
    <n v="8690"/>
    <n v="357608.95"/>
    <m/>
  </r>
  <r>
    <d v="2021-04-29T00:00:00"/>
    <x v="10"/>
    <x v="2"/>
    <s v="INV00000102"/>
    <s v="C00000010"/>
    <x v="9"/>
    <x v="27"/>
    <x v="38"/>
    <n v="30"/>
    <m/>
    <n v="186"/>
    <x v="56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n v="4"/>
    <n v="1230"/>
    <n v="358838.95"/>
    <m/>
  </r>
  <r>
    <d v="2021-04-29T00:00:00"/>
    <x v="10"/>
    <x v="2"/>
    <s v="INV0000010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n v="4"/>
    <n v="550"/>
    <n v="359388.95"/>
    <m/>
  </r>
  <r>
    <d v="2021-04-29T00:00:00"/>
    <x v="10"/>
    <x v="2"/>
    <s v="INV00000102"/>
    <s v="C00000010"/>
    <x v="9"/>
    <x v="4"/>
    <x v="40"/>
    <n v="5"/>
    <m/>
    <n v="80"/>
    <x v="35"/>
    <n v="0.1875"/>
    <n v="3"/>
    <n v="15"/>
    <m/>
    <m/>
    <m/>
    <m/>
    <m/>
    <m/>
    <m/>
    <n v="320"/>
    <n v="297228.80000000005"/>
    <x v="5"/>
    <n v="60"/>
    <n v="62540.149999999987"/>
    <n v="4"/>
    <n v="380"/>
    <n v="359768.95"/>
    <m/>
  </r>
  <r>
    <d v="2021-04-29T00:00:00"/>
    <x v="10"/>
    <x v="2"/>
    <s v="INV00000102"/>
    <s v="C00000010"/>
    <x v="9"/>
    <x v="53"/>
    <x v="35"/>
    <n v="10"/>
    <m/>
    <n v="290"/>
    <x v="39"/>
    <n v="0.2413793103448276"/>
    <n v="7"/>
    <n v="70"/>
    <m/>
    <m/>
    <m/>
    <m/>
    <m/>
    <m/>
    <m/>
    <n v="290"/>
    <n v="297518.80000000005"/>
    <x v="0"/>
    <n v="70"/>
    <n v="62610.149999999987"/>
    <n v="4"/>
    <n v="360"/>
    <n v="360128.95"/>
    <m/>
  </r>
  <r>
    <d v="2021-04-29T00:00:00"/>
    <x v="10"/>
    <x v="2"/>
    <s v="INV00000102"/>
    <s v="C00000010"/>
    <x v="9"/>
    <x v="58"/>
    <x v="51"/>
    <n v="15"/>
    <m/>
    <n v="319.99950000000001"/>
    <x v="20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n v="4"/>
    <n v="375"/>
    <n v="360503.95"/>
    <m/>
  </r>
  <r>
    <d v="2021-05-03T00:00:00"/>
    <x v="11"/>
    <x v="2"/>
    <s v="INV00000101"/>
    <s v="C00000004"/>
    <x v="3"/>
    <x v="43"/>
    <x v="36"/>
    <n v="220"/>
    <m/>
    <n v="1650"/>
    <x v="57"/>
    <n v="5.3333333333333378E-2"/>
    <n v="0.40000000000000036"/>
    <n v="88.000000000000085"/>
    <m/>
    <m/>
    <m/>
    <m/>
    <m/>
    <m/>
    <m/>
    <n v="8250"/>
    <n v="306088.79950000002"/>
    <x v="6"/>
    <n v="440.00000000000045"/>
    <n v="63105.150499999989"/>
    <n v="5"/>
    <n v="8690"/>
    <n v="369193.95"/>
    <m/>
  </r>
  <r>
    <d v="2021-05-03T00:00:00"/>
    <x v="11"/>
    <x v="2"/>
    <s v="INV00000101"/>
    <s v="C00000004"/>
    <x v="3"/>
    <x v="56"/>
    <x v="50"/>
    <n v="220"/>
    <m/>
    <n v="1672"/>
    <x v="32"/>
    <n v="2.6315789473684237E-2"/>
    <n v="0.20000000000000018"/>
    <n v="44.000000000000043"/>
    <m/>
    <m/>
    <m/>
    <m/>
    <m/>
    <m/>
    <m/>
    <n v="1672"/>
    <n v="307760.79950000002"/>
    <x v="0"/>
    <n v="44.000000000000043"/>
    <n v="63149.150499999989"/>
    <n v="5"/>
    <n v="1716"/>
    <n v="370909.95"/>
    <m/>
  </r>
  <r>
    <d v="2021-05-03T00:00:00"/>
    <x v="11"/>
    <x v="2"/>
    <s v="INV00000101"/>
    <s v="C00000004"/>
    <x v="3"/>
    <x v="57"/>
    <x v="36"/>
    <n v="54"/>
    <m/>
    <n v="405"/>
    <x v="60"/>
    <n v="0.12000000000000005"/>
    <n v="0.90000000000000036"/>
    <n v="48.600000000000023"/>
    <m/>
    <m/>
    <m/>
    <m/>
    <m/>
    <m/>
    <m/>
    <n v="1620"/>
    <n v="309380.79950000002"/>
    <x v="5"/>
    <n v="194.40000000000009"/>
    <n v="63343.55049999999"/>
    <n v="5"/>
    <n v="1814.4"/>
    <n v="372724.35000000003"/>
    <m/>
  </r>
  <r>
    <d v="2021-05-03T00:00:00"/>
    <x v="11"/>
    <x v="2"/>
    <s v="INV00000101"/>
    <s v="C00000004"/>
    <x v="3"/>
    <x v="16"/>
    <x v="48"/>
    <n v="54"/>
    <m/>
    <n v="394.2"/>
    <x v="60"/>
    <n v="0.15068493150684939"/>
    <n v="1.1000000000000005"/>
    <n v="59.400000000000027"/>
    <m/>
    <m/>
    <m/>
    <m/>
    <m/>
    <m/>
    <m/>
    <n v="1576.8"/>
    <n v="310957.59950000001"/>
    <x v="5"/>
    <n v="237.60000000000011"/>
    <n v="63581.150499999989"/>
    <n v="5"/>
    <n v="1814.4"/>
    <n v="374538.75"/>
    <m/>
  </r>
  <r>
    <d v="2021-05-06T00:00:00"/>
    <x v="11"/>
    <x v="2"/>
    <s v="INV00000103"/>
    <s v="C00000005"/>
    <x v="4"/>
    <x v="15"/>
    <x v="39"/>
    <n v="220"/>
    <m/>
    <n v="1408"/>
    <x v="61"/>
    <n v="0.29687500000000006"/>
    <n v="1.9000000000000004"/>
    <n v="418.00000000000006"/>
    <m/>
    <m/>
    <m/>
    <m/>
    <m/>
    <m/>
    <m/>
    <n v="1408"/>
    <n v="312365.59950000001"/>
    <x v="0"/>
    <n v="418.00000000000006"/>
    <n v="63999.150499999989"/>
    <n v="5"/>
    <n v="1826"/>
    <n v="376364.75"/>
    <m/>
  </r>
  <r>
    <d v="2021-05-06T00:00:00"/>
    <x v="11"/>
    <x v="2"/>
    <s v="INV00000103"/>
    <s v="C00000005"/>
    <x v="4"/>
    <x v="59"/>
    <x v="45"/>
    <n v="1"/>
    <m/>
    <n v="42"/>
    <x v="22"/>
    <n v="0.19047619047619047"/>
    <n v="8"/>
    <n v="8"/>
    <m/>
    <m/>
    <m/>
    <m/>
    <m/>
    <m/>
    <m/>
    <n v="42"/>
    <n v="312407.59950000001"/>
    <x v="0"/>
    <n v="8"/>
    <n v="64007.150499999989"/>
    <n v="5"/>
    <n v="50"/>
    <n v="376414.75"/>
    <m/>
  </r>
  <r>
    <d v="2021-05-07T00:00:00"/>
    <x v="11"/>
    <x v="2"/>
    <s v="INV00000104"/>
    <s v="C00000001"/>
    <x v="0"/>
    <x v="15"/>
    <x v="39"/>
    <n v="220"/>
    <m/>
    <n v="1408"/>
    <x v="61"/>
    <n v="0.29687500000000006"/>
    <n v="1.9000000000000004"/>
    <n v="418.00000000000006"/>
    <m/>
    <m/>
    <m/>
    <m/>
    <m/>
    <m/>
    <m/>
    <n v="1408"/>
    <n v="313815.59950000001"/>
    <x v="0"/>
    <n v="418.00000000000006"/>
    <n v="64425.150499999989"/>
    <n v="5"/>
    <n v="1826"/>
    <n v="378240.75"/>
    <m/>
  </r>
  <r>
    <d v="2021-05-07T00:00:00"/>
    <x v="11"/>
    <x v="2"/>
    <s v="INV00000104"/>
    <s v="C00000001"/>
    <x v="0"/>
    <x v="26"/>
    <x v="39"/>
    <n v="30"/>
    <m/>
    <n v="192"/>
    <x v="50"/>
    <n v="0.32812499999999994"/>
    <n v="2.0999999999999996"/>
    <n v="62.999999999999986"/>
    <m/>
    <m/>
    <m/>
    <m/>
    <m/>
    <m/>
    <m/>
    <n v="768"/>
    <n v="314583.59950000001"/>
    <x v="5"/>
    <n v="251.99999999999994"/>
    <n v="64677.150499999989"/>
    <n v="5"/>
    <n v="1020"/>
    <n v="379260.75"/>
    <m/>
  </r>
  <r>
    <d v="2021-05-19T00:00:00"/>
    <x v="11"/>
    <x v="2"/>
    <s v="INV00000105"/>
    <s v="C00000005"/>
    <x v="4"/>
    <x v="15"/>
    <x v="50"/>
    <n v="220"/>
    <m/>
    <n v="1672"/>
    <x v="61"/>
    <n v="9.2105263157894884E-2"/>
    <n v="0.70000000000000107"/>
    <n v="154.00000000000023"/>
    <m/>
    <m/>
    <m/>
    <m/>
    <m/>
    <m/>
    <m/>
    <n v="1672"/>
    <n v="316255.59950000001"/>
    <x v="0"/>
    <n v="154.00000000000023"/>
    <n v="64831.150499999989"/>
    <n v="5"/>
    <n v="1826.0000000000002"/>
    <n v="381086.75"/>
    <m/>
  </r>
  <r>
    <d v="2021-05-21T00:00:00"/>
    <x v="11"/>
    <x v="2"/>
    <s v="INV00000106"/>
    <s v="C00000003"/>
    <x v="2"/>
    <x v="15"/>
    <x v="50"/>
    <n v="220"/>
    <m/>
    <n v="1672"/>
    <x v="50"/>
    <n v="0.118421052631579"/>
    <n v="0.90000000000000036"/>
    <n v="198.00000000000009"/>
    <m/>
    <m/>
    <m/>
    <m/>
    <m/>
    <m/>
    <m/>
    <n v="5016"/>
    <n v="321271.59950000001"/>
    <x v="3"/>
    <n v="594.00000000000023"/>
    <n v="65425.150499999989"/>
    <n v="5"/>
    <n v="5610"/>
    <n v="386696.75"/>
    <m/>
  </r>
  <r>
    <d v="2021-05-21T00:00:00"/>
    <x v="11"/>
    <x v="2"/>
    <s v="INV00000106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321421.59950000001"/>
    <x v="6"/>
    <n v="100"/>
    <n v="65525.150499999989"/>
    <n v="5"/>
    <n v="250"/>
    <n v="386946.75"/>
    <m/>
  </r>
  <r>
    <d v="2021-05-21T00:00:00"/>
    <x v="11"/>
    <x v="2"/>
    <s v="INV00000106"/>
    <s v="C00000003"/>
    <x v="2"/>
    <x v="4"/>
    <x v="40"/>
    <n v="5"/>
    <m/>
    <n v="80"/>
    <x v="48"/>
    <n v="0.25"/>
    <n v="4"/>
    <n v="20"/>
    <m/>
    <m/>
    <m/>
    <m/>
    <m/>
    <m/>
    <m/>
    <n v="400"/>
    <n v="321821.59950000001"/>
    <x v="6"/>
    <n v="100"/>
    <n v="65625.150499999989"/>
    <n v="5"/>
    <n v="500"/>
    <n v="387446.75"/>
    <m/>
  </r>
  <r>
    <d v="2021-05-21T00:00:00"/>
    <x v="11"/>
    <x v="2"/>
    <s v="INV0000010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321877.59950000001"/>
    <x v="2"/>
    <n v="34"/>
    <n v="65659.150499999989"/>
    <n v="5"/>
    <n v="90"/>
    <n v="387536.75"/>
    <m/>
  </r>
  <r>
    <d v="2021-05-25T00:00:00"/>
    <x v="11"/>
    <x v="2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253.8"/>
    <n v="322131.3995"/>
    <x v="0"/>
    <n v="205.2"/>
    <n v="65864.350499999986"/>
    <n v="5"/>
    <n v="459"/>
    <n v="387995.75"/>
    <m/>
  </r>
  <r>
    <d v="2021-05-25T00:00:00"/>
    <x v="11"/>
    <x v="2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253.8"/>
    <n v="322385.19949999999"/>
    <x v="0"/>
    <n v="205.2"/>
    <n v="66069.550499999983"/>
    <n v="5"/>
    <n v="459"/>
    <n v="388454.75"/>
    <m/>
  </r>
  <r>
    <d v="2021-05-25T00:00:00"/>
    <x v="11"/>
    <x v="2"/>
    <s v="INV00000089"/>
    <s v="C00000013"/>
    <x v="12"/>
    <x v="4"/>
    <x v="40"/>
    <n v="5"/>
    <m/>
    <n v="80"/>
    <x v="48"/>
    <n v="0.25"/>
    <n v="4"/>
    <n v="20"/>
    <m/>
    <m/>
    <m/>
    <m/>
    <m/>
    <m/>
    <m/>
    <n v="80"/>
    <n v="322465.19949999999"/>
    <x v="0"/>
    <n v="20"/>
    <n v="66089.550499999983"/>
    <n v="5"/>
    <n v="100"/>
    <n v="388554.75"/>
    <m/>
  </r>
  <r>
    <d v="2021-05-25T00:00:00"/>
    <x v="11"/>
    <x v="2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305"/>
    <n v="322770.19949999999"/>
    <x v="0"/>
    <n v="75"/>
    <n v="66164.550499999983"/>
    <n v="5"/>
    <n v="380"/>
    <n v="388934.75"/>
    <m/>
  </r>
  <r>
    <d v="2021-05-25T00:00:00"/>
    <x v="11"/>
    <x v="2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210"/>
    <n v="322980.19949999999"/>
    <x v="0"/>
    <n v="36.000000000000014"/>
    <n v="66200.550499999983"/>
    <n v="5"/>
    <n v="246"/>
    <n v="389180.75"/>
    <m/>
  </r>
  <r>
    <d v="2021-05-25T00:00:00"/>
    <x v="11"/>
    <x v="2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56"/>
    <n v="323036.19949999999"/>
    <x v="2"/>
    <n v="34"/>
    <n v="66234.550499999983"/>
    <n v="5"/>
    <n v="90"/>
    <n v="389270.75"/>
    <m/>
  </r>
  <r>
    <d v="2021-05-25T00:00:00"/>
    <x v="11"/>
    <x v="2"/>
    <s v="INV00000089"/>
    <s v="C00000013"/>
    <x v="12"/>
    <x v="47"/>
    <x v="43"/>
    <n v="1"/>
    <m/>
    <n v="50"/>
    <x v="52"/>
    <n v="0.36"/>
    <n v="18"/>
    <n v="18"/>
    <m/>
    <m/>
    <m/>
    <m/>
    <m/>
    <m/>
    <m/>
    <n v="50"/>
    <n v="323086.19949999999"/>
    <x v="0"/>
    <n v="18"/>
    <n v="66252.550499999983"/>
    <n v="5"/>
    <n v="68"/>
    <n v="389338.75"/>
    <m/>
  </r>
  <r>
    <d v="2021-05-25T00:00:00"/>
    <x v="11"/>
    <x v="2"/>
    <s v="INV00000089"/>
    <s v="C00000013"/>
    <x v="12"/>
    <x v="48"/>
    <x v="43"/>
    <n v="1"/>
    <m/>
    <n v="50"/>
    <x v="53"/>
    <n v="0.3"/>
    <n v="15"/>
    <n v="15"/>
    <m/>
    <m/>
    <m/>
    <m/>
    <m/>
    <m/>
    <m/>
    <n v="100"/>
    <n v="323186.19949999999"/>
    <x v="2"/>
    <n v="30"/>
    <n v="66282.550499999983"/>
    <n v="5"/>
    <n v="130"/>
    <n v="389468.75"/>
    <m/>
  </r>
  <r>
    <d v="2021-05-25T00:00:00"/>
    <x v="11"/>
    <x v="2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28.8"/>
    <n v="323214.99949999998"/>
    <x v="0"/>
    <n v="13.2"/>
    <n v="66295.75049999998"/>
    <n v="5"/>
    <n v="42"/>
    <n v="389510.74999999994"/>
    <m/>
  </r>
  <r>
    <d v="2021-05-25T00:00:00"/>
    <x v="11"/>
    <x v="2"/>
    <s v="INV00000089"/>
    <s v="C00000013"/>
    <x v="12"/>
    <x v="50"/>
    <x v="52"/>
    <n v="1"/>
    <m/>
    <n v="54"/>
    <x v="55"/>
    <n v="0.1111111111111111"/>
    <n v="6"/>
    <n v="6"/>
    <m/>
    <m/>
    <m/>
    <m/>
    <m/>
    <m/>
    <m/>
    <n v="54"/>
    <n v="323268.99949999998"/>
    <x v="0"/>
    <n v="6"/>
    <n v="66301.75049999998"/>
    <n v="5"/>
    <n v="60"/>
    <n v="389570.74999999994"/>
    <m/>
  </r>
  <r>
    <d v="2021-05-25T00:00:00"/>
    <x v="11"/>
    <x v="2"/>
    <s v="INV00000089"/>
    <s v="C00000013"/>
    <x v="12"/>
    <x v="15"/>
    <x v="50"/>
    <n v="220"/>
    <m/>
    <n v="1672"/>
    <x v="50"/>
    <n v="0.118421052631579"/>
    <n v="0.90000000000000036"/>
    <n v="198.00000000000009"/>
    <m/>
    <m/>
    <m/>
    <m/>
    <m/>
    <m/>
    <m/>
    <n v="1672"/>
    <n v="324940.99949999998"/>
    <x v="0"/>
    <n v="198.00000000000009"/>
    <n v="66499.75049999998"/>
    <n v="5"/>
    <n v="1870"/>
    <n v="391440.74999999994"/>
    <m/>
  </r>
  <r>
    <d v="2021-05-25T00:00:00"/>
    <x v="11"/>
    <x v="2"/>
    <s v="INV00000089"/>
    <s v="C00000013"/>
    <x v="12"/>
    <x v="12"/>
    <x v="46"/>
    <n v="25"/>
    <m/>
    <n v="30"/>
    <x v="19"/>
    <n v="0.83333333333333359"/>
    <n v="1.0000000000000002"/>
    <n v="25.000000000000007"/>
    <m/>
    <m/>
    <m/>
    <m/>
    <m/>
    <m/>
    <m/>
    <n v="30"/>
    <n v="324970.99949999998"/>
    <x v="0"/>
    <n v="25.000000000000007"/>
    <n v="66524.75049999998"/>
    <n v="5"/>
    <n v="55.000000000000007"/>
    <n v="391495.74999999994"/>
    <m/>
  </r>
  <r>
    <d v="2021-05-25T00:00:00"/>
    <x v="11"/>
    <x v="2"/>
    <s v="INV00000107"/>
    <s v="C00000005"/>
    <x v="4"/>
    <x v="4"/>
    <x v="40"/>
    <n v="5"/>
    <m/>
    <n v="80"/>
    <x v="48"/>
    <n v="0.25"/>
    <n v="4"/>
    <n v="20"/>
    <m/>
    <m/>
    <m/>
    <m/>
    <m/>
    <m/>
    <m/>
    <n v="80"/>
    <n v="325050.99949999998"/>
    <x v="0"/>
    <n v="20"/>
    <n v="66544.75049999998"/>
    <n v="5"/>
    <n v="100"/>
    <n v="391595.74999999994"/>
    <m/>
  </r>
  <r>
    <d v="2021-06-01T00:00:00"/>
    <x v="1"/>
    <x v="2"/>
    <s v="INV0000010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4950"/>
    <n v="330000.99949999998"/>
    <x v="3"/>
    <n v="264.00000000000023"/>
    <n v="66808.75049999998"/>
    <n v="6"/>
    <n v="5214"/>
    <n v="396809.74999999994"/>
    <m/>
  </r>
  <r>
    <d v="2021-06-01T00:00:00"/>
    <x v="1"/>
    <x v="2"/>
    <s v="INV00000108"/>
    <s v="C00000010"/>
    <x v="9"/>
    <x v="51"/>
    <x v="53"/>
    <n v="220"/>
    <m/>
    <n v="1628"/>
    <x v="57"/>
    <n v="6.7567567567567557E-2"/>
    <n v="0.5"/>
    <n v="110"/>
    <m/>
    <m/>
    <m/>
    <m/>
    <m/>
    <m/>
    <m/>
    <n v="1628"/>
    <n v="331628.99949999998"/>
    <x v="0"/>
    <n v="110"/>
    <n v="66918.75049999998"/>
    <n v="6"/>
    <n v="1738"/>
    <n v="398547.74999999994"/>
    <m/>
  </r>
  <r>
    <d v="2021-06-01T00:00:00"/>
    <x v="1"/>
    <x v="2"/>
    <s v="INV00000109"/>
    <s v="C00000011"/>
    <x v="8"/>
    <x v="60"/>
    <x v="54"/>
    <n v="60"/>
    <m/>
    <n v="462"/>
    <x v="50"/>
    <n v="0.10389610389610388"/>
    <n v="0.79999999999999982"/>
    <n v="47.999999999999986"/>
    <m/>
    <m/>
    <m/>
    <m/>
    <m/>
    <m/>
    <m/>
    <n v="1386"/>
    <n v="333014.99949999998"/>
    <x v="3"/>
    <n v="143.99999999999994"/>
    <n v="67062.75049999998"/>
    <n v="6"/>
    <n v="1530"/>
    <n v="400077.74999999994"/>
    <m/>
  </r>
  <r>
    <d v="2021-06-01T00:00:00"/>
    <x v="1"/>
    <x v="2"/>
    <s v="INV00000109"/>
    <s v="C00000011"/>
    <x v="8"/>
    <x v="61"/>
    <x v="1"/>
    <n v="54"/>
    <m/>
    <n v="253.8"/>
    <x v="50"/>
    <n v="0.80851063829787229"/>
    <n v="3.8"/>
    <n v="205.2"/>
    <m/>
    <m/>
    <m/>
    <m/>
    <m/>
    <m/>
    <m/>
    <n v="253.8"/>
    <n v="333268.79949999996"/>
    <x v="0"/>
    <n v="205.2"/>
    <n v="67267.950499999977"/>
    <n v="6"/>
    <n v="459"/>
    <n v="400536.74999999994"/>
    <m/>
  </r>
  <r>
    <d v="2021-06-01T00:00:00"/>
    <x v="1"/>
    <x v="2"/>
    <s v="INV00000109"/>
    <s v="C00000011"/>
    <x v="8"/>
    <x v="61"/>
    <x v="48"/>
    <n v="54"/>
    <m/>
    <n v="394.2"/>
    <x v="50"/>
    <n v="0.16438356164383564"/>
    <n v="1.2000000000000002"/>
    <n v="64.800000000000011"/>
    <m/>
    <m/>
    <m/>
    <m/>
    <m/>
    <m/>
    <m/>
    <n v="1576.8"/>
    <n v="334845.59949999995"/>
    <x v="5"/>
    <n v="259.20000000000005"/>
    <n v="67527.150499999974"/>
    <n v="6"/>
    <n v="1836"/>
    <n v="402372.74999999994"/>
    <m/>
  </r>
  <r>
    <d v="2021-06-01T00:00:00"/>
    <x v="1"/>
    <x v="2"/>
    <s v="INV00000110"/>
    <s v="C00000011"/>
    <x v="8"/>
    <x v="5"/>
    <x v="42"/>
    <n v="20"/>
    <m/>
    <n v="210"/>
    <x v="16"/>
    <n v="9.5238095238095233E-2"/>
    <n v="1"/>
    <n v="20"/>
    <m/>
    <m/>
    <m/>
    <m/>
    <m/>
    <m/>
    <m/>
    <n v="630"/>
    <n v="335475.59949999995"/>
    <x v="3"/>
    <n v="60"/>
    <n v="67587.150499999974"/>
    <n v="6"/>
    <n v="690"/>
    <n v="403062.74999999994"/>
    <m/>
  </r>
  <r>
    <d v="2021-06-01T00:00:00"/>
    <x v="1"/>
    <x v="2"/>
    <s v="INV00000111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335775.59949999995"/>
    <x v="7"/>
    <n v="250.00000000000006"/>
    <n v="67837.150499999974"/>
    <n v="6"/>
    <n v="550"/>
    <n v="403612.74999999994"/>
    <m/>
  </r>
  <r>
    <d v="2021-06-01T00:00:00"/>
    <x v="1"/>
    <x v="2"/>
    <s v="INV00000111"/>
    <s v="C00000010"/>
    <x v="9"/>
    <x v="4"/>
    <x v="40"/>
    <n v="5"/>
    <m/>
    <n v="80"/>
    <x v="35"/>
    <n v="0.1875"/>
    <n v="3"/>
    <n v="15"/>
    <m/>
    <m/>
    <m/>
    <m/>
    <m/>
    <m/>
    <m/>
    <n v="320"/>
    <n v="336095.59949999995"/>
    <x v="5"/>
    <n v="60"/>
    <n v="67897.150499999974"/>
    <n v="6"/>
    <n v="380"/>
    <n v="403992.74999999994"/>
    <m/>
  </r>
  <r>
    <d v="2021-09-01T00:00:00"/>
    <x v="4"/>
    <x v="2"/>
    <s v="INV00000112"/>
    <s v="C00000017"/>
    <x v="17"/>
    <x v="62"/>
    <x v="55"/>
    <n v="25"/>
    <m/>
    <n v="0"/>
    <x v="2"/>
    <e v="#DIV/0!"/>
    <n v="12"/>
    <n v="300"/>
    <m/>
    <m/>
    <m/>
    <m/>
    <m/>
    <m/>
    <m/>
    <n v="0"/>
    <n v="336095.59949999995"/>
    <x v="2"/>
    <n v="600"/>
    <n v="68497.150499999974"/>
    <n v="9"/>
    <n v="600"/>
    <n v="404592.74999999994"/>
    <m/>
  </r>
  <r>
    <d v="2021-09-01T00:00:00"/>
    <x v="4"/>
    <x v="2"/>
    <s v="INV00000112"/>
    <s v="C00000017"/>
    <x v="17"/>
    <x v="26"/>
    <x v="38"/>
    <n v="30"/>
    <m/>
    <n v="186"/>
    <x v="50"/>
    <n v="0.37096774193548382"/>
    <n v="2.2999999999999998"/>
    <n v="69"/>
    <m/>
    <m/>
    <m/>
    <m/>
    <m/>
    <m/>
    <m/>
    <n v="186"/>
    <n v="336281.59949999995"/>
    <x v="0"/>
    <n v="69"/>
    <n v="68566.150499999974"/>
    <n v="9"/>
    <n v="255"/>
    <n v="404847.74999999994"/>
    <m/>
  </r>
  <r>
    <d v="2021-09-01T00:00:00"/>
    <x v="4"/>
    <x v="2"/>
    <s v="INV00000113"/>
    <s v="C00000005"/>
    <x v="4"/>
    <x v="15"/>
    <x v="50"/>
    <n v="220"/>
    <m/>
    <n v="1672"/>
    <x v="61"/>
    <n v="9.2105263157894884E-2"/>
    <n v="0.70000000000000107"/>
    <n v="154.00000000000023"/>
    <m/>
    <m/>
    <m/>
    <m/>
    <m/>
    <m/>
    <m/>
    <n v="1672"/>
    <n v="337953.59949999995"/>
    <x v="0"/>
    <n v="154.00000000000023"/>
    <n v="68720.150499999974"/>
    <n v="9"/>
    <n v="1826.0000000000002"/>
    <n v="406673.74999999994"/>
    <m/>
  </r>
  <r>
    <d v="2021-09-01T00:00:00"/>
    <x v="4"/>
    <x v="2"/>
    <s v="INV00000114"/>
    <s v="C00000005"/>
    <x v="4"/>
    <x v="15"/>
    <x v="56"/>
    <n v="220"/>
    <m/>
    <n v="1727"/>
    <x v="61"/>
    <n v="5.732484076433135E-2"/>
    <n v="0.45000000000000107"/>
    <n v="99.000000000000227"/>
    <m/>
    <m/>
    <m/>
    <m/>
    <m/>
    <m/>
    <m/>
    <n v="1727"/>
    <n v="339680.59949999995"/>
    <x v="0"/>
    <n v="99.000000000000227"/>
    <n v="68819.150499999974"/>
    <n v="9"/>
    <n v="1826.0000000000002"/>
    <n v="408499.74999999994"/>
    <m/>
  </r>
  <r>
    <d v="2021-09-01T00:00:00"/>
    <x v="4"/>
    <x v="2"/>
    <s v="INV00000114"/>
    <s v="C00000005"/>
    <x v="4"/>
    <x v="4"/>
    <x v="40"/>
    <n v="5"/>
    <m/>
    <n v="80"/>
    <x v="48"/>
    <n v="0.25"/>
    <n v="4"/>
    <n v="20"/>
    <m/>
    <m/>
    <m/>
    <m/>
    <m/>
    <m/>
    <m/>
    <n v="80"/>
    <n v="339760.59949999995"/>
    <x v="0"/>
    <n v="20"/>
    <n v="68839.150499999974"/>
    <n v="9"/>
    <n v="100"/>
    <n v="408599.74999999994"/>
    <m/>
  </r>
  <r>
    <d v="2021-09-01T00:00:00"/>
    <x v="4"/>
    <x v="2"/>
    <s v="INV00000115"/>
    <s v="C00000004"/>
    <x v="3"/>
    <x v="60"/>
    <x v="54"/>
    <n v="60"/>
    <m/>
    <n v="462"/>
    <x v="60"/>
    <n v="9.0909090909090925E-2"/>
    <n v="0.70000000000000018"/>
    <n v="42.000000000000014"/>
    <m/>
    <m/>
    <m/>
    <m/>
    <m/>
    <m/>
    <m/>
    <n v="1848"/>
    <n v="341608.59949999995"/>
    <x v="5"/>
    <n v="168.00000000000006"/>
    <n v="69007.150499999974"/>
    <n v="9"/>
    <n v="2016"/>
    <n v="410615.74999999994"/>
    <m/>
  </r>
  <r>
    <d v="2021-09-01T00:00:00"/>
    <x v="4"/>
    <x v="2"/>
    <s v="INV00000115"/>
    <s v="C00000004"/>
    <x v="3"/>
    <x v="61"/>
    <x v="48"/>
    <n v="54"/>
    <m/>
    <n v="394.2"/>
    <x v="60"/>
    <n v="0.15068493150684939"/>
    <n v="1.1000000000000005"/>
    <n v="59.400000000000027"/>
    <m/>
    <m/>
    <m/>
    <m/>
    <m/>
    <m/>
    <m/>
    <n v="1576.8"/>
    <n v="343185.39949999994"/>
    <x v="5"/>
    <n v="237.60000000000011"/>
    <n v="69244.75049999998"/>
    <n v="9"/>
    <n v="1814.4"/>
    <n v="412430.14999999991"/>
    <m/>
  </r>
  <r>
    <d v="2021-09-01T00:00:00"/>
    <x v="4"/>
    <x v="2"/>
    <s v="INV00000116"/>
    <s v="C00000002"/>
    <x v="1"/>
    <x v="51"/>
    <x v="53"/>
    <n v="220"/>
    <m/>
    <n v="1628"/>
    <x v="32"/>
    <n v="5.4054054054053981E-2"/>
    <n v="0.39999999999999947"/>
    <n v="87.999999999999886"/>
    <m/>
    <m/>
    <m/>
    <m/>
    <m/>
    <m/>
    <m/>
    <n v="1628"/>
    <n v="344813.39949999994"/>
    <x v="0"/>
    <n v="87.999999999999886"/>
    <n v="69332.75049999998"/>
    <n v="9"/>
    <n v="1716"/>
    <n v="414146.14999999991"/>
    <m/>
  </r>
  <r>
    <d v="2021-09-01T00:00:00"/>
    <x v="4"/>
    <x v="2"/>
    <s v="INV00000116"/>
    <s v="C00000002"/>
    <x v="1"/>
    <x v="51"/>
    <x v="36"/>
    <n v="220"/>
    <m/>
    <n v="1650"/>
    <x v="32"/>
    <n v="3.9999999999999973E-2"/>
    <n v="0.29999999999999982"/>
    <n v="65.999999999999957"/>
    <m/>
    <m/>
    <m/>
    <m/>
    <m/>
    <m/>
    <m/>
    <n v="1650"/>
    <n v="346463.39949999994"/>
    <x v="0"/>
    <n v="65.999999999999957"/>
    <n v="69398.75049999998"/>
    <n v="9"/>
    <n v="1716"/>
    <n v="415862.14999999991"/>
    <m/>
  </r>
  <r>
    <d v="2021-09-14T00:00:00"/>
    <x v="4"/>
    <x v="2"/>
    <s v="INV00000117"/>
    <s v="C00000003"/>
    <x v="2"/>
    <x v="15"/>
    <x v="56"/>
    <n v="220"/>
    <m/>
    <n v="1727"/>
    <x v="50"/>
    <n v="8.2802547770700688E-2"/>
    <n v="0.65000000000000036"/>
    <n v="143.00000000000009"/>
    <m/>
    <m/>
    <m/>
    <m/>
    <m/>
    <m/>
    <m/>
    <n v="5181"/>
    <n v="351644.39949999994"/>
    <x v="3"/>
    <n v="429.00000000000023"/>
    <n v="69827.75049999998"/>
    <n v="9"/>
    <n v="5610"/>
    <n v="421472.14999999991"/>
    <m/>
  </r>
  <r>
    <d v="2021-09-14T00:00:00"/>
    <x v="4"/>
    <x v="2"/>
    <s v="INV00000117"/>
    <s v="C00000003"/>
    <x v="2"/>
    <x v="12"/>
    <x v="46"/>
    <n v="25"/>
    <m/>
    <n v="30"/>
    <x v="18"/>
    <n v="0.66666666666666674"/>
    <n v="0.8"/>
    <n v="20"/>
    <m/>
    <m/>
    <m/>
    <m/>
    <m/>
    <m/>
    <m/>
    <n v="120"/>
    <n v="351764.39949999994"/>
    <x v="5"/>
    <n v="80"/>
    <n v="69907.75049999998"/>
    <n v="9"/>
    <n v="200"/>
    <n v="421672.14999999991"/>
    <m/>
  </r>
  <r>
    <d v="2021-09-14T00:00:00"/>
    <x v="4"/>
    <x v="2"/>
    <s v="INV00000117"/>
    <s v="C00000003"/>
    <x v="2"/>
    <x v="4"/>
    <x v="40"/>
    <n v="5"/>
    <m/>
    <n v="80"/>
    <x v="48"/>
    <n v="0.25"/>
    <n v="4"/>
    <n v="20"/>
    <m/>
    <m/>
    <m/>
    <m/>
    <m/>
    <m/>
    <m/>
    <n v="480"/>
    <n v="352244.39949999994"/>
    <x v="1"/>
    <n v="120"/>
    <n v="70027.75049999998"/>
    <n v="9"/>
    <n v="600"/>
    <n v="422272.14999999991"/>
    <m/>
  </r>
  <r>
    <d v="2021-09-14T00:00:00"/>
    <x v="4"/>
    <x v="2"/>
    <s v="INV00000117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352272.39949999994"/>
    <x v="0"/>
    <n v="17"/>
    <n v="70044.75049999998"/>
    <n v="9"/>
    <n v="45"/>
    <n v="422317.14999999991"/>
    <m/>
  </r>
  <r>
    <d v="2021-09-14T00:00:00"/>
    <x v="4"/>
    <x v="2"/>
    <s v="INV00000117"/>
    <s v="C00000003"/>
    <x v="2"/>
    <x v="16"/>
    <x v="48"/>
    <n v="54"/>
    <m/>
    <n v="394.2"/>
    <x v="50"/>
    <n v="0.16438356164383564"/>
    <n v="1.2000000000000002"/>
    <n v="64.800000000000011"/>
    <m/>
    <m/>
    <m/>
    <m/>
    <m/>
    <m/>
    <m/>
    <n v="394.2"/>
    <n v="352666.59949999995"/>
    <x v="0"/>
    <n v="64.800000000000011"/>
    <n v="70109.550499999983"/>
    <n v="9"/>
    <n v="459"/>
    <n v="422776.14999999991"/>
    <m/>
  </r>
  <r>
    <d v="2021-09-14T00:00:00"/>
    <x v="4"/>
    <x v="2"/>
    <s v="INV0000011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9900"/>
    <n v="362566.59949999995"/>
    <x v="1"/>
    <n v="528.00000000000045"/>
    <n v="70637.550499999983"/>
    <n v="9"/>
    <n v="10428"/>
    <n v="433204.14999999991"/>
    <m/>
  </r>
  <r>
    <d v="2021-09-14T00:00:00"/>
    <x v="4"/>
    <x v="2"/>
    <s v="INV00000118"/>
    <s v="C00000010"/>
    <x v="9"/>
    <x v="27"/>
    <x v="38"/>
    <n v="30"/>
    <m/>
    <n v="186"/>
    <x v="50"/>
    <n v="0.37096774193548382"/>
    <n v="2.2999999999999998"/>
    <n v="69"/>
    <m/>
    <m/>
    <m/>
    <m/>
    <m/>
    <m/>
    <m/>
    <n v="930"/>
    <n v="363496.59949999995"/>
    <x v="6"/>
    <n v="345"/>
    <n v="70982.550499999983"/>
    <n v="9"/>
    <n v="1275"/>
    <n v="434479.14999999991"/>
    <m/>
  </r>
  <r>
    <d v="2021-09-14T00:00:00"/>
    <x v="4"/>
    <x v="2"/>
    <s v="INV00000118"/>
    <s v="C00000010"/>
    <x v="9"/>
    <x v="27"/>
    <x v="39"/>
    <n v="30"/>
    <m/>
    <n v="192"/>
    <x v="50"/>
    <n v="0.32812499999999994"/>
    <n v="2.0999999999999996"/>
    <n v="62.999999999999986"/>
    <m/>
    <m/>
    <m/>
    <m/>
    <m/>
    <m/>
    <m/>
    <n v="960"/>
    <n v="364456.59949999995"/>
    <x v="6"/>
    <n v="314.99999999999994"/>
    <n v="71297.550499999983"/>
    <n v="9"/>
    <n v="1275"/>
    <n v="435754.14999999991"/>
    <m/>
  </r>
  <r>
    <d v="2021-09-14T00:00:00"/>
    <x v="4"/>
    <x v="2"/>
    <s v="INV00000118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364756.59949999995"/>
    <x v="7"/>
    <n v="250.00000000000006"/>
    <n v="71547.550499999983"/>
    <n v="9"/>
    <n v="550"/>
    <n v="436304.14999999991"/>
    <m/>
  </r>
  <r>
    <d v="2021-09-14T00:00:00"/>
    <x v="4"/>
    <x v="2"/>
    <s v="INV00000118"/>
    <s v="C00000010"/>
    <x v="9"/>
    <x v="63"/>
    <x v="57"/>
    <n v="5"/>
    <m/>
    <n v="60"/>
    <x v="62"/>
    <n v="0.33333333333333331"/>
    <n v="4"/>
    <n v="20"/>
    <m/>
    <m/>
    <m/>
    <m/>
    <m/>
    <m/>
    <m/>
    <n v="240"/>
    <n v="364996.59949999995"/>
    <x v="5"/>
    <n v="80"/>
    <n v="71627.550499999983"/>
    <n v="9"/>
    <n v="320"/>
    <n v="436624.14999999991"/>
    <m/>
  </r>
  <r>
    <d v="2021-09-14T00:00:00"/>
    <x v="4"/>
    <x v="2"/>
    <s v="INV00000118"/>
    <s v="C00000010"/>
    <x v="9"/>
    <x v="53"/>
    <x v="35"/>
    <n v="10"/>
    <m/>
    <n v="290"/>
    <x v="39"/>
    <n v="0.2413793103448276"/>
    <n v="7"/>
    <n v="70"/>
    <m/>
    <m/>
    <m/>
    <m/>
    <m/>
    <m/>
    <m/>
    <n v="290"/>
    <n v="365286.59949999995"/>
    <x v="0"/>
    <n v="70"/>
    <n v="71697.550499999983"/>
    <n v="9"/>
    <n v="360"/>
    <n v="436984.14999999991"/>
    <m/>
  </r>
  <r>
    <d v="2021-09-21T00:00:00"/>
    <x v="4"/>
    <x v="2"/>
    <s v="INV00000119"/>
    <s v="C00000018"/>
    <x v="18"/>
    <x v="15"/>
    <x v="56"/>
    <n v="220"/>
    <m/>
    <n v="1727"/>
    <x v="57"/>
    <n v="6.3694267515924472E-3"/>
    <n v="5.0000000000000711E-2"/>
    <n v="11.000000000000156"/>
    <m/>
    <m/>
    <m/>
    <m/>
    <m/>
    <m/>
    <m/>
    <n v="6908"/>
    <n v="372194.59949999995"/>
    <x v="5"/>
    <n v="44.000000000000625"/>
    <n v="71741.550499999983"/>
    <n v="9"/>
    <n v="6952.0000000000009"/>
    <n v="443936.14999999991"/>
    <m/>
  </r>
  <r>
    <d v="2021-09-21T00:00:00"/>
    <x v="4"/>
    <x v="2"/>
    <s v="INV00000119"/>
    <s v="C00000018"/>
    <x v="18"/>
    <x v="27"/>
    <x v="39"/>
    <n v="30"/>
    <m/>
    <n v="192"/>
    <x v="63"/>
    <n v="0.24999999999999994"/>
    <n v="1.5999999999999996"/>
    <n v="47.999999999999986"/>
    <m/>
    <m/>
    <m/>
    <m/>
    <m/>
    <m/>
    <m/>
    <n v="1920"/>
    <n v="374114.59949999995"/>
    <x v="7"/>
    <n v="479.99999999999989"/>
    <n v="72221.550499999983"/>
    <n v="9"/>
    <n v="2400"/>
    <n v="446336.14999999991"/>
    <m/>
  </r>
  <r>
    <d v="2021-09-21T00:00:00"/>
    <x v="4"/>
    <x v="2"/>
    <s v="INV00000119"/>
    <s v="C00000018"/>
    <x v="18"/>
    <x v="63"/>
    <x v="57"/>
    <n v="5"/>
    <m/>
    <n v="60"/>
    <x v="62"/>
    <n v="0.33333333333333331"/>
    <n v="4"/>
    <n v="20"/>
    <m/>
    <m/>
    <m/>
    <m/>
    <m/>
    <m/>
    <m/>
    <n v="180"/>
    <n v="374294.59949999995"/>
    <x v="3"/>
    <n v="60"/>
    <n v="72281.550499999983"/>
    <n v="9"/>
    <n v="240"/>
    <n v="446576.14999999991"/>
    <m/>
  </r>
  <r>
    <d v="2021-09-25T00:00:00"/>
    <x v="4"/>
    <x v="2"/>
    <s v="INV00000120"/>
    <s v="C00000001"/>
    <x v="0"/>
    <x v="15"/>
    <x v="56"/>
    <n v="220"/>
    <m/>
    <n v="1727"/>
    <x v="50"/>
    <n v="8.2802547770700688E-2"/>
    <n v="0.65000000000000036"/>
    <n v="143.00000000000009"/>
    <m/>
    <m/>
    <m/>
    <m/>
    <m/>
    <m/>
    <m/>
    <n v="1727"/>
    <n v="376021.59949999995"/>
    <x v="0"/>
    <n v="143.00000000000009"/>
    <n v="72424.550499999983"/>
    <n v="9"/>
    <n v="1870"/>
    <n v="448446.14999999991"/>
    <m/>
  </r>
  <r>
    <d v="2021-09-27T00:00:00"/>
    <x v="4"/>
    <x v="2"/>
    <s v="INV00000121"/>
    <s v="C00000004"/>
    <x v="3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384271.59949999995"/>
    <x v="6"/>
    <n v="440.00000000000045"/>
    <n v="72864.550499999983"/>
    <n v="9"/>
    <n v="8690"/>
    <n v="457136.14999999991"/>
    <m/>
  </r>
  <r>
    <d v="2021-09-27T00:00:00"/>
    <x v="4"/>
    <x v="2"/>
    <s v="INV00000121"/>
    <s v="C00000004"/>
    <x v="3"/>
    <x v="64"/>
    <x v="36"/>
    <n v="220"/>
    <m/>
    <n v="1650"/>
    <x v="57"/>
    <n v="5.3333333333333378E-2"/>
    <n v="0.40000000000000036"/>
    <n v="88.000000000000085"/>
    <m/>
    <m/>
    <m/>
    <m/>
    <m/>
    <m/>
    <m/>
    <n v="1650"/>
    <n v="385921.59949999995"/>
    <x v="0"/>
    <n v="88.000000000000085"/>
    <n v="72952.550499999983"/>
    <n v="9"/>
    <n v="1738"/>
    <n v="458874.14999999991"/>
    <m/>
  </r>
  <r>
    <d v="2021-09-27T00:00:00"/>
    <x v="4"/>
    <x v="2"/>
    <s v="INV00000121"/>
    <s v="C00000004"/>
    <x v="3"/>
    <x v="60"/>
    <x v="54"/>
    <n v="60"/>
    <m/>
    <n v="462"/>
    <x v="60"/>
    <n v="9.0909090909090925E-2"/>
    <n v="0.70000000000000018"/>
    <n v="42.000000000000014"/>
    <m/>
    <m/>
    <m/>
    <m/>
    <m/>
    <m/>
    <m/>
    <n v="1848"/>
    <n v="387769.59949999995"/>
    <x v="5"/>
    <n v="168.00000000000006"/>
    <n v="73120.550499999983"/>
    <n v="9"/>
    <n v="2016"/>
    <n v="460890.14999999991"/>
    <m/>
  </r>
  <r>
    <d v="2021-09-27T00:00:00"/>
    <x v="4"/>
    <x v="2"/>
    <s v="INV00000121"/>
    <s v="C00000004"/>
    <x v="3"/>
    <x v="4"/>
    <x v="57"/>
    <n v="5"/>
    <m/>
    <n v="60"/>
    <x v="62"/>
    <n v="0.33333333333333331"/>
    <n v="4"/>
    <n v="20"/>
    <m/>
    <m/>
    <m/>
    <m/>
    <m/>
    <m/>
    <m/>
    <n v="60"/>
    <n v="387829.59949999995"/>
    <x v="0"/>
    <n v="20"/>
    <n v="73140.550499999983"/>
    <n v="9"/>
    <n v="80"/>
    <n v="460970.14999999991"/>
    <m/>
  </r>
  <r>
    <d v="2021-09-28T00:00:00"/>
    <x v="4"/>
    <x v="2"/>
    <s v="INV00000122"/>
    <s v="C00000005"/>
    <x v="4"/>
    <x v="15"/>
    <x v="56"/>
    <n v="220"/>
    <m/>
    <n v="1727"/>
    <x v="61"/>
    <n v="5.732484076433135E-2"/>
    <n v="0.45000000000000107"/>
    <n v="99.000000000000227"/>
    <m/>
    <m/>
    <m/>
    <m/>
    <m/>
    <m/>
    <m/>
    <n v="1727"/>
    <n v="389556.59949999995"/>
    <x v="0"/>
    <n v="99.000000000000227"/>
    <n v="73239.550499999983"/>
    <n v="9"/>
    <n v="1826.0000000000002"/>
    <n v="462796.14999999991"/>
    <m/>
  </r>
  <r>
    <d v="2021-09-30T00:00:00"/>
    <x v="4"/>
    <x v="2"/>
    <s v="INV00000123"/>
    <s v="C00000004"/>
    <x v="3"/>
    <x v="63"/>
    <x v="57"/>
    <n v="5"/>
    <m/>
    <n v="60"/>
    <x v="62"/>
    <n v="0.33333333333333331"/>
    <n v="4"/>
    <n v="20"/>
    <m/>
    <m/>
    <m/>
    <m/>
    <m/>
    <m/>
    <m/>
    <n v="180"/>
    <n v="389736.59949999995"/>
    <x v="3"/>
    <n v="60"/>
    <n v="73299.550499999983"/>
    <n v="9"/>
    <n v="240"/>
    <n v="463036.14999999991"/>
    <m/>
  </r>
  <r>
    <d v="2021-10-01T00:00:00"/>
    <x v="5"/>
    <x v="2"/>
    <s v="INV00000124"/>
    <s v="C00000006"/>
    <x v="5"/>
    <x v="5"/>
    <x v="58"/>
    <n v="20"/>
    <m/>
    <n v="222"/>
    <x v="2"/>
    <n v="8.1081081081081113E-2"/>
    <n v="0.90000000000000036"/>
    <n v="18.000000000000007"/>
    <m/>
    <m/>
    <m/>
    <m/>
    <m/>
    <m/>
    <m/>
    <n v="222"/>
    <n v="389958.59949999995"/>
    <x v="0"/>
    <n v="18.000000000000007"/>
    <n v="73317.550499999983"/>
    <n v="10"/>
    <n v="240"/>
    <n v="463276.14999999991"/>
    <m/>
  </r>
  <r>
    <d v="2021-10-02T00:00:00"/>
    <x v="5"/>
    <x v="2"/>
    <s v="INV00000125"/>
    <s v="C00000019"/>
    <x v="19"/>
    <x v="51"/>
    <x v="36"/>
    <n v="220"/>
    <m/>
    <n v="1650"/>
    <x v="60"/>
    <n v="0.12000000000000005"/>
    <n v="0.90000000000000036"/>
    <n v="198.00000000000009"/>
    <m/>
    <m/>
    <m/>
    <m/>
    <m/>
    <m/>
    <m/>
    <n v="3300"/>
    <n v="393258.59949999995"/>
    <x v="2"/>
    <n v="396.00000000000017"/>
    <n v="73713.550499999983"/>
    <n v="10"/>
    <n v="3696"/>
    <n v="466972.14999999991"/>
    <m/>
  </r>
  <r>
    <d v="2021-10-02T00:00:00"/>
    <x v="5"/>
    <x v="2"/>
    <s v="INV00000125"/>
    <s v="C00000019"/>
    <x v="19"/>
    <x v="10"/>
    <x v="36"/>
    <n v="54"/>
    <m/>
    <n v="405"/>
    <x v="64"/>
    <n v="0.17333333333333342"/>
    <n v="1.3000000000000007"/>
    <n v="70.200000000000045"/>
    <m/>
    <m/>
    <m/>
    <m/>
    <m/>
    <m/>
    <m/>
    <n v="405"/>
    <n v="393663.59949999995"/>
    <x v="0"/>
    <n v="70.200000000000045"/>
    <n v="73783.75049999998"/>
    <n v="10"/>
    <n v="475.20000000000005"/>
    <n v="467447.34999999992"/>
    <m/>
  </r>
  <r>
    <d v="2021-10-02T00:00:00"/>
    <x v="5"/>
    <x v="2"/>
    <s v="INV00000125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394273.59949999995"/>
    <x v="2"/>
    <n v="110"/>
    <n v="73893.75049999998"/>
    <n v="10"/>
    <n v="720"/>
    <n v="468167.34999999992"/>
    <m/>
  </r>
  <r>
    <d v="2021-10-02T00:00:00"/>
    <x v="5"/>
    <x v="2"/>
    <s v="INV00000125"/>
    <s v="C00000019"/>
    <x v="19"/>
    <x v="12"/>
    <x v="46"/>
    <n v="25"/>
    <m/>
    <n v="30"/>
    <x v="19"/>
    <n v="0.83333333333333359"/>
    <n v="1.0000000000000002"/>
    <n v="25.000000000000007"/>
    <m/>
    <m/>
    <m/>
    <m/>
    <m/>
    <m/>
    <m/>
    <n v="90"/>
    <n v="394363.59949999995"/>
    <x v="3"/>
    <n v="75.000000000000028"/>
    <n v="73968.75049999998"/>
    <n v="10"/>
    <n v="165.00000000000003"/>
    <n v="468332.34999999992"/>
    <m/>
  </r>
  <r>
    <d v="2021-10-05T00:00:00"/>
    <x v="5"/>
    <x v="2"/>
    <s v="INV00000125"/>
    <s v="C00000019"/>
    <x v="19"/>
    <x v="4"/>
    <x v="40"/>
    <n v="5"/>
    <m/>
    <n v="80"/>
    <x v="48"/>
    <n v="0.25"/>
    <n v="4"/>
    <n v="20"/>
    <m/>
    <m/>
    <m/>
    <m/>
    <m/>
    <m/>
    <m/>
    <n v="80"/>
    <n v="394443.59949999995"/>
    <x v="0"/>
    <n v="20"/>
    <n v="73988.75049999998"/>
    <n v="10"/>
    <n v="100"/>
    <n v="468432.34999999992"/>
    <m/>
  </r>
  <r>
    <d v="2021-10-05T00:00:00"/>
    <x v="5"/>
    <x v="2"/>
    <s v="INV00000127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9900"/>
    <n v="404343.59949999995"/>
    <x v="1"/>
    <n v="528.00000000000045"/>
    <n v="74516.75049999998"/>
    <n v="10"/>
    <n v="10428"/>
    <n v="478860.34999999992"/>
    <m/>
  </r>
  <r>
    <d v="2021-10-05T00:00:00"/>
    <x v="5"/>
    <x v="2"/>
    <s v="INV00000127"/>
    <s v="C00000010"/>
    <x v="9"/>
    <x v="65"/>
    <x v="54"/>
    <n v="37"/>
    <m/>
    <n v="284.90000000000003"/>
    <x v="50"/>
    <n v="0.10389610389610388"/>
    <n v="0.79999999999999982"/>
    <n v="29.599999999999994"/>
    <m/>
    <m/>
    <m/>
    <m/>
    <m/>
    <m/>
    <m/>
    <n v="1139.6000000000001"/>
    <n v="405483.19949999993"/>
    <x v="5"/>
    <n v="118.39999999999998"/>
    <n v="74635.150499999974"/>
    <n v="10"/>
    <n v="1258"/>
    <n v="480118.34999999992"/>
    <m/>
  </r>
  <r>
    <d v="2021-10-05T00:00:00"/>
    <x v="5"/>
    <x v="2"/>
    <s v="INV00000127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405633.19949999993"/>
    <x v="6"/>
    <n v="125.00000000000003"/>
    <n v="74760.150499999974"/>
    <n v="10"/>
    <n v="275"/>
    <n v="480393.34999999992"/>
    <m/>
  </r>
  <r>
    <d v="2021-10-05T00:00:00"/>
    <x v="5"/>
    <x v="2"/>
    <s v="INV00000127"/>
    <s v="C00000010"/>
    <x v="9"/>
    <x v="63"/>
    <x v="57"/>
    <n v="5"/>
    <m/>
    <n v="60"/>
    <x v="62"/>
    <n v="0.33333333333333331"/>
    <n v="4"/>
    <n v="20"/>
    <m/>
    <m/>
    <m/>
    <m/>
    <m/>
    <m/>
    <m/>
    <n v="120"/>
    <n v="405753.19949999993"/>
    <x v="2"/>
    <n v="40"/>
    <n v="74800.150499999974"/>
    <n v="10"/>
    <n v="160"/>
    <n v="480553.34999999992"/>
    <m/>
  </r>
  <r>
    <d v="2021-10-07T00:00:00"/>
    <x v="5"/>
    <x v="2"/>
    <s v="INV00000128"/>
    <s v="C00000003"/>
    <x v="2"/>
    <x v="66"/>
    <x v="59"/>
    <n v="220"/>
    <m/>
    <n v="1683"/>
    <x v="50"/>
    <n v="0.11111111111111106"/>
    <n v="0.84999999999999964"/>
    <n v="186.99999999999991"/>
    <m/>
    <m/>
    <m/>
    <m/>
    <m/>
    <m/>
    <m/>
    <n v="1683"/>
    <n v="407436.19949999993"/>
    <x v="0"/>
    <n v="186.99999999999991"/>
    <n v="74987.150499999974"/>
    <n v="10"/>
    <n v="1870"/>
    <n v="482423.34999999992"/>
    <m/>
  </r>
  <r>
    <d v="2021-10-07T00:00:00"/>
    <x v="5"/>
    <x v="2"/>
    <s v="INV00000128"/>
    <s v="C00000003"/>
    <x v="2"/>
    <x v="12"/>
    <x v="46"/>
    <n v="25"/>
    <m/>
    <n v="30"/>
    <x v="18"/>
    <n v="0.66666666666666674"/>
    <n v="0.8"/>
    <n v="20"/>
    <m/>
    <m/>
    <m/>
    <m/>
    <m/>
    <m/>
    <m/>
    <n v="180"/>
    <n v="407616.19949999993"/>
    <x v="1"/>
    <n v="120"/>
    <n v="75107.150499999974"/>
    <n v="10"/>
    <n v="300"/>
    <n v="482723.34999999992"/>
    <m/>
  </r>
  <r>
    <d v="2021-10-07T00:00:00"/>
    <x v="5"/>
    <x v="2"/>
    <s v="INV00000128"/>
    <s v="C00000003"/>
    <x v="2"/>
    <x v="63"/>
    <x v="57"/>
    <n v="5"/>
    <m/>
    <n v="60"/>
    <x v="62"/>
    <n v="0.33333333333333331"/>
    <n v="4"/>
    <n v="20"/>
    <m/>
    <m/>
    <m/>
    <m/>
    <m/>
    <m/>
    <m/>
    <n v="120"/>
    <n v="407736.19949999993"/>
    <x v="2"/>
    <n v="40"/>
    <n v="75147.150499999974"/>
    <n v="10"/>
    <n v="160"/>
    <n v="482883.34999999992"/>
    <m/>
  </r>
  <r>
    <d v="2021-10-08T00:00:00"/>
    <x v="5"/>
    <x v="2"/>
    <s v="INV00000129"/>
    <s v="C00000003"/>
    <x v="2"/>
    <x v="67"/>
    <x v="60"/>
    <n v="25"/>
    <m/>
    <n v="800"/>
    <x v="66"/>
    <n v="0.625"/>
    <n v="20"/>
    <n v="500"/>
    <m/>
    <m/>
    <m/>
    <m/>
    <m/>
    <m/>
    <m/>
    <n v="800"/>
    <n v="408536.19949999993"/>
    <x v="0"/>
    <n v="500"/>
    <n v="75647.150499999974"/>
    <n v="10"/>
    <n v="1300"/>
    <n v="484183.34999999992"/>
    <m/>
  </r>
  <r>
    <d v="2021-10-09T00:00:00"/>
    <x v="5"/>
    <x v="2"/>
    <s v="INV00000130"/>
    <s v="C00000020"/>
    <x v="20"/>
    <x v="13"/>
    <x v="61"/>
    <n v="220"/>
    <m/>
    <n v="1617"/>
    <x v="63"/>
    <n v="8.843537414965992E-2"/>
    <n v="0.65000000000000036"/>
    <n v="143.00000000000009"/>
    <m/>
    <m/>
    <m/>
    <m/>
    <m/>
    <m/>
    <m/>
    <n v="1617"/>
    <n v="410153.19949999993"/>
    <x v="0"/>
    <n v="143.00000000000009"/>
    <n v="75790.150499999974"/>
    <n v="10"/>
    <n v="1760"/>
    <n v="485943.34999999992"/>
    <m/>
  </r>
  <r>
    <d v="2021-10-11T00:00:00"/>
    <x v="5"/>
    <x v="2"/>
    <s v="INV00000131"/>
    <s v="C00000013"/>
    <x v="12"/>
    <x v="12"/>
    <x v="46"/>
    <n v="25"/>
    <m/>
    <n v="30"/>
    <x v="67"/>
    <n v="1.0833333333333335"/>
    <n v="1.3"/>
    <n v="32.5"/>
    <m/>
    <m/>
    <m/>
    <m/>
    <m/>
    <m/>
    <m/>
    <n v="60"/>
    <n v="410213.19949999993"/>
    <x v="2"/>
    <n v="65"/>
    <n v="75855.150499999974"/>
    <n v="10"/>
    <n v="125"/>
    <n v="486068.34999999992"/>
    <m/>
  </r>
  <r>
    <d v="2021-10-11T00:00:00"/>
    <x v="5"/>
    <x v="2"/>
    <s v="INV00000131"/>
    <s v="C00000013"/>
    <x v="12"/>
    <x v="63"/>
    <x v="57"/>
    <n v="5"/>
    <m/>
    <n v="60"/>
    <x v="62"/>
    <n v="0.33333333333333331"/>
    <n v="4"/>
    <n v="20"/>
    <m/>
    <m/>
    <m/>
    <m/>
    <m/>
    <m/>
    <m/>
    <n v="60"/>
    <n v="410273.19949999993"/>
    <x v="0"/>
    <n v="20"/>
    <n v="75875.150499999974"/>
    <n v="10"/>
    <n v="80"/>
    <n v="486148.34999999992"/>
    <m/>
  </r>
  <r>
    <d v="2021-10-12T00:00:00"/>
    <x v="5"/>
    <x v="2"/>
    <s v="INV00000132"/>
    <s v="C00000020"/>
    <x v="20"/>
    <x v="68"/>
    <x v="62"/>
    <n v="225"/>
    <m/>
    <n v="1676.25"/>
    <x v="50"/>
    <n v="0.1409395973154362"/>
    <n v="1.0499999999999998"/>
    <n v="236.24999999999997"/>
    <m/>
    <m/>
    <m/>
    <m/>
    <m/>
    <m/>
    <m/>
    <n v="6705"/>
    <n v="416978.19949999993"/>
    <x v="5"/>
    <n v="944.99999999999989"/>
    <n v="76820.150499999974"/>
    <n v="10"/>
    <n v="7650"/>
    <n v="493798.34999999992"/>
    <m/>
  </r>
  <r>
    <d v="2021-10-12T00:00:00"/>
    <x v="5"/>
    <x v="2"/>
    <s v="INV00000132"/>
    <s v="C00000020"/>
    <x v="20"/>
    <x v="69"/>
    <x v="63"/>
    <n v="37"/>
    <m/>
    <n v="307.10000000000002"/>
    <x v="68"/>
    <n v="3.6144578313252879E-2"/>
    <n v="0.29999999999999893"/>
    <n v="11.099999999999961"/>
    <m/>
    <m/>
    <m/>
    <m/>
    <m/>
    <m/>
    <m/>
    <n v="3071"/>
    <n v="420049.19949999993"/>
    <x v="7"/>
    <n v="110.9999999999996"/>
    <n v="76931.150499999974"/>
    <n v="10"/>
    <n v="3181.9999999999995"/>
    <n v="496980.34999999992"/>
    <m/>
  </r>
  <r>
    <d v="2021-10-12T00:00:00"/>
    <x v="5"/>
    <x v="2"/>
    <s v="INV00000132"/>
    <s v="C00000020"/>
    <x v="20"/>
    <x v="12"/>
    <x v="46"/>
    <n v="25"/>
    <m/>
    <n v="30"/>
    <x v="67"/>
    <n v="1.0833333333333335"/>
    <n v="1.3"/>
    <n v="32.5"/>
    <m/>
    <m/>
    <m/>
    <m/>
    <m/>
    <m/>
    <m/>
    <n v="60"/>
    <n v="420109.19949999993"/>
    <x v="2"/>
    <n v="65"/>
    <n v="76996.150499999974"/>
    <n v="10"/>
    <n v="125"/>
    <n v="497105.34999999992"/>
    <m/>
  </r>
  <r>
    <d v="2021-10-12T00:00:00"/>
    <x v="5"/>
    <x v="2"/>
    <s v="INV00000132"/>
    <s v="C00000020"/>
    <x v="20"/>
    <x v="63"/>
    <x v="57"/>
    <n v="5"/>
    <m/>
    <n v="60"/>
    <x v="62"/>
    <n v="0.33333333333333331"/>
    <n v="4"/>
    <n v="20"/>
    <m/>
    <m/>
    <m/>
    <m/>
    <m/>
    <m/>
    <m/>
    <n v="240"/>
    <n v="420349.19949999993"/>
    <x v="5"/>
    <n v="80"/>
    <n v="77076.150499999974"/>
    <n v="10"/>
    <n v="320"/>
    <n v="497425.34999999992"/>
    <m/>
  </r>
  <r>
    <d v="2021-10-12T00:00:00"/>
    <x v="5"/>
    <x v="2"/>
    <s v="INV00000132"/>
    <s v="C00000020"/>
    <x v="20"/>
    <x v="70"/>
    <x v="39"/>
    <n v="45"/>
    <m/>
    <n v="288"/>
    <x v="34"/>
    <n v="0.17187499999999994"/>
    <n v="1.0999999999999996"/>
    <n v="49.499999999999986"/>
    <m/>
    <m/>
    <m/>
    <m/>
    <m/>
    <m/>
    <m/>
    <n v="1152"/>
    <n v="421501.19949999993"/>
    <x v="5"/>
    <n v="197.99999999999994"/>
    <n v="77274.150499999974"/>
    <n v="10"/>
    <n v="1350"/>
    <n v="498775.34999999992"/>
    <m/>
  </r>
  <r>
    <d v="2021-10-13T00:00:00"/>
    <x v="5"/>
    <x v="2"/>
    <s v="INV00000133"/>
    <s v="C00000019"/>
    <x v="19"/>
    <x v="51"/>
    <x v="61"/>
    <n v="220"/>
    <m/>
    <n v="1617"/>
    <x v="60"/>
    <n v="0.14285714285714296"/>
    <n v="1.0500000000000007"/>
    <n v="231.00000000000017"/>
    <m/>
    <m/>
    <m/>
    <m/>
    <m/>
    <m/>
    <m/>
    <n v="3234"/>
    <n v="424735.19949999993"/>
    <x v="2"/>
    <n v="462.00000000000034"/>
    <n v="77736.150499999974"/>
    <n v="10"/>
    <n v="3696.0000000000005"/>
    <n v="502471.34999999992"/>
    <m/>
  </r>
  <r>
    <d v="2021-10-13T00:00:00"/>
    <x v="5"/>
    <x v="2"/>
    <s v="INV00000133"/>
    <s v="C00000019"/>
    <x v="19"/>
    <x v="71"/>
    <x v="64"/>
    <n v="54"/>
    <m/>
    <n v="432"/>
    <x v="64"/>
    <n v="0.10000000000000009"/>
    <n v="0.80000000000000071"/>
    <n v="43.200000000000038"/>
    <m/>
    <m/>
    <m/>
    <m/>
    <m/>
    <m/>
    <m/>
    <n v="864"/>
    <n v="425599.19949999993"/>
    <x v="2"/>
    <n v="86.400000000000077"/>
    <n v="77822.550499999968"/>
    <n v="10"/>
    <n v="950.40000000000009"/>
    <n v="503421.74999999988"/>
    <m/>
  </r>
  <r>
    <d v="2021-10-13T00:00:00"/>
    <x v="5"/>
    <x v="2"/>
    <s v="INV00000133"/>
    <s v="C00000019"/>
    <x v="19"/>
    <x v="36"/>
    <x v="35"/>
    <n v="10"/>
    <m/>
    <n v="290"/>
    <x v="39"/>
    <n v="0.2413793103448276"/>
    <n v="7"/>
    <n v="70"/>
    <m/>
    <m/>
    <m/>
    <m/>
    <m/>
    <m/>
    <m/>
    <n v="290"/>
    <n v="425889.19949999993"/>
    <x v="0"/>
    <n v="70"/>
    <n v="77892.550499999968"/>
    <n v="10"/>
    <n v="360"/>
    <n v="503781.74999999988"/>
    <m/>
  </r>
  <r>
    <d v="2021-10-14T00:00:00"/>
    <x v="5"/>
    <x v="2"/>
    <s v="INV00000134"/>
    <s v="C00000019"/>
    <x v="19"/>
    <x v="72"/>
    <x v="65"/>
    <n v="1"/>
    <m/>
    <n v="40"/>
    <x v="22"/>
    <n v="0.25"/>
    <n v="10"/>
    <n v="10"/>
    <m/>
    <m/>
    <m/>
    <m/>
    <m/>
    <m/>
    <m/>
    <n v="240"/>
    <n v="426129.19949999993"/>
    <x v="1"/>
    <n v="60"/>
    <n v="77952.550499999968"/>
    <n v="10"/>
    <n v="300"/>
    <n v="504081.74999999988"/>
    <m/>
  </r>
  <r>
    <d v="2021-10-14T00:00:00"/>
    <x v="5"/>
    <x v="2"/>
    <s v="INV00000134"/>
    <s v="C00000019"/>
    <x v="19"/>
    <x v="4"/>
    <x v="40"/>
    <n v="5"/>
    <m/>
    <n v="80"/>
    <x v="48"/>
    <n v="0.25"/>
    <n v="4"/>
    <n v="20"/>
    <m/>
    <m/>
    <m/>
    <m/>
    <m/>
    <m/>
    <m/>
    <n v="80"/>
    <n v="426209.19949999993"/>
    <x v="0"/>
    <n v="20"/>
    <n v="77972.550499999968"/>
    <n v="10"/>
    <n v="100"/>
    <n v="504181.74999999988"/>
    <m/>
  </r>
  <r>
    <d v="2021-10-14T00:00:00"/>
    <x v="5"/>
    <x v="2"/>
    <s v="INV00000135"/>
    <s v="C00000009"/>
    <x v="8"/>
    <x v="60"/>
    <x v="66"/>
    <n v="60"/>
    <m/>
    <n v="468"/>
    <x v="50"/>
    <n v="8.9743589743589772E-2"/>
    <n v="0.70000000000000018"/>
    <n v="42.000000000000014"/>
    <m/>
    <m/>
    <m/>
    <m/>
    <m/>
    <m/>
    <m/>
    <n v="4680"/>
    <n v="430889.19949999993"/>
    <x v="7"/>
    <n v="420.00000000000011"/>
    <n v="78392.550499999968"/>
    <n v="10"/>
    <n v="5100"/>
    <n v="509281.74999999988"/>
    <m/>
  </r>
  <r>
    <d v="2021-10-15T00:00:00"/>
    <x v="5"/>
    <x v="2"/>
    <s v="INV00000136"/>
    <s v="C00000014"/>
    <x v="13"/>
    <x v="73"/>
    <x v="67"/>
    <n v="25"/>
    <m/>
    <n v="500"/>
    <x v="69"/>
    <n v="0.35"/>
    <n v="7"/>
    <n v="175"/>
    <m/>
    <m/>
    <m/>
    <m/>
    <m/>
    <m/>
    <m/>
    <n v="1500"/>
    <n v="432389.19949999993"/>
    <x v="3"/>
    <n v="525"/>
    <n v="78917.550499999968"/>
    <n v="10"/>
    <n v="2025"/>
    <n v="511306.74999999988"/>
    <m/>
  </r>
  <r>
    <d v="2021-10-15T00:00:00"/>
    <x v="5"/>
    <x v="2"/>
    <s v="INV00000136"/>
    <s v="C00000014"/>
    <x v="13"/>
    <x v="69"/>
    <x v="48"/>
    <n v="30"/>
    <m/>
    <n v="219"/>
    <x v="68"/>
    <n v="0.17808219178082191"/>
    <n v="1.2999999999999998"/>
    <n v="38.999999999999993"/>
    <m/>
    <m/>
    <m/>
    <m/>
    <m/>
    <m/>
    <m/>
    <n v="438"/>
    <n v="432827.19949999993"/>
    <x v="2"/>
    <n v="77.999999999999986"/>
    <n v="78995.550499999968"/>
    <n v="10"/>
    <n v="516"/>
    <n v="511822.74999999988"/>
    <m/>
  </r>
  <r>
    <d v="2021-10-15T00:00:00"/>
    <x v="5"/>
    <x v="2"/>
    <s v="INV00000136"/>
    <s v="C00000014"/>
    <x v="13"/>
    <x v="12"/>
    <x v="46"/>
    <n v="25"/>
    <m/>
    <n v="30"/>
    <x v="19"/>
    <n v="0.83333333333333359"/>
    <n v="1.0000000000000002"/>
    <n v="25.000000000000007"/>
    <m/>
    <m/>
    <m/>
    <m/>
    <m/>
    <m/>
    <m/>
    <n v="30"/>
    <n v="432857.19949999993"/>
    <x v="0"/>
    <n v="25.000000000000007"/>
    <n v="79020.550499999968"/>
    <n v="10"/>
    <n v="55.000000000000007"/>
    <n v="511877.74999999988"/>
    <m/>
  </r>
  <r>
    <d v="2021-10-15T00:00:00"/>
    <x v="5"/>
    <x v="2"/>
    <s v="INV00000136"/>
    <s v="C00000014"/>
    <x v="13"/>
    <x v="63"/>
    <x v="57"/>
    <n v="5"/>
    <m/>
    <n v="60"/>
    <x v="62"/>
    <n v="0.33333333333333331"/>
    <n v="4"/>
    <n v="20"/>
    <m/>
    <m/>
    <m/>
    <m/>
    <m/>
    <m/>
    <m/>
    <n v="60"/>
    <n v="432917.19949999993"/>
    <x v="0"/>
    <n v="20"/>
    <n v="79040.550499999968"/>
    <n v="10"/>
    <n v="80"/>
    <n v="511957.74999999988"/>
    <m/>
  </r>
  <r>
    <d v="2021-10-15T00:00:00"/>
    <x v="5"/>
    <x v="2"/>
    <s v="INV00000137"/>
    <s v="C00000005"/>
    <x v="4"/>
    <x v="15"/>
    <x v="59"/>
    <n v="220"/>
    <m/>
    <n v="1683"/>
    <x v="61"/>
    <n v="8.4967320261437954E-2"/>
    <n v="0.65000000000000036"/>
    <n v="143.00000000000009"/>
    <m/>
    <m/>
    <m/>
    <m/>
    <m/>
    <m/>
    <m/>
    <n v="1683"/>
    <n v="434600.19949999993"/>
    <x v="0"/>
    <n v="143.00000000000009"/>
    <n v="79183.550499999968"/>
    <n v="10"/>
    <n v="1826"/>
    <n v="513783.74999999988"/>
    <m/>
  </r>
  <r>
    <d v="2021-10-15T00:00:00"/>
    <x v="5"/>
    <x v="2"/>
    <s v="INV00000137"/>
    <s v="C00000005"/>
    <x v="4"/>
    <x v="4"/>
    <x v="40"/>
    <n v="5"/>
    <m/>
    <n v="80"/>
    <x v="48"/>
    <n v="0.25"/>
    <n v="4"/>
    <n v="20"/>
    <m/>
    <m/>
    <m/>
    <m/>
    <m/>
    <m/>
    <m/>
    <n v="80"/>
    <n v="434680.19949999993"/>
    <x v="0"/>
    <n v="20"/>
    <n v="79203.550499999968"/>
    <n v="10"/>
    <n v="100"/>
    <n v="513883.74999999988"/>
    <m/>
  </r>
  <r>
    <d v="2021-10-15T00:00:00"/>
    <x v="5"/>
    <x v="2"/>
    <s v="INV00000138"/>
    <s v="C00000020"/>
    <x v="20"/>
    <x v="27"/>
    <x v="63"/>
    <n v="37"/>
    <m/>
    <n v="307.10000000000002"/>
    <x v="68"/>
    <n v="3.6144578313252879E-2"/>
    <n v="0.29999999999999893"/>
    <n v="11.099999999999961"/>
    <m/>
    <m/>
    <m/>
    <m/>
    <m/>
    <m/>
    <m/>
    <n v="614.20000000000005"/>
    <n v="435294.39949999994"/>
    <x v="2"/>
    <n v="22.199999999999921"/>
    <n v="79225.750499999966"/>
    <n v="10"/>
    <n v="636.4"/>
    <n v="514520.14999999991"/>
    <m/>
  </r>
  <r>
    <d v="2021-10-15T00:00:00"/>
    <x v="5"/>
    <x v="2"/>
    <s v="INV00000138"/>
    <s v="C00000020"/>
    <x v="20"/>
    <x v="70"/>
    <x v="39"/>
    <n v="45"/>
    <m/>
    <n v="288"/>
    <x v="34"/>
    <n v="0.17187499999999994"/>
    <n v="1.0999999999999996"/>
    <n v="49.499999999999986"/>
    <m/>
    <m/>
    <m/>
    <m/>
    <m/>
    <m/>
    <m/>
    <n v="576"/>
    <n v="435870.39949999994"/>
    <x v="2"/>
    <n v="98.999999999999972"/>
    <n v="79324.750499999966"/>
    <n v="10"/>
    <n v="675"/>
    <n v="515195.14999999991"/>
    <m/>
  </r>
  <r>
    <d v="2021-10-18T00:00:00"/>
    <x v="5"/>
    <x v="2"/>
    <s v="INV00000139"/>
    <s v="C00000020"/>
    <x v="20"/>
    <x v="74"/>
    <x v="36"/>
    <n v="220"/>
    <m/>
    <n v="1650"/>
    <x v="50"/>
    <n v="0.13333333333333333"/>
    <n v="1"/>
    <n v="220"/>
    <m/>
    <m/>
    <m/>
    <m/>
    <m/>
    <m/>
    <m/>
    <n v="3300"/>
    <n v="439170.39949999994"/>
    <x v="2"/>
    <n v="525"/>
    <n v="79849.750499999966"/>
    <n v="10"/>
    <n v="3825"/>
    <n v="519020.14999999991"/>
    <m/>
  </r>
  <r>
    <d v="2021-10-18T00:00:00"/>
    <x v="5"/>
    <x v="2"/>
    <s v="INV00000139"/>
    <s v="C00000020"/>
    <x v="20"/>
    <x v="43"/>
    <x v="61"/>
    <n v="220"/>
    <m/>
    <n v="1617"/>
    <x v="50"/>
    <n v="0.15646258503401367"/>
    <n v="1.1500000000000004"/>
    <n v="253.00000000000009"/>
    <m/>
    <m/>
    <m/>
    <m/>
    <m/>
    <m/>
    <m/>
    <n v="3234"/>
    <n v="442404.39949999994"/>
    <x v="2"/>
    <n v="506.00000000000017"/>
    <n v="80355.750499999966"/>
    <n v="10"/>
    <n v="3740"/>
    <n v="522760.14999999991"/>
    <m/>
  </r>
  <r>
    <d v="2021-10-18T00:00:00"/>
    <x v="5"/>
    <x v="2"/>
    <s v="INV00000139"/>
    <s v="C00000020"/>
    <x v="20"/>
    <x v="69"/>
    <x v="54"/>
    <n v="37"/>
    <m/>
    <n v="284.90000000000003"/>
    <x v="68"/>
    <n v="0.11688311688311681"/>
    <n v="0.89999999999999947"/>
    <n v="33.299999999999983"/>
    <m/>
    <m/>
    <m/>
    <m/>
    <m/>
    <m/>
    <m/>
    <n v="1709.4"/>
    <n v="444113.79949999996"/>
    <x v="1"/>
    <n v="199.7999999999999"/>
    <n v="80555.550499999968"/>
    <n v="10"/>
    <n v="1909.2"/>
    <n v="524669.35"/>
    <m/>
  </r>
  <r>
    <d v="2021-10-18T00:00:00"/>
    <x v="5"/>
    <x v="2"/>
    <s v="INV00000139"/>
    <s v="C00000020"/>
    <x v="20"/>
    <x v="12"/>
    <x v="46"/>
    <n v="25"/>
    <m/>
    <n v="30"/>
    <x v="67"/>
    <n v="1.0833333333333335"/>
    <n v="1.3"/>
    <n v="32.5"/>
    <m/>
    <m/>
    <m/>
    <m/>
    <m/>
    <m/>
    <m/>
    <n v="210"/>
    <n v="444323.79949999996"/>
    <x v="9"/>
    <n v="227.5"/>
    <n v="80783.050499999968"/>
    <n v="10"/>
    <n v="437.5"/>
    <n v="525106.85"/>
    <m/>
  </r>
  <r>
    <d v="2021-10-18T00:00:00"/>
    <x v="5"/>
    <x v="2"/>
    <s v="INV00000139"/>
    <s v="C00000020"/>
    <x v="20"/>
    <x v="63"/>
    <x v="57"/>
    <n v="5"/>
    <m/>
    <n v="60"/>
    <x v="62"/>
    <n v="0.33333333333333331"/>
    <n v="4"/>
    <n v="20"/>
    <m/>
    <m/>
    <m/>
    <m/>
    <m/>
    <m/>
    <m/>
    <n v="120"/>
    <n v="444443.79949999996"/>
    <x v="2"/>
    <n v="40"/>
    <n v="80823.050499999968"/>
    <n v="10"/>
    <n v="160"/>
    <n v="525266.85"/>
    <m/>
  </r>
  <r>
    <d v="2021-10-18T00:00:00"/>
    <x v="5"/>
    <x v="2"/>
    <s v="INV00000139"/>
    <s v="C00000020"/>
    <x v="20"/>
    <x v="75"/>
    <x v="68"/>
    <n v="45"/>
    <m/>
    <n v="270"/>
    <x v="34"/>
    <n v="0.25"/>
    <n v="1.5"/>
    <n v="67.5"/>
    <m/>
    <m/>
    <m/>
    <m/>
    <m/>
    <m/>
    <m/>
    <n v="2430"/>
    <n v="446873.79949999996"/>
    <x v="4"/>
    <n v="607.5"/>
    <n v="81430.550499999968"/>
    <n v="10"/>
    <n v="3037.5"/>
    <n v="528304.35"/>
    <m/>
  </r>
  <r>
    <d v="2021-10-20T00:00:00"/>
    <x v="5"/>
    <x v="2"/>
    <s v="INV00000140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447573.79949999996"/>
    <x v="0"/>
    <n v="300"/>
    <n v="81730.550499999968"/>
    <n v="10"/>
    <n v="1000"/>
    <n v="529304.35"/>
    <m/>
  </r>
  <r>
    <d v="2021-10-20T00:00:00"/>
    <x v="5"/>
    <x v="2"/>
    <s v="INV00000141"/>
    <s v="C00000020"/>
    <x v="20"/>
    <x v="74"/>
    <x v="61"/>
    <n v="220"/>
    <m/>
    <n v="1617"/>
    <x v="50"/>
    <n v="0.15646258503401367"/>
    <n v="1.1500000000000004"/>
    <n v="253.00000000000009"/>
    <m/>
    <m/>
    <m/>
    <m/>
    <m/>
    <m/>
    <m/>
    <n v="3234"/>
    <n v="450807.79949999996"/>
    <x v="2"/>
    <n v="591.00000000000023"/>
    <n v="82321.550499999968"/>
    <n v="10"/>
    <n v="3825"/>
    <n v="533129.35"/>
    <m/>
  </r>
  <r>
    <d v="2021-10-20T00:00:00"/>
    <x v="5"/>
    <x v="2"/>
    <s v="INV00000141"/>
    <s v="C00000020"/>
    <x v="20"/>
    <x v="43"/>
    <x v="61"/>
    <n v="220"/>
    <m/>
    <n v="1617"/>
    <x v="50"/>
    <n v="0.15646258503401367"/>
    <n v="1.1500000000000004"/>
    <n v="253.00000000000009"/>
    <m/>
    <m/>
    <m/>
    <m/>
    <m/>
    <m/>
    <m/>
    <n v="1617"/>
    <n v="452424.79949999996"/>
    <x v="0"/>
    <n v="253.00000000000009"/>
    <n v="82574.550499999968"/>
    <n v="10"/>
    <n v="1870"/>
    <n v="534999.35"/>
    <m/>
  </r>
  <r>
    <d v="2021-10-20T00:00:00"/>
    <x v="5"/>
    <x v="2"/>
    <s v="INV00000141"/>
    <s v="C00000020"/>
    <x v="20"/>
    <x v="69"/>
    <x v="50"/>
    <n v="37"/>
    <m/>
    <n v="281.2"/>
    <x v="68"/>
    <n v="0.13157894736842105"/>
    <n v="1"/>
    <n v="37"/>
    <m/>
    <m/>
    <m/>
    <m/>
    <m/>
    <m/>
    <m/>
    <n v="1687.1999999999998"/>
    <n v="454111.99949999998"/>
    <x v="1"/>
    <n v="222"/>
    <n v="82796.550499999968"/>
    <n v="10"/>
    <n v="1909.1999999999998"/>
    <n v="536908.54999999993"/>
    <m/>
  </r>
  <r>
    <d v="2021-10-20T00:00:00"/>
    <x v="5"/>
    <x v="2"/>
    <s v="INV00000141"/>
    <s v="C00000020"/>
    <x v="20"/>
    <x v="69"/>
    <x v="50"/>
    <n v="37"/>
    <m/>
    <n v="281.2"/>
    <x v="68"/>
    <n v="0.13157894736842105"/>
    <n v="1"/>
    <n v="37"/>
    <m/>
    <m/>
    <m/>
    <m/>
    <m/>
    <m/>
    <m/>
    <n v="1687.1999999999998"/>
    <n v="455799.19949999999"/>
    <x v="1"/>
    <n v="222"/>
    <n v="83018.550499999968"/>
    <n v="10"/>
    <n v="1909.1999999999998"/>
    <n v="538817.75"/>
    <m/>
  </r>
  <r>
    <d v="2021-10-20T00:00:00"/>
    <x v="5"/>
    <x v="2"/>
    <s v="INV00000141"/>
    <s v="C00000020"/>
    <x v="20"/>
    <x v="63"/>
    <x v="57"/>
    <n v="5"/>
    <m/>
    <n v="60"/>
    <x v="62"/>
    <n v="0.33333333333333331"/>
    <n v="4"/>
    <n v="20"/>
    <m/>
    <m/>
    <m/>
    <m/>
    <m/>
    <m/>
    <m/>
    <n v="60"/>
    <n v="455859.19949999999"/>
    <x v="0"/>
    <n v="20"/>
    <n v="83038.550499999968"/>
    <n v="10"/>
    <n v="80"/>
    <n v="538897.75"/>
    <m/>
  </r>
  <r>
    <d v="2021-10-20T00:00:00"/>
    <x v="5"/>
    <x v="2"/>
    <s v="INV00000141"/>
    <s v="C00000020"/>
    <x v="20"/>
    <x v="63"/>
    <x v="30"/>
    <n v="5"/>
    <m/>
    <n v="65"/>
    <x v="62"/>
    <n v="0.23076923076923078"/>
    <n v="3"/>
    <n v="15"/>
    <m/>
    <m/>
    <m/>
    <m/>
    <m/>
    <m/>
    <m/>
    <n v="65"/>
    <n v="455924.19949999999"/>
    <x v="0"/>
    <n v="15"/>
    <n v="83053.550499999968"/>
    <n v="10"/>
    <n v="80"/>
    <n v="538977.75"/>
    <m/>
  </r>
  <r>
    <d v="2021-10-23T00:00:00"/>
    <x v="5"/>
    <x v="2"/>
    <s v="INV00000142"/>
    <s v="C00000008"/>
    <x v="14"/>
    <x v="15"/>
    <x v="59"/>
    <n v="220"/>
    <m/>
    <n v="1683"/>
    <x v="68"/>
    <n v="0.12418300653594762"/>
    <n v="0.94999999999999929"/>
    <n v="208.99999999999983"/>
    <m/>
    <m/>
    <m/>
    <m/>
    <m/>
    <m/>
    <m/>
    <n v="1683"/>
    <n v="457607.19949999999"/>
    <x v="0"/>
    <n v="208.99999999999983"/>
    <n v="83262.550499999968"/>
    <n v="10"/>
    <n v="1891.9999999999998"/>
    <n v="540869.75"/>
    <m/>
  </r>
  <r>
    <d v="2021-10-23T00:00:00"/>
    <x v="5"/>
    <x v="2"/>
    <s v="INV00000142"/>
    <s v="C00000008"/>
    <x v="14"/>
    <x v="27"/>
    <x v="48"/>
    <n v="30"/>
    <m/>
    <n v="219"/>
    <x v="50"/>
    <n v="0.16438356164383564"/>
    <n v="1.2000000000000002"/>
    <n v="36.000000000000007"/>
    <m/>
    <m/>
    <m/>
    <m/>
    <m/>
    <m/>
    <m/>
    <n v="438"/>
    <n v="458045.19949999999"/>
    <x v="2"/>
    <n v="72.000000000000014"/>
    <n v="83334.550499999968"/>
    <n v="10"/>
    <n v="510"/>
    <n v="541379.75"/>
    <m/>
  </r>
  <r>
    <d v="2021-10-23T00:00:00"/>
    <x v="5"/>
    <x v="2"/>
    <s v="INV00000142"/>
    <s v="C00000008"/>
    <x v="14"/>
    <x v="5"/>
    <x v="58"/>
    <n v="20"/>
    <m/>
    <n v="222"/>
    <x v="2"/>
    <n v="8.1081081081081113E-2"/>
    <n v="0.90000000000000036"/>
    <n v="18.000000000000007"/>
    <m/>
    <m/>
    <m/>
    <m/>
    <m/>
    <m/>
    <m/>
    <n v="888"/>
    <n v="458933.19949999999"/>
    <x v="5"/>
    <n v="72.000000000000028"/>
    <n v="83406.550499999968"/>
    <n v="10"/>
    <n v="960"/>
    <n v="542339.75"/>
    <m/>
  </r>
  <r>
    <d v="2021-10-26T00:00:00"/>
    <x v="5"/>
    <x v="2"/>
    <s v="INV00000143"/>
    <s v="C00000001"/>
    <x v="0"/>
    <x v="15"/>
    <x v="36"/>
    <n v="220"/>
    <m/>
    <n v="1650"/>
    <x v="50"/>
    <n v="0.13333333333333333"/>
    <n v="1"/>
    <n v="220"/>
    <m/>
    <m/>
    <m/>
    <m/>
    <m/>
    <m/>
    <m/>
    <n v="3300"/>
    <n v="462233.19949999999"/>
    <x v="2"/>
    <n v="440"/>
    <n v="83846.550499999968"/>
    <n v="10"/>
    <n v="3740"/>
    <n v="546079.75"/>
    <m/>
  </r>
  <r>
    <d v="2021-10-26T00:00:00"/>
    <x v="5"/>
    <x v="2"/>
    <s v="INV00000143"/>
    <s v="C00000001"/>
    <x v="0"/>
    <x v="65"/>
    <x v="50"/>
    <n v="37"/>
    <m/>
    <n v="281.2"/>
    <x v="50"/>
    <n v="0.118421052631579"/>
    <n v="0.90000000000000036"/>
    <n v="33.300000000000011"/>
    <m/>
    <m/>
    <m/>
    <m/>
    <m/>
    <m/>
    <m/>
    <n v="2249.6"/>
    <n v="464482.79949999996"/>
    <x v="8"/>
    <n v="266.40000000000009"/>
    <n v="84112.950499999963"/>
    <n v="10"/>
    <n v="2516"/>
    <n v="548595.74999999988"/>
    <m/>
  </r>
  <r>
    <d v="2021-10-26T00:00:00"/>
    <x v="5"/>
    <x v="2"/>
    <s v="INV00000143"/>
    <s v="C00000001"/>
    <x v="0"/>
    <x v="4"/>
    <x v="22"/>
    <n v="5"/>
    <m/>
    <n v="82.5"/>
    <x v="48"/>
    <n v="0.21212121212121213"/>
    <n v="3.5"/>
    <n v="17.5"/>
    <m/>
    <m/>
    <m/>
    <m/>
    <m/>
    <m/>
    <m/>
    <n v="330"/>
    <n v="464812.79949999996"/>
    <x v="5"/>
    <n v="70"/>
    <n v="84182.950499999963"/>
    <n v="10"/>
    <n v="400"/>
    <n v="548995.74999999988"/>
    <m/>
  </r>
  <r>
    <d v="2021-10-26T00:00:00"/>
    <x v="5"/>
    <x v="2"/>
    <s v="INV00000143"/>
    <s v="C00000001"/>
    <x v="0"/>
    <x v="38"/>
    <x v="55"/>
    <n v="6"/>
    <m/>
    <n v="0"/>
    <x v="50"/>
    <e v="#DIV/0!"/>
    <n v="8.5"/>
    <n v="51"/>
    <m/>
    <m/>
    <m/>
    <m/>
    <m/>
    <m/>
    <m/>
    <n v="0"/>
    <n v="464812.79949999996"/>
    <x v="10"/>
    <n v="0"/>
    <n v="84182.950499999963"/>
    <n v="10"/>
    <n v="0"/>
    <n v="548995.74999999988"/>
    <m/>
  </r>
  <r>
    <d v="2021-10-26T00:00:00"/>
    <x v="5"/>
    <x v="2"/>
    <s v="INV00000144"/>
    <s v="C00000020"/>
    <x v="20"/>
    <x v="15"/>
    <x v="36"/>
    <n v="220"/>
    <m/>
    <n v="1650"/>
    <x v="71"/>
    <n v="0.1866666666666667"/>
    <n v="1.4000000000000004"/>
    <n v="308.00000000000006"/>
    <m/>
    <m/>
    <m/>
    <m/>
    <m/>
    <m/>
    <m/>
    <n v="3300"/>
    <n v="468112.79949999996"/>
    <x v="2"/>
    <n v="616.00000000000011"/>
    <n v="84798.950499999963"/>
    <n v="10"/>
    <n v="3916"/>
    <n v="552911.74999999988"/>
    <m/>
  </r>
  <r>
    <d v="2021-10-26T00:00:00"/>
    <x v="5"/>
    <x v="2"/>
    <s v="INV00000144"/>
    <s v="C00000020"/>
    <x v="20"/>
    <x v="43"/>
    <x v="61"/>
    <n v="220"/>
    <m/>
    <n v="1617"/>
    <x v="71"/>
    <n v="0.21088435374149669"/>
    <n v="1.5500000000000007"/>
    <n v="341.00000000000017"/>
    <m/>
    <m/>
    <m/>
    <m/>
    <m/>
    <m/>
    <m/>
    <n v="3234"/>
    <n v="471346.79949999996"/>
    <x v="2"/>
    <n v="682.00000000000034"/>
    <n v="85480.950499999963"/>
    <n v="10"/>
    <n v="3916.0000000000005"/>
    <n v="556827.74999999988"/>
    <m/>
  </r>
  <r>
    <d v="2021-10-26T00:00:00"/>
    <x v="5"/>
    <x v="2"/>
    <s v="INV00000144"/>
    <s v="C00000020"/>
    <x v="20"/>
    <x v="65"/>
    <x v="50"/>
    <n v="37"/>
    <m/>
    <n v="281.2"/>
    <x v="71"/>
    <n v="0.17105263157894746"/>
    <n v="1.3000000000000007"/>
    <n v="48.100000000000023"/>
    <m/>
    <m/>
    <m/>
    <m/>
    <m/>
    <m/>
    <m/>
    <n v="3936.7999999999997"/>
    <n v="475283.59949999995"/>
    <x v="11"/>
    <n v="673.40000000000032"/>
    <n v="86154.350499999957"/>
    <n v="10"/>
    <n v="4610.2"/>
    <n v="561437.94999999995"/>
    <m/>
  </r>
  <r>
    <d v="2021-10-26T00:00:00"/>
    <x v="5"/>
    <x v="2"/>
    <s v="INV00000144"/>
    <s v="C00000020"/>
    <x v="20"/>
    <x v="12"/>
    <x v="46"/>
    <n v="25"/>
    <m/>
    <n v="30"/>
    <x v="67"/>
    <n v="1.0833333333333335"/>
    <n v="1.3"/>
    <n v="32.5"/>
    <m/>
    <m/>
    <m/>
    <m/>
    <m/>
    <m/>
    <m/>
    <n v="180"/>
    <n v="475463.59949999995"/>
    <x v="1"/>
    <n v="195"/>
    <n v="86349.350499999957"/>
    <n v="10"/>
    <n v="375"/>
    <n v="561812.94999999995"/>
    <m/>
  </r>
  <r>
    <d v="2021-10-26T00:00:00"/>
    <x v="5"/>
    <x v="2"/>
    <s v="INV00000144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592"/>
    <n v="478055.59949999995"/>
    <x v="4"/>
    <n v="566.99999999999977"/>
    <n v="86916.350499999957"/>
    <n v="10"/>
    <n v="3159"/>
    <n v="564971.94999999995"/>
    <m/>
  </r>
  <r>
    <d v="2021-10-26T00:00:00"/>
    <x v="5"/>
    <x v="2"/>
    <s v="INV00000144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478755.59949999995"/>
    <x v="0"/>
    <n v="300"/>
    <n v="87216.350499999957"/>
    <n v="10"/>
    <n v="1000"/>
    <n v="565971.94999999995"/>
    <m/>
  </r>
  <r>
    <d v="2021-10-28T00:00:00"/>
    <x v="5"/>
    <x v="2"/>
    <s v="INV00000145"/>
    <s v="C00000008"/>
    <x v="14"/>
    <x v="27"/>
    <x v="48"/>
    <n v="30"/>
    <m/>
    <n v="219"/>
    <x v="50"/>
    <n v="0.16438356164383564"/>
    <n v="1.2000000000000002"/>
    <n v="36.000000000000007"/>
    <m/>
    <m/>
    <m/>
    <m/>
    <m/>
    <m/>
    <m/>
    <n v="438"/>
    <n v="479193.59949999995"/>
    <x v="2"/>
    <n v="72.000000000000014"/>
    <n v="87288.350499999957"/>
    <n v="10"/>
    <n v="510"/>
    <n v="566481.94999999995"/>
    <m/>
  </r>
  <r>
    <d v="2021-10-27T00:00:00"/>
    <x v="5"/>
    <x v="2"/>
    <s v="INV00000146"/>
    <s v="C00000020"/>
    <x v="20"/>
    <x v="15"/>
    <x v="36"/>
    <n v="220"/>
    <m/>
    <n v="1650"/>
    <x v="71"/>
    <n v="0.1866666666666667"/>
    <n v="1.4000000000000004"/>
    <n v="308.00000000000006"/>
    <m/>
    <m/>
    <m/>
    <m/>
    <m/>
    <m/>
    <m/>
    <n v="4950"/>
    <n v="484143.59949999995"/>
    <x v="3"/>
    <n v="924.00000000000023"/>
    <n v="88212.350499999957"/>
    <n v="10"/>
    <n v="5874"/>
    <n v="572355.94999999995"/>
    <m/>
  </r>
  <r>
    <d v="2021-10-28T00:00:00"/>
    <x v="5"/>
    <x v="2"/>
    <s v="INV00000147"/>
    <s v="C00000010"/>
    <x v="9"/>
    <x v="51"/>
    <x v="61"/>
    <n v="220"/>
    <m/>
    <n v="1617"/>
    <x v="71"/>
    <n v="0.21088435374149669"/>
    <n v="1.5500000000000007"/>
    <n v="341.00000000000017"/>
    <m/>
    <m/>
    <m/>
    <m/>
    <m/>
    <m/>
    <m/>
    <n v="4851"/>
    <n v="488994.59949999995"/>
    <x v="3"/>
    <n v="1023.0000000000005"/>
    <n v="89235.350499999957"/>
    <n v="10"/>
    <n v="5874"/>
    <n v="578229.94999999995"/>
    <m/>
  </r>
  <r>
    <d v="2021-10-28T00:00:00"/>
    <x v="5"/>
    <x v="2"/>
    <s v="INV00000147"/>
    <s v="C00000010"/>
    <x v="9"/>
    <x v="51"/>
    <x v="64"/>
    <n v="220"/>
    <m/>
    <n v="1760"/>
    <x v="71"/>
    <n v="0.11250000000000004"/>
    <n v="0.90000000000000036"/>
    <n v="198.00000000000009"/>
    <m/>
    <m/>
    <m/>
    <m/>
    <m/>
    <m/>
    <m/>
    <n v="5280"/>
    <n v="494274.59949999995"/>
    <x v="3"/>
    <n v="594.00000000000023"/>
    <n v="89829.350499999957"/>
    <n v="10"/>
    <n v="5874"/>
    <n v="584103.94999999995"/>
    <m/>
  </r>
  <r>
    <d v="2021-10-28T00:00:00"/>
    <x v="5"/>
    <x v="2"/>
    <s v="INV00000147"/>
    <s v="C00000010"/>
    <x v="9"/>
    <x v="65"/>
    <x v="50"/>
    <n v="37"/>
    <m/>
    <n v="281.2"/>
    <x v="71"/>
    <n v="0.17105263157894746"/>
    <n v="1.3000000000000007"/>
    <n v="48.100000000000023"/>
    <m/>
    <m/>
    <m/>
    <m/>
    <m/>
    <m/>
    <m/>
    <n v="1687.1999999999998"/>
    <n v="495961.79949999996"/>
    <x v="1"/>
    <n v="288.60000000000014"/>
    <n v="90117.950499999963"/>
    <n v="10"/>
    <n v="1975.8"/>
    <n v="586079.74999999988"/>
    <m/>
  </r>
  <r>
    <d v="2021-10-28T00:00:00"/>
    <x v="5"/>
    <x v="2"/>
    <s v="INV00000148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496571.79949999996"/>
    <x v="2"/>
    <n v="110"/>
    <n v="90227.950499999963"/>
    <n v="10"/>
    <n v="720"/>
    <n v="586799.74999999988"/>
    <m/>
  </r>
  <r>
    <d v="2021-10-30T00:00:00"/>
    <x v="5"/>
    <x v="2"/>
    <s v="INV00000149"/>
    <s v="C00000010"/>
    <x v="9"/>
    <x v="51"/>
    <x v="64"/>
    <n v="220"/>
    <m/>
    <n v="1760"/>
    <x v="71"/>
    <n v="0.11250000000000004"/>
    <n v="0.90000000000000036"/>
    <n v="198.00000000000009"/>
    <m/>
    <m/>
    <m/>
    <m/>
    <m/>
    <m/>
    <m/>
    <n v="7040"/>
    <n v="503611.79949999996"/>
    <x v="5"/>
    <n v="792.00000000000034"/>
    <n v="91019.950499999963"/>
    <n v="10"/>
    <n v="7832"/>
    <n v="594631.74999999988"/>
    <m/>
  </r>
  <r>
    <d v="2021-10-30T00:00:00"/>
    <x v="5"/>
    <x v="2"/>
    <s v="INV00000149"/>
    <s v="C00000010"/>
    <x v="9"/>
    <x v="65"/>
    <x v="50"/>
    <n v="37"/>
    <m/>
    <n v="281.2"/>
    <x v="71"/>
    <n v="0.17105263157894746"/>
    <n v="1.3000000000000007"/>
    <n v="48.100000000000023"/>
    <m/>
    <m/>
    <m/>
    <m/>
    <m/>
    <m/>
    <m/>
    <n v="1124.8"/>
    <n v="504736.59949999995"/>
    <x v="5"/>
    <n v="192.40000000000009"/>
    <n v="91212.350499999957"/>
    <n v="10"/>
    <n v="1317.2"/>
    <n v="595948.94999999995"/>
    <m/>
  </r>
  <r>
    <d v="2021-10-30T00:00:00"/>
    <x v="5"/>
    <x v="2"/>
    <s v="INV00000149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505036.59949999995"/>
    <x v="7"/>
    <n v="250.00000000000006"/>
    <n v="91462.350499999957"/>
    <n v="10"/>
    <n v="550"/>
    <n v="596498.94999999995"/>
    <m/>
  </r>
  <r>
    <d v="2021-10-30T00:00:00"/>
    <x v="5"/>
    <x v="2"/>
    <s v="INV00000149"/>
    <s v="C00000010"/>
    <x v="9"/>
    <x v="4"/>
    <x v="30"/>
    <n v="5"/>
    <m/>
    <n v="65"/>
    <x v="62"/>
    <n v="0.23076923076923078"/>
    <n v="3"/>
    <n v="15"/>
    <m/>
    <m/>
    <m/>
    <m/>
    <m/>
    <m/>
    <m/>
    <n v="260"/>
    <n v="505296.59949999995"/>
    <x v="5"/>
    <n v="60"/>
    <n v="91522.350499999957"/>
    <n v="10"/>
    <n v="320"/>
    <n v="596818.94999999995"/>
    <m/>
  </r>
  <r>
    <d v="2021-11-01T00:00:00"/>
    <x v="6"/>
    <x v="2"/>
    <s v="INV00000150"/>
    <s v="C00000005"/>
    <x v="4"/>
    <x v="65"/>
    <x v="69"/>
    <n v="37"/>
    <m/>
    <n v="321.89999999999998"/>
    <x v="72"/>
    <n v="5.7471264367816098E-2"/>
    <n v="0.5"/>
    <n v="18.5"/>
    <m/>
    <m/>
    <m/>
    <m/>
    <m/>
    <m/>
    <m/>
    <n v="321.89999999999998"/>
    <n v="505618.49949999998"/>
    <x v="0"/>
    <n v="18.5"/>
    <n v="91540.850499999957"/>
    <n v="11"/>
    <n v="340.4"/>
    <n v="597159.35"/>
    <m/>
  </r>
  <r>
    <d v="2021-11-01T00:00:00"/>
    <x v="6"/>
    <x v="2"/>
    <s v="INV00000150"/>
    <s v="C00000005"/>
    <x v="4"/>
    <x v="77"/>
    <x v="70"/>
    <n v="1"/>
    <m/>
    <n v="21"/>
    <x v="70"/>
    <n v="0.90476190476190477"/>
    <n v="19"/>
    <n v="19"/>
    <m/>
    <m/>
    <m/>
    <m/>
    <m/>
    <m/>
    <m/>
    <n v="21"/>
    <n v="505639.49949999998"/>
    <x v="0"/>
    <n v="19"/>
    <n v="91559.850499999957"/>
    <n v="11"/>
    <n v="40"/>
    <n v="597199.35"/>
    <m/>
  </r>
  <r>
    <d v="2021-11-02T00:00:00"/>
    <x v="6"/>
    <x v="2"/>
    <s v="INV00000151"/>
    <s v="C00000019"/>
    <x v="19"/>
    <x v="51"/>
    <x v="64"/>
    <n v="220"/>
    <m/>
    <n v="1760"/>
    <x v="73"/>
    <n v="0.125"/>
    <n v="1"/>
    <n v="220"/>
    <m/>
    <m/>
    <m/>
    <m/>
    <m/>
    <m/>
    <m/>
    <n v="3520"/>
    <n v="509159.49949999998"/>
    <x v="2"/>
    <n v="440"/>
    <n v="91999.850499999957"/>
    <n v="11"/>
    <n v="3960"/>
    <n v="601159.35"/>
    <m/>
  </r>
  <r>
    <d v="2021-11-02T00:00:00"/>
    <x v="6"/>
    <x v="2"/>
    <s v="INV00000151"/>
    <s v="C00000019"/>
    <x v="19"/>
    <x v="12"/>
    <x v="46"/>
    <n v="25"/>
    <m/>
    <n v="30"/>
    <x v="74"/>
    <n v="1"/>
    <n v="1.2"/>
    <n v="30"/>
    <m/>
    <m/>
    <m/>
    <m/>
    <m/>
    <m/>
    <m/>
    <n v="180"/>
    <n v="509339.49949999998"/>
    <x v="1"/>
    <n v="180"/>
    <n v="92179.850499999957"/>
    <n v="11"/>
    <n v="360"/>
    <n v="601519.35"/>
    <m/>
  </r>
  <r>
    <d v="2021-11-02T00:00:00"/>
    <x v="6"/>
    <x v="2"/>
    <s v="INV00000151"/>
    <s v="C00000019"/>
    <x v="19"/>
    <x v="36"/>
    <x v="37"/>
    <n v="10"/>
    <m/>
    <n v="390"/>
    <x v="75"/>
    <n v="0.12820512820512819"/>
    <n v="5"/>
    <n v="50"/>
    <m/>
    <m/>
    <m/>
    <m/>
    <m/>
    <m/>
    <m/>
    <n v="390"/>
    <n v="509729.49949999998"/>
    <x v="0"/>
    <n v="50"/>
    <n v="92229.850499999957"/>
    <n v="11"/>
    <n v="440"/>
    <n v="601959.35"/>
    <m/>
  </r>
  <r>
    <d v="2021-11-02T00:00:00"/>
    <x v="6"/>
    <x v="2"/>
    <s v="INV00000151"/>
    <s v="C00000019"/>
    <x v="19"/>
    <x v="46"/>
    <x v="41"/>
    <n v="1"/>
    <m/>
    <n v="305"/>
    <x v="65"/>
    <n v="0.18032786885245902"/>
    <n v="55"/>
    <n v="55"/>
    <m/>
    <m/>
    <m/>
    <m/>
    <m/>
    <m/>
    <m/>
    <n v="305"/>
    <n v="510034.49949999998"/>
    <x v="0"/>
    <n v="55"/>
    <n v="92284.850499999957"/>
    <n v="11"/>
    <n v="360"/>
    <n v="602319.35"/>
    <m/>
  </r>
  <r>
    <d v="2021-11-02T00:00:00"/>
    <x v="6"/>
    <x v="2"/>
    <s v="INV00000152"/>
    <s v="C00000003"/>
    <x v="2"/>
    <x v="66"/>
    <x v="36"/>
    <n v="220"/>
    <m/>
    <n v="1650"/>
    <x v="72"/>
    <n v="0.22666666666666657"/>
    <n v="1.6999999999999993"/>
    <n v="373.99999999999983"/>
    <m/>
    <m/>
    <m/>
    <m/>
    <m/>
    <m/>
    <m/>
    <n v="1650"/>
    <n v="511684.49949999998"/>
    <x v="0"/>
    <n v="373.99999999999983"/>
    <n v="92658.850499999957"/>
    <n v="11"/>
    <n v="2023.9999999999998"/>
    <n v="604343.35"/>
    <m/>
  </r>
  <r>
    <d v="2021-11-02T00:00:00"/>
    <x v="6"/>
    <x v="2"/>
    <s v="INV00000152"/>
    <s v="C00000003"/>
    <x v="2"/>
    <x v="63"/>
    <x v="57"/>
    <n v="5"/>
    <m/>
    <n v="60"/>
    <x v="62"/>
    <n v="0.33333333333333331"/>
    <n v="4"/>
    <n v="20"/>
    <m/>
    <m/>
    <m/>
    <m/>
    <m/>
    <m/>
    <m/>
    <n v="120"/>
    <n v="511804.49949999998"/>
    <x v="2"/>
    <n v="40"/>
    <n v="92698.850499999957"/>
    <n v="11"/>
    <n v="160"/>
    <n v="604503.35"/>
    <m/>
  </r>
  <r>
    <d v="2021-11-03T00:00:00"/>
    <x v="6"/>
    <x v="2"/>
    <s v="INV00000153"/>
    <s v="C00000020"/>
    <x v="20"/>
    <x v="15"/>
    <x v="36"/>
    <n v="220"/>
    <m/>
    <n v="1650"/>
    <x v="72"/>
    <n v="0.22666666666666657"/>
    <n v="1.6999999999999993"/>
    <n v="373.99999999999983"/>
    <m/>
    <m/>
    <m/>
    <m/>
    <m/>
    <m/>
    <m/>
    <n v="3300"/>
    <n v="515104.49949999998"/>
    <x v="2"/>
    <n v="747.99999999999966"/>
    <n v="93446.850499999957"/>
    <n v="11"/>
    <n v="4047.9999999999995"/>
    <n v="608551.35"/>
    <m/>
  </r>
  <r>
    <d v="2021-11-03T00:00:00"/>
    <x v="6"/>
    <x v="2"/>
    <s v="INV00000153"/>
    <s v="C00000020"/>
    <x v="20"/>
    <x v="43"/>
    <x v="71"/>
    <n v="220"/>
    <m/>
    <n v="1749"/>
    <x v="72"/>
    <n v="0.15723270440251561"/>
    <n v="1.2499999999999991"/>
    <n v="274.99999999999983"/>
    <m/>
    <m/>
    <m/>
    <m/>
    <m/>
    <m/>
    <m/>
    <n v="5247"/>
    <n v="520351.49949999998"/>
    <x v="3"/>
    <n v="824.99999999999955"/>
    <n v="94271.850499999957"/>
    <n v="11"/>
    <n v="6072"/>
    <n v="614623.35"/>
    <m/>
  </r>
  <r>
    <d v="2021-11-03T00:00:00"/>
    <x v="6"/>
    <x v="2"/>
    <s v="INV00000153"/>
    <s v="C00000020"/>
    <x v="20"/>
    <x v="65"/>
    <x v="50"/>
    <n v="37"/>
    <m/>
    <n v="281.2"/>
    <x v="72"/>
    <n v="0.21052631578947364"/>
    <n v="1.5999999999999996"/>
    <n v="59.199999999999989"/>
    <m/>
    <m/>
    <m/>
    <m/>
    <m/>
    <m/>
    <m/>
    <n v="4218"/>
    <n v="524569.49949999992"/>
    <x v="12"/>
    <n v="887.99999999999977"/>
    <n v="95159.850499999957"/>
    <n v="11"/>
    <n v="5106"/>
    <n v="619729.34999999986"/>
    <m/>
  </r>
  <r>
    <d v="2021-11-03T00:00:00"/>
    <x v="6"/>
    <x v="2"/>
    <s v="INV00000153"/>
    <s v="C00000020"/>
    <x v="20"/>
    <x v="12"/>
    <x v="46"/>
    <n v="25"/>
    <m/>
    <n v="30"/>
    <x v="67"/>
    <n v="1.0833333333333335"/>
    <n v="1.3"/>
    <n v="32.5"/>
    <m/>
    <m/>
    <m/>
    <m/>
    <m/>
    <m/>
    <m/>
    <n v="150"/>
    <n v="524719.49949999992"/>
    <x v="6"/>
    <n v="162.5"/>
    <n v="95322.350499999957"/>
    <n v="11"/>
    <n v="312.5"/>
    <n v="620041.84999999986"/>
    <m/>
  </r>
  <r>
    <d v="2021-11-03T00:00:00"/>
    <x v="6"/>
    <x v="2"/>
    <s v="INV00000153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592"/>
    <n v="527311.49949999992"/>
    <x v="4"/>
    <n v="566.99999999999977"/>
    <n v="95889.350499999957"/>
    <n v="11"/>
    <n v="3159"/>
    <n v="623200.84999999986"/>
    <m/>
  </r>
  <r>
    <d v="2021-11-03T00:00:00"/>
    <x v="6"/>
    <x v="2"/>
    <s v="INV00000153"/>
    <s v="C00000020"/>
    <x v="20"/>
    <x v="63"/>
    <x v="57"/>
    <n v="5"/>
    <m/>
    <n v="60"/>
    <x v="62"/>
    <n v="0.33333333333333331"/>
    <n v="4"/>
    <n v="20"/>
    <m/>
    <m/>
    <m/>
    <m/>
    <m/>
    <m/>
    <m/>
    <n v="240"/>
    <n v="527551.49949999992"/>
    <x v="5"/>
    <n v="80"/>
    <n v="95969.350499999957"/>
    <n v="11"/>
    <n v="320"/>
    <n v="623520.84999999986"/>
    <m/>
  </r>
  <r>
    <d v="2021-11-03T00:00:00"/>
    <x v="6"/>
    <x v="2"/>
    <s v="INV00000154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527701.49949999992"/>
    <x v="6"/>
    <n v="125.00000000000003"/>
    <n v="96094.350499999957"/>
    <n v="11"/>
    <n v="275"/>
    <n v="623795.84999999986"/>
    <m/>
  </r>
  <r>
    <d v="2021-11-03T00:00:00"/>
    <x v="6"/>
    <x v="2"/>
    <s v="INV00000154"/>
    <s v="C00000010"/>
    <x v="9"/>
    <x v="63"/>
    <x v="57"/>
    <n v="5"/>
    <m/>
    <n v="60"/>
    <x v="62"/>
    <n v="0.33333333333333331"/>
    <n v="4"/>
    <n v="20"/>
    <m/>
    <m/>
    <m/>
    <m/>
    <m/>
    <m/>
    <m/>
    <n v="240"/>
    <n v="527941.49949999992"/>
    <x v="5"/>
    <n v="80"/>
    <n v="96174.350499999957"/>
    <n v="11"/>
    <n v="320"/>
    <n v="624115.84999999986"/>
    <m/>
  </r>
  <r>
    <d v="2021-11-03T00:00:00"/>
    <x v="6"/>
    <x v="2"/>
    <s v="INV00000154"/>
    <s v="C00000010"/>
    <x v="9"/>
    <x v="36"/>
    <x v="37"/>
    <n v="10"/>
    <m/>
    <n v="390"/>
    <x v="75"/>
    <n v="0.12820512820512819"/>
    <n v="5"/>
    <n v="50"/>
    <m/>
    <m/>
    <m/>
    <m/>
    <m/>
    <m/>
    <m/>
    <n v="1170"/>
    <n v="529111.49949999992"/>
    <x v="3"/>
    <n v="150"/>
    <n v="96324.350499999957"/>
    <n v="11"/>
    <n v="1320"/>
    <n v="625435.84999999986"/>
    <m/>
  </r>
  <r>
    <d v="2021-11-03T00:00:00"/>
    <x v="6"/>
    <x v="2"/>
    <s v="INV00000154"/>
    <s v="C00000010"/>
    <x v="9"/>
    <x v="54"/>
    <x v="45"/>
    <n v="1"/>
    <m/>
    <n v="42"/>
    <x v="58"/>
    <n v="0.30952380952380953"/>
    <n v="13"/>
    <n v="13"/>
    <m/>
    <m/>
    <m/>
    <m/>
    <m/>
    <m/>
    <m/>
    <n v="168"/>
    <n v="529279.49949999992"/>
    <x v="5"/>
    <n v="52"/>
    <n v="96376.350499999957"/>
    <n v="11"/>
    <n v="220"/>
    <n v="625655.84999999986"/>
    <m/>
  </r>
  <r>
    <d v="2021-11-06T00:00:00"/>
    <x v="6"/>
    <x v="2"/>
    <s v="INV00000155"/>
    <s v="C00000020"/>
    <x v="20"/>
    <x v="15"/>
    <x v="64"/>
    <n v="220"/>
    <m/>
    <n v="1760"/>
    <x v="72"/>
    <n v="0.14999999999999991"/>
    <n v="1.1999999999999993"/>
    <n v="263.99999999999983"/>
    <m/>
    <m/>
    <m/>
    <m/>
    <m/>
    <m/>
    <m/>
    <n v="3520"/>
    <n v="532799.49949999992"/>
    <x v="2"/>
    <n v="527.99999999999966"/>
    <n v="96904.350499999957"/>
    <n v="11"/>
    <n v="4047.9999999999995"/>
    <n v="629703.84999999986"/>
    <m/>
  </r>
  <r>
    <d v="2021-11-06T00:00:00"/>
    <x v="6"/>
    <x v="2"/>
    <s v="INV00000155"/>
    <s v="C00000020"/>
    <x v="20"/>
    <x v="43"/>
    <x v="71"/>
    <n v="220"/>
    <m/>
    <n v="1749"/>
    <x v="72"/>
    <n v="0.15723270440251561"/>
    <n v="1.2499999999999991"/>
    <n v="274.99999999999983"/>
    <m/>
    <m/>
    <m/>
    <m/>
    <m/>
    <m/>
    <m/>
    <n v="3498"/>
    <n v="536297.49949999992"/>
    <x v="2"/>
    <n v="549.99999999999966"/>
    <n v="97454.350499999957"/>
    <n v="11"/>
    <n v="4047.9999999999995"/>
    <n v="633751.84999999986"/>
    <m/>
  </r>
  <r>
    <d v="2021-11-06T00:00:00"/>
    <x v="6"/>
    <x v="2"/>
    <s v="INV00000155"/>
    <s v="C00000020"/>
    <x v="20"/>
    <x v="43"/>
    <x v="72"/>
    <n v="220"/>
    <m/>
    <n v="1815"/>
    <x v="72"/>
    <n v="0.11515151515151506"/>
    <n v="0.94999999999999929"/>
    <n v="208.99999999999983"/>
    <m/>
    <m/>
    <m/>
    <m/>
    <m/>
    <m/>
    <m/>
    <n v="1815"/>
    <n v="538112.49949999992"/>
    <x v="0"/>
    <n v="208.99999999999983"/>
    <n v="97663.350499999957"/>
    <n v="11"/>
    <n v="2023.9999999999998"/>
    <n v="635775.84999999986"/>
    <m/>
  </r>
  <r>
    <d v="2021-11-06T00:00:00"/>
    <x v="6"/>
    <x v="2"/>
    <s v="INV00000155"/>
    <s v="C00000020"/>
    <x v="20"/>
    <x v="65"/>
    <x v="50"/>
    <n v="37"/>
    <m/>
    <n v="281.2"/>
    <x v="72"/>
    <n v="0.21052631578947364"/>
    <n v="1.5999999999999996"/>
    <n v="59.199999999999989"/>
    <m/>
    <m/>
    <m/>
    <m/>
    <m/>
    <m/>
    <m/>
    <n v="1124.8"/>
    <n v="539237.29949999996"/>
    <x v="5"/>
    <n v="236.79999999999995"/>
    <n v="97900.15049999996"/>
    <n v="11"/>
    <n v="1361.6"/>
    <n v="637137.44999999995"/>
    <m/>
  </r>
  <r>
    <d v="2021-11-06T00:00:00"/>
    <x v="6"/>
    <x v="2"/>
    <s v="INV00000155"/>
    <s v="C00000020"/>
    <x v="20"/>
    <x v="65"/>
    <x v="69"/>
    <n v="37"/>
    <m/>
    <n v="321.89999999999998"/>
    <x v="72"/>
    <n v="5.7471264367816098E-2"/>
    <n v="0.5"/>
    <n v="18.5"/>
    <m/>
    <m/>
    <m/>
    <m/>
    <m/>
    <m/>
    <m/>
    <n v="3540.8999999999996"/>
    <n v="542778.19949999999"/>
    <x v="13"/>
    <n v="203.5"/>
    <n v="98103.65049999996"/>
    <n v="11"/>
    <n v="3744.3999999999996"/>
    <n v="640881.85"/>
    <m/>
  </r>
  <r>
    <d v="2021-11-06T00:00:00"/>
    <x v="6"/>
    <x v="2"/>
    <s v="INV00000155"/>
    <s v="C00000020"/>
    <x v="20"/>
    <x v="12"/>
    <x v="46"/>
    <n v="25"/>
    <m/>
    <n v="30"/>
    <x v="67"/>
    <n v="1.0833333333333335"/>
    <n v="1.3"/>
    <n v="32.5"/>
    <m/>
    <m/>
    <m/>
    <m/>
    <m/>
    <m/>
    <m/>
    <n v="150"/>
    <n v="542928.19949999999"/>
    <x v="6"/>
    <n v="162.5"/>
    <n v="98266.15049999996"/>
    <n v="11"/>
    <n v="312.5"/>
    <n v="641194.35"/>
    <m/>
  </r>
  <r>
    <d v="2021-11-06T00:00:00"/>
    <x v="6"/>
    <x v="2"/>
    <s v="INV00000155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016"/>
    <n v="544944.19949999999"/>
    <x v="9"/>
    <n v="440.99999999999983"/>
    <n v="98707.15049999996"/>
    <n v="11"/>
    <n v="2457"/>
    <n v="643651.35"/>
    <m/>
  </r>
  <r>
    <d v="2021-11-06T00:00:00"/>
    <x v="6"/>
    <x v="2"/>
    <s v="INV00000155"/>
    <s v="C00000020"/>
    <x v="20"/>
    <x v="63"/>
    <x v="57"/>
    <n v="5"/>
    <m/>
    <n v="60"/>
    <x v="62"/>
    <n v="0.33333333333333331"/>
    <n v="4"/>
    <n v="20"/>
    <m/>
    <m/>
    <m/>
    <m/>
    <m/>
    <m/>
    <m/>
    <n v="60"/>
    <n v="545004.19949999999"/>
    <x v="0"/>
    <n v="20"/>
    <n v="98727.15049999996"/>
    <n v="11"/>
    <n v="80"/>
    <n v="643731.35"/>
    <m/>
  </r>
  <r>
    <d v="2021-11-06T00:00:00"/>
    <x v="6"/>
    <x v="2"/>
    <s v="INV00000155"/>
    <s v="C00000020"/>
    <x v="20"/>
    <x v="63"/>
    <x v="30"/>
    <n v="5"/>
    <m/>
    <n v="65"/>
    <x v="62"/>
    <n v="0.23076923076923078"/>
    <n v="3"/>
    <n v="15"/>
    <m/>
    <m/>
    <m/>
    <m/>
    <m/>
    <m/>
    <m/>
    <n v="195"/>
    <n v="545199.19949999999"/>
    <x v="3"/>
    <n v="45"/>
    <n v="98772.15049999996"/>
    <n v="11"/>
    <n v="240"/>
    <n v="643971.35"/>
    <m/>
  </r>
  <r>
    <d v="2021-11-06T00:00:00"/>
    <x v="6"/>
    <x v="2"/>
    <s v="INV00000155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545899.19949999999"/>
    <x v="0"/>
    <n v="300"/>
    <n v="99072.15049999996"/>
    <n v="11"/>
    <n v="1000"/>
    <n v="644971.35"/>
    <m/>
  </r>
  <r>
    <d v="2021-11-08T00:00:00"/>
    <x v="6"/>
    <x v="2"/>
    <s v="INV00000156"/>
    <s v="C00000010"/>
    <x v="9"/>
    <x v="51"/>
    <x v="72"/>
    <n v="220"/>
    <m/>
    <n v="1815"/>
    <x v="72"/>
    <n v="0.11515151515151506"/>
    <n v="0.94999999999999929"/>
    <n v="208.99999999999983"/>
    <m/>
    <m/>
    <m/>
    <m/>
    <m/>
    <m/>
    <m/>
    <n v="10890"/>
    <n v="556789.19949999999"/>
    <x v="1"/>
    <n v="1253.9999999999991"/>
    <n v="100326.15049999996"/>
    <n v="11"/>
    <n v="12144"/>
    <n v="657115.35"/>
    <m/>
  </r>
  <r>
    <d v="2021-11-08T00:00:00"/>
    <x v="6"/>
    <x v="2"/>
    <s v="INV00000156"/>
    <s v="C00000010"/>
    <x v="9"/>
    <x v="65"/>
    <x v="69"/>
    <n v="37"/>
    <m/>
    <n v="321.89999999999998"/>
    <x v="76"/>
    <n v="9.1954022988505843E-2"/>
    <n v="0.80000000000000071"/>
    <n v="29.600000000000026"/>
    <m/>
    <m/>
    <m/>
    <m/>
    <m/>
    <m/>
    <m/>
    <n v="1931.3999999999999"/>
    <n v="558720.59950000001"/>
    <x v="1"/>
    <n v="177.60000000000016"/>
    <n v="100503.75049999997"/>
    <n v="11"/>
    <n v="2109"/>
    <n v="659224.35"/>
    <m/>
  </r>
  <r>
    <d v="2021-11-09T00:00:00"/>
    <x v="6"/>
    <x v="2"/>
    <s v="INV00000157"/>
    <s v="CA1"/>
    <x v="21"/>
    <x v="78"/>
    <x v="55"/>
    <n v="20"/>
    <m/>
    <n v="0"/>
    <x v="2"/>
    <e v="#DIV/0!"/>
    <n v="12"/>
    <n v="240"/>
    <m/>
    <m/>
    <m/>
    <m/>
    <m/>
    <m/>
    <m/>
    <n v="0"/>
    <n v="558720.59950000001"/>
    <x v="0"/>
    <n v="240"/>
    <n v="100743.75049999997"/>
    <n v="11"/>
    <n v="240"/>
    <n v="659464.35"/>
    <m/>
  </r>
  <r>
    <d v="2021-11-10T00:00:00"/>
    <x v="6"/>
    <x v="2"/>
    <s v="INV00000158"/>
    <s v="C00000021"/>
    <x v="22"/>
    <x v="15"/>
    <x v="64"/>
    <n v="220"/>
    <m/>
    <n v="1760"/>
    <x v="72"/>
    <n v="0.14999999999999991"/>
    <n v="1.1999999999999993"/>
    <n v="263.99999999999983"/>
    <m/>
    <m/>
    <m/>
    <m/>
    <m/>
    <m/>
    <m/>
    <n v="1760"/>
    <n v="560480.59950000001"/>
    <x v="0"/>
    <n v="263.99999999999983"/>
    <n v="101007.75049999997"/>
    <n v="11"/>
    <n v="2023.9999999999998"/>
    <n v="661488.35"/>
    <m/>
  </r>
  <r>
    <d v="2021-11-11T00:00:00"/>
    <x v="6"/>
    <x v="2"/>
    <s v="INV00000159"/>
    <s v="C00000020"/>
    <x v="20"/>
    <x v="51"/>
    <x v="72"/>
    <n v="220"/>
    <m/>
    <n v="1815"/>
    <x v="77"/>
    <n v="0.13939393939393943"/>
    <n v="1.1500000000000004"/>
    <n v="253.00000000000009"/>
    <m/>
    <m/>
    <m/>
    <m/>
    <m/>
    <m/>
    <m/>
    <n v="1815"/>
    <n v="562295.59950000001"/>
    <x v="0"/>
    <n v="253.00000000000009"/>
    <n v="101260.75049999997"/>
    <n v="11"/>
    <n v="2068"/>
    <n v="663556.35"/>
    <m/>
  </r>
  <r>
    <d v="2021-11-11T00:00:00"/>
    <x v="6"/>
    <x v="2"/>
    <s v="INV00000159"/>
    <s v="C00000020"/>
    <x v="20"/>
    <x v="51"/>
    <x v="69"/>
    <n v="220"/>
    <m/>
    <n v="1913.9999999999998"/>
    <x v="77"/>
    <n v="8.0459770114942653E-2"/>
    <n v="0.70000000000000107"/>
    <n v="154.00000000000023"/>
    <m/>
    <m/>
    <m/>
    <m/>
    <m/>
    <m/>
    <m/>
    <n v="17225.999999999996"/>
    <n v="579521.59950000001"/>
    <x v="4"/>
    <n v="1386.000000000002"/>
    <n v="102646.75049999997"/>
    <n v="11"/>
    <n v="18612"/>
    <n v="682168.35"/>
    <m/>
  </r>
  <r>
    <d v="2021-11-11T00:00:00"/>
    <x v="6"/>
    <x v="2"/>
    <s v="INV00000159"/>
    <s v="C00000020"/>
    <x v="20"/>
    <x v="65"/>
    <x v="69"/>
    <n v="37"/>
    <m/>
    <n v="321.89999999999998"/>
    <x v="78"/>
    <n v="0.10344827586206902"/>
    <n v="0.90000000000000036"/>
    <n v="33.300000000000011"/>
    <m/>
    <m/>
    <m/>
    <m/>
    <m/>
    <m/>
    <m/>
    <n v="4828.5"/>
    <n v="584350.09950000001"/>
    <x v="12"/>
    <n v="499.50000000000017"/>
    <n v="103146.25049999997"/>
    <n v="11"/>
    <n v="5328"/>
    <n v="687496.35"/>
    <m/>
  </r>
  <r>
    <d v="2021-11-11T00:00:00"/>
    <x v="6"/>
    <x v="2"/>
    <s v="INV00000159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4032"/>
    <n v="588382.09950000001"/>
    <x v="11"/>
    <n v="881.99999999999966"/>
    <n v="104028.25049999997"/>
    <n v="11"/>
    <n v="4914"/>
    <n v="692410.35"/>
    <m/>
  </r>
  <r>
    <d v="2021-11-11T00:00:00"/>
    <x v="6"/>
    <x v="2"/>
    <s v="INV00000159"/>
    <s v="C00000020"/>
    <x v="20"/>
    <x v="12"/>
    <x v="46"/>
    <n v="25"/>
    <m/>
    <n v="30"/>
    <x v="67"/>
    <n v="1.0833333333333335"/>
    <n v="1.3"/>
    <n v="32.5"/>
    <m/>
    <m/>
    <m/>
    <m/>
    <m/>
    <m/>
    <m/>
    <n v="120"/>
    <n v="588502.09950000001"/>
    <x v="5"/>
    <n v="130"/>
    <n v="104158.25049999997"/>
    <n v="11"/>
    <n v="250"/>
    <n v="692660.35"/>
    <m/>
  </r>
  <r>
    <d v="2021-11-11T00:00:00"/>
    <x v="6"/>
    <x v="2"/>
    <s v="INV00000159"/>
    <s v="C00000020"/>
    <x v="20"/>
    <x v="76"/>
    <x v="24"/>
    <n v="25"/>
    <m/>
    <n v="700"/>
    <x v="70"/>
    <n v="0.42857142857142855"/>
    <n v="12"/>
    <n v="300"/>
    <m/>
    <m/>
    <m/>
    <m/>
    <m/>
    <m/>
    <m/>
    <n v="1400"/>
    <n v="589902.09950000001"/>
    <x v="2"/>
    <n v="600"/>
    <n v="104758.25049999997"/>
    <n v="11"/>
    <n v="2000"/>
    <n v="694660.35"/>
    <m/>
  </r>
  <r>
    <d v="2021-11-11T00:00:00"/>
    <x v="6"/>
    <x v="2"/>
    <s v="INV00000160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590064.59950000001"/>
    <x v="6"/>
    <n v="150"/>
    <n v="104908.25049999997"/>
    <n v="11"/>
    <n v="312.5"/>
    <n v="694972.85"/>
    <m/>
  </r>
  <r>
    <d v="2021-11-13T00:00:00"/>
    <x v="6"/>
    <x v="2"/>
    <s v="INV00000161"/>
    <s v="C00000020"/>
    <x v="12"/>
    <x v="15"/>
    <x v="64"/>
    <n v="220"/>
    <m/>
    <n v="1760"/>
    <x v="76"/>
    <n v="0.1875"/>
    <n v="1.5"/>
    <n v="330"/>
    <m/>
    <m/>
    <m/>
    <m/>
    <m/>
    <m/>
    <m/>
    <n v="1760"/>
    <n v="591824.59950000001"/>
    <x v="0"/>
    <n v="330"/>
    <n v="105238.25049999997"/>
    <n v="11"/>
    <n v="2090"/>
    <n v="697062.85"/>
    <m/>
  </r>
  <r>
    <d v="2021-11-13T00:00:00"/>
    <x v="6"/>
    <x v="2"/>
    <s v="INV00000161"/>
    <s v="C00000020"/>
    <x v="12"/>
    <x v="72"/>
    <x v="65"/>
    <n v="1"/>
    <m/>
    <n v="40"/>
    <x v="55"/>
    <n v="0.5"/>
    <n v="20"/>
    <n v="20"/>
    <m/>
    <m/>
    <m/>
    <m/>
    <m/>
    <m/>
    <m/>
    <n v="80"/>
    <n v="591904.59950000001"/>
    <x v="2"/>
    <n v="40"/>
    <n v="105278.25049999997"/>
    <n v="11"/>
    <n v="120"/>
    <n v="697182.85"/>
    <m/>
  </r>
  <r>
    <d v="2021-11-13T00:00:00"/>
    <x v="6"/>
    <x v="2"/>
    <s v="INV00000161"/>
    <s v="C00000020"/>
    <x v="12"/>
    <x v="5"/>
    <x v="74"/>
    <n v="20"/>
    <m/>
    <n v="246"/>
    <x v="79"/>
    <n v="9.7560975609756032E-2"/>
    <n v="1.1999999999999993"/>
    <n v="23.999999999999986"/>
    <m/>
    <m/>
    <m/>
    <m/>
    <m/>
    <m/>
    <m/>
    <n v="492"/>
    <n v="592396.59950000001"/>
    <x v="2"/>
    <n v="47.999999999999972"/>
    <n v="105326.25049999997"/>
    <n v="11"/>
    <n v="540"/>
    <n v="697722.85"/>
    <m/>
  </r>
  <r>
    <d v="2021-11-13T00:00:00"/>
    <x v="6"/>
    <x v="2"/>
    <s v="INV00000161"/>
    <s v="C00000020"/>
    <x v="12"/>
    <x v="32"/>
    <x v="31"/>
    <n v="5"/>
    <m/>
    <n v="110"/>
    <x v="80"/>
    <n v="0.45454545454545453"/>
    <n v="10"/>
    <n v="50"/>
    <m/>
    <m/>
    <m/>
    <m/>
    <m/>
    <m/>
    <m/>
    <n v="220"/>
    <n v="592616.59950000001"/>
    <x v="2"/>
    <n v="100"/>
    <n v="105426.25049999997"/>
    <n v="11"/>
    <n v="320"/>
    <n v="698042.85"/>
    <m/>
  </r>
  <r>
    <d v="2021-11-13T00:00:00"/>
    <x v="6"/>
    <x v="2"/>
    <s v="INV00000162"/>
    <s v="C00000019"/>
    <x v="19"/>
    <x v="51"/>
    <x v="72"/>
    <n v="220"/>
    <m/>
    <n v="1815"/>
    <x v="72"/>
    <n v="0.11515151515151506"/>
    <n v="0.94999999999999929"/>
    <n v="208.99999999999983"/>
    <m/>
    <m/>
    <m/>
    <m/>
    <m/>
    <m/>
    <m/>
    <n v="3630"/>
    <n v="596246.59950000001"/>
    <x v="2"/>
    <n v="417.99999999999966"/>
    <n v="105844.25049999997"/>
    <n v="11"/>
    <n v="4047.9999999999995"/>
    <n v="702090.85"/>
    <m/>
  </r>
  <r>
    <d v="2021-11-13T00:00:00"/>
    <x v="6"/>
    <x v="2"/>
    <s v="INV00000162"/>
    <s v="C00000019"/>
    <x v="19"/>
    <x v="79"/>
    <x v="1"/>
    <n v="54"/>
    <m/>
    <n v="253.8"/>
    <x v="72"/>
    <n v="0.95744680851063813"/>
    <n v="4.4999999999999991"/>
    <n v="242.99999999999994"/>
    <m/>
    <m/>
    <m/>
    <m/>
    <m/>
    <m/>
    <m/>
    <n v="507.6"/>
    <n v="596754.19949999999"/>
    <x v="2"/>
    <n v="485.99999999999989"/>
    <n v="106330.25049999997"/>
    <n v="11"/>
    <n v="993.59999999999991"/>
    <n v="703084.45"/>
    <m/>
  </r>
  <r>
    <d v="2021-11-13T00:00:00"/>
    <x v="6"/>
    <x v="2"/>
    <s v="INV00000162"/>
    <s v="C00000019"/>
    <x v="19"/>
    <x v="12"/>
    <x v="73"/>
    <n v="25"/>
    <m/>
    <n v="32.5"/>
    <x v="67"/>
    <n v="0.92307692307692302"/>
    <n v="1.2"/>
    <n v="30"/>
    <m/>
    <m/>
    <m/>
    <m/>
    <m/>
    <m/>
    <m/>
    <n v="65"/>
    <n v="596819.19949999999"/>
    <x v="2"/>
    <n v="60"/>
    <n v="106390.25049999997"/>
    <n v="11"/>
    <n v="125"/>
    <n v="703209.45"/>
    <m/>
  </r>
  <r>
    <d v="2021-11-13T00:00:00"/>
    <x v="6"/>
    <x v="2"/>
    <s v="INV00000162"/>
    <s v="C00000019"/>
    <x v="19"/>
    <x v="4"/>
    <x v="22"/>
    <n v="5"/>
    <m/>
    <n v="82.5"/>
    <x v="48"/>
    <n v="0.21212121212121213"/>
    <n v="3.5"/>
    <n v="17.5"/>
    <m/>
    <m/>
    <m/>
    <m/>
    <m/>
    <m/>
    <m/>
    <n v="165"/>
    <n v="596984.19949999999"/>
    <x v="2"/>
    <n v="35"/>
    <n v="106425.25049999997"/>
    <n v="11"/>
    <n v="200"/>
    <n v="703409.45"/>
    <m/>
  </r>
  <r>
    <d v="2021-11-23T00:00:00"/>
    <x v="6"/>
    <x v="2"/>
    <s v="INV00000163"/>
    <s v="C00000003"/>
    <x v="2"/>
    <x v="66"/>
    <x v="64"/>
    <n v="220"/>
    <m/>
    <n v="1760"/>
    <x v="72"/>
    <n v="0.14999999999999991"/>
    <n v="1.1999999999999993"/>
    <n v="263.99999999999983"/>
    <m/>
    <m/>
    <m/>
    <m/>
    <m/>
    <m/>
    <m/>
    <n v="1760"/>
    <n v="598744.19949999999"/>
    <x v="0"/>
    <n v="263.99999999999983"/>
    <n v="106689.25049999997"/>
    <n v="11"/>
    <n v="2023.9999999999998"/>
    <n v="705433.45"/>
    <m/>
  </r>
  <r>
    <d v="2021-11-23T00:00:00"/>
    <x v="6"/>
    <x v="2"/>
    <s v="INV00000163"/>
    <s v="C00000003"/>
    <x v="2"/>
    <x v="63"/>
    <x v="30"/>
    <n v="5"/>
    <m/>
    <n v="65"/>
    <x v="81"/>
    <n v="0.30769230769230771"/>
    <n v="4"/>
    <n v="20"/>
    <m/>
    <m/>
    <m/>
    <m/>
    <m/>
    <m/>
    <m/>
    <n v="130"/>
    <n v="598874.19949999999"/>
    <x v="2"/>
    <n v="40"/>
    <n v="106729.25049999997"/>
    <n v="11"/>
    <n v="170"/>
    <n v="705603.45"/>
    <m/>
  </r>
  <r>
    <d v="2021-11-23T00:00:00"/>
    <x v="6"/>
    <x v="2"/>
    <s v="INV00000163"/>
    <s v="C00000003"/>
    <x v="2"/>
    <x v="12"/>
    <x v="73"/>
    <n v="25"/>
    <m/>
    <n v="32.5"/>
    <x v="82"/>
    <n v="0.76923076923076905"/>
    <n v="0.99999999999999978"/>
    <n v="24.999999999999993"/>
    <m/>
    <m/>
    <m/>
    <m/>
    <m/>
    <m/>
    <m/>
    <n v="97.5"/>
    <n v="598971.69949999999"/>
    <x v="3"/>
    <n v="74.999999999999972"/>
    <n v="106804.25049999997"/>
    <n v="11"/>
    <n v="172.49999999999997"/>
    <n v="705775.95"/>
    <m/>
  </r>
  <r>
    <d v="2021-11-26T00:00:00"/>
    <x v="6"/>
    <x v="2"/>
    <s v="INV00000164"/>
    <s v="C00000019"/>
    <x v="19"/>
    <x v="51"/>
    <x v="69"/>
    <n v="220"/>
    <m/>
    <n v="1913.9999999999998"/>
    <x v="72"/>
    <n v="5.7471264367816098E-2"/>
    <n v="0.5"/>
    <n v="110"/>
    <m/>
    <m/>
    <m/>
    <m/>
    <m/>
    <m/>
    <m/>
    <n v="1913.9999999999998"/>
    <n v="600885.69949999999"/>
    <x v="0"/>
    <n v="110"/>
    <n v="106914.25049999997"/>
    <n v="11"/>
    <n v="2023.9999999999998"/>
    <n v="707799.95"/>
    <m/>
  </r>
  <r>
    <d v="2021-11-26T00:00:00"/>
    <x v="6"/>
    <x v="2"/>
    <s v="INV00000164"/>
    <s v="C00000019"/>
    <x v="19"/>
    <x v="12"/>
    <x v="73"/>
    <n v="25"/>
    <m/>
    <n v="32.5"/>
    <x v="67"/>
    <n v="0.92307692307692302"/>
    <n v="1.2"/>
    <n v="30"/>
    <m/>
    <m/>
    <m/>
    <m/>
    <m/>
    <m/>
    <m/>
    <n v="130"/>
    <n v="601015.69949999999"/>
    <x v="5"/>
    <n v="120"/>
    <n v="107034.25049999997"/>
    <n v="11"/>
    <n v="250"/>
    <n v="708049.95"/>
    <m/>
  </r>
  <r>
    <d v="2021-11-26T00:00:00"/>
    <x v="6"/>
    <x v="2"/>
    <s v="INV00000164"/>
    <s v="C00000019"/>
    <x v="19"/>
    <x v="4"/>
    <x v="22"/>
    <n v="5"/>
    <m/>
    <n v="82.5"/>
    <x v="48"/>
    <n v="0.21212121212121213"/>
    <n v="3.5"/>
    <n v="17.5"/>
    <m/>
    <m/>
    <m/>
    <m/>
    <m/>
    <m/>
    <m/>
    <n v="82.5"/>
    <n v="601098.19949999999"/>
    <x v="0"/>
    <n v="17.5"/>
    <n v="107051.75049999997"/>
    <n v="11"/>
    <n v="100"/>
    <n v="708149.95"/>
    <m/>
  </r>
  <r>
    <d v="2021-11-26T00:00:00"/>
    <x v="6"/>
    <x v="2"/>
    <s v="INV00000165"/>
    <s v="C00000019"/>
    <x v="19"/>
    <x v="51"/>
    <x v="75"/>
    <n v="220"/>
    <m/>
    <n v="2002"/>
    <x v="72"/>
    <n v="1.098901098901095E-2"/>
    <n v="9.9999999999999645E-2"/>
    <n v="21.999999999999922"/>
    <m/>
    <m/>
    <m/>
    <m/>
    <m/>
    <m/>
    <m/>
    <n v="2002"/>
    <n v="603100.19949999999"/>
    <x v="0"/>
    <n v="21.999999999999922"/>
    <n v="107073.75049999997"/>
    <n v="11"/>
    <n v="2024"/>
    <n v="710173.95"/>
    <m/>
  </r>
  <r>
    <d v="2021-11-29T00:00:00"/>
    <x v="6"/>
    <x v="2"/>
    <s v="INV00000166"/>
    <s v="C00000008"/>
    <x v="14"/>
    <x v="15"/>
    <x v="64"/>
    <n v="220"/>
    <m/>
    <n v="1760"/>
    <x v="76"/>
    <n v="0.1875"/>
    <n v="1.5"/>
    <n v="330"/>
    <m/>
    <m/>
    <m/>
    <m/>
    <m/>
    <m/>
    <m/>
    <n v="1760"/>
    <n v="604860.19949999999"/>
    <x v="0"/>
    <n v="330"/>
    <n v="107403.75049999997"/>
    <n v="11"/>
    <n v="2090"/>
    <n v="712263.95"/>
    <m/>
  </r>
  <r>
    <d v="2021-11-29T00:00:00"/>
    <x v="6"/>
    <x v="2"/>
    <s v="INV00000166"/>
    <s v="C00000008"/>
    <x v="14"/>
    <x v="65"/>
    <x v="1"/>
    <n v="37"/>
    <m/>
    <n v="173.9"/>
    <x v="76"/>
    <n v="1.0212765957446808"/>
    <n v="4.8"/>
    <n v="177.6"/>
    <m/>
    <m/>
    <m/>
    <m/>
    <m/>
    <m/>
    <m/>
    <n v="521.70000000000005"/>
    <n v="605381.89949999994"/>
    <x v="3"/>
    <n v="532.79999999999995"/>
    <n v="107936.55049999997"/>
    <n v="11"/>
    <n v="1054.5"/>
    <n v="713318.45"/>
    <m/>
  </r>
  <r>
    <d v="2021-11-29T00:00:00"/>
    <x v="6"/>
    <x v="2"/>
    <s v="INV00000166"/>
    <s v="C00000008"/>
    <x v="14"/>
    <x v="65"/>
    <x v="5"/>
    <n v="37"/>
    <m/>
    <n v="333"/>
    <x v="76"/>
    <n v="5.5555555555555552E-2"/>
    <n v="0.5"/>
    <n v="18.5"/>
    <m/>
    <m/>
    <m/>
    <m/>
    <m/>
    <m/>
    <m/>
    <n v="333"/>
    <n v="605714.89949999994"/>
    <x v="0"/>
    <n v="18.5"/>
    <n v="107955.05049999997"/>
    <n v="11"/>
    <n v="351.5"/>
    <n v="713669.95"/>
    <m/>
  </r>
  <r>
    <d v="2021-12-07T00:00:00"/>
    <x v="0"/>
    <x v="2"/>
    <s v="INV00000167"/>
    <s v="C00000020"/>
    <x v="20"/>
    <x v="15"/>
    <x v="64"/>
    <n v="220"/>
    <m/>
    <n v="1760"/>
    <x v="83"/>
    <n v="0.16250000000000009"/>
    <n v="1.3000000000000007"/>
    <n v="286.00000000000017"/>
    <m/>
    <m/>
    <m/>
    <m/>
    <m/>
    <m/>
    <m/>
    <n v="5280"/>
    <n v="610994.89949999994"/>
    <x v="3"/>
    <n v="858.00000000000045"/>
    <n v="108813.05049999997"/>
    <n v="12"/>
    <n v="6138"/>
    <n v="719807.95"/>
    <m/>
  </r>
  <r>
    <d v="2021-12-07T00:00:00"/>
    <x v="0"/>
    <x v="2"/>
    <s v="INV00000167"/>
    <s v="C00000020"/>
    <x v="20"/>
    <x v="65"/>
    <x v="5"/>
    <n v="37"/>
    <m/>
    <n v="333"/>
    <x v="84"/>
    <n v="8.8888888888888962E-2"/>
    <n v="0.80000000000000071"/>
    <n v="29.600000000000026"/>
    <m/>
    <m/>
    <m/>
    <m/>
    <m/>
    <m/>
    <m/>
    <n v="2997"/>
    <n v="613991.89949999994"/>
    <x v="4"/>
    <n v="266.40000000000026"/>
    <n v="109079.45049999996"/>
    <n v="12"/>
    <n v="3263.4"/>
    <n v="723071.34999999986"/>
    <m/>
  </r>
  <r>
    <d v="2021-12-07T00:00:00"/>
    <x v="0"/>
    <x v="2"/>
    <s v="INV00000167"/>
    <s v="C00000020"/>
    <x v="20"/>
    <x v="70"/>
    <x v="76"/>
    <n v="45"/>
    <m/>
    <n v="239.85"/>
    <x v="73"/>
    <n v="0.68855534709193245"/>
    <n v="3.67"/>
    <n v="165.15"/>
    <m/>
    <m/>
    <m/>
    <m/>
    <m/>
    <m/>
    <m/>
    <n v="479.7"/>
    <n v="614471.59949999989"/>
    <x v="2"/>
    <n v="330.3"/>
    <n v="109409.75049999997"/>
    <n v="12"/>
    <n v="810"/>
    <n v="723881.34999999986"/>
    <m/>
  </r>
  <r>
    <d v="2021-12-07T00:00:00"/>
    <x v="0"/>
    <x v="2"/>
    <s v="INV00000167"/>
    <s v="C00000020"/>
    <x v="20"/>
    <x v="70"/>
    <x v="39"/>
    <n v="45"/>
    <m/>
    <n v="288"/>
    <x v="73"/>
    <n v="0.40624999999999994"/>
    <n v="2.5999999999999996"/>
    <n v="116.99999999999999"/>
    <m/>
    <m/>
    <m/>
    <m/>
    <m/>
    <m/>
    <m/>
    <n v="1152"/>
    <n v="615623.59949999989"/>
    <x v="5"/>
    <n v="467.99999999999994"/>
    <n v="109877.75049999997"/>
    <n v="12"/>
    <n v="1620"/>
    <n v="725501.34999999986"/>
    <m/>
  </r>
  <r>
    <d v="2021-12-07T00:00:00"/>
    <x v="0"/>
    <x v="2"/>
    <s v="INV00000167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15721.09949999989"/>
    <x v="3"/>
    <n v="90"/>
    <n v="109967.75049999997"/>
    <n v="12"/>
    <n v="187.5"/>
    <n v="725688.84999999986"/>
    <m/>
  </r>
  <r>
    <d v="2021-12-07T00:00:00"/>
    <x v="0"/>
    <x v="2"/>
    <s v="INV00000167"/>
    <s v="C00000020"/>
    <x v="20"/>
    <x v="63"/>
    <x v="30"/>
    <n v="5"/>
    <m/>
    <n v="65"/>
    <x v="81"/>
    <n v="0.30769230769230771"/>
    <n v="4"/>
    <n v="20"/>
    <m/>
    <m/>
    <m/>
    <m/>
    <m/>
    <m/>
    <m/>
    <n v="130"/>
    <n v="615851.09949999989"/>
    <x v="2"/>
    <n v="40"/>
    <n v="110007.75049999997"/>
    <n v="12"/>
    <n v="170"/>
    <n v="725858.84999999986"/>
    <m/>
  </r>
  <r>
    <d v="2021-12-10T00:00:00"/>
    <x v="0"/>
    <x v="2"/>
    <s v="INV00000168"/>
    <s v="C00000013"/>
    <x v="12"/>
    <x v="15"/>
    <x v="64"/>
    <n v="220"/>
    <m/>
    <n v="1760"/>
    <x v="78"/>
    <n v="0.19999999999999996"/>
    <n v="1.5999999999999996"/>
    <n v="351.99999999999994"/>
    <m/>
    <m/>
    <m/>
    <m/>
    <m/>
    <m/>
    <m/>
    <n v="1760"/>
    <n v="617611.09949999989"/>
    <x v="0"/>
    <n v="351.99999999999994"/>
    <n v="110359.75049999997"/>
    <n v="12"/>
    <n v="2112"/>
    <n v="727970.84999999986"/>
    <m/>
  </r>
  <r>
    <d v="2021-12-10T00:00:00"/>
    <x v="0"/>
    <x v="2"/>
    <s v="INV00000168"/>
    <s v="C00000013"/>
    <x v="12"/>
    <x v="72"/>
    <x v="65"/>
    <n v="1"/>
    <m/>
    <n v="40"/>
    <x v="55"/>
    <n v="0.5"/>
    <n v="20"/>
    <n v="20"/>
    <m/>
    <m/>
    <m/>
    <m/>
    <m/>
    <m/>
    <m/>
    <n v="40"/>
    <n v="617651.09949999989"/>
    <x v="0"/>
    <n v="20"/>
    <n v="110379.75049999997"/>
    <n v="12"/>
    <n v="60"/>
    <n v="728030.84999999986"/>
    <m/>
  </r>
  <r>
    <d v="2021-12-10T00:00:00"/>
    <x v="0"/>
    <x v="2"/>
    <s v="INV00000168"/>
    <s v="C00000013"/>
    <x v="12"/>
    <x v="5"/>
    <x v="74"/>
    <n v="20"/>
    <m/>
    <n v="246"/>
    <x v="79"/>
    <n v="9.7560975609756032E-2"/>
    <n v="1.1999999999999993"/>
    <n v="23.999999999999986"/>
    <m/>
    <m/>
    <m/>
    <m/>
    <m/>
    <m/>
    <m/>
    <n v="246"/>
    <n v="617897.09949999989"/>
    <x v="0"/>
    <n v="23.999999999999986"/>
    <n v="110403.75049999997"/>
    <n v="12"/>
    <n v="270"/>
    <n v="728300.84999999986"/>
    <m/>
  </r>
  <r>
    <d v="2021-12-10T00:00:00"/>
    <x v="0"/>
    <x v="2"/>
    <s v="INV00000168"/>
    <s v="C00000013"/>
    <x v="12"/>
    <x v="32"/>
    <x v="77"/>
    <n v="5"/>
    <m/>
    <n v="120"/>
    <x v="80"/>
    <n v="0.33333333333333331"/>
    <n v="8"/>
    <n v="40"/>
    <m/>
    <m/>
    <m/>
    <m/>
    <m/>
    <m/>
    <m/>
    <n v="240"/>
    <n v="618137.09949999989"/>
    <x v="2"/>
    <n v="80"/>
    <n v="110483.75049999997"/>
    <n v="12"/>
    <n v="320"/>
    <n v="728620.84999999986"/>
    <m/>
  </r>
  <r>
    <d v="2021-12-10T00:00:00"/>
    <x v="0"/>
    <x v="2"/>
    <s v="INV00000168"/>
    <s v="C00000013"/>
    <x v="12"/>
    <x v="46"/>
    <x v="41"/>
    <n v="1"/>
    <m/>
    <n v="305"/>
    <x v="85"/>
    <n v="0.27868852459016391"/>
    <n v="85"/>
    <n v="85"/>
    <m/>
    <m/>
    <m/>
    <m/>
    <m/>
    <m/>
    <m/>
    <n v="305"/>
    <n v="618442.09949999989"/>
    <x v="0"/>
    <n v="85"/>
    <n v="110568.75049999997"/>
    <n v="12"/>
    <n v="390"/>
    <n v="729010.84999999986"/>
    <m/>
  </r>
  <r>
    <d v="2021-12-10T00:00:00"/>
    <x v="0"/>
    <x v="2"/>
    <s v="INV00000168"/>
    <s v="C00000013"/>
    <x v="12"/>
    <x v="63"/>
    <x v="30"/>
    <n v="5"/>
    <m/>
    <n v="65"/>
    <x v="81"/>
    <n v="0.30769230769230771"/>
    <n v="4"/>
    <n v="20"/>
    <m/>
    <m/>
    <m/>
    <m/>
    <m/>
    <m/>
    <m/>
    <n v="130"/>
    <n v="618572.09949999989"/>
    <x v="2"/>
    <n v="40"/>
    <n v="110608.75049999997"/>
    <n v="12"/>
    <n v="170"/>
    <n v="729180.84999999986"/>
    <m/>
  </r>
  <r>
    <d v="2021-12-10T00:00:00"/>
    <x v="0"/>
    <x v="2"/>
    <s v="INV00000168"/>
    <s v="C00000013"/>
    <x v="12"/>
    <x v="80"/>
    <x v="60"/>
    <n v="1"/>
    <m/>
    <n v="32"/>
    <x v="24"/>
    <n v="0.40625"/>
    <n v="13"/>
    <n v="13"/>
    <m/>
    <m/>
    <m/>
    <m/>
    <m/>
    <m/>
    <m/>
    <n v="32"/>
    <n v="618604.09949999989"/>
    <x v="0"/>
    <n v="13"/>
    <n v="110621.75049999997"/>
    <n v="12"/>
    <n v="45"/>
    <n v="729225.84999999986"/>
    <m/>
  </r>
  <r>
    <d v="2021-12-10T00:00:00"/>
    <x v="0"/>
    <x v="2"/>
    <s v="INV00000168"/>
    <s v="C00000013"/>
    <x v="12"/>
    <x v="10"/>
    <x v="64"/>
    <n v="54"/>
    <m/>
    <n v="432"/>
    <x v="84"/>
    <n v="0.22500000000000009"/>
    <n v="1.8000000000000007"/>
    <n v="97.200000000000045"/>
    <m/>
    <m/>
    <m/>
    <m/>
    <m/>
    <m/>
    <m/>
    <n v="432"/>
    <n v="619036.09949999989"/>
    <x v="0"/>
    <n v="97.200000000000045"/>
    <n v="110718.95049999996"/>
    <n v="12"/>
    <n v="529.20000000000005"/>
    <n v="729755.04999999981"/>
    <m/>
  </r>
  <r>
    <d v="2021-12-10T00:00:00"/>
    <x v="0"/>
    <x v="2"/>
    <s v="INV00000168"/>
    <s v="C00000013"/>
    <x v="12"/>
    <x v="16"/>
    <x v="48"/>
    <n v="54"/>
    <m/>
    <n v="394.2"/>
    <x v="84"/>
    <n v="0.34246575342465768"/>
    <n v="2.5000000000000009"/>
    <n v="135.00000000000006"/>
    <m/>
    <m/>
    <m/>
    <m/>
    <m/>
    <m/>
    <m/>
    <n v="394.2"/>
    <n v="619430.29949999985"/>
    <x v="0"/>
    <n v="135.00000000000006"/>
    <n v="110853.95049999996"/>
    <n v="12"/>
    <n v="529.20000000000005"/>
    <n v="730284.24999999977"/>
    <m/>
  </r>
  <r>
    <d v="2021-12-10T00:00:00"/>
    <x v="0"/>
    <x v="2"/>
    <s v="INV00000168"/>
    <s v="C00000013"/>
    <x v="12"/>
    <x v="81"/>
    <x v="78"/>
    <n v="300"/>
    <m/>
    <n v="420"/>
    <x v="67"/>
    <n v="0.78571428571428581"/>
    <n v="1.1000000000000001"/>
    <n v="330"/>
    <m/>
    <m/>
    <m/>
    <m/>
    <m/>
    <m/>
    <m/>
    <n v="420"/>
    <n v="619850.29949999985"/>
    <x v="0"/>
    <n v="330"/>
    <n v="111183.95049999996"/>
    <n v="12"/>
    <n v="750"/>
    <n v="731034.24999999977"/>
    <m/>
  </r>
  <r>
    <d v="2021-12-10T00:00:00"/>
    <x v="0"/>
    <x v="2"/>
    <s v="INV00000169"/>
    <s v="C00000020"/>
    <x v="20"/>
    <x v="82"/>
    <x v="69"/>
    <n v="225"/>
    <m/>
    <n v="1957.4999999999998"/>
    <x v="83"/>
    <n v="6.8965517241379476E-2"/>
    <n v="0.60000000000000142"/>
    <n v="135.00000000000031"/>
    <m/>
    <m/>
    <m/>
    <m/>
    <m/>
    <m/>
    <m/>
    <n v="9787.4999999999982"/>
    <n v="629637.79949999985"/>
    <x v="6"/>
    <n v="675.00000000000159"/>
    <n v="111858.95049999996"/>
    <n v="12"/>
    <n v="10462.5"/>
    <n v="741496.74999999977"/>
    <m/>
  </r>
  <r>
    <d v="2021-12-10T00:00:00"/>
    <x v="0"/>
    <x v="2"/>
    <s v="INV00000169"/>
    <s v="C00000020"/>
    <x v="20"/>
    <x v="60"/>
    <x v="54"/>
    <n v="60"/>
    <m/>
    <n v="462"/>
    <x v="76"/>
    <n v="0.23376623376623373"/>
    <n v="1.7999999999999998"/>
    <n v="107.99999999999999"/>
    <m/>
    <m/>
    <m/>
    <m/>
    <m/>
    <m/>
    <m/>
    <n v="2772"/>
    <n v="632409.79949999985"/>
    <x v="1"/>
    <n v="647.99999999999989"/>
    <n v="112506.95049999996"/>
    <n v="12"/>
    <n v="3420"/>
    <n v="744916.74999999977"/>
    <m/>
  </r>
  <r>
    <d v="2021-12-10T00:00:00"/>
    <x v="0"/>
    <x v="2"/>
    <s v="INV00000169"/>
    <s v="C00000020"/>
    <x v="20"/>
    <x v="70"/>
    <x v="79"/>
    <n v="45"/>
    <m/>
    <n v="306"/>
    <x v="73"/>
    <n v="0.3235294117647059"/>
    <n v="2.2000000000000002"/>
    <n v="99.000000000000014"/>
    <m/>
    <m/>
    <m/>
    <m/>
    <m/>
    <m/>
    <m/>
    <n v="2142"/>
    <n v="634551.79949999985"/>
    <x v="9"/>
    <n v="693.00000000000011"/>
    <n v="113199.95049999996"/>
    <n v="12"/>
    <n v="2835"/>
    <n v="747751.74999999977"/>
    <m/>
  </r>
  <r>
    <d v="2021-12-10T00:00:00"/>
    <x v="0"/>
    <x v="2"/>
    <s v="INV00000169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634714.29949999985"/>
    <x v="6"/>
    <n v="150"/>
    <n v="113349.95049999996"/>
    <n v="12"/>
    <n v="312.5"/>
    <n v="748064.24999999977"/>
    <m/>
  </r>
  <r>
    <d v="2021-12-10T00:00:00"/>
    <x v="0"/>
    <x v="2"/>
    <s v="INV00000169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35414.29949999985"/>
    <x v="0"/>
    <n v="300"/>
    <n v="113649.95049999996"/>
    <n v="12"/>
    <n v="1000"/>
    <n v="749064.24999999977"/>
    <m/>
  </r>
  <r>
    <d v="2021-12-10T00:00:00"/>
    <x v="0"/>
    <x v="2"/>
    <s v="INV00000169"/>
    <s v="C00000020"/>
    <x v="20"/>
    <x v="63"/>
    <x v="30"/>
    <n v="5"/>
    <m/>
    <n v="65"/>
    <x v="81"/>
    <n v="0.30769230769230771"/>
    <n v="4"/>
    <n v="20"/>
    <m/>
    <m/>
    <m/>
    <m/>
    <m/>
    <m/>
    <m/>
    <n v="130"/>
    <n v="635544.29949999985"/>
    <x v="2"/>
    <n v="40"/>
    <n v="113689.95049999996"/>
    <n v="12"/>
    <n v="170"/>
    <n v="749234.24999999977"/>
    <m/>
  </r>
  <r>
    <d v="2021-12-10T00:00:00"/>
    <x v="0"/>
    <x v="2"/>
    <s v="INV00000169"/>
    <s v="C00000020"/>
    <x v="20"/>
    <x v="83"/>
    <x v="80"/>
    <n v="51"/>
    <m/>
    <n v="432"/>
    <x v="76"/>
    <n v="0.12160566706021243"/>
    <n v="1.0299999999999994"/>
    <n v="52.5"/>
    <m/>
    <m/>
    <m/>
    <m/>
    <m/>
    <m/>
    <m/>
    <n v="432"/>
    <n v="635976.29949999985"/>
    <x v="0"/>
    <n v="52.5"/>
    <n v="113742.45049999996"/>
    <n v="12"/>
    <n v="484.5"/>
    <n v="749718.74999999977"/>
    <m/>
  </r>
  <r>
    <d v="2021-12-15T00:00:00"/>
    <x v="0"/>
    <x v="2"/>
    <s v="INV00000170"/>
    <s v="C00000010"/>
    <x v="9"/>
    <x v="51"/>
    <x v="75"/>
    <n v="220"/>
    <m/>
    <n v="2002"/>
    <x v="72"/>
    <n v="1.098901098901095E-2"/>
    <n v="9.9999999999999645E-2"/>
    <n v="21.999999999999922"/>
    <m/>
    <m/>
    <m/>
    <m/>
    <m/>
    <m/>
    <m/>
    <n v="6006"/>
    <n v="641982.29949999985"/>
    <x v="3"/>
    <n v="65.999999999999773"/>
    <n v="113808.45049999996"/>
    <n v="12"/>
    <n v="6072"/>
    <n v="755790.74999999977"/>
    <m/>
  </r>
  <r>
    <d v="2021-12-15T00:00:00"/>
    <x v="0"/>
    <x v="2"/>
    <s v="INV00000170"/>
    <s v="C00000010"/>
    <x v="9"/>
    <x v="51"/>
    <x v="69"/>
    <n v="220"/>
    <m/>
    <n v="1913.9999999999998"/>
    <x v="72"/>
    <n v="5.7471264367816098E-2"/>
    <n v="0.5"/>
    <n v="110"/>
    <m/>
    <m/>
    <m/>
    <m/>
    <m/>
    <m/>
    <m/>
    <n v="5741.9999999999991"/>
    <n v="647724.29949999985"/>
    <x v="3"/>
    <n v="330"/>
    <n v="114138.45049999996"/>
    <n v="12"/>
    <n v="6071.9999999999991"/>
    <n v="761862.74999999977"/>
    <m/>
  </r>
  <r>
    <d v="2021-12-15T00:00:00"/>
    <x v="0"/>
    <x v="2"/>
    <s v="INV00000171"/>
    <s v="C00000004"/>
    <x v="3"/>
    <x v="51"/>
    <x v="69"/>
    <n v="220"/>
    <m/>
    <n v="1913.9999999999998"/>
    <x v="72"/>
    <n v="5.7471264367816098E-2"/>
    <n v="0.5"/>
    <n v="110"/>
    <m/>
    <m/>
    <m/>
    <m/>
    <m/>
    <m/>
    <m/>
    <n v="1913.9999999999998"/>
    <n v="649638.29949999985"/>
    <x v="0"/>
    <n v="110"/>
    <n v="114248.45049999996"/>
    <n v="12"/>
    <n v="2023.9999999999998"/>
    <n v="763886.74999999977"/>
    <m/>
  </r>
  <r>
    <d v="2021-12-15T00:00:00"/>
    <x v="0"/>
    <x v="2"/>
    <s v="INV00000171"/>
    <s v="C00000004"/>
    <x v="3"/>
    <x v="51"/>
    <x v="5"/>
    <n v="220"/>
    <m/>
    <n v="1980"/>
    <x v="72"/>
    <n v="2.2222222222222143E-2"/>
    <n v="0.19999999999999929"/>
    <n v="43.999999999999844"/>
    <m/>
    <m/>
    <m/>
    <m/>
    <m/>
    <m/>
    <m/>
    <n v="7920"/>
    <n v="657558.29949999985"/>
    <x v="5"/>
    <n v="175.99999999999937"/>
    <n v="114424.45049999996"/>
    <n v="12"/>
    <n v="8095.9999999999991"/>
    <n v="771982.74999999977"/>
    <m/>
  </r>
  <r>
    <d v="2021-12-15T00:00:00"/>
    <x v="0"/>
    <x v="2"/>
    <s v="INV00000171"/>
    <s v="C00000004"/>
    <x v="3"/>
    <x v="84"/>
    <x v="5"/>
    <n v="220"/>
    <m/>
    <n v="1980"/>
    <x v="72"/>
    <n v="2.2222222222222143E-2"/>
    <n v="0.19999999999999929"/>
    <n v="43.999999999999844"/>
    <m/>
    <m/>
    <m/>
    <m/>
    <m/>
    <m/>
    <m/>
    <n v="1980"/>
    <n v="659538.29949999985"/>
    <x v="0"/>
    <n v="43.999999999999844"/>
    <n v="114468.45049999996"/>
    <n v="12"/>
    <n v="2023.9999999999998"/>
    <n v="774006.74999999977"/>
    <m/>
  </r>
  <r>
    <d v="2021-12-15T00:00:00"/>
    <x v="0"/>
    <x v="2"/>
    <s v="INV00000171"/>
    <s v="C00000004"/>
    <x v="3"/>
    <x v="63"/>
    <x v="30"/>
    <n v="5"/>
    <m/>
    <n v="65"/>
    <x v="81"/>
    <n v="0.30769230769230771"/>
    <n v="4"/>
    <n v="20"/>
    <m/>
    <m/>
    <m/>
    <m/>
    <m/>
    <m/>
    <m/>
    <n v="260"/>
    <n v="659798.29949999985"/>
    <x v="5"/>
    <n v="80"/>
    <n v="114548.45049999996"/>
    <n v="12"/>
    <n v="340"/>
    <n v="774346.74999999977"/>
    <m/>
  </r>
  <r>
    <d v="2021-12-16T00:00:00"/>
    <x v="0"/>
    <x v="2"/>
    <s v="INV00000172"/>
    <s v="C00000004"/>
    <x v="3"/>
    <x v="17"/>
    <x v="81"/>
    <n v="5"/>
    <m/>
    <n v="345"/>
    <x v="23"/>
    <n v="0.13043478260869565"/>
    <n v="9"/>
    <n v="45"/>
    <m/>
    <m/>
    <m/>
    <m/>
    <m/>
    <m/>
    <m/>
    <n v="345"/>
    <n v="660143.29949999985"/>
    <x v="0"/>
    <n v="45"/>
    <n v="114593.45049999996"/>
    <n v="12"/>
    <n v="390"/>
    <n v="774736.74999999977"/>
    <m/>
  </r>
  <r>
    <d v="2021-12-20T00:00:00"/>
    <x v="0"/>
    <x v="2"/>
    <s v="INV00000173"/>
    <s v="C00000020"/>
    <x v="20"/>
    <x v="15"/>
    <x v="75"/>
    <n v="220"/>
    <m/>
    <n v="2002"/>
    <x v="76"/>
    <n v="4.3956043956043994E-2"/>
    <n v="0.40000000000000036"/>
    <n v="88.000000000000085"/>
    <m/>
    <m/>
    <m/>
    <m/>
    <m/>
    <m/>
    <m/>
    <n v="6006"/>
    <n v="666149.29949999985"/>
    <x v="3"/>
    <n v="264.00000000000023"/>
    <n v="114857.45049999996"/>
    <n v="12"/>
    <n v="6270"/>
    <n v="781006.74999999977"/>
    <m/>
  </r>
  <r>
    <d v="2021-12-20T00:00:00"/>
    <x v="0"/>
    <x v="2"/>
    <s v="INV00000173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66849.29949999985"/>
    <x v="0"/>
    <n v="300"/>
    <n v="115157.45049999996"/>
    <n v="12"/>
    <n v="1000"/>
    <n v="782006.74999999977"/>
    <m/>
  </r>
  <r>
    <d v="2021-12-20T00:00:00"/>
    <x v="0"/>
    <x v="2"/>
    <s v="INV00000173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66946.79949999985"/>
    <x v="3"/>
    <n v="90"/>
    <n v="115247.45049999996"/>
    <n v="12"/>
    <n v="187.5"/>
    <n v="782194.24999999977"/>
    <m/>
  </r>
  <r>
    <d v="2021-12-21T00:00:00"/>
    <x v="0"/>
    <x v="2"/>
    <s v="INV00000174"/>
    <s v="C00000004"/>
    <x v="3"/>
    <x v="85"/>
    <x v="48"/>
    <n v="54"/>
    <m/>
    <n v="394.2"/>
    <x v="76"/>
    <n v="0.30136986301369867"/>
    <n v="2.2000000000000002"/>
    <n v="118.80000000000001"/>
    <m/>
    <m/>
    <m/>
    <m/>
    <m/>
    <m/>
    <m/>
    <n v="394.2"/>
    <n v="667340.9994999998"/>
    <x v="0"/>
    <n v="118.80000000000001"/>
    <n v="115366.25049999997"/>
    <n v="12"/>
    <n v="513"/>
    <n v="782707.24999999977"/>
    <m/>
  </r>
  <r>
    <d v="2021-12-21T00:00:00"/>
    <x v="0"/>
    <x v="2"/>
    <s v="INV00000174"/>
    <s v="C00000004"/>
    <x v="3"/>
    <x v="86"/>
    <x v="82"/>
    <n v="64"/>
    <m/>
    <n v="595.20000000000005"/>
    <x v="84"/>
    <n v="5.3763440860215048E-2"/>
    <n v="0.5"/>
    <n v="32"/>
    <m/>
    <m/>
    <m/>
    <m/>
    <m/>
    <m/>
    <m/>
    <n v="2380.8000000000002"/>
    <n v="669721.79949999985"/>
    <x v="5"/>
    <n v="128"/>
    <n v="115494.25049999997"/>
    <n v="12"/>
    <n v="2508.8000000000002"/>
    <n v="785216.04999999981"/>
    <m/>
  </r>
  <r>
    <d v="2021-12-22T00:00:00"/>
    <x v="0"/>
    <x v="2"/>
    <s v="INV00000175"/>
    <s v="C00000020"/>
    <x v="20"/>
    <x v="15"/>
    <x v="75"/>
    <n v="220"/>
    <m/>
    <n v="2002"/>
    <x v="76"/>
    <n v="4.3956043956043994E-2"/>
    <n v="0.40000000000000036"/>
    <n v="88.000000000000085"/>
    <m/>
    <m/>
    <m/>
    <m/>
    <m/>
    <m/>
    <m/>
    <n v="2002"/>
    <n v="671723.79949999985"/>
    <x v="0"/>
    <n v="88.000000000000085"/>
    <n v="115582.25049999997"/>
    <n v="12"/>
    <n v="2090"/>
    <n v="787306.04999999981"/>
    <m/>
  </r>
  <r>
    <d v="2021-12-22T00:00:00"/>
    <x v="0"/>
    <x v="2"/>
    <s v="INV00000175"/>
    <s v="C00000020"/>
    <x v="20"/>
    <x v="15"/>
    <x v="5"/>
    <n v="220"/>
    <m/>
    <n v="1980"/>
    <x v="76"/>
    <n v="5.5555555555555552E-2"/>
    <n v="0.5"/>
    <n v="110"/>
    <m/>
    <m/>
    <m/>
    <m/>
    <m/>
    <m/>
    <m/>
    <n v="3960"/>
    <n v="675683.79949999985"/>
    <x v="2"/>
    <n v="220"/>
    <n v="115802.25049999997"/>
    <n v="12"/>
    <n v="4180"/>
    <n v="791486.04999999981"/>
    <m/>
  </r>
  <r>
    <d v="2021-12-22T00:00:00"/>
    <x v="0"/>
    <x v="2"/>
    <s v="INV00000175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76383.79949999985"/>
    <x v="0"/>
    <n v="300"/>
    <n v="116102.25049999997"/>
    <n v="12"/>
    <n v="1000"/>
    <n v="792486.04999999981"/>
    <m/>
  </r>
  <r>
    <d v="2021-12-22T00:00:00"/>
    <x v="0"/>
    <x v="2"/>
    <s v="INV00000175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76481.29949999985"/>
    <x v="3"/>
    <n v="90"/>
    <n v="116192.25049999997"/>
    <n v="12"/>
    <n v="187.5"/>
    <n v="792673.54999999981"/>
    <m/>
  </r>
  <r>
    <d v="2021-12-22T00:00:00"/>
    <x v="0"/>
    <x v="2"/>
    <s v="INV00000175"/>
    <s v="C00000020"/>
    <x v="20"/>
    <x v="87"/>
    <x v="83"/>
    <n v="37"/>
    <m/>
    <n v="362.6"/>
    <x v="14"/>
    <n v="7.1428571428571355E-2"/>
    <n v="0.69999999999999929"/>
    <n v="25.899999999999974"/>
    <m/>
    <m/>
    <m/>
    <m/>
    <m/>
    <m/>
    <m/>
    <n v="2900.8"/>
    <n v="679382.09949999989"/>
    <x v="8"/>
    <n v="207.19999999999979"/>
    <n v="116399.45049999996"/>
    <n v="12"/>
    <n v="3108"/>
    <n v="795781.54999999981"/>
    <m/>
  </r>
  <r>
    <d v="2021-12-24T00:00:00"/>
    <x v="0"/>
    <x v="2"/>
    <s v="INV00000176"/>
    <s v="C00000020"/>
    <x v="20"/>
    <x v="87"/>
    <x v="83"/>
    <n v="37"/>
    <m/>
    <n v="362.6"/>
    <x v="14"/>
    <n v="7.1428571428571355E-2"/>
    <n v="0.69999999999999929"/>
    <n v="25.899999999999974"/>
    <m/>
    <m/>
    <m/>
    <m/>
    <m/>
    <m/>
    <m/>
    <n v="725.2"/>
    <n v="680107.29949999985"/>
    <x v="2"/>
    <n v="51.799999999999947"/>
    <n v="116451.25049999997"/>
    <n v="12"/>
    <n v="777"/>
    <n v="796558.54999999981"/>
    <m/>
  </r>
  <r>
    <d v="2021-12-27T00:00:00"/>
    <x v="0"/>
    <x v="2"/>
    <s v="INV00000177"/>
    <s v="C00000020"/>
    <x v="20"/>
    <x v="87"/>
    <x v="83"/>
    <n v="37"/>
    <m/>
    <n v="362.6"/>
    <x v="14"/>
    <n v="7.1428571428571355E-2"/>
    <n v="0.69999999999999929"/>
    <n v="25.899999999999974"/>
    <m/>
    <m/>
    <m/>
    <m/>
    <m/>
    <m/>
    <m/>
    <n v="725.2"/>
    <n v="680832.4994999998"/>
    <x v="2"/>
    <n v="51.799999999999947"/>
    <n v="116503.05049999997"/>
    <n v="12"/>
    <n v="777"/>
    <n v="797335.54999999981"/>
    <m/>
  </r>
  <r>
    <d v="2021-12-27T00:00:00"/>
    <x v="0"/>
    <x v="2"/>
    <s v="INV00000177"/>
    <s v="C00000020"/>
    <x v="20"/>
    <x v="40"/>
    <x v="21"/>
    <n v="40"/>
    <m/>
    <n v="212"/>
    <x v="34"/>
    <n v="0.41509433962264158"/>
    <n v="2.2000000000000002"/>
    <n v="88"/>
    <m/>
    <m/>
    <m/>
    <m/>
    <m/>
    <m/>
    <m/>
    <n v="212"/>
    <n v="681044.4994999998"/>
    <x v="0"/>
    <n v="88"/>
    <n v="116591.05049999997"/>
    <n v="12"/>
    <n v="300"/>
    <n v="797635.54999999981"/>
    <m/>
  </r>
  <r>
    <d v="2021-12-28T00:00:00"/>
    <x v="0"/>
    <x v="2"/>
    <s v="INV00000178"/>
    <s v="C00000001"/>
    <x v="0"/>
    <x v="15"/>
    <x v="5"/>
    <n v="220"/>
    <m/>
    <n v="1980"/>
    <x v="77"/>
    <n v="4.4444444444444481E-2"/>
    <n v="0.40000000000000036"/>
    <n v="88.000000000000085"/>
    <m/>
    <m/>
    <m/>
    <m/>
    <m/>
    <m/>
    <m/>
    <n v="3960"/>
    <n v="685004.4994999998"/>
    <x v="2"/>
    <n v="176.00000000000017"/>
    <n v="116767.05049999997"/>
    <n v="12"/>
    <n v="4136"/>
    <n v="801771.54999999981"/>
    <m/>
  </r>
  <r>
    <d v="2021-12-28T00:00:00"/>
    <x v="0"/>
    <x v="2"/>
    <s v="INV00000178"/>
    <s v="C00000001"/>
    <x v="0"/>
    <x v="88"/>
    <x v="2"/>
    <n v="30"/>
    <m/>
    <n v="264"/>
    <x v="86"/>
    <n v="0.1022727272727271"/>
    <n v="0.89999999999999858"/>
    <n v="26.999999999999957"/>
    <m/>
    <m/>
    <m/>
    <m/>
    <m/>
    <m/>
    <m/>
    <n v="1320"/>
    <n v="686324.4994999998"/>
    <x v="6"/>
    <n v="134.99999999999977"/>
    <n v="116902.05049999997"/>
    <n v="12"/>
    <n v="1454.9999999999998"/>
    <n v="803226.54999999981"/>
    <m/>
  </r>
  <r>
    <d v="2021-12-30T00:00:00"/>
    <x v="0"/>
    <x v="2"/>
    <s v="INV00000179"/>
    <s v="C00000020"/>
    <x v="20"/>
    <x v="15"/>
    <x v="5"/>
    <n v="220"/>
    <m/>
    <n v="1980"/>
    <x v="76"/>
    <n v="5.5555555555555552E-2"/>
    <n v="0.5"/>
    <n v="110"/>
    <m/>
    <m/>
    <m/>
    <m/>
    <m/>
    <m/>
    <m/>
    <n v="1980"/>
    <n v="688304.4994999998"/>
    <x v="0"/>
    <n v="110"/>
    <n v="117012.05049999997"/>
    <n v="12"/>
    <n v="2090"/>
    <n v="805316.54999999981"/>
    <m/>
  </r>
  <r>
    <d v="2021-12-30T00:00:00"/>
    <x v="0"/>
    <x v="2"/>
    <s v="INV00000179"/>
    <s v="C00000020"/>
    <x v="20"/>
    <x v="15"/>
    <x v="2"/>
    <n v="220"/>
    <m/>
    <n v="1936.0000000000002"/>
    <x v="76"/>
    <n v="7.9545454545454461E-2"/>
    <n v="0.69999999999999929"/>
    <n v="153.99999999999983"/>
    <m/>
    <m/>
    <m/>
    <m/>
    <m/>
    <m/>
    <m/>
    <n v="7744.0000000000009"/>
    <n v="696048.4994999998"/>
    <x v="5"/>
    <n v="615.99999999999932"/>
    <n v="117628.05049999997"/>
    <n v="12"/>
    <n v="8360"/>
    <n v="813676.54999999981"/>
    <m/>
  </r>
  <r>
    <d v="2021-12-30T00:00:00"/>
    <x v="0"/>
    <x v="2"/>
    <s v="INV00000179"/>
    <s v="C00000020"/>
    <x v="20"/>
    <x v="88"/>
    <x v="2"/>
    <n v="30"/>
    <m/>
    <n v="264"/>
    <x v="84"/>
    <n v="0.11363636363636363"/>
    <n v="1"/>
    <n v="30"/>
    <m/>
    <m/>
    <m/>
    <m/>
    <m/>
    <m/>
    <m/>
    <n v="3960"/>
    <n v="700008.4994999998"/>
    <x v="12"/>
    <n v="450"/>
    <n v="118078.05049999997"/>
    <n v="12"/>
    <n v="4410"/>
    <n v="818086.54999999981"/>
    <m/>
  </r>
  <r>
    <d v="2021-12-30T00:00:00"/>
    <x v="0"/>
    <x v="2"/>
    <s v="INV00000179"/>
    <s v="C00000020"/>
    <x v="20"/>
    <x v="89"/>
    <x v="79"/>
    <n v="45"/>
    <m/>
    <n v="306"/>
    <x v="32"/>
    <n v="0.14705882352941177"/>
    <n v="1"/>
    <n v="45"/>
    <m/>
    <m/>
    <m/>
    <m/>
    <m/>
    <m/>
    <m/>
    <n v="2448"/>
    <n v="702456.4994999998"/>
    <x v="8"/>
    <n v="360"/>
    <n v="118438.05049999997"/>
    <n v="12"/>
    <n v="2808"/>
    <n v="820894.54999999981"/>
    <m/>
  </r>
  <r>
    <d v="2021-12-30T00:00:00"/>
    <x v="0"/>
    <x v="2"/>
    <s v="INV00000179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702618.9994999998"/>
    <x v="6"/>
    <n v="150"/>
    <n v="118588.05049999997"/>
    <n v="12"/>
    <n v="312.5"/>
    <n v="821207.04999999981"/>
    <m/>
  </r>
  <r>
    <d v="2021-12-30T00:00:00"/>
    <x v="0"/>
    <x v="2"/>
    <s v="INV00000179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703318.9994999998"/>
    <x v="0"/>
    <n v="300"/>
    <n v="118888.05049999997"/>
    <n v="12"/>
    <n v="1000"/>
    <n v="822207.04999999981"/>
    <m/>
  </r>
  <r>
    <d v="2021-12-30T00:00:00"/>
    <x v="0"/>
    <x v="2"/>
    <s v="INV00000179"/>
    <s v="C00000020"/>
    <x v="20"/>
    <x v="63"/>
    <x v="30"/>
    <n v="5"/>
    <m/>
    <n v="65"/>
    <x v="81"/>
    <n v="0.30769230769230771"/>
    <n v="4"/>
    <n v="20"/>
    <m/>
    <m/>
    <m/>
    <m/>
    <m/>
    <m/>
    <m/>
    <n v="260"/>
    <n v="703578.9994999998"/>
    <x v="5"/>
    <n v="80"/>
    <n v="118968.05049999997"/>
    <n v="12"/>
    <n v="340"/>
    <n v="822547.04999999981"/>
    <m/>
  </r>
  <r>
    <d v="2021-12-31T00:00:00"/>
    <x v="0"/>
    <x v="2"/>
    <s v="INV00000180"/>
    <s v="C00000010"/>
    <x v="9"/>
    <x v="51"/>
    <x v="69"/>
    <n v="220"/>
    <m/>
    <n v="1913.9999999999998"/>
    <x v="72"/>
    <n v="5.7471264367816098E-2"/>
    <n v="0.5"/>
    <n v="110"/>
    <m/>
    <m/>
    <m/>
    <m/>
    <m/>
    <m/>
    <m/>
    <n v="7655.9999999999991"/>
    <n v="711234.9994999998"/>
    <x v="5"/>
    <n v="440"/>
    <n v="119408.05049999997"/>
    <n v="12"/>
    <n v="8095.9999999999991"/>
    <n v="830643.04999999981"/>
    <m/>
  </r>
  <r>
    <d v="2021-12-31T00:00:00"/>
    <x v="0"/>
    <x v="2"/>
    <s v="INV00000180"/>
    <s v="C00000010"/>
    <x v="9"/>
    <x v="15"/>
    <x v="2"/>
    <n v="220"/>
    <m/>
    <n v="1936.0000000000002"/>
    <x v="72"/>
    <n v="4.5454545454545289E-2"/>
    <n v="0.39999999999999858"/>
    <n v="87.999999999999687"/>
    <m/>
    <m/>
    <m/>
    <m/>
    <m/>
    <m/>
    <m/>
    <n v="1936.0000000000002"/>
    <n v="713170.9994999998"/>
    <x v="0"/>
    <n v="87.999999999999687"/>
    <n v="119496.05049999997"/>
    <n v="12"/>
    <n v="2024"/>
    <n v="832667.04999999981"/>
    <m/>
  </r>
  <r>
    <d v="2021-12-31T00:00:00"/>
    <x v="0"/>
    <x v="2"/>
    <s v="INV00000181"/>
    <s v="C00000019"/>
    <x v="19"/>
    <x v="51"/>
    <x v="69"/>
    <n v="220"/>
    <m/>
    <n v="1913.9999999999998"/>
    <x v="77"/>
    <n v="8.0459770114942653E-2"/>
    <n v="0.70000000000000107"/>
    <n v="154.00000000000023"/>
    <m/>
    <m/>
    <m/>
    <m/>
    <m/>
    <m/>
    <m/>
    <n v="3827.9999999999995"/>
    <n v="716998.9994999998"/>
    <x v="2"/>
    <n v="308.00000000000045"/>
    <n v="119804.05049999997"/>
    <n v="12"/>
    <n v="4136"/>
    <n v="836803.04999999981"/>
    <m/>
  </r>
  <r>
    <d v="2021-12-31T00:00:00"/>
    <x v="0"/>
    <x v="2"/>
    <s v="INV00000181"/>
    <s v="C00000019"/>
    <x v="19"/>
    <x v="12"/>
    <x v="73"/>
    <n v="25"/>
    <m/>
    <n v="32.5"/>
    <x v="67"/>
    <n v="0.92307692307692302"/>
    <n v="1.2"/>
    <n v="30"/>
    <m/>
    <m/>
    <m/>
    <m/>
    <m/>
    <m/>
    <m/>
    <n v="130"/>
    <n v="717128.9994999998"/>
    <x v="5"/>
    <n v="120"/>
    <n v="119924.05049999997"/>
    <n v="12"/>
    <n v="250"/>
    <n v="837053.04999999981"/>
    <m/>
  </r>
  <r>
    <d v="2021-12-31T00:00:00"/>
    <x v="0"/>
    <x v="2"/>
    <s v="INV00000181"/>
    <s v="C00000019"/>
    <x v="19"/>
    <x v="4"/>
    <x v="22"/>
    <n v="5"/>
    <m/>
    <n v="82.5"/>
    <x v="87"/>
    <n v="0.27272727272727271"/>
    <n v="4.5"/>
    <n v="22.5"/>
    <m/>
    <m/>
    <m/>
    <m/>
    <m/>
    <m/>
    <m/>
    <n v="82.5"/>
    <n v="717211.4994999998"/>
    <x v="0"/>
    <n v="22.5"/>
    <n v="119946.55049999997"/>
    <n v="12"/>
    <n v="105"/>
    <n v="837158.04999999981"/>
    <m/>
  </r>
  <r>
    <d v="2021-12-31T00:00:00"/>
    <x v="0"/>
    <x v="2"/>
    <s v="INV00000181"/>
    <s v="C00000019"/>
    <x v="19"/>
    <x v="79"/>
    <x v="64"/>
    <n v="54"/>
    <m/>
    <n v="432"/>
    <x v="86"/>
    <n v="0.21249999999999991"/>
    <n v="1.6999999999999993"/>
    <n v="91.799999999999955"/>
    <m/>
    <m/>
    <m/>
    <m/>
    <m/>
    <m/>
    <m/>
    <n v="432"/>
    <n v="717643.4994999998"/>
    <x v="0"/>
    <n v="91.799999999999955"/>
    <n v="120038.35049999997"/>
    <n v="12"/>
    <n v="523.79999999999995"/>
    <n v="837681.84999999974"/>
    <m/>
  </r>
  <r>
    <d v="2022-01-03T00:00:00"/>
    <x v="7"/>
    <x v="3"/>
    <s v="INV00000182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5808.0000000000009"/>
    <n v="723451.4994999998"/>
    <x v="3"/>
    <n v="461.99999999999949"/>
    <n v="120500.35049999997"/>
    <n v="1"/>
    <n v="6270"/>
    <n v="843951.84999999974"/>
    <m/>
  </r>
  <r>
    <d v="2022-01-03T00:00:00"/>
    <x v="7"/>
    <x v="3"/>
    <s v="INV00000182"/>
    <s v="C00000020"/>
    <x v="20"/>
    <x v="88"/>
    <x v="82"/>
    <n v="30"/>
    <m/>
    <n v="279"/>
    <x v="84"/>
    <n v="5.3763440860215048E-2"/>
    <n v="0.5"/>
    <n v="15"/>
    <m/>
    <m/>
    <m/>
    <m/>
    <m/>
    <m/>
    <m/>
    <n v="1116"/>
    <n v="724567.4994999998"/>
    <x v="5"/>
    <n v="60"/>
    <n v="120560.35049999997"/>
    <n v="1"/>
    <n v="1176"/>
    <n v="845127.84999999974"/>
    <m/>
  </r>
  <r>
    <d v="2022-01-03T00:00:00"/>
    <x v="7"/>
    <x v="3"/>
    <s v="INV00000182"/>
    <s v="C00000020"/>
    <x v="20"/>
    <x v="89"/>
    <x v="79"/>
    <n v="45"/>
    <m/>
    <n v="306"/>
    <x v="32"/>
    <n v="0.14705882352941177"/>
    <n v="1"/>
    <n v="45"/>
    <m/>
    <m/>
    <m/>
    <m/>
    <m/>
    <m/>
    <m/>
    <n v="612"/>
    <n v="725179.4994999998"/>
    <x v="2"/>
    <n v="90"/>
    <n v="120650.35049999997"/>
    <n v="1"/>
    <n v="702"/>
    <n v="845829.84999999974"/>
    <m/>
  </r>
  <r>
    <d v="2022-01-03T00:00:00"/>
    <x v="7"/>
    <x v="3"/>
    <s v="INV00000182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725244.4994999998"/>
    <x v="2"/>
    <n v="60"/>
    <n v="120710.35049999997"/>
    <n v="1"/>
    <n v="125"/>
    <n v="845954.84999999974"/>
    <m/>
  </r>
  <r>
    <d v="2022-01-06T00:00:00"/>
    <x v="7"/>
    <x v="3"/>
    <s v="INV00000183"/>
    <s v="C00000019"/>
    <x v="19"/>
    <x v="72"/>
    <x v="65"/>
    <n v="1"/>
    <m/>
    <n v="40"/>
    <x v="55"/>
    <n v="0.5"/>
    <n v="20"/>
    <n v="20"/>
    <m/>
    <m/>
    <m/>
    <m/>
    <m/>
    <m/>
    <m/>
    <n v="240"/>
    <n v="725484.4994999998"/>
    <x v="1"/>
    <n v="120"/>
    <n v="120830.35049999997"/>
    <n v="1"/>
    <n v="360"/>
    <n v="846314.84999999974"/>
    <m/>
  </r>
  <r>
    <d v="2022-01-06T00:00:00"/>
    <x v="7"/>
    <x v="3"/>
    <s v="INV00000183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726094.4994999998"/>
    <x v="2"/>
    <n v="110"/>
    <n v="120940.35049999997"/>
    <n v="1"/>
    <n v="720"/>
    <n v="847034.84999999974"/>
    <m/>
  </r>
  <r>
    <d v="2022-01-07T00:00:00"/>
    <x v="7"/>
    <x v="3"/>
    <s v="INV00000184"/>
    <s v="C00000020"/>
    <x v="20"/>
    <x v="88"/>
    <x v="82"/>
    <n v="30"/>
    <m/>
    <n v="279"/>
    <x v="84"/>
    <n v="5.3763440860215048E-2"/>
    <n v="0.5"/>
    <n v="15"/>
    <m/>
    <m/>
    <m/>
    <m/>
    <m/>
    <m/>
    <m/>
    <n v="837"/>
    <n v="726931.4994999998"/>
    <x v="3"/>
    <n v="45"/>
    <n v="120985.35049999997"/>
    <n v="1"/>
    <n v="882"/>
    <n v="847916.84999999974"/>
    <m/>
  </r>
  <r>
    <d v="2022-01-07T00:00:00"/>
    <x v="7"/>
    <x v="3"/>
    <s v="INV00000184"/>
    <s v="C00000020"/>
    <x v="20"/>
    <x v="89"/>
    <x v="79"/>
    <n v="45"/>
    <m/>
    <n v="306"/>
    <x v="32"/>
    <n v="0.14705882352941177"/>
    <n v="1"/>
    <n v="45"/>
    <m/>
    <m/>
    <m/>
    <m/>
    <m/>
    <m/>
    <m/>
    <n v="306"/>
    <n v="727237.4994999998"/>
    <x v="0"/>
    <n v="45"/>
    <n v="121030.35049999997"/>
    <n v="1"/>
    <n v="351"/>
    <n v="848267.84999999974"/>
    <m/>
  </r>
  <r>
    <d v="2022-01-08T00:00:00"/>
    <x v="7"/>
    <x v="3"/>
    <s v="INV00000185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3872.0000000000005"/>
    <n v="731109.4994999998"/>
    <x v="2"/>
    <n v="307.99999999999966"/>
    <n v="121338.35049999997"/>
    <n v="1"/>
    <n v="4180"/>
    <n v="852447.84999999974"/>
    <m/>
  </r>
  <r>
    <d v="2022-01-08T00:00:00"/>
    <x v="7"/>
    <x v="3"/>
    <s v="INV00000185"/>
    <s v="C00000020"/>
    <x v="20"/>
    <x v="88"/>
    <x v="82"/>
    <n v="30"/>
    <m/>
    <n v="279"/>
    <x v="84"/>
    <n v="5.3763440860215048E-2"/>
    <n v="0.5"/>
    <n v="15"/>
    <m/>
    <m/>
    <m/>
    <m/>
    <m/>
    <m/>
    <m/>
    <n v="1953"/>
    <n v="733062.4994999998"/>
    <x v="9"/>
    <n v="105"/>
    <n v="121443.35049999997"/>
    <n v="1"/>
    <n v="2058"/>
    <n v="854505.84999999974"/>
    <m/>
  </r>
  <r>
    <d v="2022-01-08T00:00:00"/>
    <x v="7"/>
    <x v="3"/>
    <s v="INV00000185"/>
    <s v="C00000020"/>
    <x v="20"/>
    <x v="40"/>
    <x v="21"/>
    <n v="40"/>
    <m/>
    <n v="212"/>
    <x v="32"/>
    <n v="0.47169811320754718"/>
    <n v="2.5"/>
    <n v="100"/>
    <m/>
    <m/>
    <m/>
    <m/>
    <m/>
    <m/>
    <m/>
    <n v="212"/>
    <n v="733274.4994999998"/>
    <x v="0"/>
    <n v="100"/>
    <n v="121543.35049999997"/>
    <n v="1"/>
    <n v="312"/>
    <n v="854817.84999999974"/>
    <m/>
  </r>
  <r>
    <d v="2022-01-08T00:00:00"/>
    <x v="7"/>
    <x v="3"/>
    <s v="INV00000185"/>
    <s v="C00000020"/>
    <x v="20"/>
    <x v="89"/>
    <x v="79"/>
    <n v="45"/>
    <m/>
    <n v="306"/>
    <x v="32"/>
    <n v="0.14705882352941177"/>
    <n v="1"/>
    <n v="45"/>
    <m/>
    <m/>
    <m/>
    <m/>
    <m/>
    <m/>
    <m/>
    <n v="612"/>
    <n v="733886.4994999998"/>
    <x v="2"/>
    <n v="90"/>
    <n v="121633.35049999997"/>
    <n v="1"/>
    <n v="702"/>
    <n v="855519.84999999974"/>
    <m/>
  </r>
  <r>
    <d v="2022-01-08T00:00:00"/>
    <x v="7"/>
    <x v="3"/>
    <s v="INV00000185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733951.4994999998"/>
    <x v="2"/>
    <n v="60"/>
    <n v="121693.35049999997"/>
    <n v="1"/>
    <n v="125"/>
    <n v="855644.84999999974"/>
    <m/>
  </r>
  <r>
    <d v="2022-01-10T00:00:00"/>
    <x v="7"/>
    <x v="3"/>
    <s v="INV00000186"/>
    <s v="C00000003"/>
    <x v="2"/>
    <x v="90"/>
    <x v="2"/>
    <n v="220"/>
    <m/>
    <n v="1936.0000000000002"/>
    <x v="78"/>
    <n v="9.0909090909090787E-2"/>
    <n v="0.79999999999999893"/>
    <n v="175.99999999999977"/>
    <m/>
    <m/>
    <m/>
    <m/>
    <m/>
    <m/>
    <m/>
    <n v="5808.0000000000009"/>
    <n v="739759.4994999998"/>
    <x v="3"/>
    <n v="527.99999999999932"/>
    <n v="122221.35049999997"/>
    <n v="1"/>
    <n v="6336"/>
    <n v="861980.84999999974"/>
    <m/>
  </r>
  <r>
    <d v="2022-01-10T00:00:00"/>
    <x v="7"/>
    <x v="3"/>
    <s v="INV00000186"/>
    <s v="C00000003"/>
    <x v="2"/>
    <x v="91"/>
    <x v="5"/>
    <n v="30"/>
    <m/>
    <n v="270"/>
    <x v="88"/>
    <n v="0.14444444444444451"/>
    <n v="1.3000000000000007"/>
    <n v="39.000000000000021"/>
    <m/>
    <m/>
    <m/>
    <m/>
    <m/>
    <m/>
    <m/>
    <n v="270"/>
    <n v="740029.4994999998"/>
    <x v="0"/>
    <n v="39.000000000000021"/>
    <n v="122260.35049999997"/>
    <n v="1"/>
    <n v="309"/>
    <n v="862289.84999999974"/>
    <m/>
  </r>
  <r>
    <d v="2022-01-10T00:00:00"/>
    <x v="7"/>
    <x v="3"/>
    <s v="INV00000186"/>
    <s v="C00000003"/>
    <x v="2"/>
    <x v="4"/>
    <x v="22"/>
    <n v="5"/>
    <m/>
    <n v="82.5"/>
    <x v="48"/>
    <n v="0.21212121212121213"/>
    <n v="3.5"/>
    <n v="17.5"/>
    <m/>
    <m/>
    <m/>
    <m/>
    <m/>
    <m/>
    <m/>
    <n v="82.5"/>
    <n v="740111.9994999998"/>
    <x v="0"/>
    <n v="17.5"/>
    <n v="122277.85049999997"/>
    <n v="1"/>
    <n v="100"/>
    <n v="862389.84999999974"/>
    <m/>
  </r>
  <r>
    <d v="2022-01-10T00:00:00"/>
    <x v="7"/>
    <x v="3"/>
    <s v="INV00000186"/>
    <s v="C00000003"/>
    <x v="2"/>
    <x v="4"/>
    <x v="19"/>
    <n v="5"/>
    <m/>
    <n v="90"/>
    <x v="48"/>
    <n v="0.1111111111111111"/>
    <n v="2"/>
    <n v="10"/>
    <m/>
    <m/>
    <m/>
    <m/>
    <m/>
    <m/>
    <m/>
    <n v="450"/>
    <n v="740561.9994999998"/>
    <x v="6"/>
    <n v="50"/>
    <n v="122327.85049999997"/>
    <n v="1"/>
    <n v="500"/>
    <n v="862889.84999999974"/>
    <m/>
  </r>
  <r>
    <d v="2022-01-10T00:00:00"/>
    <x v="7"/>
    <x v="3"/>
    <s v="INV0000018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740617.9994999998"/>
    <x v="2"/>
    <n v="34"/>
    <n v="122361.85049999997"/>
    <n v="1"/>
    <n v="90"/>
    <n v="862979.84999999974"/>
    <m/>
  </r>
  <r>
    <d v="2022-01-11T00:00:00"/>
    <x v="7"/>
    <x v="3"/>
    <s v="INV00000187"/>
    <s v="C00000010"/>
    <x v="9"/>
    <x v="92"/>
    <x v="2"/>
    <n v="220"/>
    <m/>
    <n v="1936.0000000000002"/>
    <x v="72"/>
    <n v="4.5454545454545289E-2"/>
    <n v="0.39999999999999858"/>
    <n v="87.999999999999687"/>
    <m/>
    <m/>
    <m/>
    <m/>
    <m/>
    <m/>
    <m/>
    <n v="7744.0000000000009"/>
    <n v="748361.9994999998"/>
    <x v="5"/>
    <n v="351.99999999999875"/>
    <n v="122713.85049999997"/>
    <n v="1"/>
    <n v="8096"/>
    <n v="871075.84999999974"/>
    <m/>
  </r>
  <r>
    <d v="2022-01-11T00:00:00"/>
    <x v="7"/>
    <x v="3"/>
    <s v="INV00000187"/>
    <s v="C00000010"/>
    <x v="9"/>
    <x v="93"/>
    <x v="5"/>
    <n v="30"/>
    <m/>
    <n v="270"/>
    <x v="76"/>
    <n v="5.5555555555555552E-2"/>
    <n v="0.5"/>
    <n v="15"/>
    <m/>
    <m/>
    <m/>
    <m/>
    <m/>
    <m/>
    <m/>
    <n v="5400"/>
    <n v="753761.9994999998"/>
    <x v="14"/>
    <n v="300"/>
    <n v="123013.85049999997"/>
    <n v="1"/>
    <n v="5700"/>
    <n v="876775.84999999974"/>
    <m/>
  </r>
  <r>
    <d v="2022-01-11T00:00:00"/>
    <x v="7"/>
    <x v="3"/>
    <s v="INV00000187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325"/>
    <n v="754086.9994999998"/>
    <x v="7"/>
    <n v="225.00000000000003"/>
    <n v="123238.85049999997"/>
    <n v="1"/>
    <n v="550"/>
    <n v="877325.84999999974"/>
    <m/>
  </r>
  <r>
    <d v="2022-01-11T00:00:00"/>
    <x v="7"/>
    <x v="3"/>
    <s v="INV00000187"/>
    <s v="C00000010"/>
    <x v="9"/>
    <x v="63"/>
    <x v="30"/>
    <n v="5"/>
    <m/>
    <n v="65"/>
    <x v="81"/>
    <n v="0.30769230769230771"/>
    <n v="4"/>
    <n v="20"/>
    <m/>
    <m/>
    <m/>
    <m/>
    <m/>
    <m/>
    <m/>
    <n v="260"/>
    <n v="754346.9994999998"/>
    <x v="5"/>
    <n v="80"/>
    <n v="123318.85049999997"/>
    <n v="1"/>
    <n v="340"/>
    <n v="877665.84999999974"/>
    <m/>
  </r>
  <r>
    <d v="2022-01-11T00:00:00"/>
    <x v="7"/>
    <x v="3"/>
    <s v="INV00000187"/>
    <s v="C00000010"/>
    <x v="9"/>
    <x v="36"/>
    <x v="35"/>
    <n v="10"/>
    <m/>
    <n v="290"/>
    <x v="75"/>
    <n v="0.51724137931034486"/>
    <n v="15"/>
    <n v="150"/>
    <m/>
    <m/>
    <m/>
    <m/>
    <m/>
    <m/>
    <m/>
    <n v="290"/>
    <n v="754636.9994999998"/>
    <x v="0"/>
    <n v="150"/>
    <n v="123468.85049999997"/>
    <n v="1"/>
    <n v="440"/>
    <n v="878105.84999999974"/>
    <m/>
  </r>
  <r>
    <d v="2022-01-11T00:00:00"/>
    <x v="7"/>
    <x v="3"/>
    <s v="INV00000187"/>
    <s v="C00000010"/>
    <x v="9"/>
    <x v="50"/>
    <x v="45"/>
    <n v="1"/>
    <m/>
    <n v="42"/>
    <x v="58"/>
    <n v="0.30952380952380953"/>
    <n v="13"/>
    <n v="13"/>
    <m/>
    <m/>
    <m/>
    <m/>
    <m/>
    <m/>
    <m/>
    <n v="168"/>
    <n v="754804.9994999998"/>
    <x v="5"/>
    <n v="52"/>
    <n v="123520.85049999997"/>
    <n v="1"/>
    <n v="220"/>
    <n v="878325.84999999974"/>
    <m/>
  </r>
  <r>
    <d v="2022-01-13T00:00:00"/>
    <x v="7"/>
    <x v="3"/>
    <s v="INV00000188"/>
    <s v="C00000019"/>
    <x v="19"/>
    <x v="51"/>
    <x v="2"/>
    <n v="220"/>
    <m/>
    <n v="1936.0000000000002"/>
    <x v="77"/>
    <n v="6.8181818181818135E-2"/>
    <n v="0.59999999999999964"/>
    <n v="131.99999999999991"/>
    <m/>
    <m/>
    <m/>
    <m/>
    <m/>
    <m/>
    <m/>
    <n v="3872.0000000000005"/>
    <n v="758676.9994999998"/>
    <x v="2"/>
    <n v="263.99999999999983"/>
    <n v="123784.85049999997"/>
    <n v="1"/>
    <n v="4136"/>
    <n v="882461.84999999974"/>
    <m/>
  </r>
  <r>
    <d v="2022-01-13T00:00:00"/>
    <x v="7"/>
    <x v="3"/>
    <s v="INV00000188"/>
    <s v="C00000019"/>
    <x v="19"/>
    <x v="79"/>
    <x v="64"/>
    <n v="54"/>
    <m/>
    <n v="432"/>
    <x v="86"/>
    <n v="0.21249999999999991"/>
    <n v="1.6999999999999993"/>
    <n v="91.799999999999955"/>
    <m/>
    <m/>
    <m/>
    <m/>
    <m/>
    <m/>
    <m/>
    <n v="864"/>
    <n v="759540.9994999998"/>
    <x v="2"/>
    <n v="183.59999999999991"/>
    <n v="123968.45049999998"/>
    <n v="1"/>
    <n v="1047.5999999999999"/>
    <n v="883509.44999999972"/>
    <m/>
  </r>
  <r>
    <d v="2022-01-13T00:00:00"/>
    <x v="7"/>
    <x v="3"/>
    <s v="INV00000189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15488.000000000002"/>
    <n v="775028.9994999998"/>
    <x v="8"/>
    <n v="1231.9999999999986"/>
    <n v="125200.45049999998"/>
    <n v="1"/>
    <n v="16720"/>
    <n v="900229.44999999972"/>
    <m/>
  </r>
  <r>
    <d v="2022-01-13T00:00:00"/>
    <x v="7"/>
    <x v="3"/>
    <s v="INV00000189"/>
    <s v="C00000020"/>
    <x v="20"/>
    <x v="94"/>
    <x v="2"/>
    <n v="60"/>
    <m/>
    <n v="528"/>
    <x v="84"/>
    <n v="0.11363636363636363"/>
    <n v="1"/>
    <n v="60"/>
    <m/>
    <m/>
    <m/>
    <m/>
    <m/>
    <m/>
    <m/>
    <n v="5808"/>
    <n v="780836.9994999998"/>
    <x v="13"/>
    <n v="660"/>
    <n v="125860.45049999998"/>
    <n v="1"/>
    <n v="6468"/>
    <n v="906697.44999999972"/>
    <m/>
  </r>
  <r>
    <d v="2022-01-13T00:00:00"/>
    <x v="7"/>
    <x v="3"/>
    <s v="INV00000189"/>
    <s v="C00000020"/>
    <x v="20"/>
    <x v="95"/>
    <x v="84"/>
    <n v="45"/>
    <m/>
    <n v="283.5"/>
    <x v="32"/>
    <n v="0.23809523809523811"/>
    <n v="1.5"/>
    <n v="67.5"/>
    <m/>
    <m/>
    <m/>
    <m/>
    <m/>
    <m/>
    <m/>
    <n v="3118.5"/>
    <n v="783955.4994999998"/>
    <x v="13"/>
    <n v="742.5"/>
    <n v="126602.95049999998"/>
    <n v="1"/>
    <n v="3861"/>
    <n v="910558.44999999972"/>
    <m/>
  </r>
  <r>
    <d v="2022-01-13T00:00:00"/>
    <x v="7"/>
    <x v="3"/>
    <s v="INV00000189"/>
    <s v="C00000020"/>
    <x v="20"/>
    <x v="76"/>
    <x v="85"/>
    <n v="25"/>
    <m/>
    <n v="175"/>
    <x v="70"/>
    <n v="4.7142857142857144"/>
    <n v="33"/>
    <n v="825"/>
    <m/>
    <m/>
    <m/>
    <m/>
    <m/>
    <m/>
    <m/>
    <n v="175"/>
    <n v="784130.4994999998"/>
    <x v="0"/>
    <n v="825"/>
    <n v="127427.95049999998"/>
    <n v="1"/>
    <n v="1000"/>
    <n v="911558.44999999972"/>
    <m/>
  </r>
  <r>
    <d v="2022-01-13T00:00:00"/>
    <x v="7"/>
    <x v="3"/>
    <s v="INV00000189"/>
    <s v="C00000020"/>
    <x v="20"/>
    <x v="12"/>
    <x v="73"/>
    <n v="25"/>
    <m/>
    <n v="32.5"/>
    <x v="67"/>
    <n v="0.92307692307692302"/>
    <n v="1.2"/>
    <n v="30"/>
    <m/>
    <m/>
    <m/>
    <m/>
    <m/>
    <m/>
    <m/>
    <n v="260"/>
    <n v="784390.4994999998"/>
    <x v="8"/>
    <n v="240"/>
    <n v="127667.95049999998"/>
    <n v="1"/>
    <n v="500"/>
    <n v="912058.44999999972"/>
    <m/>
  </r>
  <r>
    <d v="2022-01-14T00:00:00"/>
    <x v="7"/>
    <x v="3"/>
    <s v="INV00000190"/>
    <s v="C00000004"/>
    <x v="3"/>
    <x v="96"/>
    <x v="2"/>
    <n v="220"/>
    <m/>
    <n v="1936.0000000000002"/>
    <x v="72"/>
    <n v="4.5454545454545289E-2"/>
    <n v="0.39999999999999858"/>
    <n v="87.999999999999687"/>
    <m/>
    <m/>
    <m/>
    <m/>
    <m/>
    <m/>
    <m/>
    <n v="3872.0000000000005"/>
    <n v="788262.4994999998"/>
    <x v="2"/>
    <n v="175.99999999999937"/>
    <n v="127843.95049999998"/>
    <n v="1"/>
    <n v="4048"/>
    <n v="916106.44999999972"/>
    <m/>
  </r>
  <r>
    <d v="2022-01-14T00:00:00"/>
    <x v="7"/>
    <x v="3"/>
    <s v="INV00000190"/>
    <s v="C00000004"/>
    <x v="3"/>
    <x v="94"/>
    <x v="2"/>
    <n v="60"/>
    <m/>
    <n v="528"/>
    <x v="76"/>
    <n v="7.9545454545454461E-2"/>
    <n v="0.69999999999999929"/>
    <n v="41.999999999999957"/>
    <m/>
    <m/>
    <m/>
    <m/>
    <m/>
    <m/>
    <m/>
    <n v="1056"/>
    <n v="789318.4994999998"/>
    <x v="2"/>
    <n v="83.999999999999915"/>
    <n v="127927.95049999998"/>
    <n v="1"/>
    <n v="1140"/>
    <n v="917246.44999999972"/>
    <m/>
  </r>
  <r>
    <d v="2022-01-14T00:00:00"/>
    <x v="7"/>
    <x v="3"/>
    <s v="INV00000190"/>
    <s v="C00000004"/>
    <x v="3"/>
    <x v="36"/>
    <x v="37"/>
    <n v="10"/>
    <m/>
    <n v="390"/>
    <x v="24"/>
    <n v="0.15384615384615385"/>
    <n v="6"/>
    <n v="60"/>
    <m/>
    <m/>
    <m/>
    <m/>
    <m/>
    <m/>
    <m/>
    <n v="390"/>
    <n v="789708.4994999998"/>
    <x v="0"/>
    <n v="60"/>
    <n v="127987.95049999998"/>
    <n v="1"/>
    <n v="450"/>
    <n v="917696.44999999972"/>
    <m/>
  </r>
  <r>
    <d v="2022-01-14T00:00:00"/>
    <x v="7"/>
    <x v="3"/>
    <s v="INV00000190"/>
    <s v="C00000004"/>
    <x v="3"/>
    <x v="63"/>
    <x v="30"/>
    <n v="5"/>
    <m/>
    <n v="65"/>
    <x v="81"/>
    <n v="0.30769230769230771"/>
    <n v="4"/>
    <n v="20"/>
    <m/>
    <m/>
    <m/>
    <m/>
    <m/>
    <m/>
    <m/>
    <n v="260"/>
    <n v="789968.4994999998"/>
    <x v="5"/>
    <n v="80"/>
    <n v="128067.95049999998"/>
    <n v="1"/>
    <n v="340"/>
    <n v="918036.44999999972"/>
    <m/>
  </r>
  <r>
    <d v="2022-01-14T00:00:00"/>
    <x v="7"/>
    <x v="3"/>
    <s v="INV00000190"/>
    <s v="C00000004"/>
    <x v="3"/>
    <x v="5"/>
    <x v="74"/>
    <n v="20"/>
    <m/>
    <n v="246"/>
    <x v="79"/>
    <n v="9.7560975609756032E-2"/>
    <n v="1.1999999999999993"/>
    <n v="23.999999999999986"/>
    <m/>
    <m/>
    <m/>
    <m/>
    <m/>
    <m/>
    <m/>
    <n v="492"/>
    <n v="790460.4994999998"/>
    <x v="2"/>
    <n v="47.999999999999972"/>
    <n v="128115.95049999998"/>
    <n v="1"/>
    <n v="540"/>
    <n v="918576.44999999972"/>
    <m/>
  </r>
  <r>
    <d v="2022-01-14T00:00:00"/>
    <x v="7"/>
    <x v="3"/>
    <s v="INV00000190"/>
    <s v="C00000004"/>
    <x v="3"/>
    <x v="91"/>
    <x v="5"/>
    <n v="30"/>
    <m/>
    <n v="270"/>
    <x v="76"/>
    <n v="5.5555555555555552E-2"/>
    <n v="0.5"/>
    <n v="15"/>
    <m/>
    <m/>
    <m/>
    <m/>
    <m/>
    <m/>
    <m/>
    <n v="270"/>
    <n v="790730.4994999998"/>
    <x v="0"/>
    <n v="15"/>
    <n v="128130.95049999998"/>
    <n v="1"/>
    <n v="285"/>
    <n v="918861.44999999972"/>
    <m/>
  </r>
  <r>
    <d v="2022-01-14T00:00:00"/>
    <x v="7"/>
    <x v="3"/>
    <s v="INV00000191"/>
    <s v="C00000004"/>
    <x v="3"/>
    <x v="91"/>
    <x v="5"/>
    <n v="30"/>
    <m/>
    <n v="270"/>
    <x v="76"/>
    <n v="5.5555555555555552E-2"/>
    <n v="0.5"/>
    <n v="15"/>
    <m/>
    <m/>
    <m/>
    <m/>
    <m/>
    <m/>
    <m/>
    <n v="1080"/>
    <n v="791810.4994999998"/>
    <x v="5"/>
    <n v="60"/>
    <n v="128190.95049999998"/>
    <n v="1"/>
    <n v="1140"/>
    <n v="920001.44999999972"/>
    <m/>
  </r>
  <r>
    <d v="2022-01-14T00:00:00"/>
    <x v="7"/>
    <x v="3"/>
    <s v="INV00000191"/>
    <s v="C00000004"/>
    <x v="3"/>
    <x v="12"/>
    <x v="26"/>
    <n v="25"/>
    <m/>
    <n v="25"/>
    <x v="67"/>
    <n v="1.5"/>
    <n v="1.5"/>
    <n v="37.5"/>
    <m/>
    <m/>
    <m/>
    <m/>
    <m/>
    <m/>
    <m/>
    <n v="25"/>
    <n v="791835.4994999998"/>
    <x v="0"/>
    <n v="37.5"/>
    <n v="128228.45049999998"/>
    <n v="1"/>
    <n v="62.5"/>
    <n v="920063.94999999972"/>
    <m/>
  </r>
  <r>
    <d v="2022-01-17T00:00:00"/>
    <x v="7"/>
    <x v="3"/>
    <s v="INV00000192"/>
    <s v="C00000004"/>
    <x v="3"/>
    <x v="43"/>
    <x v="72"/>
    <n v="220"/>
    <m/>
    <n v="1815"/>
    <x v="72"/>
    <n v="0.11515151515151506"/>
    <n v="0.94999999999999929"/>
    <n v="208.99999999999983"/>
    <m/>
    <m/>
    <m/>
    <m/>
    <m/>
    <m/>
    <m/>
    <n v="5445"/>
    <n v="797280.4994999998"/>
    <x v="3"/>
    <n v="626.99999999999955"/>
    <n v="128855.45049999998"/>
    <n v="1"/>
    <n v="6072"/>
    <n v="926135.94999999972"/>
    <m/>
  </r>
  <r>
    <d v="2022-01-17T00:00:00"/>
    <x v="7"/>
    <x v="3"/>
    <s v="INV00000192"/>
    <s v="C00000004"/>
    <x v="3"/>
    <x v="56"/>
    <x v="2"/>
    <n v="220"/>
    <m/>
    <n v="1936.0000000000002"/>
    <x v="72"/>
    <n v="4.5454545454545289E-2"/>
    <n v="0.39999999999999858"/>
    <n v="87.999999999999687"/>
    <m/>
    <m/>
    <m/>
    <m/>
    <m/>
    <m/>
    <m/>
    <n v="1936.0000000000002"/>
    <n v="799216.4994999998"/>
    <x v="0"/>
    <n v="87.999999999999687"/>
    <n v="128943.45049999998"/>
    <n v="1"/>
    <n v="2024"/>
    <n v="928159.94999999972"/>
    <m/>
  </r>
  <r>
    <d v="2022-01-17T00:00:00"/>
    <x v="7"/>
    <x v="3"/>
    <s v="INV00000192"/>
    <s v="C00000004"/>
    <x v="3"/>
    <x v="17"/>
    <x v="81"/>
    <n v="5"/>
    <m/>
    <n v="345"/>
    <x v="23"/>
    <n v="0.13043478260869565"/>
    <n v="9"/>
    <n v="45"/>
    <m/>
    <m/>
    <m/>
    <m/>
    <m/>
    <m/>
    <m/>
    <n v="345"/>
    <n v="799561.4994999998"/>
    <x v="0"/>
    <n v="45"/>
    <n v="128988.45049999998"/>
    <n v="1"/>
    <n v="390"/>
    <n v="928549.94999999972"/>
    <m/>
  </r>
  <r>
    <d v="2022-01-18T00:00:00"/>
    <x v="7"/>
    <x v="3"/>
    <s v="INV00000193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5808.0000000000009"/>
    <n v="805369.4994999998"/>
    <x v="3"/>
    <n v="461.99999999999949"/>
    <n v="129450.45049999998"/>
    <n v="1"/>
    <n v="6270"/>
    <n v="934819.94999999972"/>
    <m/>
  </r>
  <r>
    <d v="2022-01-18T00:00:00"/>
    <x v="7"/>
    <x v="3"/>
    <s v="INV00000193"/>
    <s v="C00000020"/>
    <x v="20"/>
    <x v="94"/>
    <x v="2"/>
    <n v="60"/>
    <m/>
    <n v="528"/>
    <x v="84"/>
    <n v="0.11363636363636363"/>
    <n v="1"/>
    <n v="60"/>
    <m/>
    <m/>
    <m/>
    <m/>
    <m/>
    <m/>
    <m/>
    <n v="2112"/>
    <n v="807481.4994999998"/>
    <x v="5"/>
    <n v="240"/>
    <n v="129690.45049999998"/>
    <n v="1"/>
    <n v="2352"/>
    <n v="937171.94999999972"/>
    <m/>
  </r>
  <r>
    <d v="2022-01-18T00:00:00"/>
    <x v="7"/>
    <x v="3"/>
    <s v="INV00000193"/>
    <s v="C00000020"/>
    <x v="20"/>
    <x v="95"/>
    <x v="84"/>
    <n v="45"/>
    <m/>
    <n v="283.5"/>
    <x v="32"/>
    <n v="0.23809523809523811"/>
    <n v="1.5"/>
    <n v="67.5"/>
    <m/>
    <m/>
    <m/>
    <m/>
    <m/>
    <m/>
    <m/>
    <n v="1417.5"/>
    <n v="808898.9994999998"/>
    <x v="6"/>
    <n v="337.5"/>
    <n v="130027.95049999998"/>
    <n v="1"/>
    <n v="1755"/>
    <n v="938926.94999999972"/>
    <m/>
  </r>
  <r>
    <d v="2022-01-18T00:00:00"/>
    <x v="7"/>
    <x v="3"/>
    <s v="INV00000193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809598.9994999998"/>
    <x v="0"/>
    <n v="300"/>
    <n v="130327.95049999998"/>
    <n v="1"/>
    <n v="1000"/>
    <n v="939926.94999999972"/>
    <m/>
  </r>
  <r>
    <d v="2022-01-18T00:00:00"/>
    <x v="7"/>
    <x v="3"/>
    <s v="INV00000193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809663.9994999998"/>
    <x v="2"/>
    <n v="60"/>
    <n v="130387.95049999998"/>
    <n v="1"/>
    <n v="125"/>
    <n v="940051.94999999972"/>
    <m/>
  </r>
  <r>
    <d v="2022-01-22T00:00:00"/>
    <x v="7"/>
    <x v="3"/>
    <s v="INV00000194"/>
    <s v="C00000019"/>
    <x v="19"/>
    <x v="96"/>
    <x v="72"/>
    <n v="220"/>
    <m/>
    <n v="1815"/>
    <x v="77"/>
    <n v="0.13939393939393943"/>
    <n v="1.1500000000000004"/>
    <n v="253.00000000000009"/>
    <m/>
    <m/>
    <m/>
    <m/>
    <m/>
    <m/>
    <m/>
    <n v="1815"/>
    <n v="811478.9994999998"/>
    <x v="0"/>
    <n v="253.00000000000009"/>
    <n v="130640.95049999998"/>
    <n v="1"/>
    <n v="2068"/>
    <n v="942119.94999999972"/>
    <m/>
  </r>
  <r>
    <d v="2022-01-22T00:00:00"/>
    <x v="7"/>
    <x v="3"/>
    <s v="INV00000194"/>
    <s v="C00000019"/>
    <x v="19"/>
    <x v="79"/>
    <x v="64"/>
    <n v="54"/>
    <m/>
    <n v="432"/>
    <x v="86"/>
    <n v="0.21249999999999991"/>
    <n v="1.6999999999999993"/>
    <n v="91.799999999999955"/>
    <m/>
    <m/>
    <m/>
    <m/>
    <m/>
    <m/>
    <m/>
    <n v="432"/>
    <n v="811910.9994999998"/>
    <x v="0"/>
    <n v="91.799999999999955"/>
    <n v="130732.75049999998"/>
    <n v="1"/>
    <n v="523.79999999999995"/>
    <n v="942643.74999999977"/>
    <m/>
  </r>
  <r>
    <d v="2022-01-22T00:00:00"/>
    <x v="7"/>
    <x v="3"/>
    <s v="INV00000194"/>
    <s v="C00000019"/>
    <x v="19"/>
    <x v="4"/>
    <x v="19"/>
    <n v="5"/>
    <m/>
    <n v="90"/>
    <x v="87"/>
    <n v="0.16666666666666666"/>
    <n v="3"/>
    <n v="15"/>
    <m/>
    <m/>
    <m/>
    <m/>
    <m/>
    <m/>
    <m/>
    <n v="90"/>
    <n v="812000.9994999998"/>
    <x v="0"/>
    <n v="15"/>
    <n v="130747.75049999998"/>
    <n v="1"/>
    <n v="105"/>
    <n v="942748.74999999977"/>
    <m/>
  </r>
  <r>
    <d v="2022-01-24T00:00:00"/>
    <x v="7"/>
    <x v="3"/>
    <s v="INV00000195"/>
    <s v="C00000010"/>
    <x v="9"/>
    <x v="51"/>
    <x v="72"/>
    <n v="220"/>
    <m/>
    <n v="1815"/>
    <x v="72"/>
    <n v="0.11515151515151506"/>
    <n v="0.94999999999999929"/>
    <n v="208.99999999999983"/>
    <m/>
    <m/>
    <m/>
    <m/>
    <m/>
    <m/>
    <m/>
    <n v="10890"/>
    <n v="822890.9994999998"/>
    <x v="1"/>
    <n v="1253.9999999999991"/>
    <n v="132001.75049999997"/>
    <n v="1"/>
    <n v="12144"/>
    <n v="954892.74999999977"/>
    <m/>
  </r>
  <r>
    <d v="2022-01-24T00:00:00"/>
    <x v="7"/>
    <x v="3"/>
    <s v="INV00000195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325"/>
    <n v="823215.9994999998"/>
    <x v="7"/>
    <n v="225.00000000000003"/>
    <n v="132226.75049999997"/>
    <n v="1"/>
    <n v="550"/>
    <n v="955442.74999999977"/>
    <m/>
  </r>
  <r>
    <d v="2022-01-24T00:00:00"/>
    <x v="7"/>
    <x v="3"/>
    <s v="INV00000195"/>
    <s v="C00000010"/>
    <x v="9"/>
    <x v="63"/>
    <x v="30"/>
    <n v="5"/>
    <m/>
    <n v="65"/>
    <x v="81"/>
    <n v="0.30769230769230771"/>
    <n v="4"/>
    <n v="20"/>
    <m/>
    <m/>
    <m/>
    <m/>
    <m/>
    <m/>
    <m/>
    <n v="260"/>
    <n v="823475.9994999998"/>
    <x v="5"/>
    <n v="80"/>
    <n v="132306.75049999997"/>
    <n v="1"/>
    <n v="340"/>
    <n v="955782.74999999977"/>
    <m/>
  </r>
  <r>
    <d v="2022-01-24T00:00:00"/>
    <x v="7"/>
    <x v="3"/>
    <s v="INV00000195"/>
    <s v="C00000010"/>
    <x v="9"/>
    <x v="36"/>
    <x v="37"/>
    <n v="10"/>
    <m/>
    <n v="390"/>
    <x v="75"/>
    <n v="0.12820512820512819"/>
    <n v="5"/>
    <n v="50"/>
    <m/>
    <m/>
    <m/>
    <m/>
    <m/>
    <m/>
    <m/>
    <n v="390"/>
    <n v="823865.9994999998"/>
    <x v="0"/>
    <n v="50"/>
    <n v="132356.75049999997"/>
    <n v="1"/>
    <n v="440"/>
    <n v="956222.74999999977"/>
    <m/>
  </r>
  <r>
    <d v="2022-01-25T00:00:00"/>
    <x v="7"/>
    <x v="3"/>
    <s v="INV00000196"/>
    <s v="C00000006"/>
    <x v="5"/>
    <x v="96"/>
    <x v="72"/>
    <n v="220"/>
    <m/>
    <n v="1815"/>
    <x v="72"/>
    <n v="0.11515151515151506"/>
    <n v="0.94999999999999929"/>
    <n v="208.99999999999983"/>
    <m/>
    <m/>
    <m/>
    <m/>
    <m/>
    <m/>
    <m/>
    <n v="1815"/>
    <n v="825680.9994999998"/>
    <x v="0"/>
    <n v="208.99999999999983"/>
    <n v="132565.75049999997"/>
    <n v="1"/>
    <n v="2023.9999999999998"/>
    <n v="958246.74999999977"/>
    <m/>
  </r>
  <r>
    <d v="2022-01-25T00:00:00"/>
    <x v="7"/>
    <x v="3"/>
    <s v="INV00000196"/>
    <s v="C00000004"/>
    <x v="5"/>
    <x v="91"/>
    <x v="5"/>
    <n v="30"/>
    <m/>
    <n v="270"/>
    <x v="76"/>
    <n v="5.5555555555555552E-2"/>
    <n v="0.5"/>
    <n v="15"/>
    <m/>
    <m/>
    <m/>
    <m/>
    <m/>
    <m/>
    <m/>
    <n v="270"/>
    <n v="825950.9994999998"/>
    <x v="0"/>
    <n v="15"/>
    <n v="132580.75049999997"/>
    <n v="1"/>
    <n v="285"/>
    <n v="958531.74999999977"/>
    <m/>
  </r>
  <r>
    <d v="2022-01-26T00:00:00"/>
    <x v="7"/>
    <x v="3"/>
    <s v="INV00000197"/>
    <s v="C00000007"/>
    <x v="3"/>
    <x v="96"/>
    <x v="72"/>
    <n v="220"/>
    <m/>
    <n v="1815"/>
    <x v="72"/>
    <n v="0.11515151515151506"/>
    <n v="0.94999999999999929"/>
    <n v="208.99999999999983"/>
    <m/>
    <m/>
    <m/>
    <m/>
    <m/>
    <m/>
    <m/>
    <n v="9075"/>
    <n v="835025.9994999998"/>
    <x v="6"/>
    <n v="1044.9999999999991"/>
    <n v="133625.75049999997"/>
    <n v="1"/>
    <n v="10120"/>
    <n v="968651.74999999977"/>
    <m/>
  </r>
  <r>
    <d v="2022-01-26T00:00:00"/>
    <x v="7"/>
    <x v="3"/>
    <s v="INV00000197"/>
    <s v="C00000007"/>
    <x v="3"/>
    <x v="97"/>
    <x v="2"/>
    <n v="220"/>
    <m/>
    <n v="1936.0000000000002"/>
    <x v="72"/>
    <n v="4.5454545454545289E-2"/>
    <n v="0.39999999999999858"/>
    <n v="87.999999999999687"/>
    <m/>
    <m/>
    <m/>
    <m/>
    <m/>
    <m/>
    <m/>
    <n v="1936.0000000000002"/>
    <n v="836961.9994999998"/>
    <x v="0"/>
    <n v="87.999999999999687"/>
    <n v="133713.75049999997"/>
    <n v="1"/>
    <n v="2024"/>
    <n v="970675.74999999977"/>
    <m/>
  </r>
  <r>
    <d v="2022-01-26T00:00:00"/>
    <x v="7"/>
    <x v="3"/>
    <s v="INV00000197"/>
    <s v="C00000007"/>
    <x v="3"/>
    <x v="91"/>
    <x v="5"/>
    <n v="30"/>
    <m/>
    <n v="270"/>
    <x v="76"/>
    <n v="5.5555555555555552E-2"/>
    <n v="0.5"/>
    <n v="15"/>
    <m/>
    <m/>
    <m/>
    <m/>
    <m/>
    <m/>
    <m/>
    <n v="1350"/>
    <n v="838311.9994999998"/>
    <x v="6"/>
    <n v="75"/>
    <n v="133788.75049999997"/>
    <n v="1"/>
    <n v="1425"/>
    <n v="972100.74999999977"/>
    <m/>
  </r>
  <r>
    <d v="2022-01-26T00:00:00"/>
    <x v="7"/>
    <x v="3"/>
    <s v="INV00000197"/>
    <s v="C00000007"/>
    <x v="3"/>
    <x v="79"/>
    <x v="64"/>
    <n v="54"/>
    <m/>
    <n v="432"/>
    <x v="76"/>
    <n v="0.1875"/>
    <n v="1.5"/>
    <n v="81"/>
    <m/>
    <m/>
    <m/>
    <m/>
    <m/>
    <m/>
    <m/>
    <n v="864"/>
    <n v="839175.9994999998"/>
    <x v="2"/>
    <n v="162"/>
    <n v="133950.75049999997"/>
    <n v="1"/>
    <n v="1026"/>
    <n v="973126.74999999977"/>
    <m/>
  </r>
  <r>
    <d v="2022-01-26T00:00:00"/>
    <x v="7"/>
    <x v="3"/>
    <s v="INV00000197"/>
    <s v="C00000007"/>
    <x v="3"/>
    <x v="79"/>
    <x v="5"/>
    <n v="54"/>
    <m/>
    <n v="486"/>
    <x v="76"/>
    <n v="5.5555555555555552E-2"/>
    <n v="0.5"/>
    <n v="27"/>
    <m/>
    <m/>
    <m/>
    <m/>
    <m/>
    <m/>
    <m/>
    <n v="486"/>
    <n v="839661.9994999998"/>
    <x v="0"/>
    <n v="27"/>
    <n v="133977.75049999997"/>
    <n v="1"/>
    <n v="513"/>
    <n v="973639.74999999977"/>
    <m/>
  </r>
  <r>
    <d v="2022-02-10T00:00:00"/>
    <x v="8"/>
    <x v="3"/>
    <s v="INV00000198"/>
    <s v="C00000019"/>
    <x v="19"/>
    <x v="96"/>
    <x v="72"/>
    <n v="220"/>
    <m/>
    <n v="1815"/>
    <x v="77"/>
    <n v="0.13939393939393943"/>
    <n v="1.1500000000000004"/>
    <n v="253.00000000000009"/>
    <m/>
    <m/>
    <m/>
    <m/>
    <m/>
    <m/>
    <m/>
    <n v="3630"/>
    <n v="843291.9994999998"/>
    <x v="2"/>
    <n v="506.00000000000017"/>
    <n v="134483.75049999997"/>
    <n v="2"/>
    <n v="4136"/>
    <n v="977775.74999999977"/>
    <m/>
  </r>
  <r>
    <d v="2022-02-10T00:00:00"/>
    <x v="8"/>
    <x v="3"/>
    <s v="INV00000198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1458"/>
    <n v="844749.9994999998"/>
    <x v="3"/>
    <n v="113.39999999999989"/>
    <n v="134597.15049999996"/>
    <n v="2"/>
    <n v="1571.3999999999999"/>
    <n v="979347.14999999979"/>
    <m/>
  </r>
  <r>
    <d v="2022-02-10T00:00:00"/>
    <x v="8"/>
    <x v="3"/>
    <s v="INV00000198"/>
    <s v="C00000019"/>
    <x v="19"/>
    <x v="4"/>
    <x v="19"/>
    <n v="5"/>
    <m/>
    <n v="90"/>
    <x v="87"/>
    <n v="0.16666666666666666"/>
    <n v="3"/>
    <n v="15"/>
    <m/>
    <m/>
    <m/>
    <m/>
    <m/>
    <m/>
    <m/>
    <n v="90"/>
    <n v="844839.9994999998"/>
    <x v="0"/>
    <n v="15"/>
    <n v="134612.15049999996"/>
    <n v="2"/>
    <n v="105"/>
    <n v="979452.14999999979"/>
    <m/>
  </r>
  <r>
    <d v="2022-02-10T00:00:00"/>
    <x v="8"/>
    <x v="3"/>
    <s v="INV00000198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845449.9994999998"/>
    <x v="2"/>
    <n v="110"/>
    <n v="134722.15049999996"/>
    <n v="2"/>
    <n v="720"/>
    <n v="980172.14999999979"/>
    <m/>
  </r>
  <r>
    <d v="2022-02-15T00:00:00"/>
    <x v="8"/>
    <x v="3"/>
    <s v="INV00000199"/>
    <s v="C00000004"/>
    <x v="3"/>
    <x v="63"/>
    <x v="30"/>
    <n v="5"/>
    <m/>
    <n v="65"/>
    <x v="81"/>
    <n v="0.30769230769230771"/>
    <n v="4"/>
    <n v="20"/>
    <m/>
    <m/>
    <m/>
    <m/>
    <m/>
    <m/>
    <m/>
    <n v="260"/>
    <n v="845709.9994999998"/>
    <x v="5"/>
    <n v="80"/>
    <n v="134802.15049999996"/>
    <n v="2"/>
    <n v="340"/>
    <n v="980512.14999999979"/>
    <m/>
  </r>
  <r>
    <d v="2022-02-15T00:00:00"/>
    <x v="8"/>
    <x v="3"/>
    <s v="INV00000199"/>
    <s v="C00000004"/>
    <x v="3"/>
    <x v="91"/>
    <x v="5"/>
    <n v="30"/>
    <m/>
    <n v="270"/>
    <x v="76"/>
    <n v="5.5555555555555552E-2"/>
    <n v="0.5"/>
    <n v="15"/>
    <m/>
    <m/>
    <m/>
    <m/>
    <m/>
    <m/>
    <m/>
    <n v="1080"/>
    <n v="846789.9994999998"/>
    <x v="5"/>
    <n v="60"/>
    <n v="134862.15049999996"/>
    <n v="2"/>
    <n v="1140"/>
    <n v="981652.14999999979"/>
    <m/>
  </r>
  <r>
    <d v="2022-02-17T00:00:00"/>
    <x v="8"/>
    <x v="3"/>
    <s v="INV00000200"/>
    <s v="C00000010"/>
    <x v="9"/>
    <x v="92"/>
    <x v="72"/>
    <n v="220"/>
    <m/>
    <n v="1815"/>
    <x v="73"/>
    <n v="9.0909090909090912E-2"/>
    <n v="0.75"/>
    <n v="165"/>
    <m/>
    <m/>
    <m/>
    <m/>
    <m/>
    <m/>
    <m/>
    <n v="3630"/>
    <n v="850419.9994999998"/>
    <x v="2"/>
    <n v="330"/>
    <n v="135192.15049999996"/>
    <n v="2"/>
    <n v="3960"/>
    <n v="985612.14999999979"/>
    <m/>
  </r>
  <r>
    <d v="2022-02-17T00:00:00"/>
    <x v="8"/>
    <x v="3"/>
    <s v="INV00000200"/>
    <s v="C00000010"/>
    <x v="9"/>
    <x v="92"/>
    <x v="2"/>
    <n v="220"/>
    <m/>
    <n v="1936.0000000000002"/>
    <x v="73"/>
    <n v="2.2727272727272645E-2"/>
    <n v="0.19999999999999929"/>
    <n v="43.999999999999844"/>
    <m/>
    <m/>
    <m/>
    <m/>
    <m/>
    <m/>
    <m/>
    <n v="7744.0000000000009"/>
    <n v="858163.9994999998"/>
    <x v="5"/>
    <n v="175.99999999999937"/>
    <n v="135368.15049999996"/>
    <n v="2"/>
    <n v="7920"/>
    <n v="993532.14999999979"/>
    <m/>
  </r>
  <r>
    <d v="2022-02-17T00:00:00"/>
    <x v="8"/>
    <x v="3"/>
    <s v="INV00000200"/>
    <s v="C00000010"/>
    <x v="9"/>
    <x v="98"/>
    <x v="5"/>
    <n v="30"/>
    <m/>
    <n v="270"/>
    <x v="76"/>
    <n v="5.5555555555555552E-2"/>
    <n v="0.5"/>
    <n v="15"/>
    <m/>
    <m/>
    <m/>
    <m/>
    <m/>
    <m/>
    <m/>
    <n v="1350"/>
    <n v="859513.9994999998"/>
    <x v="6"/>
    <n v="75"/>
    <n v="135443.15049999996"/>
    <n v="2"/>
    <n v="1425"/>
    <n v="994957.14999999979"/>
    <m/>
  </r>
  <r>
    <d v="2022-02-17T00:00:00"/>
    <x v="8"/>
    <x v="3"/>
    <s v="INV00000200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162.5"/>
    <n v="859676.4994999998"/>
    <x v="6"/>
    <n v="112.50000000000001"/>
    <n v="135555.65049999996"/>
    <n v="2"/>
    <n v="275"/>
    <n v="995232.14999999979"/>
    <m/>
  </r>
  <r>
    <d v="2022-02-17T00:00:00"/>
    <x v="8"/>
    <x v="3"/>
    <s v="INV00000200"/>
    <s v="C00000010"/>
    <x v="9"/>
    <x v="58"/>
    <x v="86"/>
    <n v="1"/>
    <m/>
    <n v="320"/>
    <x v="89"/>
    <n v="0.171875"/>
    <n v="55"/>
    <n v="55"/>
    <m/>
    <m/>
    <m/>
    <m/>
    <m/>
    <m/>
    <m/>
    <n v="320"/>
    <n v="859996.4994999998"/>
    <x v="0"/>
    <n v="55"/>
    <n v="135610.65049999996"/>
    <n v="2"/>
    <n v="375"/>
    <n v="995607.14999999979"/>
    <m/>
  </r>
  <r>
    <d v="2022-02-17T00:00:00"/>
    <x v="8"/>
    <x v="3"/>
    <s v="INV00000200"/>
    <s v="C00000010"/>
    <x v="9"/>
    <x v="36"/>
    <x v="35"/>
    <n v="10"/>
    <m/>
    <n v="290"/>
    <x v="75"/>
    <n v="0.51724137931034486"/>
    <n v="15"/>
    <n v="150"/>
    <m/>
    <m/>
    <m/>
    <m/>
    <m/>
    <m/>
    <m/>
    <n v="290"/>
    <n v="860286.4994999998"/>
    <x v="0"/>
    <n v="150"/>
    <n v="135760.65049999996"/>
    <n v="2"/>
    <n v="440"/>
    <n v="996047.14999999979"/>
    <m/>
  </r>
  <r>
    <d v="2022-02-18T00:00:00"/>
    <x v="8"/>
    <x v="3"/>
    <s v="INV00000201"/>
    <s v="C00000009"/>
    <x v="8"/>
    <x v="96"/>
    <x v="2"/>
    <n v="220"/>
    <m/>
    <n v="1936.0000000000002"/>
    <x v="73"/>
    <n v="2.2727272727272645E-2"/>
    <n v="0.19999999999999929"/>
    <n v="43.999999999999844"/>
    <m/>
    <m/>
    <m/>
    <m/>
    <m/>
    <m/>
    <m/>
    <n v="3872.0000000000005"/>
    <n v="864158.4994999998"/>
    <x v="2"/>
    <n v="87.999999999999687"/>
    <n v="135848.65049999996"/>
    <n v="2"/>
    <n v="3960"/>
    <n v="1000007.1499999998"/>
    <m/>
  </r>
  <r>
    <d v="2022-02-18T00:00:00"/>
    <x v="8"/>
    <x v="3"/>
    <s v="INV00000201"/>
    <s v="C00000009"/>
    <x v="8"/>
    <x v="99"/>
    <x v="87"/>
    <n v="220"/>
    <m/>
    <n v="1803.9999999999998"/>
    <x v="73"/>
    <n v="9.7560975609756198E-2"/>
    <n v="0.80000000000000071"/>
    <n v="176.00000000000017"/>
    <m/>
    <m/>
    <m/>
    <m/>
    <m/>
    <m/>
    <m/>
    <n v="1803.9999999999998"/>
    <n v="865962.4994999998"/>
    <x v="0"/>
    <n v="176.00000000000017"/>
    <n v="136024.65049999996"/>
    <n v="2"/>
    <n v="1980"/>
    <n v="1001987.1499999998"/>
    <m/>
  </r>
  <r>
    <d v="2022-02-19T00:00:00"/>
    <x v="8"/>
    <x v="3"/>
    <s v="INV00000202"/>
    <s v="C00000003"/>
    <x v="2"/>
    <x v="90"/>
    <x v="2"/>
    <n v="220"/>
    <m/>
    <n v="1936.0000000000002"/>
    <x v="78"/>
    <n v="9.0909090909090787E-2"/>
    <n v="0.79999999999999893"/>
    <n v="175.99999999999977"/>
    <m/>
    <m/>
    <m/>
    <m/>
    <m/>
    <m/>
    <m/>
    <n v="3872.0000000000005"/>
    <n v="869834.4994999998"/>
    <x v="2"/>
    <n v="351.99999999999955"/>
    <n v="136376.65049999996"/>
    <n v="2"/>
    <n v="4224"/>
    <n v="1006211.1499999998"/>
    <m/>
  </r>
  <r>
    <d v="2022-02-19T00:00:00"/>
    <x v="8"/>
    <x v="3"/>
    <s v="INV00000202"/>
    <s v="C00000003"/>
    <x v="2"/>
    <x v="90"/>
    <x v="72"/>
    <n v="220"/>
    <m/>
    <n v="1815"/>
    <x v="78"/>
    <n v="0.16363636363636358"/>
    <n v="1.3499999999999996"/>
    <n v="296.99999999999994"/>
    <m/>
    <m/>
    <m/>
    <m/>
    <m/>
    <m/>
    <m/>
    <n v="1815"/>
    <n v="871649.4994999998"/>
    <x v="0"/>
    <n v="296.99999999999994"/>
    <n v="136673.65049999996"/>
    <n v="2"/>
    <n v="2112"/>
    <n v="1008323.1499999998"/>
    <m/>
  </r>
  <r>
    <d v="2022-02-19T00:00:00"/>
    <x v="8"/>
    <x v="3"/>
    <s v="INV00000202"/>
    <s v="C00000003"/>
    <x v="2"/>
    <x v="12"/>
    <x v="73"/>
    <n v="25"/>
    <m/>
    <n v="32.5"/>
    <x v="90"/>
    <n v="1"/>
    <n v="1.3"/>
    <n v="32.5"/>
    <m/>
    <m/>
    <m/>
    <m/>
    <m/>
    <m/>
    <m/>
    <n v="130"/>
    <n v="871779.4994999998"/>
    <x v="5"/>
    <n v="130"/>
    <n v="136803.65049999996"/>
    <n v="2"/>
    <n v="260"/>
    <n v="1008583.1499999998"/>
    <m/>
  </r>
  <r>
    <d v="2022-02-19T00:00:00"/>
    <x v="8"/>
    <x v="3"/>
    <s v="INV00000202"/>
    <s v="C00000003"/>
    <x v="2"/>
    <x v="4"/>
    <x v="19"/>
    <n v="5"/>
    <m/>
    <n v="90"/>
    <x v="87"/>
    <n v="0.16666666666666666"/>
    <n v="3"/>
    <n v="15"/>
    <m/>
    <m/>
    <m/>
    <m/>
    <m/>
    <m/>
    <m/>
    <n v="540"/>
    <n v="872319.4994999998"/>
    <x v="1"/>
    <n v="90"/>
    <n v="136893.65049999996"/>
    <n v="2"/>
    <n v="630"/>
    <n v="1009213.1499999998"/>
    <m/>
  </r>
  <r>
    <d v="2022-02-19T00:00:00"/>
    <x v="8"/>
    <x v="3"/>
    <s v="INV00000202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872347.4994999998"/>
    <x v="0"/>
    <n v="17"/>
    <n v="136910.65049999996"/>
    <n v="2"/>
    <n v="45"/>
    <n v="1009258.1499999998"/>
    <m/>
  </r>
  <r>
    <d v="2022-02-21T00:00:00"/>
    <x v="8"/>
    <x v="3"/>
    <s v="INV00000203"/>
    <s v="C00000021"/>
    <x v="23"/>
    <x v="90"/>
    <x v="72"/>
    <n v="220"/>
    <m/>
    <n v="1815"/>
    <x v="73"/>
    <n v="9.0909090909090912E-2"/>
    <n v="0.75"/>
    <n v="165"/>
    <m/>
    <m/>
    <m/>
    <m/>
    <m/>
    <m/>
    <m/>
    <n v="3630"/>
    <n v="875977.4994999998"/>
    <x v="2"/>
    <n v="330"/>
    <n v="137240.65049999996"/>
    <n v="2"/>
    <n v="3960"/>
    <n v="1013218.1499999998"/>
    <m/>
  </r>
  <r>
    <d v="2022-02-21T00:00:00"/>
    <x v="8"/>
    <x v="3"/>
    <s v="INV00000203"/>
    <s v="C00000021"/>
    <x v="23"/>
    <x v="98"/>
    <x v="82"/>
    <n v="30"/>
    <m/>
    <n v="279"/>
    <x v="77"/>
    <n v="1.0752688172042972E-2"/>
    <n v="9.9999999999999645E-2"/>
    <n v="2.9999999999999893"/>
    <m/>
    <m/>
    <m/>
    <m/>
    <m/>
    <m/>
    <m/>
    <n v="1674"/>
    <n v="877651.4994999998"/>
    <x v="1"/>
    <n v="17.999999999999936"/>
    <n v="137258.65049999996"/>
    <n v="2"/>
    <n v="1692"/>
    <n v="1014910.1499999998"/>
    <m/>
  </r>
  <r>
    <d v="2022-02-21T00:00:00"/>
    <x v="8"/>
    <x v="3"/>
    <s v="INV00000203"/>
    <s v="C00000021"/>
    <x v="23"/>
    <x v="63"/>
    <x v="30"/>
    <n v="5"/>
    <m/>
    <n v="65"/>
    <x v="81"/>
    <n v="0.30769230769230771"/>
    <n v="4"/>
    <n v="20"/>
    <m/>
    <m/>
    <m/>
    <m/>
    <m/>
    <m/>
    <m/>
    <n v="130"/>
    <n v="877781.4994999998"/>
    <x v="2"/>
    <n v="40"/>
    <n v="137298.65049999996"/>
    <n v="2"/>
    <n v="170"/>
    <n v="1015080.1499999998"/>
    <m/>
  </r>
  <r>
    <d v="2022-02-21T00:00:00"/>
    <x v="8"/>
    <x v="3"/>
    <s v="INV00000204"/>
    <s v="C00000006"/>
    <x v="5"/>
    <x v="42"/>
    <x v="70"/>
    <n v="5"/>
    <m/>
    <n v="105"/>
    <x v="36"/>
    <n v="0.66666666666666663"/>
    <n v="14"/>
    <n v="70"/>
    <m/>
    <m/>
    <m/>
    <m/>
    <m/>
    <m/>
    <m/>
    <n v="105"/>
    <n v="877886.4994999998"/>
    <x v="0"/>
    <n v="70"/>
    <n v="137368.65049999996"/>
    <n v="2"/>
    <n v="175"/>
    <n v="1015255.1499999998"/>
    <m/>
  </r>
  <r>
    <d v="2022-02-22T00:00:00"/>
    <x v="8"/>
    <x v="3"/>
    <s v="INV00000205"/>
    <s v="C00000019"/>
    <x v="19"/>
    <x v="96"/>
    <x v="2"/>
    <n v="220"/>
    <m/>
    <n v="1936.0000000000002"/>
    <x v="77"/>
    <n v="6.8181818181818135E-2"/>
    <n v="0.59999999999999964"/>
    <n v="131.99999999999991"/>
    <m/>
    <m/>
    <m/>
    <m/>
    <m/>
    <m/>
    <m/>
    <n v="3872.0000000000005"/>
    <n v="881758.4994999998"/>
    <x v="2"/>
    <n v="263.99999999999983"/>
    <n v="137632.65049999996"/>
    <n v="2"/>
    <n v="4136"/>
    <n v="1019391.1499999998"/>
    <m/>
  </r>
  <r>
    <d v="2022-02-22T00:00:00"/>
    <x v="8"/>
    <x v="3"/>
    <s v="INV00000205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486"/>
    <n v="882244.4994999998"/>
    <x v="0"/>
    <n v="37.799999999999962"/>
    <n v="137670.45049999995"/>
    <n v="2"/>
    <n v="523.79999999999995"/>
    <n v="1019914.9499999997"/>
    <m/>
  </r>
  <r>
    <d v="2022-02-22T00:00:00"/>
    <x v="8"/>
    <x v="3"/>
    <s v="INV00000205"/>
    <s v="C00000019"/>
    <x v="19"/>
    <x v="4"/>
    <x v="19"/>
    <n v="5"/>
    <m/>
    <n v="90"/>
    <x v="87"/>
    <n v="0.16666666666666666"/>
    <n v="3"/>
    <n v="15"/>
    <m/>
    <m/>
    <m/>
    <m/>
    <m/>
    <m/>
    <m/>
    <n v="90"/>
    <n v="882334.4994999998"/>
    <x v="0"/>
    <n v="15"/>
    <n v="137685.45049999995"/>
    <n v="2"/>
    <n v="105"/>
    <n v="1020019.9499999997"/>
    <m/>
  </r>
  <r>
    <d v="2022-02-22T00:00:00"/>
    <x v="8"/>
    <x v="3"/>
    <s v="INV00000205"/>
    <s v="C00000019"/>
    <x v="19"/>
    <x v="46"/>
    <x v="88"/>
    <n v="1"/>
    <m/>
    <n v="309"/>
    <x v="65"/>
    <n v="0.1650485436893204"/>
    <n v="51"/>
    <n v="51"/>
    <m/>
    <m/>
    <m/>
    <m/>
    <m/>
    <m/>
    <m/>
    <n v="309"/>
    <n v="882643.4994999998"/>
    <x v="0"/>
    <n v="51"/>
    <n v="137736.45049999995"/>
    <n v="2"/>
    <n v="360"/>
    <n v="1020379.9499999997"/>
    <m/>
  </r>
  <r>
    <d v="2022-02-22T00:00:00"/>
    <x v="8"/>
    <x v="3"/>
    <s v="INV00000205"/>
    <s v="C00000019"/>
    <x v="19"/>
    <x v="12"/>
    <x v="73"/>
    <n v="25"/>
    <m/>
    <n v="32.5"/>
    <x v="67"/>
    <n v="0.92307692307692302"/>
    <n v="1.2"/>
    <n v="30"/>
    <m/>
    <m/>
    <m/>
    <m/>
    <m/>
    <m/>
    <m/>
    <n v="162.5"/>
    <n v="882805.9994999998"/>
    <x v="6"/>
    <n v="150"/>
    <n v="137886.45049999995"/>
    <n v="2"/>
    <n v="312.5"/>
    <n v="1020692.4499999997"/>
    <m/>
  </r>
  <r>
    <d v="2022-02-22T00:00:00"/>
    <x v="8"/>
    <x v="3"/>
    <s v="INV00000205"/>
    <s v="C00000019"/>
    <x v="19"/>
    <x v="36"/>
    <x v="37"/>
    <n v="10"/>
    <m/>
    <n v="390"/>
    <x v="75"/>
    <n v="0.12820512820512819"/>
    <n v="5"/>
    <n v="50"/>
    <m/>
    <m/>
    <m/>
    <m/>
    <m/>
    <m/>
    <m/>
    <n v="390"/>
    <n v="883195.9994999998"/>
    <x v="0"/>
    <n v="50"/>
    <n v="137936.45049999995"/>
    <n v="2"/>
    <n v="440"/>
    <n v="1021132.4499999997"/>
    <m/>
  </r>
  <r>
    <d v="2022-02-24T00:00:00"/>
    <x v="8"/>
    <x v="3"/>
    <s v="INV00000206"/>
    <s v="C00000020"/>
    <x v="20"/>
    <x v="90"/>
    <x v="72"/>
    <n v="220"/>
    <m/>
    <n v="1815"/>
    <x v="76"/>
    <n v="0.15151515151515152"/>
    <n v="1.25"/>
    <n v="275"/>
    <m/>
    <m/>
    <m/>
    <m/>
    <m/>
    <m/>
    <m/>
    <n v="3630"/>
    <n v="886825.9994999998"/>
    <x v="2"/>
    <n v="550"/>
    <n v="138486.45049999995"/>
    <n v="2"/>
    <n v="4180"/>
    <n v="1025312.4499999997"/>
    <m/>
  </r>
  <r>
    <d v="2022-02-24T00:00:00"/>
    <x v="8"/>
    <x v="3"/>
    <s v="INV00000206"/>
    <s v="C00000020"/>
    <x v="20"/>
    <x v="96"/>
    <x v="2"/>
    <n v="220"/>
    <m/>
    <n v="1936.0000000000002"/>
    <x v="76"/>
    <n v="7.9545454545454461E-2"/>
    <n v="0.69999999999999929"/>
    <n v="153.99999999999983"/>
    <m/>
    <m/>
    <m/>
    <m/>
    <m/>
    <m/>
    <m/>
    <n v="1936.0000000000002"/>
    <n v="888761.9994999998"/>
    <x v="0"/>
    <n v="153.99999999999983"/>
    <n v="138640.45049999995"/>
    <n v="2"/>
    <n v="2090"/>
    <n v="1027402.4499999997"/>
    <m/>
  </r>
  <r>
    <d v="2022-02-24T00:00:00"/>
    <x v="8"/>
    <x v="3"/>
    <s v="INV00000206"/>
    <s v="C00000020"/>
    <x v="20"/>
    <x v="95"/>
    <x v="84"/>
    <n v="45"/>
    <m/>
    <n v="283.5"/>
    <x v="32"/>
    <n v="0.23809523809523811"/>
    <n v="1.5"/>
    <n v="67.5"/>
    <m/>
    <m/>
    <m/>
    <m/>
    <m/>
    <m/>
    <m/>
    <n v="283.5"/>
    <n v="889045.4994999998"/>
    <x v="0"/>
    <n v="67.5"/>
    <n v="138707.95049999995"/>
    <n v="2"/>
    <n v="351"/>
    <n v="1027753.4499999997"/>
    <m/>
  </r>
  <r>
    <d v="2022-02-24T00:00:00"/>
    <x v="8"/>
    <x v="3"/>
    <s v="INV00000206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889745.4994999998"/>
    <x v="0"/>
    <n v="300"/>
    <n v="139007.95049999995"/>
    <n v="2"/>
    <n v="1000"/>
    <n v="1028753.4499999997"/>
    <m/>
  </r>
  <r>
    <d v="2022-02-24T00:00:00"/>
    <x v="8"/>
    <x v="3"/>
    <s v="INV00000206"/>
    <s v="C00000020"/>
    <x v="20"/>
    <x v="63"/>
    <x v="30"/>
    <n v="5"/>
    <m/>
    <n v="65"/>
    <x v="81"/>
    <n v="0.30769230769230771"/>
    <n v="4"/>
    <n v="20"/>
    <m/>
    <m/>
    <m/>
    <m/>
    <m/>
    <m/>
    <m/>
    <n v="260"/>
    <n v="890005.4994999998"/>
    <x v="5"/>
    <n v="80"/>
    <n v="139087.95049999995"/>
    <n v="2"/>
    <n v="340"/>
    <n v="1029093.4499999997"/>
    <m/>
  </r>
  <r>
    <d v="2022-02-26T00:00:00"/>
    <x v="8"/>
    <x v="3"/>
    <s v="INV00000207"/>
    <s v="C00000020"/>
    <x v="20"/>
    <x v="90"/>
    <x v="72"/>
    <n v="220"/>
    <m/>
    <n v="1815"/>
    <x v="76"/>
    <n v="0.15151515151515152"/>
    <n v="1.25"/>
    <n v="275"/>
    <m/>
    <m/>
    <m/>
    <m/>
    <m/>
    <m/>
    <m/>
    <n v="1815"/>
    <n v="891820.4994999998"/>
    <x v="0"/>
    <n v="275"/>
    <n v="139362.95049999995"/>
    <n v="2"/>
    <n v="2090"/>
    <n v="1031183.4499999997"/>
    <m/>
  </r>
  <r>
    <d v="2022-02-26T00:00:00"/>
    <x v="8"/>
    <x v="3"/>
    <s v="INV00000207"/>
    <s v="C00000020"/>
    <x v="20"/>
    <x v="94"/>
    <x v="2"/>
    <n v="60"/>
    <m/>
    <n v="528"/>
    <x v="84"/>
    <n v="0.11363636363636363"/>
    <n v="1"/>
    <n v="60"/>
    <m/>
    <m/>
    <m/>
    <m/>
    <m/>
    <m/>
    <m/>
    <n v="528"/>
    <n v="892348.4994999998"/>
    <x v="0"/>
    <n v="60"/>
    <n v="139422.95049999995"/>
    <n v="2"/>
    <n v="588"/>
    <n v="1031771.4499999997"/>
    <m/>
  </r>
  <r>
    <d v="2022-02-26T00:00:00"/>
    <x v="8"/>
    <x v="3"/>
    <s v="INV00000208"/>
    <s v="C00000003"/>
    <x v="2"/>
    <x v="91"/>
    <x v="5"/>
    <n v="30"/>
    <m/>
    <n v="270"/>
    <x v="14"/>
    <n v="0.16666666666666666"/>
    <n v="1.5"/>
    <n v="45"/>
    <m/>
    <m/>
    <m/>
    <m/>
    <m/>
    <m/>
    <m/>
    <n v="270"/>
    <n v="892618.4994999998"/>
    <x v="0"/>
    <n v="45"/>
    <n v="139467.95049999995"/>
    <n v="2"/>
    <n v="315"/>
    <n v="1032086.4499999997"/>
    <m/>
  </r>
  <r>
    <d v="2022-03-05T00:00:00"/>
    <x v="9"/>
    <x v="3"/>
    <s v="INV00000209"/>
    <s v="C00000021"/>
    <x v="23"/>
    <x v="90"/>
    <x v="72"/>
    <n v="220"/>
    <m/>
    <n v="1815"/>
    <x v="73"/>
    <n v="9.0909090909090912E-2"/>
    <n v="0.75"/>
    <n v="165"/>
    <m/>
    <m/>
    <m/>
    <m/>
    <m/>
    <m/>
    <m/>
    <n v="3630"/>
    <n v="896248.4994999998"/>
    <x v="2"/>
    <n v="330"/>
    <n v="139797.95049999995"/>
    <n v="3"/>
    <n v="3960"/>
    <n v="1036046.4499999997"/>
    <m/>
  </r>
  <r>
    <d v="2022-03-05T00:00:00"/>
    <x v="9"/>
    <x v="3"/>
    <s v="INV00000209"/>
    <s v="C00000021"/>
    <x v="23"/>
    <x v="98"/>
    <x v="5"/>
    <n v="30"/>
    <m/>
    <n v="270"/>
    <x v="77"/>
    <n v="4.4444444444444481E-2"/>
    <n v="0.40000000000000036"/>
    <n v="12.000000000000011"/>
    <m/>
    <m/>
    <m/>
    <m/>
    <m/>
    <m/>
    <m/>
    <n v="2160"/>
    <n v="898408.4994999998"/>
    <x v="8"/>
    <n v="96.000000000000085"/>
    <n v="139893.95049999995"/>
    <n v="3"/>
    <n v="2256"/>
    <n v="1038302.4499999997"/>
    <m/>
  </r>
  <r>
    <d v="2022-03-05T00:00:00"/>
    <x v="9"/>
    <x v="3"/>
    <s v="INV00000209"/>
    <s v="C00000021"/>
    <x v="23"/>
    <x v="63"/>
    <x v="57"/>
    <n v="5"/>
    <m/>
    <n v="60"/>
    <x v="81"/>
    <n v="0.41666666666666669"/>
    <n v="5"/>
    <n v="25"/>
    <m/>
    <m/>
    <m/>
    <m/>
    <m/>
    <m/>
    <m/>
    <n v="60"/>
    <n v="898468.4994999998"/>
    <x v="0"/>
    <n v="25"/>
    <n v="139918.95049999995"/>
    <n v="3"/>
    <n v="85"/>
    <n v="1038387.4499999997"/>
    <m/>
  </r>
  <r>
    <d v="2022-03-08T00:00:00"/>
    <x v="9"/>
    <x v="3"/>
    <s v="INV00000210"/>
    <s v="C00000022"/>
    <x v="24"/>
    <x v="99"/>
    <x v="89"/>
    <n v="220"/>
    <m/>
    <n v="1858.9999999999998"/>
    <x v="78"/>
    <n v="0.13609467455621307"/>
    <n v="1.1500000000000004"/>
    <n v="253.00000000000009"/>
    <m/>
    <m/>
    <m/>
    <m/>
    <m/>
    <m/>
    <m/>
    <n v="1858.9999999999998"/>
    <n v="900327.4994999998"/>
    <x v="0"/>
    <n v="253.00000000000009"/>
    <n v="140171.95049999995"/>
    <n v="3"/>
    <n v="2112"/>
    <n v="1040499.4499999997"/>
    <m/>
  </r>
  <r>
    <d v="2022-03-08T00:00:00"/>
    <x v="9"/>
    <x v="3"/>
    <s v="INV00000210"/>
    <s v="C00000022"/>
    <x v="24"/>
    <x v="100"/>
    <x v="40"/>
    <n v="10"/>
    <m/>
    <n v="160"/>
    <x v="80"/>
    <n v="1"/>
    <n v="16"/>
    <n v="160"/>
    <m/>
    <m/>
    <m/>
    <m/>
    <m/>
    <m/>
    <m/>
    <n v="160"/>
    <n v="900487.4994999998"/>
    <x v="0"/>
    <n v="160"/>
    <n v="140331.95049999995"/>
    <n v="3"/>
    <n v="320"/>
    <n v="1040819.4499999997"/>
    <m/>
  </r>
  <r>
    <d v="2022-03-08T00:00:00"/>
    <x v="9"/>
    <x v="3"/>
    <s v="INV00000210"/>
    <s v="C00000022"/>
    <x v="24"/>
    <x v="101"/>
    <x v="90"/>
    <n v="25"/>
    <m/>
    <n v="310"/>
    <x v="79"/>
    <n v="8.8709677419354802E-2"/>
    <n v="1.0999999999999996"/>
    <n v="27.499999999999993"/>
    <m/>
    <m/>
    <m/>
    <m/>
    <m/>
    <m/>
    <m/>
    <n v="310"/>
    <n v="900797.4994999998"/>
    <x v="0"/>
    <n v="27.499999999999993"/>
    <n v="140359.45049999995"/>
    <n v="3"/>
    <n v="337.5"/>
    <n v="1041156.9499999997"/>
    <m/>
  </r>
  <r>
    <d v="2022-03-08T00:00:00"/>
    <x v="9"/>
    <x v="3"/>
    <s v="INV00000210"/>
    <s v="C00000022"/>
    <x v="24"/>
    <x v="102"/>
    <x v="91"/>
    <n v="5"/>
    <m/>
    <n v="185"/>
    <x v="8"/>
    <n v="0.29729729729729731"/>
    <n v="11"/>
    <n v="55"/>
    <m/>
    <m/>
    <m/>
    <m/>
    <m/>
    <m/>
    <m/>
    <n v="370"/>
    <n v="901167.4994999998"/>
    <x v="2"/>
    <n v="110"/>
    <n v="140469.45049999995"/>
    <n v="3"/>
    <n v="480"/>
    <n v="1041636.9499999997"/>
    <m/>
  </r>
  <r>
    <d v="2022-03-08T00:00:00"/>
    <x v="9"/>
    <x v="3"/>
    <s v="INV00000210"/>
    <s v="C00000022"/>
    <x v="24"/>
    <x v="94"/>
    <x v="2"/>
    <n v="60"/>
    <m/>
    <n v="528"/>
    <x v="84"/>
    <n v="0.11363636363636363"/>
    <n v="1"/>
    <n v="60"/>
    <m/>
    <m/>
    <m/>
    <m/>
    <m/>
    <m/>
    <m/>
    <n v="528"/>
    <n v="901695.4994999998"/>
    <x v="0"/>
    <n v="60"/>
    <n v="140529.45049999995"/>
    <n v="3"/>
    <n v="588"/>
    <n v="1042224.9499999997"/>
    <m/>
  </r>
  <r>
    <d v="2022-03-08T00:00:00"/>
    <x v="9"/>
    <x v="3"/>
    <s v="INV00000210"/>
    <s v="C00000022"/>
    <x v="24"/>
    <x v="91"/>
    <x v="5"/>
    <n v="30"/>
    <m/>
    <n v="270"/>
    <x v="84"/>
    <n v="8.8888888888888962E-2"/>
    <n v="0.80000000000000071"/>
    <n v="24.000000000000021"/>
    <m/>
    <m/>
    <m/>
    <m/>
    <m/>
    <m/>
    <m/>
    <n v="540"/>
    <n v="902235.4994999998"/>
    <x v="2"/>
    <n v="48.000000000000043"/>
    <n v="140577.45049999995"/>
    <n v="3"/>
    <n v="588"/>
    <n v="1042812.9499999997"/>
    <m/>
  </r>
  <r>
    <d v="2022-03-08T00:00:00"/>
    <x v="9"/>
    <x v="3"/>
    <s v="INV00000210"/>
    <s v="C00000022"/>
    <x v="24"/>
    <x v="95"/>
    <x v="84"/>
    <n v="45"/>
    <m/>
    <n v="283.5"/>
    <x v="34"/>
    <n v="0.19047619047619052"/>
    <n v="1.2000000000000002"/>
    <n v="54.000000000000007"/>
    <m/>
    <m/>
    <m/>
    <m/>
    <m/>
    <m/>
    <m/>
    <n v="283.5"/>
    <n v="902518.9994999998"/>
    <x v="0"/>
    <n v="54.000000000000007"/>
    <n v="140631.45049999995"/>
    <n v="3"/>
    <n v="337.5"/>
    <n v="1043150.4499999997"/>
    <m/>
  </r>
  <r>
    <d v="2022-03-08T00:00:00"/>
    <x v="9"/>
    <x v="3"/>
    <s v="INV00000210"/>
    <s v="C00000022"/>
    <x v="24"/>
    <x v="4"/>
    <x v="19"/>
    <n v="5"/>
    <m/>
    <n v="90"/>
    <x v="91"/>
    <n v="0.22222222222222221"/>
    <n v="4"/>
    <n v="20"/>
    <m/>
    <m/>
    <m/>
    <m/>
    <m/>
    <m/>
    <m/>
    <n v="90"/>
    <n v="902608.9994999998"/>
    <x v="0"/>
    <n v="20"/>
    <n v="140651.45049999995"/>
    <n v="3"/>
    <n v="110"/>
    <n v="1043260.4499999997"/>
    <m/>
  </r>
  <r>
    <d v="2022-03-08T00:00:00"/>
    <x v="9"/>
    <x v="3"/>
    <s v="INV00000211"/>
    <s v="C00000010"/>
    <x v="9"/>
    <x v="92"/>
    <x v="72"/>
    <n v="220"/>
    <m/>
    <n v="1815"/>
    <x v="73"/>
    <n v="9.0909090909090912E-2"/>
    <n v="0.75"/>
    <n v="165"/>
    <m/>
    <m/>
    <m/>
    <m/>
    <m/>
    <m/>
    <m/>
    <n v="10890"/>
    <n v="913498.9994999998"/>
    <x v="1"/>
    <n v="990"/>
    <n v="141641.45049999995"/>
    <n v="3"/>
    <n v="11880"/>
    <n v="1055140.4499999997"/>
    <m/>
  </r>
  <r>
    <d v="2022-03-08T00:00:00"/>
    <x v="9"/>
    <x v="3"/>
    <s v="INV00000211"/>
    <s v="C00000010"/>
    <x v="9"/>
    <x v="98"/>
    <x v="5"/>
    <n v="30"/>
    <m/>
    <n v="270"/>
    <x v="76"/>
    <n v="5.5555555555555552E-2"/>
    <n v="0.5"/>
    <n v="15"/>
    <m/>
    <m/>
    <m/>
    <m/>
    <m/>
    <m/>
    <m/>
    <n v="2700"/>
    <n v="916198.9994999998"/>
    <x v="7"/>
    <n v="150"/>
    <n v="141791.45049999995"/>
    <n v="3"/>
    <n v="2850"/>
    <n v="1057990.4499999997"/>
    <m/>
  </r>
  <r>
    <d v="2022-03-08T00:00:00"/>
    <x v="9"/>
    <x v="3"/>
    <s v="INV00000211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325"/>
    <n v="916523.9994999998"/>
    <x v="7"/>
    <n v="225.00000000000003"/>
    <n v="142016.45049999995"/>
    <n v="3"/>
    <n v="550"/>
    <n v="1058540.4499999997"/>
    <m/>
  </r>
  <r>
    <d v="2022-03-09T00:00:00"/>
    <x v="9"/>
    <x v="3"/>
    <s v="INV00000212"/>
    <s v="C00000022"/>
    <x v="24"/>
    <x v="12"/>
    <x v="73"/>
    <n v="25"/>
    <m/>
    <n v="32.5"/>
    <x v="90"/>
    <n v="1"/>
    <n v="1.3"/>
    <n v="32.5"/>
    <m/>
    <m/>
    <m/>
    <m/>
    <m/>
    <m/>
    <m/>
    <n v="32.5"/>
    <n v="916556.4994999998"/>
    <x v="0"/>
    <n v="32.5"/>
    <n v="142048.95049999995"/>
    <n v="3"/>
    <n v="65"/>
    <n v="1058605.4499999997"/>
    <m/>
  </r>
  <r>
    <d v="2022-03-11T00:00:00"/>
    <x v="9"/>
    <x v="3"/>
    <s v="INV00000213"/>
    <s v="C00000019"/>
    <x v="19"/>
    <x v="96"/>
    <x v="72"/>
    <n v="220"/>
    <m/>
    <n v="1815"/>
    <x v="77"/>
    <n v="0.13939393939393943"/>
    <n v="1.1500000000000004"/>
    <n v="253.00000000000009"/>
    <m/>
    <m/>
    <m/>
    <m/>
    <m/>
    <m/>
    <m/>
    <n v="3630"/>
    <n v="920186.4994999998"/>
    <x v="2"/>
    <n v="506.00000000000017"/>
    <n v="142554.95049999995"/>
    <n v="3"/>
    <n v="4136"/>
    <n v="1062741.4499999997"/>
    <m/>
  </r>
  <r>
    <d v="2022-03-11T00:00:00"/>
    <x v="9"/>
    <x v="3"/>
    <s v="INV00000213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1458"/>
    <n v="921644.4994999998"/>
    <x v="3"/>
    <n v="113.39999999999989"/>
    <n v="142668.35049999994"/>
    <n v="3"/>
    <n v="1571.3999999999999"/>
    <n v="1064312.8499999996"/>
    <m/>
  </r>
  <r>
    <d v="2022-03-11T00:00:00"/>
    <x v="9"/>
    <x v="3"/>
    <s v="INV00000213"/>
    <s v="C00000019"/>
    <x v="19"/>
    <x v="12"/>
    <x v="73"/>
    <n v="25"/>
    <m/>
    <n v="32.5"/>
    <x v="67"/>
    <n v="0.92307692307692302"/>
    <n v="1.2"/>
    <n v="30"/>
    <m/>
    <m/>
    <m/>
    <m/>
    <m/>
    <m/>
    <m/>
    <n v="162.5"/>
    <n v="921806.9994999998"/>
    <x v="6"/>
    <n v="150"/>
    <n v="142818.35049999994"/>
    <n v="3"/>
    <n v="312.5"/>
    <n v="1064625.3499999996"/>
    <m/>
  </r>
  <r>
    <d v="2022-03-11T00:00:00"/>
    <x v="9"/>
    <x v="3"/>
    <s v="INV00000213"/>
    <s v="C00000019"/>
    <x v="19"/>
    <x v="46"/>
    <x v="41"/>
    <n v="1"/>
    <m/>
    <n v="305"/>
    <x v="65"/>
    <n v="0.18032786885245902"/>
    <n v="55"/>
    <n v="55"/>
    <m/>
    <m/>
    <m/>
    <m/>
    <m/>
    <m/>
    <m/>
    <n v="305"/>
    <n v="922111.9994999998"/>
    <x v="0"/>
    <n v="55"/>
    <n v="142873.35049999994"/>
    <n v="3"/>
    <n v="360"/>
    <n v="1064985.3499999996"/>
    <m/>
  </r>
  <r>
    <d v="2022-03-12T00:00:00"/>
    <x v="9"/>
    <x v="3"/>
    <s v="INV00000214"/>
    <s v="C00000022"/>
    <x v="24"/>
    <x v="46"/>
    <x v="41"/>
    <n v="1"/>
    <m/>
    <n v="305"/>
    <x v="85"/>
    <n v="0.27868852459016391"/>
    <n v="85"/>
    <n v="85"/>
    <m/>
    <m/>
    <m/>
    <m/>
    <m/>
    <m/>
    <m/>
    <n v="305"/>
    <n v="922416.9994999998"/>
    <x v="0"/>
    <n v="85"/>
    <n v="142958.35049999994"/>
    <n v="3"/>
    <n v="390"/>
    <n v="1065375.3499999996"/>
    <m/>
  </r>
  <r>
    <d v="2022-03-12T00:00:00"/>
    <x v="9"/>
    <x v="3"/>
    <s v="INV00000215"/>
    <s v="C00000006"/>
    <x v="5"/>
    <x v="92"/>
    <x v="72"/>
    <n v="220"/>
    <m/>
    <n v="1815"/>
    <x v="77"/>
    <n v="0.13939393939393943"/>
    <n v="1.1500000000000004"/>
    <n v="253.00000000000009"/>
    <m/>
    <m/>
    <m/>
    <m/>
    <m/>
    <m/>
    <m/>
    <n v="1815"/>
    <n v="924231.9994999998"/>
    <x v="0"/>
    <n v="253.00000000000009"/>
    <n v="143211.35049999994"/>
    <n v="3"/>
    <n v="2068"/>
    <n v="1067443.3499999996"/>
    <m/>
  </r>
  <r>
    <d v="2022-03-14T00:00:00"/>
    <x v="9"/>
    <x v="3"/>
    <s v="INV00000216"/>
    <s v="C00000020"/>
    <x v="20"/>
    <x v="90"/>
    <x v="72"/>
    <n v="220"/>
    <m/>
    <n v="1815"/>
    <x v="76"/>
    <n v="0.15151515151515152"/>
    <n v="1.25"/>
    <n v="275"/>
    <m/>
    <m/>
    <m/>
    <m/>
    <m/>
    <m/>
    <m/>
    <n v="1815"/>
    <n v="926046.9994999998"/>
    <x v="0"/>
    <n v="275"/>
    <n v="143486.35049999994"/>
    <n v="3"/>
    <n v="2090"/>
    <n v="1069533.3499999996"/>
    <m/>
  </r>
  <r>
    <d v="2022-03-14T00:00:00"/>
    <x v="9"/>
    <x v="3"/>
    <s v="INV00000216"/>
    <s v="C00000020"/>
    <x v="20"/>
    <x v="94"/>
    <x v="2"/>
    <n v="60"/>
    <m/>
    <n v="528"/>
    <x v="84"/>
    <n v="0.11363636363636363"/>
    <n v="1"/>
    <n v="60"/>
    <m/>
    <m/>
    <m/>
    <m/>
    <m/>
    <m/>
    <m/>
    <n v="528"/>
    <n v="926574.9994999998"/>
    <x v="0"/>
    <n v="60"/>
    <n v="143546.35049999994"/>
    <n v="3"/>
    <n v="588"/>
    <n v="1070121.3499999996"/>
    <m/>
  </r>
  <r>
    <d v="2022-03-14T00:00:00"/>
    <x v="9"/>
    <x v="3"/>
    <s v="INV00000216"/>
    <s v="C00000020"/>
    <x v="20"/>
    <x v="95"/>
    <x v="84"/>
    <n v="45"/>
    <m/>
    <n v="283.5"/>
    <x v="32"/>
    <n v="0.23809523809523811"/>
    <n v="1.5"/>
    <n v="67.5"/>
    <m/>
    <m/>
    <m/>
    <m/>
    <m/>
    <m/>
    <m/>
    <n v="283.5"/>
    <n v="926858.4994999998"/>
    <x v="0"/>
    <n v="67.5"/>
    <n v="143613.85049999994"/>
    <n v="3"/>
    <n v="351"/>
    <n v="1070472.3499999996"/>
    <m/>
  </r>
  <r>
    <d v="2022-03-15T00:00:00"/>
    <x v="9"/>
    <x v="3"/>
    <s v="INV00000217"/>
    <s v="C00000010"/>
    <x v="9"/>
    <x v="92"/>
    <x v="72"/>
    <n v="220"/>
    <m/>
    <n v="1815"/>
    <x v="73"/>
    <n v="9.0909090909090912E-2"/>
    <n v="0.75"/>
    <n v="165"/>
    <m/>
    <m/>
    <m/>
    <m/>
    <m/>
    <m/>
    <m/>
    <n v="10890"/>
    <n v="937748.4994999998"/>
    <x v="1"/>
    <n v="990"/>
    <n v="144603.85049999994"/>
    <n v="3"/>
    <n v="11880"/>
    <n v="1082352.3499999996"/>
    <m/>
  </r>
  <r>
    <d v="2022-03-15T00:00:00"/>
    <x v="9"/>
    <x v="3"/>
    <s v="INV00000217"/>
    <s v="C00000010"/>
    <x v="9"/>
    <x v="98"/>
    <x v="5"/>
    <n v="30"/>
    <m/>
    <n v="270"/>
    <x v="76"/>
    <n v="5.5555555555555552E-2"/>
    <n v="0.5"/>
    <n v="15"/>
    <m/>
    <m/>
    <m/>
    <m/>
    <m/>
    <m/>
    <m/>
    <n v="1350"/>
    <n v="939098.4994999998"/>
    <x v="6"/>
    <n v="75"/>
    <n v="144678.85049999994"/>
    <n v="3"/>
    <n v="1425"/>
    <n v="1083777.3499999996"/>
    <m/>
  </r>
  <r>
    <d v="2022-03-15T00:00:00"/>
    <x v="9"/>
    <x v="3"/>
    <s v="INV00000217"/>
    <s v="C00000010"/>
    <x v="9"/>
    <x v="36"/>
    <x v="37"/>
    <n v="10"/>
    <m/>
    <n v="390"/>
    <x v="75"/>
    <n v="0.12820512820512819"/>
    <n v="5"/>
    <n v="50"/>
    <m/>
    <m/>
    <m/>
    <m/>
    <m/>
    <m/>
    <m/>
    <n v="780"/>
    <n v="939878.4994999998"/>
    <x v="2"/>
    <n v="100"/>
    <n v="144778.85049999994"/>
    <n v="3"/>
    <n v="880"/>
    <n v="1084657.3499999996"/>
    <m/>
  </r>
  <r>
    <d v="2022-03-15T00:00:00"/>
    <x v="9"/>
    <x v="3"/>
    <s v="INV00000218"/>
    <s v="C00000020"/>
    <x v="20"/>
    <x v="90"/>
    <x v="72"/>
    <n v="220"/>
    <m/>
    <n v="1815"/>
    <x v="76"/>
    <n v="0.15151515151515152"/>
    <n v="1.25"/>
    <n v="275"/>
    <m/>
    <m/>
    <m/>
    <m/>
    <m/>
    <m/>
    <m/>
    <n v="5445"/>
    <n v="945323.4994999998"/>
    <x v="3"/>
    <n v="825"/>
    <n v="145603.85049999994"/>
    <n v="3"/>
    <n v="6270"/>
    <n v="1090927.3499999996"/>
    <m/>
  </r>
  <r>
    <d v="2022-03-15T00:00:00"/>
    <x v="9"/>
    <x v="3"/>
    <s v="INV00000218"/>
    <s v="C00000020"/>
    <x v="20"/>
    <x v="94"/>
    <x v="5"/>
    <n v="60"/>
    <m/>
    <n v="540"/>
    <x v="84"/>
    <n v="8.8888888888888962E-2"/>
    <n v="0.80000000000000071"/>
    <n v="48.000000000000043"/>
    <m/>
    <m/>
    <m/>
    <m/>
    <m/>
    <m/>
    <m/>
    <n v="3240"/>
    <n v="948563.4994999998"/>
    <x v="1"/>
    <n v="288.00000000000023"/>
    <n v="145891.85049999994"/>
    <n v="3"/>
    <n v="3528"/>
    <n v="1094455.3499999996"/>
    <m/>
  </r>
  <r>
    <d v="2022-03-15T00:00:00"/>
    <x v="9"/>
    <x v="3"/>
    <s v="INV00000218"/>
    <s v="C00000020"/>
    <x v="20"/>
    <x v="95"/>
    <x v="84"/>
    <n v="45"/>
    <m/>
    <n v="283.5"/>
    <x v="32"/>
    <n v="0.23809523809523811"/>
    <n v="1.5"/>
    <n v="67.5"/>
    <m/>
    <m/>
    <m/>
    <m/>
    <m/>
    <m/>
    <m/>
    <n v="283.5"/>
    <n v="948846.9994999998"/>
    <x v="0"/>
    <n v="67.5"/>
    <n v="145959.35049999994"/>
    <n v="3"/>
    <n v="351"/>
    <n v="1094806.3499999996"/>
    <m/>
  </r>
  <r>
    <d v="2022-03-15T00:00:00"/>
    <x v="9"/>
    <x v="3"/>
    <s v="INV00000218"/>
    <s v="C00000020"/>
    <x v="20"/>
    <x v="40"/>
    <x v="21"/>
    <n v="40"/>
    <m/>
    <n v="212"/>
    <x v="32"/>
    <n v="0.47169811320754718"/>
    <n v="2.5"/>
    <n v="100"/>
    <m/>
    <m/>
    <m/>
    <m/>
    <m/>
    <m/>
    <m/>
    <n v="636"/>
    <n v="949482.9994999998"/>
    <x v="3"/>
    <n v="300"/>
    <n v="146259.35049999994"/>
    <n v="3"/>
    <n v="936"/>
    <n v="1095742.3499999996"/>
    <m/>
  </r>
  <r>
    <d v="2022-03-15T00:00:00"/>
    <x v="9"/>
    <x v="3"/>
    <s v="INV00000218"/>
    <s v="C00000020"/>
    <x v="20"/>
    <x v="63"/>
    <x v="30"/>
    <n v="5"/>
    <m/>
    <n v="65"/>
    <x v="81"/>
    <n v="0.30769230769230771"/>
    <n v="4"/>
    <n v="20"/>
    <m/>
    <m/>
    <m/>
    <m/>
    <m/>
    <m/>
    <m/>
    <n v="260"/>
    <n v="949742.9994999998"/>
    <x v="5"/>
    <n v="80"/>
    <n v="146339.35049999994"/>
    <n v="3"/>
    <n v="340"/>
    <n v="1096082.3499999996"/>
    <m/>
  </r>
  <r>
    <d v="2022-03-17T00:00:00"/>
    <x v="9"/>
    <x v="3"/>
    <s v="INV00000219"/>
    <s v="C00000019"/>
    <x v="19"/>
    <x v="103"/>
    <x v="19"/>
    <n v="5"/>
    <m/>
    <n v="90"/>
    <x v="87"/>
    <n v="0.16666666666666666"/>
    <n v="3"/>
    <n v="15"/>
    <m/>
    <m/>
    <m/>
    <m/>
    <m/>
    <m/>
    <m/>
    <n v="270"/>
    <n v="950012.9994999998"/>
    <x v="3"/>
    <n v="45"/>
    <n v="146384.35049999994"/>
    <n v="3"/>
    <n v="315"/>
    <n v="1096397.3499999996"/>
    <m/>
  </r>
  <r>
    <d v="2022-03-18T00:00:00"/>
    <x v="9"/>
    <x v="3"/>
    <s v="INV00000220"/>
    <s v="C00000020"/>
    <x v="20"/>
    <x v="15"/>
    <x v="72"/>
    <n v="220"/>
    <m/>
    <n v="1815"/>
    <x v="76"/>
    <n v="0.15151515151515152"/>
    <n v="1.25"/>
    <n v="275"/>
    <m/>
    <m/>
    <m/>
    <m/>
    <m/>
    <m/>
    <m/>
    <n v="5445"/>
    <n v="955457.9994999998"/>
    <x v="3"/>
    <n v="825"/>
    <n v="147209.35049999994"/>
    <n v="3"/>
    <n v="6270"/>
    <n v="1102667.3499999996"/>
    <m/>
  </r>
  <r>
    <d v="2022-03-18T00:00:00"/>
    <x v="9"/>
    <x v="3"/>
    <s v="INV00000220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1911"/>
    <n v="957368.9994999998"/>
    <x v="9"/>
    <n v="147.00000000000023"/>
    <n v="147356.35049999994"/>
    <n v="3"/>
    <n v="2058"/>
    <n v="1104725.3499999996"/>
    <m/>
  </r>
  <r>
    <d v="2022-03-18T00:00:00"/>
    <x v="9"/>
    <x v="3"/>
    <s v="INV00000220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290"/>
    <n v="958658.9994999998"/>
    <x v="6"/>
    <n v="269.99999999999994"/>
    <n v="147626.35049999994"/>
    <n v="3"/>
    <n v="1560"/>
    <n v="1106285.3499999996"/>
    <m/>
  </r>
  <r>
    <d v="2022-03-19T00:00:00"/>
    <x v="9"/>
    <x v="3"/>
    <s v="INV00000221"/>
    <s v="C00000021"/>
    <x v="23"/>
    <x v="15"/>
    <x v="93"/>
    <n v="220"/>
    <m/>
    <n v="1870"/>
    <x v="72"/>
    <n v="8.2352941176470504E-2"/>
    <n v="0.69999999999999929"/>
    <n v="153.99999999999983"/>
    <m/>
    <m/>
    <m/>
    <m/>
    <m/>
    <m/>
    <m/>
    <n v="3740"/>
    <n v="962398.9994999998"/>
    <x v="2"/>
    <n v="307.99999999999966"/>
    <n v="147934.35049999994"/>
    <n v="3"/>
    <n v="4047.9999999999995"/>
    <n v="1110333.3499999996"/>
    <m/>
  </r>
  <r>
    <d v="2022-03-19T00:00:00"/>
    <x v="9"/>
    <x v="3"/>
    <s v="INV00000221"/>
    <s v="C00000021"/>
    <x v="23"/>
    <x v="104"/>
    <x v="75"/>
    <n v="30"/>
    <m/>
    <n v="273"/>
    <x v="76"/>
    <n v="4.3956043956043994E-2"/>
    <n v="0.40000000000000036"/>
    <n v="12.000000000000011"/>
    <m/>
    <m/>
    <m/>
    <m/>
    <m/>
    <m/>
    <m/>
    <n v="1638"/>
    <n v="964036.9994999998"/>
    <x v="1"/>
    <n v="72.000000000000057"/>
    <n v="148006.35049999994"/>
    <n v="3"/>
    <n v="1710"/>
    <n v="1112043.3499999996"/>
    <m/>
  </r>
  <r>
    <d v="2022-03-19T00:00:00"/>
    <x v="9"/>
    <x v="3"/>
    <s v="INV00000221"/>
    <s v="C00000021"/>
    <x v="23"/>
    <x v="63"/>
    <x v="30"/>
    <n v="5"/>
    <m/>
    <n v="65"/>
    <x v="81"/>
    <n v="0.30769230769230771"/>
    <n v="4"/>
    <n v="20"/>
    <m/>
    <m/>
    <m/>
    <m/>
    <m/>
    <m/>
    <m/>
    <n v="130"/>
    <n v="964166.9994999998"/>
    <x v="2"/>
    <n v="40"/>
    <n v="148046.35049999994"/>
    <n v="3"/>
    <n v="170"/>
    <n v="1112213.3499999996"/>
    <m/>
  </r>
  <r>
    <d v="2022-03-19T00:00:00"/>
    <x v="9"/>
    <x v="3"/>
    <s v="INV00000221"/>
    <s v="C00000021"/>
    <x v="23"/>
    <x v="106"/>
    <x v="70"/>
    <n v="5"/>
    <m/>
    <n v="105"/>
    <x v="36"/>
    <n v="0.66666666666666663"/>
    <n v="14"/>
    <n v="70"/>
    <m/>
    <m/>
    <m/>
    <m/>
    <m/>
    <m/>
    <m/>
    <n v="105"/>
    <n v="964271.9994999998"/>
    <x v="0"/>
    <n v="70"/>
    <n v="148116.35049999994"/>
    <n v="3"/>
    <n v="175"/>
    <n v="1112388.3499999996"/>
    <m/>
  </r>
  <r>
    <d v="2022-03-19T00:00:00"/>
    <x v="9"/>
    <x v="3"/>
    <s v="INV00000221"/>
    <s v="C00000021"/>
    <x v="23"/>
    <x v="107"/>
    <x v="43"/>
    <n v="5"/>
    <m/>
    <n v="250"/>
    <x v="23"/>
    <n v="0.56000000000000005"/>
    <n v="28"/>
    <n v="140"/>
    <m/>
    <m/>
    <m/>
    <m/>
    <m/>
    <m/>
    <m/>
    <n v="250"/>
    <n v="964521.9994999998"/>
    <x v="0"/>
    <n v="140"/>
    <n v="148256.35049999994"/>
    <n v="3"/>
    <n v="390"/>
    <n v="1112778.3499999996"/>
    <m/>
  </r>
  <r>
    <d v="2022-03-19T00:00:00"/>
    <x v="9"/>
    <x v="3"/>
    <s v="INV00000221"/>
    <s v="C00000021"/>
    <x v="23"/>
    <x v="12"/>
    <x v="73"/>
    <n v="25"/>
    <m/>
    <n v="32.5"/>
    <x v="82"/>
    <n v="0.76923076923076905"/>
    <n v="0.99999999999999978"/>
    <n v="24.999999999999993"/>
    <m/>
    <m/>
    <m/>
    <m/>
    <m/>
    <m/>
    <m/>
    <n v="325"/>
    <n v="964846.9994999998"/>
    <x v="7"/>
    <n v="249.99999999999994"/>
    <n v="148506.35049999994"/>
    <n v="3"/>
    <n v="575"/>
    <n v="1113353.3499999996"/>
    <m/>
  </r>
  <r>
    <d v="2022-03-19T00:00:00"/>
    <x v="9"/>
    <x v="3"/>
    <s v="INV00000221"/>
    <s v="C00000021"/>
    <x v="23"/>
    <x v="108"/>
    <x v="94"/>
    <n v="163"/>
    <m/>
    <n v="896.5"/>
    <x v="1"/>
    <n v="0.18181818181818182"/>
    <n v="1"/>
    <n v="163"/>
    <m/>
    <m/>
    <m/>
    <m/>
    <m/>
    <m/>
    <m/>
    <n v="896.5"/>
    <n v="965743.4994999998"/>
    <x v="0"/>
    <n v="163"/>
    <n v="148669.35049999994"/>
    <n v="3"/>
    <n v="1059.5"/>
    <n v="1114412.8499999996"/>
    <m/>
  </r>
  <r>
    <d v="2022-03-21T00:00:00"/>
    <x v="9"/>
    <x v="3"/>
    <s v="INV00000222"/>
    <s v="C00000022"/>
    <x v="5"/>
    <x v="101"/>
    <x v="90"/>
    <n v="25"/>
    <m/>
    <n v="310"/>
    <x v="79"/>
    <n v="8.8709677419354802E-2"/>
    <n v="1.0999999999999996"/>
    <n v="27.499999999999993"/>
    <m/>
    <m/>
    <m/>
    <m/>
    <m/>
    <m/>
    <m/>
    <n v="310"/>
    <n v="966053.4994999998"/>
    <x v="0"/>
    <n v="27.499999999999993"/>
    <n v="148696.85049999994"/>
    <n v="3"/>
    <n v="337.5"/>
    <n v="1114750.3499999996"/>
    <m/>
  </r>
  <r>
    <d v="2022-03-23T00:00:00"/>
    <x v="9"/>
    <x v="3"/>
    <s v="INV00000223"/>
    <s v="C00000020"/>
    <x v="20"/>
    <x v="15"/>
    <x v="93"/>
    <n v="220"/>
    <m/>
    <n v="1870"/>
    <x v="76"/>
    <n v="0.11764705882352941"/>
    <n v="1"/>
    <n v="220"/>
    <m/>
    <m/>
    <m/>
    <m/>
    <m/>
    <m/>
    <m/>
    <n v="5610"/>
    <n v="971663.4994999998"/>
    <x v="3"/>
    <n v="660"/>
    <n v="149356.85049999994"/>
    <n v="3"/>
    <n v="6270"/>
    <n v="1121020.3499999996"/>
    <m/>
  </r>
  <r>
    <d v="2022-03-23T00:00:00"/>
    <x v="9"/>
    <x v="3"/>
    <s v="INV00000223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1092"/>
    <n v="972755.4994999998"/>
    <x v="5"/>
    <n v="84.000000000000128"/>
    <n v="149440.85049999994"/>
    <n v="3"/>
    <n v="1176.0000000000002"/>
    <n v="1122196.3499999996"/>
    <m/>
  </r>
  <r>
    <d v="2022-03-23T00:00:00"/>
    <x v="9"/>
    <x v="3"/>
    <s v="INV00000223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032"/>
    <n v="973787.4994999998"/>
    <x v="5"/>
    <n v="215.99999999999994"/>
    <n v="149656.85049999994"/>
    <n v="3"/>
    <n v="1248"/>
    <n v="1123444.3499999996"/>
    <m/>
  </r>
  <r>
    <d v="2022-03-23T00:00:00"/>
    <x v="9"/>
    <x v="3"/>
    <s v="INV00000223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973852.4994999998"/>
    <x v="2"/>
    <n v="60"/>
    <n v="149716.85049999994"/>
    <n v="3"/>
    <n v="125"/>
    <n v="1123569.3499999996"/>
    <m/>
  </r>
  <r>
    <d v="2022-03-25T00:00:00"/>
    <x v="9"/>
    <x v="3"/>
    <s v="INV00000224"/>
    <s v="C00000020"/>
    <x v="20"/>
    <x v="43"/>
    <x v="72"/>
    <n v="220"/>
    <m/>
    <n v="1815"/>
    <x v="76"/>
    <n v="0.15151515151515152"/>
    <n v="1.25"/>
    <n v="275"/>
    <m/>
    <m/>
    <m/>
    <m/>
    <m/>
    <m/>
    <m/>
    <n v="7260"/>
    <n v="981112.4994999998"/>
    <x v="5"/>
    <n v="1100"/>
    <n v="150816.85049999994"/>
    <n v="3"/>
    <n v="8360"/>
    <n v="1131929.3499999996"/>
    <m/>
  </r>
  <r>
    <d v="2022-03-25T00:00:00"/>
    <x v="9"/>
    <x v="3"/>
    <s v="INV00000224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2730"/>
    <n v="983842.4994999998"/>
    <x v="7"/>
    <n v="210.00000000000031"/>
    <n v="151026.85049999994"/>
    <n v="3"/>
    <n v="2940.0000000000005"/>
    <n v="1134869.3499999996"/>
    <m/>
  </r>
  <r>
    <d v="2022-03-25T00:00:00"/>
    <x v="9"/>
    <x v="3"/>
    <s v="INV00000224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548"/>
    <n v="985390.4994999998"/>
    <x v="1"/>
    <n v="323.99999999999989"/>
    <n v="151350.85049999994"/>
    <n v="3"/>
    <n v="1872"/>
    <n v="1136741.3499999996"/>
    <m/>
  </r>
  <r>
    <d v="2022-03-25T00:00:00"/>
    <x v="9"/>
    <x v="3"/>
    <s v="INV00000224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985520.4994999998"/>
    <x v="5"/>
    <n v="120"/>
    <n v="151470.85049999994"/>
    <n v="3"/>
    <n v="250"/>
    <n v="1136991.3499999996"/>
    <m/>
  </r>
  <r>
    <d v="2022-03-25T00:00:00"/>
    <x v="9"/>
    <x v="3"/>
    <s v="INV00000224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986170.4994999998"/>
    <x v="0"/>
    <n v="350"/>
    <n v="151820.85049999994"/>
    <n v="3"/>
    <n v="1000"/>
    <n v="1137991.3499999996"/>
    <m/>
  </r>
  <r>
    <d v="2022-03-29T00:00:00"/>
    <x v="9"/>
    <x v="3"/>
    <s v="INV00000225"/>
    <s v="C00000001"/>
    <x v="0"/>
    <x v="15"/>
    <x v="93"/>
    <n v="220"/>
    <m/>
    <n v="1870"/>
    <x v="77"/>
    <n v="0.10588235294117651"/>
    <n v="0.90000000000000036"/>
    <n v="198.00000000000009"/>
    <m/>
    <m/>
    <m/>
    <m/>
    <m/>
    <m/>
    <m/>
    <n v="1870"/>
    <n v="988040.4994999998"/>
    <x v="0"/>
    <n v="198.00000000000009"/>
    <n v="152018.85049999994"/>
    <n v="3"/>
    <n v="2068"/>
    <n v="1140059.3499999996"/>
    <m/>
  </r>
  <r>
    <d v="2022-03-29T00:00:00"/>
    <x v="9"/>
    <x v="3"/>
    <s v="INV00000225"/>
    <s v="C00000001"/>
    <x v="0"/>
    <x v="104"/>
    <x v="75"/>
    <n v="30"/>
    <m/>
    <n v="273"/>
    <x v="86"/>
    <n v="6.5934065934065894E-2"/>
    <n v="0.59999999999999964"/>
    <n v="17.999999999999989"/>
    <m/>
    <m/>
    <m/>
    <m/>
    <m/>
    <m/>
    <m/>
    <n v="1092"/>
    <n v="989132.4994999998"/>
    <x v="5"/>
    <n v="71.999999999999957"/>
    <n v="152090.85049999994"/>
    <n v="3"/>
    <n v="1164"/>
    <n v="1141223.3499999996"/>
    <m/>
  </r>
  <r>
    <d v="2022-03-29T00:00:00"/>
    <x v="9"/>
    <x v="3"/>
    <s v="INV00000226"/>
    <s v="C00000020"/>
    <x v="20"/>
    <x v="43"/>
    <x v="72"/>
    <n v="220"/>
    <m/>
    <n v="1815"/>
    <x v="76"/>
    <n v="0.15151515151515152"/>
    <n v="1.25"/>
    <n v="275"/>
    <m/>
    <m/>
    <m/>
    <m/>
    <m/>
    <m/>
    <m/>
    <n v="3630"/>
    <n v="992762.4994999998"/>
    <x v="2"/>
    <n v="550"/>
    <n v="152640.85049999994"/>
    <n v="3"/>
    <n v="4180"/>
    <n v="1145403.3499999996"/>
    <m/>
  </r>
  <r>
    <d v="2022-03-29T00:00:00"/>
    <x v="9"/>
    <x v="3"/>
    <s v="INV00000226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2184"/>
    <n v="994946.4994999998"/>
    <x v="8"/>
    <n v="168.00000000000026"/>
    <n v="152808.85049999994"/>
    <n v="3"/>
    <n v="2352.0000000000005"/>
    <n v="1147755.3499999996"/>
    <m/>
  </r>
  <r>
    <d v="2022-03-29T00:00:00"/>
    <x v="9"/>
    <x v="3"/>
    <s v="INV00000226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774"/>
    <n v="995720.4994999998"/>
    <x v="3"/>
    <n v="161.99999999999994"/>
    <n v="152970.85049999994"/>
    <n v="3"/>
    <n v="936"/>
    <n v="1148691.3499999996"/>
    <m/>
  </r>
  <r>
    <d v="2022-03-29T00:00:00"/>
    <x v="9"/>
    <x v="3"/>
    <s v="INV00000226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995785.4994999998"/>
    <x v="2"/>
    <n v="60"/>
    <n v="153030.85049999994"/>
    <n v="3"/>
    <n v="125"/>
    <n v="1148816.3499999996"/>
    <m/>
  </r>
  <r>
    <d v="2022-03-31T00:00:00"/>
    <x v="9"/>
    <x v="3"/>
    <s v="INV00000227"/>
    <s v="C00000023"/>
    <x v="25"/>
    <x v="43"/>
    <x v="72"/>
    <n v="220"/>
    <m/>
    <n v="1815"/>
    <x v="76"/>
    <n v="0.15151515151515152"/>
    <n v="1.25"/>
    <n v="275"/>
    <m/>
    <m/>
    <m/>
    <m/>
    <m/>
    <m/>
    <m/>
    <n v="1815"/>
    <n v="997600.4994999998"/>
    <x v="0"/>
    <n v="275"/>
    <n v="153305.85049999994"/>
    <n v="3"/>
    <n v="2090"/>
    <n v="1150906.3499999996"/>
    <m/>
  </r>
  <r>
    <d v="2022-03-31T00:00:00"/>
    <x v="9"/>
    <x v="3"/>
    <s v="INV00000227"/>
    <s v="C00000023"/>
    <x v="25"/>
    <x v="110"/>
    <x v="96"/>
    <n v="5"/>
    <m/>
    <n v="55"/>
    <x v="81"/>
    <n v="0.54545454545454541"/>
    <n v="6"/>
    <n v="30"/>
    <m/>
    <m/>
    <m/>
    <m/>
    <m/>
    <m/>
    <m/>
    <n v="220"/>
    <n v="997820.4994999998"/>
    <x v="5"/>
    <n v="120"/>
    <n v="153425.85049999994"/>
    <n v="3"/>
    <n v="340"/>
    <n v="1151246.3499999996"/>
    <m/>
  </r>
  <r>
    <d v="2022-03-31T00:00:00"/>
    <x v="9"/>
    <x v="3"/>
    <s v="INV00000227"/>
    <s v="C00000023"/>
    <x v="25"/>
    <x v="109"/>
    <x v="95"/>
    <n v="25"/>
    <m/>
    <n v="650"/>
    <x v="70"/>
    <n v="0.53846153846153844"/>
    <n v="14"/>
    <n v="350"/>
    <m/>
    <m/>
    <m/>
    <m/>
    <m/>
    <m/>
    <m/>
    <n v="650"/>
    <n v="998470.4994999998"/>
    <x v="0"/>
    <n v="350"/>
    <n v="153775.85049999994"/>
    <n v="3"/>
    <n v="1000"/>
    <n v="1152246.3499999996"/>
    <m/>
  </r>
  <r>
    <d v="2022-03-31T00:00:00"/>
    <x v="9"/>
    <x v="3"/>
    <s v="INV00000227"/>
    <s v="C00000023"/>
    <x v="25"/>
    <x v="12"/>
    <x v="73"/>
    <n v="25"/>
    <m/>
    <n v="32.5"/>
    <x v="67"/>
    <n v="0.92307692307692302"/>
    <n v="1.2"/>
    <n v="30"/>
    <m/>
    <m/>
    <m/>
    <m/>
    <m/>
    <m/>
    <m/>
    <n v="65"/>
    <n v="998535.4994999998"/>
    <x v="2"/>
    <n v="60"/>
    <n v="153835.85049999994"/>
    <n v="3"/>
    <n v="125"/>
    <n v="1152371.3499999996"/>
    <m/>
  </r>
  <r>
    <d v="2022-04-01T00:00:00"/>
    <x v="10"/>
    <x v="3"/>
    <s v="INV00000228"/>
    <s v="C00000021"/>
    <x v="23"/>
    <x v="15"/>
    <x v="93"/>
    <n v="220"/>
    <m/>
    <n v="1870"/>
    <x v="77"/>
    <n v="0.10588235294117651"/>
    <n v="0.90000000000000036"/>
    <n v="198.00000000000009"/>
    <m/>
    <m/>
    <m/>
    <m/>
    <m/>
    <m/>
    <m/>
    <n v="3740"/>
    <n v="1002275.4994999998"/>
    <x v="2"/>
    <n v="396.00000000000017"/>
    <n v="154231.85049999994"/>
    <n v="4"/>
    <n v="4136"/>
    <n v="1156507.3499999996"/>
    <m/>
  </r>
  <r>
    <d v="2022-04-01T00:00:00"/>
    <x v="10"/>
    <x v="3"/>
    <s v="INV00000228"/>
    <s v="C00000021"/>
    <x v="23"/>
    <x v="104"/>
    <x v="75"/>
    <n v="30"/>
    <m/>
    <n v="273"/>
    <x v="76"/>
    <n v="4.3956043956043994E-2"/>
    <n v="0.40000000000000036"/>
    <n v="12.000000000000011"/>
    <m/>
    <m/>
    <m/>
    <m/>
    <m/>
    <m/>
    <m/>
    <n v="819"/>
    <n v="1003094.4994999998"/>
    <x v="3"/>
    <n v="36.000000000000028"/>
    <n v="154267.85049999994"/>
    <n v="4"/>
    <n v="855"/>
    <n v="1157362.3499999996"/>
    <m/>
  </r>
  <r>
    <d v="2022-04-01T00:00:00"/>
    <x v="10"/>
    <x v="3"/>
    <s v="INV00000228"/>
    <s v="C00000021"/>
    <x v="23"/>
    <x v="110"/>
    <x v="96"/>
    <n v="5"/>
    <m/>
    <n v="55"/>
    <x v="81"/>
    <n v="0.54545454545454541"/>
    <n v="6"/>
    <n v="30"/>
    <m/>
    <m/>
    <m/>
    <m/>
    <m/>
    <m/>
    <m/>
    <n v="110"/>
    <n v="1003204.4994999998"/>
    <x v="2"/>
    <n v="60"/>
    <n v="154327.85049999994"/>
    <n v="4"/>
    <n v="170"/>
    <n v="1157532.3499999996"/>
    <m/>
  </r>
  <r>
    <d v="2022-04-01T00:00:00"/>
    <x v="10"/>
    <x v="3"/>
    <s v="INV00000228"/>
    <s v="C00000021"/>
    <x v="23"/>
    <x v="12"/>
    <x v="73"/>
    <n v="25"/>
    <m/>
    <n v="32.5"/>
    <x v="82"/>
    <n v="0.76923076923076905"/>
    <n v="0.99999999999999978"/>
    <n v="24.999999999999993"/>
    <m/>
    <m/>
    <m/>
    <m/>
    <m/>
    <m/>
    <m/>
    <n v="325"/>
    <n v="1003529.4994999998"/>
    <x v="7"/>
    <n v="249.99999999999994"/>
    <n v="154577.85049999994"/>
    <n v="4"/>
    <n v="575"/>
    <n v="1158107.3499999996"/>
    <m/>
  </r>
  <r>
    <d v="2022-04-01T00:00:00"/>
    <x v="10"/>
    <x v="3"/>
    <s v="INV00000228"/>
    <s v="C00000021"/>
    <x v="23"/>
    <x v="111"/>
    <x v="97"/>
    <n v="25"/>
    <m/>
    <n v="321.25"/>
    <x v="92"/>
    <n v="8.1712062256809395E-2"/>
    <n v="1.0500000000000007"/>
    <n v="26.250000000000018"/>
    <m/>
    <m/>
    <m/>
    <m/>
    <m/>
    <m/>
    <m/>
    <n v="321.25"/>
    <n v="1003850.7494999998"/>
    <x v="0"/>
    <n v="26.250000000000018"/>
    <n v="154604.10049999994"/>
    <n v="4"/>
    <n v="347.5"/>
    <n v="1158454.8499999996"/>
    <m/>
  </r>
  <r>
    <d v="2022-04-01T00:00:00"/>
    <x v="10"/>
    <x v="3"/>
    <s v="INV00000229"/>
    <s v="C00000020"/>
    <x v="20"/>
    <x v="15"/>
    <x v="93"/>
    <n v="220"/>
    <m/>
    <n v="1870"/>
    <x v="76"/>
    <n v="0.11764705882352941"/>
    <n v="1"/>
    <n v="220"/>
    <m/>
    <m/>
    <m/>
    <m/>
    <m/>
    <m/>
    <m/>
    <n v="1870"/>
    <n v="1005720.7494999998"/>
    <x v="0"/>
    <n v="220"/>
    <n v="154824.10049999994"/>
    <n v="4"/>
    <n v="2090"/>
    <n v="1160544.8499999996"/>
    <m/>
  </r>
  <r>
    <d v="2022-04-01T00:00:00"/>
    <x v="10"/>
    <x v="3"/>
    <s v="INV00000229"/>
    <s v="C00000020"/>
    <x v="20"/>
    <x v="43"/>
    <x v="72"/>
    <n v="220"/>
    <m/>
    <n v="1815"/>
    <x v="76"/>
    <n v="0.15151515151515152"/>
    <n v="1.25"/>
    <n v="275"/>
    <m/>
    <m/>
    <m/>
    <m/>
    <m/>
    <m/>
    <m/>
    <n v="3630"/>
    <n v="1009350.7494999998"/>
    <x v="2"/>
    <n v="550"/>
    <n v="155374.10049999994"/>
    <n v="4"/>
    <n v="4180"/>
    <n v="1164724.8499999996"/>
    <m/>
  </r>
  <r>
    <d v="2022-04-01T00:00:00"/>
    <x v="10"/>
    <x v="3"/>
    <s v="INV00000229"/>
    <s v="C00000020"/>
    <x v="20"/>
    <x v="112"/>
    <x v="75"/>
    <n v="60"/>
    <m/>
    <n v="546"/>
    <x v="84"/>
    <n v="7.6923076923077038E-2"/>
    <n v="0.70000000000000107"/>
    <n v="42.000000000000064"/>
    <m/>
    <m/>
    <m/>
    <m/>
    <m/>
    <m/>
    <m/>
    <n v="1638"/>
    <n v="1010988.7494999998"/>
    <x v="3"/>
    <n v="126.0000000000002"/>
    <n v="155500.10049999994"/>
    <n v="4"/>
    <n v="1764.0000000000002"/>
    <n v="1166488.8499999996"/>
    <m/>
  </r>
  <r>
    <d v="2022-04-01T00:00:00"/>
    <x v="10"/>
    <x v="3"/>
    <s v="INV00000229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774"/>
    <n v="1011762.7494999998"/>
    <x v="3"/>
    <n v="161.99999999999994"/>
    <n v="155662.10049999994"/>
    <n v="4"/>
    <n v="936"/>
    <n v="1167424.8499999996"/>
    <m/>
  </r>
  <r>
    <d v="2022-04-01T00:00:00"/>
    <x v="10"/>
    <x v="3"/>
    <s v="INV00000229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11860.2494999998"/>
    <x v="3"/>
    <n v="90"/>
    <n v="155752.10049999994"/>
    <n v="4"/>
    <n v="187.5"/>
    <n v="1167612.3499999996"/>
    <m/>
  </r>
  <r>
    <d v="2022-04-01T00:00:00"/>
    <x v="10"/>
    <x v="3"/>
    <s v="INV00000230"/>
    <s v="C00000022"/>
    <x v="24"/>
    <x v="43"/>
    <x v="72"/>
    <n v="220"/>
    <m/>
    <n v="1815"/>
    <x v="78"/>
    <n v="0.16363636363636358"/>
    <n v="1.3499999999999996"/>
    <n v="296.99999999999994"/>
    <m/>
    <m/>
    <m/>
    <m/>
    <m/>
    <m/>
    <m/>
    <n v="1815"/>
    <n v="1013675.2494999998"/>
    <x v="0"/>
    <n v="296.99999999999994"/>
    <n v="156049.10049999994"/>
    <n v="4"/>
    <n v="2112"/>
    <n v="1169724.3499999996"/>
    <m/>
  </r>
  <r>
    <d v="2022-04-01T00:00:00"/>
    <x v="10"/>
    <x v="3"/>
    <s v="INV00000230"/>
    <s v="C00000022"/>
    <x v="24"/>
    <x v="91"/>
    <x v="5"/>
    <n v="30"/>
    <m/>
    <n v="270"/>
    <x v="84"/>
    <n v="8.8888888888888962E-2"/>
    <n v="0.80000000000000071"/>
    <n v="24.000000000000021"/>
    <m/>
    <m/>
    <m/>
    <m/>
    <m/>
    <m/>
    <m/>
    <n v="540"/>
    <n v="1014215.2494999998"/>
    <x v="2"/>
    <n v="48.000000000000043"/>
    <n v="156097.10049999994"/>
    <n v="4"/>
    <n v="588"/>
    <n v="1170312.3499999996"/>
    <m/>
  </r>
  <r>
    <d v="2022-04-01T00:00:00"/>
    <x v="10"/>
    <x v="3"/>
    <s v="INV00000230"/>
    <s v="C00000022"/>
    <x v="24"/>
    <x v="105"/>
    <x v="92"/>
    <n v="40"/>
    <m/>
    <n v="258"/>
    <x v="34"/>
    <n v="0.16279069767441856"/>
    <n v="1.0499999999999998"/>
    <n v="41.999999999999993"/>
    <m/>
    <m/>
    <m/>
    <m/>
    <m/>
    <m/>
    <m/>
    <n v="258"/>
    <n v="1014473.2494999998"/>
    <x v="0"/>
    <n v="41.999999999999993"/>
    <n v="156139.10049999994"/>
    <n v="4"/>
    <n v="300"/>
    <n v="1170612.3499999996"/>
    <m/>
  </r>
  <r>
    <d v="2022-04-01T00:00:00"/>
    <x v="10"/>
    <x v="3"/>
    <s v="INV00000230"/>
    <s v="C00000022"/>
    <x v="24"/>
    <x v="102"/>
    <x v="12"/>
    <n v="5"/>
    <m/>
    <n v="180"/>
    <x v="8"/>
    <n v="0.33333333333333331"/>
    <n v="12"/>
    <n v="60"/>
    <m/>
    <m/>
    <m/>
    <m/>
    <m/>
    <m/>
    <m/>
    <n v="360"/>
    <n v="1014833.2494999998"/>
    <x v="2"/>
    <n v="120"/>
    <n v="156259.10049999994"/>
    <n v="4"/>
    <n v="480"/>
    <n v="1171092.3499999996"/>
    <m/>
  </r>
  <r>
    <d v="2022-04-05T00:00:00"/>
    <x v="10"/>
    <x v="3"/>
    <s v="INV00000231"/>
    <s v="C00000020"/>
    <x v="20"/>
    <x v="43"/>
    <x v="93"/>
    <n v="220"/>
    <m/>
    <n v="1870"/>
    <x v="76"/>
    <n v="0.11764705882352941"/>
    <n v="1"/>
    <n v="220"/>
    <m/>
    <m/>
    <m/>
    <m/>
    <m/>
    <m/>
    <m/>
    <n v="5610"/>
    <n v="1020443.2494999998"/>
    <x v="3"/>
    <n v="660"/>
    <n v="156919.10049999994"/>
    <n v="4"/>
    <n v="6270"/>
    <n v="1177362.3499999996"/>
    <m/>
  </r>
  <r>
    <d v="2022-04-05T00:00:00"/>
    <x v="10"/>
    <x v="3"/>
    <s v="INV00000231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1638"/>
    <n v="1022081.2494999998"/>
    <x v="1"/>
    <n v="126.0000000000002"/>
    <n v="157045.10049999994"/>
    <n v="4"/>
    <n v="1764.0000000000002"/>
    <n v="1179126.3499999996"/>
    <m/>
  </r>
  <r>
    <d v="2022-04-05T00:00:00"/>
    <x v="10"/>
    <x v="3"/>
    <s v="INV00000231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774"/>
    <n v="1022855.2494999998"/>
    <x v="3"/>
    <n v="161.99999999999994"/>
    <n v="157207.10049999994"/>
    <n v="4"/>
    <n v="936"/>
    <n v="1180062.3499999996"/>
    <m/>
  </r>
  <r>
    <d v="2022-04-05T00:00:00"/>
    <x v="10"/>
    <x v="3"/>
    <s v="INV00000231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22952.7494999998"/>
    <x v="3"/>
    <n v="90"/>
    <n v="157297.10049999994"/>
    <n v="4"/>
    <n v="187.5"/>
    <n v="1180249.8499999996"/>
    <m/>
  </r>
  <r>
    <d v="2022-04-05T00:00:00"/>
    <x v="10"/>
    <x v="3"/>
    <s v="INV00000231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023602.7494999998"/>
    <x v="0"/>
    <n v="350"/>
    <n v="157647.10049999994"/>
    <n v="4"/>
    <n v="1000"/>
    <n v="1181249.8499999996"/>
    <m/>
  </r>
  <r>
    <d v="2022-04-05T00:00:00"/>
    <x v="10"/>
    <x v="3"/>
    <s v="INV00000231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023822.7494999998"/>
    <x v="5"/>
    <n v="120"/>
    <n v="157767.10049999994"/>
    <n v="4"/>
    <n v="340"/>
    <n v="1181589.8499999996"/>
    <m/>
  </r>
  <r>
    <d v="2022-04-08T00:00:00"/>
    <x v="10"/>
    <x v="3"/>
    <s v="INV00000232"/>
    <s v="C00000019"/>
    <x v="19"/>
    <x v="43"/>
    <x v="93"/>
    <n v="220"/>
    <m/>
    <n v="1870"/>
    <x v="77"/>
    <n v="0.10588235294117651"/>
    <n v="0.90000000000000036"/>
    <n v="198.00000000000009"/>
    <m/>
    <m/>
    <m/>
    <m/>
    <m/>
    <m/>
    <m/>
    <n v="3740"/>
    <n v="1027562.7494999998"/>
    <x v="2"/>
    <n v="396.00000000000017"/>
    <n v="158163.10049999994"/>
    <n v="4"/>
    <n v="4136"/>
    <n v="1185725.8499999996"/>
    <m/>
  </r>
  <r>
    <d v="2022-04-08T00:00:00"/>
    <x v="10"/>
    <x v="3"/>
    <s v="INV00000232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972"/>
    <n v="1028534.7494999998"/>
    <x v="2"/>
    <n v="75.599999999999923"/>
    <n v="158238.70049999995"/>
    <n v="4"/>
    <n v="1047.5999999999999"/>
    <n v="1186773.4499999997"/>
    <m/>
  </r>
  <r>
    <d v="2022-04-08T00:00:00"/>
    <x v="10"/>
    <x v="3"/>
    <s v="INV00000232"/>
    <s v="C00000019"/>
    <x v="19"/>
    <x v="12"/>
    <x v="73"/>
    <n v="25"/>
    <m/>
    <n v="32.5"/>
    <x v="67"/>
    <n v="0.92307692307692302"/>
    <n v="1.2"/>
    <n v="30"/>
    <m/>
    <m/>
    <m/>
    <m/>
    <m/>
    <m/>
    <m/>
    <n v="97.5"/>
    <n v="1028632.2494999998"/>
    <x v="3"/>
    <n v="90"/>
    <n v="158328.70049999995"/>
    <n v="4"/>
    <n v="187.5"/>
    <n v="1186960.9499999997"/>
    <m/>
  </r>
  <r>
    <d v="2022-04-08T00:00:00"/>
    <x v="10"/>
    <x v="3"/>
    <s v="INV00000232"/>
    <s v="C00000019"/>
    <x v="19"/>
    <x v="46"/>
    <x v="41"/>
    <n v="1"/>
    <m/>
    <n v="305"/>
    <x v="85"/>
    <n v="0.27868852459016391"/>
    <n v="85"/>
    <n v="85"/>
    <m/>
    <m/>
    <m/>
    <m/>
    <m/>
    <m/>
    <m/>
    <n v="610"/>
    <n v="1029242.2494999998"/>
    <x v="2"/>
    <n v="170"/>
    <n v="158498.70049999995"/>
    <n v="4"/>
    <n v="780"/>
    <n v="1187740.9499999997"/>
    <m/>
  </r>
  <r>
    <d v="2022-04-08T00:00:00"/>
    <x v="10"/>
    <x v="3"/>
    <s v="INV00000232"/>
    <s v="C00000019"/>
    <x v="19"/>
    <x v="103"/>
    <x v="19"/>
    <n v="5"/>
    <m/>
    <n v="90"/>
    <x v="87"/>
    <n v="0.16666666666666666"/>
    <n v="3"/>
    <n v="15"/>
    <m/>
    <m/>
    <m/>
    <m/>
    <m/>
    <m/>
    <m/>
    <n v="180"/>
    <n v="1029422.2494999998"/>
    <x v="2"/>
    <n v="30"/>
    <n v="158528.70049999995"/>
    <n v="4"/>
    <n v="210"/>
    <n v="1187950.9499999997"/>
    <m/>
  </r>
  <r>
    <d v="2022-04-08T00:00:00"/>
    <x v="10"/>
    <x v="3"/>
    <s v="INV00000233"/>
    <s v="C00000003"/>
    <x v="2"/>
    <x v="15"/>
    <x v="93"/>
    <n v="220"/>
    <m/>
    <n v="1870"/>
    <x v="78"/>
    <n v="0.12941176470588231"/>
    <n v="1.0999999999999996"/>
    <n v="241.99999999999991"/>
    <m/>
    <m/>
    <m/>
    <m/>
    <m/>
    <m/>
    <m/>
    <n v="1870"/>
    <n v="1031292.2494999998"/>
    <x v="0"/>
    <n v="241.99999999999991"/>
    <n v="158770.70049999995"/>
    <n v="4"/>
    <n v="2112"/>
    <n v="1190062.9499999997"/>
    <m/>
  </r>
  <r>
    <d v="2022-04-08T00:00:00"/>
    <x v="10"/>
    <x v="3"/>
    <s v="INV00000233"/>
    <s v="C00000003"/>
    <x v="2"/>
    <x v="15"/>
    <x v="98"/>
    <n v="220"/>
    <m/>
    <n v="1947"/>
    <x v="78"/>
    <n v="8.4745762711864417E-2"/>
    <n v="0.75"/>
    <n v="165"/>
    <m/>
    <m/>
    <m/>
    <m/>
    <m/>
    <m/>
    <m/>
    <n v="3894"/>
    <n v="1035186.2494999998"/>
    <x v="2"/>
    <n v="330"/>
    <n v="159100.70049999995"/>
    <n v="4"/>
    <n v="4224"/>
    <n v="1194286.9499999997"/>
    <m/>
  </r>
  <r>
    <d v="2022-04-08T00:00:00"/>
    <x v="10"/>
    <x v="3"/>
    <s v="INV00000233"/>
    <s v="C00000003"/>
    <x v="2"/>
    <x v="12"/>
    <x v="73"/>
    <n v="25"/>
    <m/>
    <n v="32.5"/>
    <x v="90"/>
    <n v="1"/>
    <n v="1.3"/>
    <n v="32.5"/>
    <m/>
    <m/>
    <m/>
    <m/>
    <m/>
    <m/>
    <m/>
    <n v="130"/>
    <n v="1035316.2494999998"/>
    <x v="5"/>
    <n v="130"/>
    <n v="159230.70049999995"/>
    <n v="4"/>
    <n v="260"/>
    <n v="1194546.9499999997"/>
    <m/>
  </r>
  <r>
    <d v="2022-04-08T00:00:00"/>
    <x v="10"/>
    <x v="3"/>
    <s v="INV00000233"/>
    <s v="C00000003"/>
    <x v="2"/>
    <x v="4"/>
    <x v="19"/>
    <n v="5"/>
    <m/>
    <n v="90"/>
    <x v="87"/>
    <n v="0.16666666666666666"/>
    <n v="3"/>
    <n v="15"/>
    <m/>
    <m/>
    <m/>
    <m/>
    <m/>
    <m/>
    <m/>
    <n v="540"/>
    <n v="1035856.2494999998"/>
    <x v="1"/>
    <n v="90"/>
    <n v="159320.70049999995"/>
    <n v="4"/>
    <n v="630"/>
    <n v="1195176.9499999997"/>
    <m/>
  </r>
  <r>
    <d v="2022-04-08T00:00:00"/>
    <x v="10"/>
    <x v="3"/>
    <s v="INV00000233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1035912.2494999998"/>
    <x v="2"/>
    <n v="34"/>
    <n v="159354.70049999995"/>
    <n v="4"/>
    <n v="90"/>
    <n v="1195266.9499999997"/>
    <m/>
  </r>
  <r>
    <d v="2022-04-09T00:00:00"/>
    <x v="10"/>
    <x v="3"/>
    <s v="INV00000234"/>
    <s v="C00000009"/>
    <x v="8"/>
    <x v="43"/>
    <x v="93"/>
    <n v="220"/>
    <m/>
    <n v="1870"/>
    <x v="73"/>
    <n v="5.8823529411764705E-2"/>
    <n v="0.5"/>
    <n v="110"/>
    <m/>
    <m/>
    <m/>
    <m/>
    <m/>
    <m/>
    <m/>
    <n v="3740"/>
    <n v="1039652.2494999998"/>
    <x v="2"/>
    <n v="220"/>
    <n v="159574.70049999995"/>
    <n v="4"/>
    <n v="3960"/>
    <n v="1199226.9499999997"/>
    <m/>
  </r>
  <r>
    <d v="2022-04-09T00:00:00"/>
    <x v="10"/>
    <x v="3"/>
    <s v="INV00000234"/>
    <s v="C00000009"/>
    <x v="8"/>
    <x v="112"/>
    <x v="75"/>
    <n v="60"/>
    <m/>
    <n v="546"/>
    <x v="76"/>
    <n v="4.3956043956043994E-2"/>
    <n v="0.40000000000000036"/>
    <n v="24.000000000000021"/>
    <m/>
    <m/>
    <m/>
    <m/>
    <m/>
    <m/>
    <m/>
    <n v="546"/>
    <n v="1040198.2494999998"/>
    <x v="0"/>
    <n v="24.000000000000021"/>
    <n v="159598.70049999995"/>
    <n v="4"/>
    <n v="570"/>
    <n v="1199796.9499999997"/>
    <m/>
  </r>
  <r>
    <d v="2022-04-09T00:00:00"/>
    <x v="10"/>
    <x v="3"/>
    <s v="INV00000234"/>
    <s v="C00000009"/>
    <x v="8"/>
    <x v="113"/>
    <x v="2"/>
    <n v="54"/>
    <m/>
    <n v="475.20000000000005"/>
    <x v="76"/>
    <n v="7.9545454545454461E-2"/>
    <n v="0.69999999999999929"/>
    <n v="37.799999999999962"/>
    <m/>
    <m/>
    <m/>
    <m/>
    <m/>
    <m/>
    <m/>
    <n v="475.20000000000005"/>
    <n v="1040673.4494999998"/>
    <x v="0"/>
    <n v="37.799999999999962"/>
    <n v="159636.50049999994"/>
    <n v="4"/>
    <n v="513"/>
    <n v="1200309.9499999997"/>
    <m/>
  </r>
  <r>
    <d v="2022-04-09T00:00:00"/>
    <x v="10"/>
    <x v="3"/>
    <s v="INV00000235"/>
    <s v="C00000020"/>
    <x v="20"/>
    <x v="15"/>
    <x v="98"/>
    <n v="220"/>
    <m/>
    <n v="1947"/>
    <x v="76"/>
    <n v="7.3446327683615864E-2"/>
    <n v="0.65000000000000036"/>
    <n v="143.00000000000009"/>
    <m/>
    <m/>
    <m/>
    <m/>
    <m/>
    <m/>
    <m/>
    <n v="5841"/>
    <n v="1046514.4494999998"/>
    <x v="3"/>
    <n v="429.00000000000023"/>
    <n v="160065.50049999994"/>
    <n v="4"/>
    <n v="6270"/>
    <n v="1206579.9499999997"/>
    <m/>
  </r>
  <r>
    <d v="2022-04-09T00:00:00"/>
    <x v="10"/>
    <x v="3"/>
    <s v="INV00000235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1092"/>
    <n v="1047606.4494999998"/>
    <x v="5"/>
    <n v="84.000000000000128"/>
    <n v="160149.50049999994"/>
    <n v="4"/>
    <n v="1176.0000000000002"/>
    <n v="1207755.9499999997"/>
    <m/>
  </r>
  <r>
    <d v="2022-04-09T00:00:00"/>
    <x v="10"/>
    <x v="3"/>
    <s v="INV00000235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774"/>
    <n v="1048380.4494999998"/>
    <x v="3"/>
    <n v="161.99999999999994"/>
    <n v="160311.50049999994"/>
    <n v="4"/>
    <n v="936"/>
    <n v="1208691.9499999997"/>
    <m/>
  </r>
  <r>
    <d v="2022-04-09T00:00:00"/>
    <x v="10"/>
    <x v="3"/>
    <s v="INV00000235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48477.9494999998"/>
    <x v="3"/>
    <n v="90"/>
    <n v="160401.50049999994"/>
    <n v="4"/>
    <n v="187.5"/>
    <n v="1208879.4499999997"/>
    <m/>
  </r>
  <r>
    <d v="2022-04-09T00:00:00"/>
    <x v="10"/>
    <x v="3"/>
    <s v="INV00000236"/>
    <s v="C00000024"/>
    <x v="26"/>
    <x v="15"/>
    <x v="98"/>
    <n v="220"/>
    <m/>
    <n v="1947"/>
    <x v="76"/>
    <n v="7.3446327683615864E-2"/>
    <n v="0.65000000000000036"/>
    <n v="143.00000000000009"/>
    <m/>
    <m/>
    <m/>
    <m/>
    <m/>
    <m/>
    <m/>
    <n v="1947"/>
    <n v="1050424.9494999996"/>
    <x v="0"/>
    <n v="143.00000000000009"/>
    <n v="160544.50049999994"/>
    <n v="4"/>
    <n v="2090"/>
    <n v="1210969.4499999995"/>
    <m/>
  </r>
  <r>
    <d v="2022-04-09T00:00:00"/>
    <x v="10"/>
    <x v="3"/>
    <s v="INV00000236"/>
    <s v="C00000024"/>
    <x v="26"/>
    <x v="114"/>
    <x v="55"/>
    <n v="25"/>
    <m/>
    <n v="0"/>
    <x v="93"/>
    <e v="#DIV/0!"/>
    <n v="14"/>
    <n v="350"/>
    <m/>
    <m/>
    <m/>
    <m/>
    <m/>
    <m/>
    <m/>
    <n v="0"/>
    <n v="1050424.9494999996"/>
    <x v="0"/>
    <n v="350"/>
    <n v="160894.50049999994"/>
    <n v="4"/>
    <n v="350"/>
    <n v="1211319.4499999995"/>
    <m/>
  </r>
  <r>
    <d v="2022-04-09T00:00:00"/>
    <x v="10"/>
    <x v="3"/>
    <s v="INV00000236"/>
    <s v="C00000024"/>
    <x v="26"/>
    <x v="104"/>
    <x v="75"/>
    <n v="30"/>
    <m/>
    <n v="273"/>
    <x v="84"/>
    <n v="7.6923076923077038E-2"/>
    <n v="0.70000000000000107"/>
    <n v="21.000000000000032"/>
    <m/>
    <m/>
    <m/>
    <m/>
    <m/>
    <m/>
    <m/>
    <n v="273"/>
    <n v="1050697.9494999996"/>
    <x v="0"/>
    <n v="21.000000000000032"/>
    <n v="160915.50049999994"/>
    <n v="4"/>
    <n v="294.00000000000006"/>
    <n v="1211613.4499999995"/>
    <m/>
  </r>
  <r>
    <d v="2022-04-09T00:00:00"/>
    <x v="10"/>
    <x v="3"/>
    <s v="INV00000236"/>
    <s v="C00000024"/>
    <x v="26"/>
    <x v="12"/>
    <x v="73"/>
    <n v="25"/>
    <m/>
    <n v="32.5"/>
    <x v="67"/>
    <n v="0.92307692307692302"/>
    <n v="1.2"/>
    <n v="30"/>
    <m/>
    <m/>
    <m/>
    <m/>
    <m/>
    <m/>
    <m/>
    <n v="32.5"/>
    <n v="1050730.4494999996"/>
    <x v="0"/>
    <n v="30"/>
    <n v="160945.50049999994"/>
    <n v="4"/>
    <n v="62.5"/>
    <n v="1211675.9499999995"/>
    <m/>
  </r>
  <r>
    <d v="2022-04-09T00:00:00"/>
    <x v="10"/>
    <x v="3"/>
    <s v="INV00000236"/>
    <s v="C00000024"/>
    <x v="26"/>
    <x v="109"/>
    <x v="95"/>
    <n v="25"/>
    <m/>
    <n v="650"/>
    <x v="70"/>
    <n v="0.53846153846153844"/>
    <n v="14"/>
    <n v="350"/>
    <m/>
    <m/>
    <m/>
    <m/>
    <m/>
    <m/>
    <m/>
    <n v="650"/>
    <n v="1051380.4494999996"/>
    <x v="0"/>
    <n v="350"/>
    <n v="161295.50049999994"/>
    <n v="4"/>
    <n v="1000"/>
    <n v="1212675.9499999995"/>
    <m/>
  </r>
  <r>
    <d v="2022-04-09T00:00:00"/>
    <x v="10"/>
    <x v="3"/>
    <s v="INV00000236"/>
    <s v="C00000024"/>
    <x v="26"/>
    <x v="110"/>
    <x v="96"/>
    <n v="5"/>
    <m/>
    <n v="55"/>
    <x v="81"/>
    <n v="0.54545454545454541"/>
    <n v="6"/>
    <n v="30"/>
    <m/>
    <m/>
    <m/>
    <m/>
    <m/>
    <m/>
    <m/>
    <n v="55"/>
    <n v="1051435.4494999996"/>
    <x v="0"/>
    <n v="30"/>
    <n v="161325.50049999994"/>
    <n v="4"/>
    <n v="85"/>
    <n v="1212760.9499999995"/>
    <m/>
  </r>
  <r>
    <d v="2022-04-12T00:00:00"/>
    <x v="10"/>
    <x v="3"/>
    <s v="INV00000237"/>
    <s v="C00000022"/>
    <x v="24"/>
    <x v="115"/>
    <x v="99"/>
    <n v="5"/>
    <m/>
    <n v="69.5"/>
    <x v="48"/>
    <n v="0.43884892086330929"/>
    <n v="6.1"/>
    <n v="30.5"/>
    <m/>
    <m/>
    <m/>
    <m/>
    <m/>
    <m/>
    <m/>
    <n v="139"/>
    <n v="1051574.4494999996"/>
    <x v="2"/>
    <n v="61"/>
    <n v="161386.50049999994"/>
    <n v="4"/>
    <n v="200"/>
    <n v="1212960.9499999995"/>
    <m/>
  </r>
  <r>
    <d v="2022-04-12T00:00:00"/>
    <x v="10"/>
    <x v="3"/>
    <s v="INV00000237"/>
    <s v="C00000022"/>
    <x v="24"/>
    <x v="46"/>
    <x v="86"/>
    <n v="1"/>
    <m/>
    <n v="320"/>
    <x v="85"/>
    <n v="0.21875"/>
    <n v="70"/>
    <n v="70"/>
    <m/>
    <m/>
    <m/>
    <m/>
    <m/>
    <m/>
    <m/>
    <n v="320"/>
    <n v="1051894.4494999996"/>
    <x v="0"/>
    <n v="70"/>
    <n v="161456.50049999994"/>
    <n v="4"/>
    <n v="390"/>
    <n v="1213350.9499999995"/>
    <m/>
  </r>
  <r>
    <d v="2022-04-13T00:00:00"/>
    <x v="10"/>
    <x v="3"/>
    <s v="INV00000238"/>
    <s v="C00000024"/>
    <x v="26"/>
    <x v="104"/>
    <x v="75"/>
    <n v="30"/>
    <m/>
    <n v="273"/>
    <x v="84"/>
    <n v="7.6923076923077038E-2"/>
    <n v="0.70000000000000107"/>
    <n v="21.000000000000032"/>
    <m/>
    <m/>
    <m/>
    <m/>
    <m/>
    <m/>
    <m/>
    <n v="546"/>
    <n v="1052440.4494999996"/>
    <x v="2"/>
    <n v="42.000000000000064"/>
    <n v="161498.50049999994"/>
    <n v="4"/>
    <n v="588.00000000000011"/>
    <n v="1213938.9499999995"/>
    <m/>
  </r>
  <r>
    <d v="2022-04-13T00:00:00"/>
    <x v="10"/>
    <x v="3"/>
    <s v="INV00000239"/>
    <s v="C00000020"/>
    <x v="20"/>
    <x v="43"/>
    <x v="93"/>
    <n v="220"/>
    <m/>
    <n v="1870"/>
    <x v="76"/>
    <n v="0.11764705882352941"/>
    <n v="1"/>
    <n v="220"/>
    <m/>
    <m/>
    <m/>
    <m/>
    <m/>
    <m/>
    <m/>
    <n v="5610"/>
    <n v="1058050.4494999996"/>
    <x v="3"/>
    <n v="660"/>
    <n v="162158.50049999994"/>
    <n v="4"/>
    <n v="6270"/>
    <n v="1220208.9499999995"/>
    <m/>
  </r>
  <r>
    <d v="2022-04-13T00:00:00"/>
    <x v="10"/>
    <x v="3"/>
    <s v="INV00000239"/>
    <s v="C00000020"/>
    <x v="20"/>
    <x v="116"/>
    <x v="75"/>
    <n v="54"/>
    <m/>
    <n v="491.4"/>
    <x v="84"/>
    <n v="7.6923076923077038E-2"/>
    <n v="0.70000000000000107"/>
    <n v="37.800000000000054"/>
    <m/>
    <m/>
    <m/>
    <m/>
    <m/>
    <m/>
    <m/>
    <n v="2457"/>
    <n v="1060507.4494999996"/>
    <x v="6"/>
    <n v="189.00000000000028"/>
    <n v="162347.50049999994"/>
    <n v="4"/>
    <n v="2646.0000000000005"/>
    <n v="1222854.9499999995"/>
    <m/>
  </r>
  <r>
    <d v="2022-04-13T00:00:00"/>
    <x v="10"/>
    <x v="3"/>
    <s v="INV00000239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548"/>
    <n v="1062055.4494999996"/>
    <x v="1"/>
    <n v="323.99999999999989"/>
    <n v="162671.50049999994"/>
    <n v="4"/>
    <n v="1872"/>
    <n v="1224726.9499999995"/>
    <m/>
  </r>
  <r>
    <d v="2022-04-13T00:00:00"/>
    <x v="10"/>
    <x v="3"/>
    <s v="INV00000239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62152.9494999996"/>
    <x v="3"/>
    <n v="90"/>
    <n v="162761.50049999994"/>
    <n v="4"/>
    <n v="187.5"/>
    <n v="1224914.4499999995"/>
    <m/>
  </r>
  <r>
    <d v="2022-04-14T00:00:00"/>
    <x v="10"/>
    <x v="3"/>
    <s v="INV00000240"/>
    <s v="C00000021"/>
    <x v="23"/>
    <x v="15"/>
    <x v="98"/>
    <n v="220"/>
    <m/>
    <n v="1947"/>
    <x v="77"/>
    <n v="6.2146892655367311E-2"/>
    <n v="0.55000000000000071"/>
    <n v="121.00000000000016"/>
    <m/>
    <m/>
    <m/>
    <m/>
    <m/>
    <m/>
    <m/>
    <n v="3894"/>
    <n v="1066046.9494999996"/>
    <x v="2"/>
    <n v="242.00000000000031"/>
    <n v="163003.50049999994"/>
    <n v="4"/>
    <n v="4136"/>
    <n v="1229050.4499999995"/>
    <m/>
  </r>
  <r>
    <d v="2022-04-14T00:00:00"/>
    <x v="10"/>
    <x v="3"/>
    <s v="INV00000240"/>
    <s v="C00000021"/>
    <x v="23"/>
    <x v="104"/>
    <x v="75"/>
    <n v="30"/>
    <m/>
    <n v="273"/>
    <x v="78"/>
    <n v="5.4945054945054944E-2"/>
    <n v="0.5"/>
    <n v="15"/>
    <m/>
    <m/>
    <m/>
    <m/>
    <m/>
    <m/>
    <m/>
    <n v="1365"/>
    <n v="1067411.9494999996"/>
    <x v="6"/>
    <n v="75"/>
    <n v="163078.50049999994"/>
    <n v="4"/>
    <n v="1440"/>
    <n v="1230490.4499999995"/>
    <m/>
  </r>
  <r>
    <d v="2022-04-14T00:00:00"/>
    <x v="10"/>
    <x v="3"/>
    <s v="INV00000240"/>
    <s v="C00000021"/>
    <x v="23"/>
    <x v="110"/>
    <x v="96"/>
    <n v="5"/>
    <m/>
    <n v="55"/>
    <x v="81"/>
    <n v="0.54545454545454541"/>
    <n v="6"/>
    <n v="30"/>
    <m/>
    <m/>
    <m/>
    <m/>
    <m/>
    <m/>
    <m/>
    <n v="110"/>
    <n v="1067521.9494999996"/>
    <x v="2"/>
    <n v="60"/>
    <n v="163138.50049999994"/>
    <n v="4"/>
    <n v="170"/>
    <n v="1230660.4499999995"/>
    <m/>
  </r>
  <r>
    <d v="2022-04-15T00:00:00"/>
    <x v="10"/>
    <x v="3"/>
    <s v="INV00000241"/>
    <s v="C00000024"/>
    <x v="26"/>
    <x v="15"/>
    <x v="98"/>
    <n v="220"/>
    <m/>
    <n v="1947"/>
    <x v="76"/>
    <n v="7.3446327683615864E-2"/>
    <n v="0.65000000000000036"/>
    <n v="143.00000000000009"/>
    <m/>
    <m/>
    <m/>
    <m/>
    <m/>
    <m/>
    <m/>
    <n v="1947"/>
    <n v="1069468.9494999996"/>
    <x v="0"/>
    <n v="143.00000000000009"/>
    <n v="163281.50049999994"/>
    <n v="4"/>
    <n v="2090"/>
    <n v="1232750.4499999995"/>
    <m/>
  </r>
  <r>
    <d v="2022-04-15T00:00:00"/>
    <x v="10"/>
    <x v="3"/>
    <s v="INV00000241"/>
    <s v="C00000024"/>
    <x v="26"/>
    <x v="110"/>
    <x v="96"/>
    <n v="5"/>
    <m/>
    <n v="55"/>
    <x v="81"/>
    <n v="0.54545454545454541"/>
    <n v="6"/>
    <n v="30"/>
    <m/>
    <m/>
    <m/>
    <m/>
    <m/>
    <m/>
    <m/>
    <n v="55"/>
    <n v="1069523.9494999996"/>
    <x v="0"/>
    <n v="30"/>
    <n v="163311.50049999994"/>
    <n v="4"/>
    <n v="85"/>
    <n v="1232835.4499999995"/>
    <m/>
  </r>
  <r>
    <d v="2022-03-16T00:00:00"/>
    <x v="9"/>
    <x v="3"/>
    <s v="INV00000242"/>
    <s v="C00000020"/>
    <x v="20"/>
    <x v="43"/>
    <x v="93"/>
    <n v="220"/>
    <m/>
    <n v="1870"/>
    <x v="76"/>
    <n v="0.11764705882352941"/>
    <n v="1"/>
    <n v="220"/>
    <m/>
    <m/>
    <m/>
    <m/>
    <m/>
    <m/>
    <m/>
    <n v="5610"/>
    <n v="1075133.9494999996"/>
    <x v="3"/>
    <n v="660"/>
    <n v="163971.50049999994"/>
    <n v="3"/>
    <n v="6270"/>
    <n v="1239105.4499999995"/>
    <m/>
  </r>
  <r>
    <d v="2022-03-16T00:00:00"/>
    <x v="9"/>
    <x v="3"/>
    <s v="INV00000242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819"/>
    <n v="1075952.9494999996"/>
    <x v="3"/>
    <n v="63.000000000000099"/>
    <n v="164034.50049999994"/>
    <n v="3"/>
    <n v="882.00000000000011"/>
    <n v="1239987.4499999995"/>
    <m/>
  </r>
  <r>
    <d v="2022-03-16T00:00:00"/>
    <x v="9"/>
    <x v="3"/>
    <s v="INV00000242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104"/>
    <n v="1077056.9494999996"/>
    <x v="5"/>
    <n v="72.000000000000171"/>
    <n v="164106.50049999994"/>
    <n v="3"/>
    <n v="1176.0000000000002"/>
    <n v="1241163.4499999995"/>
    <m/>
  </r>
  <r>
    <d v="2022-03-16T00:00:00"/>
    <x v="9"/>
    <x v="3"/>
    <s v="INV00000242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032"/>
    <n v="1078088.9494999996"/>
    <x v="5"/>
    <n v="215.99999999999994"/>
    <n v="164322.50049999994"/>
    <n v="3"/>
    <n v="1248"/>
    <n v="1242411.4499999995"/>
    <m/>
  </r>
  <r>
    <d v="2022-03-16T00:00:00"/>
    <x v="9"/>
    <x v="3"/>
    <s v="INV00000242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78186.4494999996"/>
    <x v="3"/>
    <n v="90"/>
    <n v="164412.50049999994"/>
    <n v="3"/>
    <n v="187.5"/>
    <n v="1242598.9499999995"/>
    <m/>
  </r>
  <r>
    <d v="2022-03-16T00:00:00"/>
    <x v="9"/>
    <x v="3"/>
    <s v="INV00000242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078406.4494999996"/>
    <x v="5"/>
    <n v="120"/>
    <n v="164532.50049999994"/>
    <n v="3"/>
    <n v="340"/>
    <n v="1242938.9499999995"/>
    <m/>
  </r>
  <r>
    <d v="2022-03-16T00:00:00"/>
    <x v="9"/>
    <x v="3"/>
    <s v="INV00000243"/>
    <s v="C00000023"/>
    <x v="25"/>
    <x v="117"/>
    <x v="98"/>
    <n v="220"/>
    <m/>
    <n v="1947"/>
    <x v="76"/>
    <n v="7.3446327683615864E-2"/>
    <n v="0.65000000000000036"/>
    <n v="143.00000000000009"/>
    <m/>
    <m/>
    <m/>
    <m/>
    <m/>
    <m/>
    <m/>
    <n v="9735"/>
    <n v="1088141.4494999996"/>
    <x v="6"/>
    <n v="715.00000000000045"/>
    <n v="165247.50049999994"/>
    <n v="3"/>
    <n v="10450"/>
    <n v="1253388.9499999995"/>
    <m/>
  </r>
  <r>
    <d v="2022-03-16T00:00:00"/>
    <x v="9"/>
    <x v="3"/>
    <s v="INV00000243"/>
    <s v="C00000023"/>
    <x v="25"/>
    <x v="104"/>
    <x v="75"/>
    <n v="30"/>
    <m/>
    <n v="273"/>
    <x v="84"/>
    <n v="7.6923076923077038E-2"/>
    <n v="0.70000000000000107"/>
    <n v="21.000000000000032"/>
    <m/>
    <m/>
    <m/>
    <m/>
    <m/>
    <m/>
    <m/>
    <n v="2457"/>
    <n v="1090598.4494999996"/>
    <x v="4"/>
    <n v="189.00000000000028"/>
    <n v="165436.50049999994"/>
    <n v="3"/>
    <n v="2646.0000000000005"/>
    <n v="1256034.9499999995"/>
    <m/>
  </r>
  <r>
    <d v="2022-03-16T00:00:00"/>
    <x v="9"/>
    <x v="3"/>
    <s v="INV00000243"/>
    <s v="C00000023"/>
    <x v="25"/>
    <x v="110"/>
    <x v="96"/>
    <n v="5"/>
    <m/>
    <n v="55"/>
    <x v="81"/>
    <n v="0.54545454545454541"/>
    <n v="6"/>
    <n v="30"/>
    <m/>
    <m/>
    <m/>
    <m/>
    <m/>
    <m/>
    <m/>
    <n v="440"/>
    <n v="1091038.4494999996"/>
    <x v="8"/>
    <n v="240"/>
    <n v="165676.50049999994"/>
    <n v="3"/>
    <n v="680"/>
    <n v="1256714.9499999995"/>
    <m/>
  </r>
  <r>
    <d v="2022-03-16T00:00:00"/>
    <x v="9"/>
    <x v="3"/>
    <s v="INV00000243"/>
    <s v="C00000023"/>
    <x v="25"/>
    <x v="12"/>
    <x v="73"/>
    <n v="25"/>
    <m/>
    <n v="32.5"/>
    <x v="67"/>
    <n v="0.92307692307692302"/>
    <n v="1.2"/>
    <n v="30"/>
    <m/>
    <m/>
    <m/>
    <m/>
    <m/>
    <m/>
    <m/>
    <n v="162.5"/>
    <n v="1091200.9494999996"/>
    <x v="6"/>
    <n v="150"/>
    <n v="165826.50049999994"/>
    <n v="3"/>
    <n v="312.5"/>
    <n v="1257027.4499999995"/>
    <m/>
  </r>
  <r>
    <d v="2022-04-19T00:00:00"/>
    <x v="10"/>
    <x v="3"/>
    <s v="INV00000244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091850.9494999996"/>
    <x v="0"/>
    <n v="350"/>
    <n v="166176.50049999994"/>
    <n v="4"/>
    <n v="1000"/>
    <n v="1258027.4499999995"/>
    <m/>
  </r>
  <r>
    <d v="2022-04-19T00:00:00"/>
    <x v="10"/>
    <x v="3"/>
    <s v="INV00000244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656"/>
    <n v="1093506.9494999996"/>
    <x v="1"/>
    <n v="108.00000000000026"/>
    <n v="166284.50049999994"/>
    <n v="4"/>
    <n v="1764.0000000000002"/>
    <n v="1259791.4499999995"/>
    <m/>
  </r>
  <r>
    <d v="2022-04-19T00:00:00"/>
    <x v="10"/>
    <x v="3"/>
    <s v="INV00000244"/>
    <s v="C00000020"/>
    <x v="20"/>
    <x v="40"/>
    <x v="21"/>
    <n v="40"/>
    <m/>
    <n v="212"/>
    <x v="32"/>
    <n v="0.47169811320754718"/>
    <n v="2.5"/>
    <n v="100"/>
    <m/>
    <m/>
    <m/>
    <m/>
    <m/>
    <m/>
    <m/>
    <n v="212"/>
    <n v="1093718.9494999996"/>
    <x v="0"/>
    <n v="100"/>
    <n v="166384.50049999994"/>
    <n v="4"/>
    <n v="312"/>
    <n v="1260103.4499999995"/>
    <m/>
  </r>
  <r>
    <d v="2022-04-20T00:00:00"/>
    <x v="10"/>
    <x v="3"/>
    <s v="INV00000245"/>
    <s v="C00000025"/>
    <x v="27"/>
    <x v="118"/>
    <x v="93"/>
    <n v="25"/>
    <m/>
    <n v="212.5"/>
    <x v="93"/>
    <n v="0.6470588235294118"/>
    <n v="5.5"/>
    <n v="137.5"/>
    <m/>
    <m/>
    <m/>
    <m/>
    <m/>
    <m/>
    <m/>
    <n v="425"/>
    <n v="1094143.9494999996"/>
    <x v="2"/>
    <n v="275"/>
    <n v="166659.50049999994"/>
    <n v="4"/>
    <n v="700"/>
    <n v="1260803.4499999995"/>
    <m/>
  </r>
  <r>
    <d v="2022-04-20T00:00:00"/>
    <x v="10"/>
    <x v="3"/>
    <s v="INV00000245"/>
    <s v="C00000025"/>
    <x v="27"/>
    <x v="119"/>
    <x v="100"/>
    <n v="30"/>
    <m/>
    <n v="276"/>
    <x v="14"/>
    <n v="0.14130434782608706"/>
    <n v="1.3000000000000007"/>
    <n v="39.000000000000021"/>
    <m/>
    <m/>
    <m/>
    <m/>
    <m/>
    <m/>
    <m/>
    <n v="276"/>
    <n v="1094419.9494999996"/>
    <x v="0"/>
    <n v="39.000000000000021"/>
    <n v="166698.50049999994"/>
    <n v="4"/>
    <n v="315"/>
    <n v="1261118.4499999995"/>
    <m/>
  </r>
  <r>
    <d v="2022-04-20T00:00:00"/>
    <x v="10"/>
    <x v="3"/>
    <s v="INV00000245"/>
    <s v="C00000025"/>
    <x v="27"/>
    <x v="120"/>
    <x v="96"/>
    <n v="5"/>
    <m/>
    <n v="55"/>
    <x v="12"/>
    <n v="0.63636363636363635"/>
    <n v="7"/>
    <n v="35"/>
    <m/>
    <m/>
    <m/>
    <m/>
    <m/>
    <m/>
    <m/>
    <n v="55"/>
    <n v="1094474.9494999996"/>
    <x v="0"/>
    <n v="35"/>
    <n v="166733.50049999994"/>
    <n v="4"/>
    <n v="90"/>
    <n v="1261208.4499999995"/>
    <m/>
  </r>
  <r>
    <d v="2022-04-20T00:00:00"/>
    <x v="10"/>
    <x v="3"/>
    <s v="INV00000245"/>
    <s v="C00000025"/>
    <x v="27"/>
    <x v="121"/>
    <x v="73"/>
    <n v="25"/>
    <m/>
    <n v="32.5"/>
    <x v="90"/>
    <n v="1"/>
    <n v="1.3"/>
    <n v="32.5"/>
    <m/>
    <m/>
    <m/>
    <m/>
    <m/>
    <m/>
    <m/>
    <n v="32.5"/>
    <n v="1094507.4494999996"/>
    <x v="0"/>
    <n v="32.5"/>
    <n v="166766.00049999994"/>
    <n v="4"/>
    <n v="65"/>
    <n v="1261273.4499999995"/>
    <m/>
  </r>
  <r>
    <d v="2022-04-21T00:00:00"/>
    <x v="10"/>
    <x v="3"/>
    <s v="INV00000246"/>
    <s v="C00000004"/>
    <x v="3"/>
    <x v="96"/>
    <x v="93"/>
    <n v="220"/>
    <m/>
    <n v="1870"/>
    <x v="72"/>
    <n v="8.2352941176470504E-2"/>
    <n v="0.69999999999999929"/>
    <n v="153.99999999999983"/>
    <m/>
    <m/>
    <m/>
    <m/>
    <m/>
    <m/>
    <m/>
    <n v="9350"/>
    <n v="1103857.4494999996"/>
    <x v="6"/>
    <n v="769.99999999999909"/>
    <n v="167536.00049999994"/>
    <n v="4"/>
    <n v="10120"/>
    <n v="1271393.4499999995"/>
    <m/>
  </r>
  <r>
    <d v="2022-04-21T00:00:00"/>
    <x v="10"/>
    <x v="3"/>
    <s v="INV00000246"/>
    <s v="C00000004"/>
    <x v="3"/>
    <x v="97"/>
    <x v="93"/>
    <n v="220"/>
    <m/>
    <n v="1870"/>
    <x v="72"/>
    <n v="8.2352941176470504E-2"/>
    <n v="0.69999999999999929"/>
    <n v="153.99999999999983"/>
    <m/>
    <m/>
    <m/>
    <m/>
    <m/>
    <m/>
    <m/>
    <n v="1870"/>
    <n v="1105727.4494999996"/>
    <x v="0"/>
    <n v="153.99999999999983"/>
    <n v="167690.00049999994"/>
    <n v="4"/>
    <n v="2023.9999999999998"/>
    <n v="1273417.4499999995"/>
    <m/>
  </r>
  <r>
    <d v="2022-04-21T00:00:00"/>
    <x v="10"/>
    <x v="3"/>
    <s v="INV00000246"/>
    <s v="C00000004"/>
    <x v="3"/>
    <x v="116"/>
    <x v="5"/>
    <n v="54"/>
    <m/>
    <n v="486"/>
    <x v="76"/>
    <n v="5.5555555555555552E-2"/>
    <n v="0.5"/>
    <n v="27"/>
    <m/>
    <m/>
    <m/>
    <m/>
    <m/>
    <m/>
    <m/>
    <n v="486"/>
    <n v="1106213.4494999996"/>
    <x v="0"/>
    <n v="27"/>
    <n v="167717.00049999994"/>
    <n v="4"/>
    <n v="513"/>
    <n v="1273930.4499999995"/>
    <m/>
  </r>
  <r>
    <d v="2022-04-21T00:00:00"/>
    <x v="10"/>
    <x v="3"/>
    <s v="INV00000246"/>
    <s v="C00000004"/>
    <x v="3"/>
    <x v="116"/>
    <x v="75"/>
    <n v="54"/>
    <m/>
    <n v="491.4"/>
    <x v="76"/>
    <n v="4.3956043956043994E-2"/>
    <n v="0.40000000000000036"/>
    <n v="21.600000000000019"/>
    <m/>
    <m/>
    <m/>
    <m/>
    <m/>
    <m/>
    <m/>
    <n v="982.8"/>
    <n v="1107196.2494999997"/>
    <x v="2"/>
    <n v="43.200000000000038"/>
    <n v="167760.20049999995"/>
    <n v="4"/>
    <n v="1026"/>
    <n v="1274956.4499999997"/>
    <m/>
  </r>
  <r>
    <d v="2022-04-21T00:00:00"/>
    <x v="10"/>
    <x v="3"/>
    <s v="INV00000246"/>
    <s v="C00000004"/>
    <x v="3"/>
    <x v="113"/>
    <x v="2"/>
    <n v="54"/>
    <m/>
    <n v="475.20000000000005"/>
    <x v="76"/>
    <n v="7.9545454545454461E-2"/>
    <n v="0.69999999999999929"/>
    <n v="37.799999999999962"/>
    <m/>
    <m/>
    <m/>
    <m/>
    <m/>
    <m/>
    <m/>
    <n v="1425.6000000000001"/>
    <n v="1108621.8494999998"/>
    <x v="3"/>
    <n v="113.39999999999989"/>
    <n v="167873.60049999994"/>
    <n v="4"/>
    <n v="1539"/>
    <n v="1276495.4499999997"/>
    <m/>
  </r>
  <r>
    <d v="2022-04-21T00:00:00"/>
    <x v="10"/>
    <x v="3"/>
    <s v="INV00000247"/>
    <s v="C00000025"/>
    <x v="27"/>
    <x v="47"/>
    <x v="43"/>
    <n v="1"/>
    <m/>
    <n v="50"/>
    <x v="52"/>
    <n v="0.36"/>
    <n v="18"/>
    <n v="18"/>
    <m/>
    <m/>
    <m/>
    <m/>
    <m/>
    <m/>
    <m/>
    <n v="50"/>
    <n v="1108671.8494999998"/>
    <x v="0"/>
    <n v="18"/>
    <n v="167891.60049999994"/>
    <n v="4"/>
    <n v="68"/>
    <n v="1276563.4499999997"/>
    <m/>
  </r>
  <r>
    <d v="2022-04-21T00:00:00"/>
    <x v="10"/>
    <x v="3"/>
    <s v="INV00000248"/>
    <s v="C00000001"/>
    <x v="0"/>
    <x v="122"/>
    <x v="98"/>
    <n v="220"/>
    <m/>
    <n v="1947"/>
    <x v="77"/>
    <n v="6.2146892655367311E-2"/>
    <n v="0.55000000000000071"/>
    <n v="121.00000000000016"/>
    <m/>
    <m/>
    <m/>
    <m/>
    <m/>
    <m/>
    <m/>
    <n v="1947"/>
    <n v="1110618.8494999998"/>
    <x v="0"/>
    <n v="121.00000000000016"/>
    <n v="168012.60049999994"/>
    <n v="4"/>
    <n v="2068"/>
    <n v="1278631.4499999997"/>
    <m/>
  </r>
  <r>
    <d v="2022-04-22T00:00:00"/>
    <x v="10"/>
    <x v="3"/>
    <s v="INV00000248"/>
    <s v="C00000001"/>
    <x v="0"/>
    <x v="123"/>
    <x v="19"/>
    <n v="5"/>
    <m/>
    <n v="90"/>
    <x v="87"/>
    <n v="0.16666666666666666"/>
    <n v="3"/>
    <n v="15"/>
    <m/>
    <m/>
    <m/>
    <m/>
    <m/>
    <m/>
    <m/>
    <n v="180"/>
    <n v="1110798.8494999998"/>
    <x v="2"/>
    <n v="30"/>
    <n v="168042.60049999994"/>
    <n v="4"/>
    <n v="210"/>
    <n v="1278841.4499999997"/>
    <m/>
  </r>
  <r>
    <d v="2022-04-22T00:00:00"/>
    <x v="10"/>
    <x v="3"/>
    <s v="INV00000248"/>
    <s v="C00000001"/>
    <x v="0"/>
    <x v="123"/>
    <x v="101"/>
    <n v="5"/>
    <m/>
    <n v="95"/>
    <x v="87"/>
    <n v="0.10526315789473684"/>
    <n v="2"/>
    <n v="10"/>
    <m/>
    <m/>
    <m/>
    <m/>
    <m/>
    <m/>
    <m/>
    <n v="190"/>
    <n v="1110988.8494999998"/>
    <x v="2"/>
    <n v="20"/>
    <n v="168062.60049999994"/>
    <n v="4"/>
    <n v="210"/>
    <n v="1279051.4499999997"/>
    <m/>
  </r>
  <r>
    <d v="2022-04-23T00:00:00"/>
    <x v="10"/>
    <x v="3"/>
    <s v="INV00000249"/>
    <s v="C00000020"/>
    <x v="20"/>
    <x v="124"/>
    <x v="2"/>
    <n v="220"/>
    <m/>
    <n v="1936.0000000000002"/>
    <x v="76"/>
    <n v="7.9545454545454461E-2"/>
    <n v="0.69999999999999929"/>
    <n v="153.99999999999983"/>
    <m/>
    <m/>
    <m/>
    <m/>
    <m/>
    <m/>
    <m/>
    <n v="5808.0000000000009"/>
    <n v="1116796.8494999998"/>
    <x v="3"/>
    <n v="461.99999999999949"/>
    <n v="168524.60049999994"/>
    <n v="4"/>
    <n v="6270"/>
    <n v="1285321.4499999997"/>
    <m/>
  </r>
  <r>
    <d v="2022-04-23T00:00:00"/>
    <x v="10"/>
    <x v="3"/>
    <s v="INV00000249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208"/>
    <n v="1119004.8494999998"/>
    <x v="8"/>
    <n v="144.00000000000034"/>
    <n v="168668.60049999994"/>
    <n v="4"/>
    <n v="2352.0000000000005"/>
    <n v="1287673.4499999997"/>
    <m/>
  </r>
  <r>
    <d v="2022-04-23T00:00:00"/>
    <x v="10"/>
    <x v="3"/>
    <s v="INV00000249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152"/>
    <n v="1120156.8494999998"/>
    <x v="5"/>
    <n v="251.99999999999991"/>
    <n v="168920.60049999994"/>
    <n v="4"/>
    <n v="1404"/>
    <n v="1289077.4499999997"/>
    <m/>
  </r>
  <r>
    <d v="2022-04-23T00:00:00"/>
    <x v="10"/>
    <x v="3"/>
    <s v="INV00000249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1120221.8494999998"/>
    <x v="2"/>
    <n v="60"/>
    <n v="168980.60049999994"/>
    <n v="4"/>
    <n v="125"/>
    <n v="1289202.4499999997"/>
    <m/>
  </r>
  <r>
    <d v="2022-04-23T00:00:00"/>
    <x v="10"/>
    <x v="3"/>
    <s v="INV00000249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120871.8494999998"/>
    <x v="0"/>
    <n v="350"/>
    <n v="169330.60049999994"/>
    <n v="4"/>
    <n v="1000"/>
    <n v="1290202.4499999997"/>
    <m/>
  </r>
  <r>
    <s v="26/4/2022"/>
    <x v="10"/>
    <x v="3"/>
    <s v="INV00000250"/>
    <s v="C00000023"/>
    <x v="25"/>
    <x v="124"/>
    <x v="93"/>
    <n v="220"/>
    <m/>
    <n v="1870"/>
    <x v="76"/>
    <n v="0.11764705882352941"/>
    <n v="1"/>
    <n v="220"/>
    <m/>
    <m/>
    <m/>
    <m/>
    <m/>
    <m/>
    <m/>
    <n v="1870"/>
    <n v="1122741.8494999998"/>
    <x v="0"/>
    <n v="220"/>
    <n v="169550.60049999994"/>
    <n v="4"/>
    <n v="2090"/>
    <n v="1292292.4499999997"/>
    <m/>
  </r>
  <r>
    <s v="26/4/2022"/>
    <x v="10"/>
    <x v="3"/>
    <s v="INV00000250"/>
    <s v="C00000023"/>
    <x v="25"/>
    <x v="104"/>
    <x v="100"/>
    <n v="30"/>
    <m/>
    <n v="276"/>
    <x v="84"/>
    <n v="6.5217391304347991E-2"/>
    <n v="0.60000000000000142"/>
    <n v="18.000000000000043"/>
    <m/>
    <m/>
    <m/>
    <m/>
    <m/>
    <m/>
    <m/>
    <n v="828"/>
    <n v="1123569.8494999998"/>
    <x v="3"/>
    <n v="54.000000000000128"/>
    <n v="169604.60049999994"/>
    <n v="4"/>
    <n v="882.00000000000011"/>
    <n v="1293174.4499999997"/>
    <m/>
  </r>
  <r>
    <s v="26/4/2022"/>
    <x v="10"/>
    <x v="3"/>
    <s v="INV00000250"/>
    <s v="C00000023"/>
    <x v="25"/>
    <x v="70"/>
    <x v="39"/>
    <n v="45"/>
    <m/>
    <n v="288"/>
    <x v="32"/>
    <n v="0.21874999999999992"/>
    <n v="1.3999999999999995"/>
    <n v="62.999999999999979"/>
    <m/>
    <m/>
    <m/>
    <m/>
    <m/>
    <m/>
    <m/>
    <n v="576"/>
    <n v="1124145.8494999998"/>
    <x v="2"/>
    <n v="125.99999999999996"/>
    <n v="169730.60049999994"/>
    <n v="4"/>
    <n v="702"/>
    <n v="1293876.4499999997"/>
    <m/>
  </r>
  <r>
    <s v="26/4/2022"/>
    <x v="10"/>
    <x v="3"/>
    <s v="INV00000250"/>
    <s v="C00000023"/>
    <x v="25"/>
    <x v="12"/>
    <x v="73"/>
    <n v="25"/>
    <m/>
    <n v="32.5"/>
    <x v="67"/>
    <n v="0.92307692307692302"/>
    <n v="1.2"/>
    <n v="30"/>
    <m/>
    <m/>
    <m/>
    <m/>
    <m/>
    <m/>
    <m/>
    <n v="65"/>
    <n v="1124210.8494999998"/>
    <x v="2"/>
    <n v="60"/>
    <n v="169790.60049999994"/>
    <n v="4"/>
    <n v="125"/>
    <n v="1294001.4499999997"/>
    <m/>
  </r>
  <r>
    <d v="2022-04-27T00:00:00"/>
    <x v="10"/>
    <x v="3"/>
    <s v="INV00000251"/>
    <s v="C00000010"/>
    <x v="9"/>
    <x v="125"/>
    <x v="93"/>
    <n v="220"/>
    <m/>
    <n v="1870"/>
    <x v="73"/>
    <n v="5.8823529411764705E-2"/>
    <n v="0.5"/>
    <n v="110"/>
    <m/>
    <m/>
    <m/>
    <m/>
    <m/>
    <m/>
    <m/>
    <n v="9350"/>
    <n v="1133560.8494999998"/>
    <x v="6"/>
    <n v="550"/>
    <n v="170340.60049999994"/>
    <n v="4"/>
    <n v="9900"/>
    <n v="1303901.4499999997"/>
    <m/>
  </r>
  <r>
    <d v="2022-04-27T00:00:00"/>
    <x v="10"/>
    <x v="3"/>
    <s v="INV00000251"/>
    <s v="C00000010"/>
    <x v="9"/>
    <x v="103"/>
    <x v="101"/>
    <n v="5"/>
    <m/>
    <n v="95"/>
    <x v="87"/>
    <n v="0.10526315789473684"/>
    <n v="2"/>
    <n v="10"/>
    <m/>
    <m/>
    <m/>
    <m/>
    <m/>
    <m/>
    <m/>
    <n v="1140"/>
    <n v="1134700.8494999998"/>
    <x v="15"/>
    <n v="120"/>
    <n v="170460.60049999994"/>
    <n v="4"/>
    <n v="1260"/>
    <n v="1305161.4499999997"/>
    <m/>
  </r>
  <r>
    <d v="2022-04-28T00:00:00"/>
    <x v="10"/>
    <x v="3"/>
    <s v="INV00000252"/>
    <s v="C00000021"/>
    <x v="23"/>
    <x v="15"/>
    <x v="9"/>
    <n v="220"/>
    <m/>
    <n v="1892"/>
    <x v="77"/>
    <n v="9.302325581395357E-2"/>
    <n v="0.80000000000000071"/>
    <n v="176.00000000000017"/>
    <m/>
    <m/>
    <m/>
    <m/>
    <m/>
    <m/>
    <m/>
    <n v="3784"/>
    <n v="1138484.8494999998"/>
    <x v="2"/>
    <n v="352.00000000000034"/>
    <n v="170812.60049999994"/>
    <n v="4"/>
    <n v="4136"/>
    <n v="1309297.4499999997"/>
    <m/>
  </r>
  <r>
    <d v="2022-04-28T00:00:00"/>
    <x v="10"/>
    <x v="3"/>
    <s v="INV00000252"/>
    <s v="C00000021"/>
    <x v="23"/>
    <x v="104"/>
    <x v="100"/>
    <n v="30"/>
    <m/>
    <n v="276"/>
    <x v="78"/>
    <n v="4.3478260869565258E-2"/>
    <n v="0.40000000000000036"/>
    <n v="12.000000000000011"/>
    <m/>
    <m/>
    <m/>
    <m/>
    <m/>
    <m/>
    <m/>
    <n v="1104"/>
    <n v="1139588.8494999998"/>
    <x v="5"/>
    <n v="48.000000000000043"/>
    <n v="170860.60049999994"/>
    <n v="4"/>
    <n v="1152"/>
    <n v="1310449.4499999997"/>
    <m/>
  </r>
  <r>
    <d v="2022-04-28T00:00:00"/>
    <x v="10"/>
    <x v="3"/>
    <s v="INV00000252"/>
    <s v="C00000021"/>
    <x v="23"/>
    <x v="110"/>
    <x v="96"/>
    <n v="5"/>
    <m/>
    <n v="55"/>
    <x v="81"/>
    <n v="0.54545454545454541"/>
    <n v="6"/>
    <n v="30"/>
    <m/>
    <m/>
    <m/>
    <m/>
    <m/>
    <m/>
    <m/>
    <n v="110"/>
    <n v="1139698.8494999998"/>
    <x v="2"/>
    <n v="60"/>
    <n v="170920.60049999994"/>
    <n v="4"/>
    <n v="170"/>
    <n v="1310619.4499999997"/>
    <m/>
  </r>
  <r>
    <d v="2022-04-28T00:00:00"/>
    <x v="10"/>
    <x v="3"/>
    <s v="INV00000253"/>
    <s v="C00000020"/>
    <x v="20"/>
    <x v="124"/>
    <x v="93"/>
    <n v="220"/>
    <m/>
    <n v="1870"/>
    <x v="76"/>
    <n v="0.11764705882352941"/>
    <n v="1"/>
    <n v="220"/>
    <m/>
    <m/>
    <m/>
    <m/>
    <m/>
    <m/>
    <m/>
    <n v="5610"/>
    <n v="1145308.8494999998"/>
    <x v="3"/>
    <n v="660"/>
    <n v="171580.60049999994"/>
    <n v="4"/>
    <n v="6270"/>
    <n v="1316889.4499999997"/>
    <m/>
  </r>
  <r>
    <d v="2022-04-28T00:00:00"/>
    <x v="10"/>
    <x v="3"/>
    <s v="INV00000253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484"/>
    <n v="1147792.8494999998"/>
    <x v="4"/>
    <n v="162.0000000000004"/>
    <n v="171742.60049999994"/>
    <n v="4"/>
    <n v="2646.0000000000005"/>
    <n v="1319535.4499999997"/>
    <m/>
  </r>
  <r>
    <d v="2022-04-28T00:00:00"/>
    <x v="10"/>
    <x v="3"/>
    <s v="INV00000253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440"/>
    <n v="1149232.8494999998"/>
    <x v="6"/>
    <n v="314.99999999999989"/>
    <n v="172057.60049999994"/>
    <n v="4"/>
    <n v="1755"/>
    <n v="1321290.4499999997"/>
    <m/>
  </r>
  <r>
    <d v="2022-04-28T00:00:00"/>
    <x v="10"/>
    <x v="3"/>
    <s v="INV00000253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149330.3494999998"/>
    <x v="3"/>
    <n v="90"/>
    <n v="172147.60049999994"/>
    <n v="4"/>
    <n v="187.5"/>
    <n v="1321477.9499999997"/>
    <m/>
  </r>
  <r>
    <d v="2022-04-28T00:00:00"/>
    <x v="10"/>
    <x v="3"/>
    <s v="INV00000253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149980.3494999998"/>
    <x v="0"/>
    <n v="350"/>
    <n v="172497.60049999994"/>
    <n v="4"/>
    <n v="1000"/>
    <n v="1322477.9499999997"/>
    <m/>
  </r>
  <r>
    <d v="2022-04-28T00:00:00"/>
    <x v="10"/>
    <x v="3"/>
    <s v="INV00000254"/>
    <s v="C00000019"/>
    <x v="19"/>
    <x v="43"/>
    <x v="93"/>
    <n v="220"/>
    <m/>
    <n v="1870"/>
    <x v="77"/>
    <n v="0.10588235294117651"/>
    <n v="0.90000000000000036"/>
    <n v="198.00000000000009"/>
    <m/>
    <m/>
    <m/>
    <m/>
    <m/>
    <m/>
    <m/>
    <n v="3740"/>
    <n v="1153720.3494999998"/>
    <x v="2"/>
    <n v="396.00000000000017"/>
    <n v="172893.60049999994"/>
    <n v="4"/>
    <n v="4136"/>
    <n v="1326613.9499999997"/>
    <m/>
  </r>
  <r>
    <d v="2022-04-28T00:00:00"/>
    <x v="10"/>
    <x v="3"/>
    <s v="INV00000254"/>
    <s v="C00000019"/>
    <x v="19"/>
    <x v="79"/>
    <x v="75"/>
    <n v="54"/>
    <m/>
    <n v="491.4"/>
    <x v="86"/>
    <n v="6.5934065934065894E-2"/>
    <n v="0.59999999999999964"/>
    <n v="32.399999999999977"/>
    <m/>
    <m/>
    <m/>
    <m/>
    <m/>
    <m/>
    <m/>
    <n v="982.8"/>
    <n v="1154703.1494999998"/>
    <x v="2"/>
    <n v="64.799999999999955"/>
    <n v="172958.40049999993"/>
    <n v="4"/>
    <n v="1047.5999999999999"/>
    <n v="1327661.5499999998"/>
    <m/>
  </r>
  <r>
    <d v="2022-04-28T00:00:00"/>
    <x v="10"/>
    <x v="3"/>
    <s v="INV00000254"/>
    <s v="C00000019"/>
    <x v="19"/>
    <x v="12"/>
    <x v="73"/>
    <n v="25"/>
    <m/>
    <n v="32.5"/>
    <x v="67"/>
    <n v="0.92307692307692302"/>
    <n v="1.2"/>
    <n v="30"/>
    <m/>
    <m/>
    <m/>
    <m/>
    <m/>
    <m/>
    <m/>
    <n v="162.5"/>
    <n v="1154865.6494999998"/>
    <x v="6"/>
    <n v="150"/>
    <n v="173108.40049999993"/>
    <n v="4"/>
    <n v="312.5"/>
    <n v="1327974.0499999998"/>
    <m/>
  </r>
  <r>
    <d v="2022-04-28T00:00:00"/>
    <x v="10"/>
    <x v="3"/>
    <s v="INV00000254"/>
    <s v="C00000019"/>
    <x v="19"/>
    <x v="46"/>
    <x v="86"/>
    <n v="1"/>
    <m/>
    <n v="320"/>
    <x v="85"/>
    <n v="0.21875"/>
    <n v="70"/>
    <n v="70"/>
    <m/>
    <m/>
    <m/>
    <m/>
    <m/>
    <m/>
    <m/>
    <n v="320"/>
    <n v="1155185.6494999998"/>
    <x v="0"/>
    <n v="70"/>
    <n v="173178.40049999993"/>
    <n v="4"/>
    <n v="390"/>
    <n v="1328364.0499999998"/>
    <m/>
  </r>
  <r>
    <d v="2022-04-28T00:00:00"/>
    <x v="10"/>
    <x v="3"/>
    <s v="INV00000254"/>
    <s v="C00000019"/>
    <x v="19"/>
    <x v="103"/>
    <x v="101"/>
    <n v="5"/>
    <m/>
    <n v="95"/>
    <x v="87"/>
    <n v="0.10526315789473684"/>
    <n v="2"/>
    <n v="10"/>
    <m/>
    <m/>
    <m/>
    <m/>
    <m/>
    <m/>
    <m/>
    <n v="190"/>
    <n v="1155375.6494999998"/>
    <x v="2"/>
    <n v="20"/>
    <n v="173198.40049999993"/>
    <n v="4"/>
    <n v="210"/>
    <n v="1328574.0499999998"/>
    <m/>
  </r>
  <r>
    <d v="2022-04-29T00:00:00"/>
    <x v="10"/>
    <x v="3"/>
    <s v="INV00000255"/>
    <s v="C00000023"/>
    <x v="25"/>
    <x v="126"/>
    <x v="102"/>
    <n v="1"/>
    <m/>
    <n v="1092.3"/>
    <x v="94"/>
    <n v="0.23592419664927222"/>
    <n v="257.70000000000005"/>
    <n v="257.70000000000005"/>
    <m/>
    <m/>
    <m/>
    <m/>
    <m/>
    <m/>
    <m/>
    <n v="1092.3"/>
    <n v="1156467.9494999999"/>
    <x v="0"/>
    <n v="257.70000000000005"/>
    <n v="173456.10049999994"/>
    <n v="4"/>
    <n v="1350"/>
    <n v="1329924.0499999998"/>
    <m/>
  </r>
  <r>
    <d v="2022-04-30T00:00:00"/>
    <x v="10"/>
    <x v="3"/>
    <s v="INV00000256"/>
    <s v="C00000020"/>
    <x v="20"/>
    <x v="124"/>
    <x v="93"/>
    <n v="220"/>
    <m/>
    <n v="1870"/>
    <x v="76"/>
    <n v="0.11764705882352941"/>
    <n v="1"/>
    <n v="220"/>
    <m/>
    <m/>
    <m/>
    <m/>
    <m/>
    <m/>
    <m/>
    <n v="7480"/>
    <n v="1163947.9494999999"/>
    <x v="5"/>
    <n v="880"/>
    <n v="174336.10049999994"/>
    <n v="4"/>
    <n v="8360"/>
    <n v="1338284.0499999998"/>
    <m/>
  </r>
  <r>
    <d v="2022-04-30T00:00:00"/>
    <x v="10"/>
    <x v="3"/>
    <s v="INV00000256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3312"/>
    <n v="1167259.9494999999"/>
    <x v="15"/>
    <n v="216.00000000000051"/>
    <n v="174552.10049999994"/>
    <n v="4"/>
    <n v="3528.0000000000005"/>
    <n v="1341812.0499999998"/>
    <m/>
  </r>
  <r>
    <d v="2022-04-30T00:00:00"/>
    <x v="10"/>
    <x v="3"/>
    <s v="INV00000256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728"/>
    <n v="1168987.9494999999"/>
    <x v="1"/>
    <n v="377.99999999999989"/>
    <n v="174930.10049999994"/>
    <n v="4"/>
    <n v="2106"/>
    <n v="1343918.0499999998"/>
    <m/>
  </r>
  <r>
    <d v="2022-04-30T00:00:00"/>
    <x v="10"/>
    <x v="3"/>
    <s v="INV00000256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169117.9494999999"/>
    <x v="5"/>
    <n v="120"/>
    <n v="175050.10049999994"/>
    <n v="4"/>
    <n v="250"/>
    <n v="1344168.0499999998"/>
    <m/>
  </r>
  <r>
    <d v="2022-04-30T00:00:00"/>
    <x v="10"/>
    <x v="3"/>
    <s v="INV00000256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169767.9494999999"/>
    <x v="0"/>
    <n v="350"/>
    <n v="175400.10049999994"/>
    <n v="4"/>
    <n v="1000"/>
    <n v="1345168.0499999998"/>
    <m/>
  </r>
  <r>
    <d v="2022-05-06T00:00:00"/>
    <x v="11"/>
    <x v="3"/>
    <s v="INV00000257"/>
    <s v="C00000020"/>
    <x v="20"/>
    <x v="124"/>
    <x v="93"/>
    <n v="220"/>
    <m/>
    <n v="1870"/>
    <x v="76"/>
    <n v="0.11764705882352941"/>
    <n v="1"/>
    <n v="220"/>
    <m/>
    <m/>
    <m/>
    <m/>
    <m/>
    <m/>
    <m/>
    <n v="7480"/>
    <n v="1177247.9494999999"/>
    <x v="5"/>
    <n v="880"/>
    <n v="176280.10049999994"/>
    <n v="5"/>
    <n v="8360"/>
    <n v="1353528.0499999998"/>
    <m/>
  </r>
  <r>
    <d v="2022-05-06T00:00:00"/>
    <x v="11"/>
    <x v="3"/>
    <s v="INV00000257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104"/>
    <n v="1178351.9494999999"/>
    <x v="5"/>
    <n v="72.000000000000171"/>
    <n v="176352.10049999994"/>
    <n v="5"/>
    <n v="1176.0000000000002"/>
    <n v="1354704.0499999998"/>
    <m/>
  </r>
  <r>
    <d v="2022-05-06T00:00:00"/>
    <x v="11"/>
    <x v="3"/>
    <s v="INV00000257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152"/>
    <n v="1179503.9494999999"/>
    <x v="5"/>
    <n v="251.99999999999991"/>
    <n v="176604.10049999994"/>
    <n v="5"/>
    <n v="1404"/>
    <n v="1356108.0499999998"/>
    <m/>
  </r>
  <r>
    <d v="2022-05-06T00:00:00"/>
    <x v="11"/>
    <x v="3"/>
    <s v="INV00000257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179633.9494999999"/>
    <x v="5"/>
    <n v="120"/>
    <n v="176724.10049999994"/>
    <n v="5"/>
    <n v="250"/>
    <n v="1356358.0499999998"/>
    <m/>
  </r>
  <r>
    <d v="2022-05-06T00:00:00"/>
    <x v="11"/>
    <x v="3"/>
    <s v="INV00000257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179853.9494999999"/>
    <x v="5"/>
    <n v="120"/>
    <n v="176844.10049999994"/>
    <n v="5"/>
    <n v="340"/>
    <n v="1356698.0499999998"/>
    <m/>
  </r>
  <r>
    <d v="2022-05-06T00:00:00"/>
    <x v="11"/>
    <x v="3"/>
    <s v="INV00000258"/>
    <s v="C00000023"/>
    <x v="25"/>
    <x v="126"/>
    <x v="102"/>
    <n v="1"/>
    <m/>
    <n v="1092.3"/>
    <x v="94"/>
    <n v="0.23592419664927222"/>
    <n v="257.70000000000005"/>
    <n v="257.70000000000005"/>
    <m/>
    <m/>
    <m/>
    <m/>
    <m/>
    <m/>
    <m/>
    <n v="1092.3"/>
    <n v="1180946.2494999999"/>
    <x v="0"/>
    <n v="257.70000000000005"/>
    <n v="177101.80049999995"/>
    <n v="5"/>
    <n v="1350"/>
    <n v="1358048.0499999998"/>
    <m/>
  </r>
  <r>
    <d v="2022-05-07T00:00:00"/>
    <x v="11"/>
    <x v="3"/>
    <s v="INV00000259"/>
    <s v="C00000020"/>
    <x v="20"/>
    <x v="124"/>
    <x v="93"/>
    <n v="220"/>
    <m/>
    <n v="1870"/>
    <x v="76"/>
    <n v="0.11764705882352941"/>
    <n v="1"/>
    <n v="220"/>
    <m/>
    <m/>
    <m/>
    <m/>
    <m/>
    <m/>
    <m/>
    <n v="7480"/>
    <n v="1188426.2494999999"/>
    <x v="5"/>
    <n v="880"/>
    <n v="177981.80049999995"/>
    <n v="5"/>
    <n v="8360"/>
    <n v="1366408.0499999998"/>
    <m/>
  </r>
  <r>
    <d v="2022-05-07T00:00:00"/>
    <x v="11"/>
    <x v="3"/>
    <s v="INV00000259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5520"/>
    <n v="1193946.2494999999"/>
    <x v="14"/>
    <n v="360.00000000000085"/>
    <n v="178341.80049999995"/>
    <n v="5"/>
    <n v="5880.0000000000009"/>
    <n v="1372288.0499999998"/>
    <m/>
  </r>
  <r>
    <d v="2022-05-07T00:00:00"/>
    <x v="11"/>
    <x v="3"/>
    <s v="INV00000259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440"/>
    <n v="1195386.2494999999"/>
    <x v="6"/>
    <n v="314.99999999999989"/>
    <n v="178656.80049999995"/>
    <n v="5"/>
    <n v="1755"/>
    <n v="1374043.0499999998"/>
    <m/>
  </r>
  <r>
    <d v="2022-05-07T00:00:00"/>
    <x v="11"/>
    <x v="3"/>
    <s v="INV00000259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195516.2494999999"/>
    <x v="5"/>
    <n v="120"/>
    <n v="178776.80049999995"/>
    <n v="5"/>
    <n v="250"/>
    <n v="1374293.0499999998"/>
    <m/>
  </r>
  <r>
    <d v="2022-05-10T00:00:00"/>
    <x v="11"/>
    <x v="3"/>
    <s v="INV00000260"/>
    <s v="C00000009"/>
    <x v="8"/>
    <x v="124"/>
    <x v="93"/>
    <n v="220"/>
    <m/>
    <n v="1870"/>
    <x v="73"/>
    <n v="5.8823529411764705E-2"/>
    <n v="0.5"/>
    <n v="110"/>
    <m/>
    <m/>
    <m/>
    <m/>
    <m/>
    <m/>
    <m/>
    <n v="1870"/>
    <n v="1197386.2494999999"/>
    <x v="0"/>
    <n v="110"/>
    <n v="178886.80049999995"/>
    <n v="5"/>
    <n v="1980"/>
    <n v="1376273.0499999998"/>
    <m/>
  </r>
  <r>
    <d v="2022-05-10T00:00:00"/>
    <x v="11"/>
    <x v="3"/>
    <s v="INV00000260"/>
    <s v="C00000009"/>
    <x v="8"/>
    <x v="99"/>
    <x v="14"/>
    <n v="220"/>
    <m/>
    <n v="1848"/>
    <x v="73"/>
    <n v="7.1428571428571383E-2"/>
    <n v="0.59999999999999964"/>
    <n v="131.99999999999991"/>
    <m/>
    <m/>
    <m/>
    <m/>
    <m/>
    <m/>
    <m/>
    <n v="1848"/>
    <n v="1199234.2494999999"/>
    <x v="0"/>
    <n v="131.99999999999991"/>
    <n v="179018.80049999995"/>
    <n v="5"/>
    <n v="1980"/>
    <n v="1378253.0499999998"/>
    <m/>
  </r>
  <r>
    <d v="2022-05-10T00:00:00"/>
    <x v="11"/>
    <x v="3"/>
    <s v="INV00000260"/>
    <s v="C00000009"/>
    <x v="8"/>
    <x v="112"/>
    <x v="100"/>
    <n v="60"/>
    <m/>
    <n v="552"/>
    <x v="76"/>
    <n v="3.2608695652173995E-2"/>
    <n v="0.30000000000000071"/>
    <n v="18.000000000000043"/>
    <m/>
    <m/>
    <m/>
    <m/>
    <m/>
    <m/>
    <m/>
    <n v="1104"/>
    <n v="1200338.2494999999"/>
    <x v="2"/>
    <n v="36.000000000000085"/>
    <n v="179054.80049999995"/>
    <n v="5"/>
    <n v="1140"/>
    <n v="1379393.0499999998"/>
    <m/>
  </r>
  <r>
    <s v="11/5/2022"/>
    <x v="11"/>
    <x v="3"/>
    <s v="INV00000261"/>
    <s v="C00000006"/>
    <x v="5"/>
    <x v="51"/>
    <x v="93"/>
    <n v="220"/>
    <m/>
    <n v="1870"/>
    <x v="77"/>
    <n v="0.10588235294117651"/>
    <n v="0.90000000000000036"/>
    <n v="198.00000000000009"/>
    <m/>
    <m/>
    <m/>
    <m/>
    <m/>
    <m/>
    <m/>
    <n v="1870"/>
    <n v="1202208.2494999999"/>
    <x v="0"/>
    <n v="198.00000000000009"/>
    <n v="179252.80049999995"/>
    <n v="5"/>
    <n v="2068"/>
    <n v="1381461.0499999998"/>
    <m/>
  </r>
  <r>
    <s v="11/5/2022"/>
    <x v="11"/>
    <x v="3"/>
    <s v="INV00000261"/>
    <s v="C00000006"/>
    <x v="5"/>
    <x v="91"/>
    <x v="5"/>
    <n v="30"/>
    <m/>
    <n v="270"/>
    <x v="86"/>
    <n v="7.7777777777777696E-2"/>
    <n v="0.69999999999999929"/>
    <n v="20.999999999999979"/>
    <m/>
    <m/>
    <m/>
    <m/>
    <m/>
    <m/>
    <m/>
    <n v="270"/>
    <n v="1202478.2494999999"/>
    <x v="0"/>
    <n v="20.999999999999979"/>
    <n v="179273.80049999995"/>
    <n v="5"/>
    <n v="291"/>
    <n v="1381752.0499999998"/>
    <m/>
  </r>
  <r>
    <s v="11/5/2022"/>
    <x v="11"/>
    <x v="3"/>
    <s v="INV00000261"/>
    <s v="C00000006"/>
    <x v="5"/>
    <x v="127"/>
    <x v="77"/>
    <n v="5"/>
    <m/>
    <n v="120"/>
    <x v="36"/>
    <n v="0.45833333333333331"/>
    <n v="11"/>
    <n v="55"/>
    <m/>
    <m/>
    <m/>
    <m/>
    <m/>
    <m/>
    <m/>
    <n v="120"/>
    <n v="1202598.2494999999"/>
    <x v="0"/>
    <n v="55"/>
    <n v="179328.80049999995"/>
    <n v="5"/>
    <n v="175"/>
    <n v="1381927.0499999998"/>
    <m/>
  </r>
  <r>
    <d v="2022-05-12T00:00:00"/>
    <x v="11"/>
    <x v="3"/>
    <s v="INV00000262"/>
    <s v="C00000022"/>
    <x v="24"/>
    <x v="43"/>
    <x v="93"/>
    <n v="220"/>
    <m/>
    <n v="1870"/>
    <x v="78"/>
    <n v="0.12941176470588231"/>
    <n v="1.0999999999999996"/>
    <n v="241.99999999999991"/>
    <m/>
    <m/>
    <m/>
    <m/>
    <m/>
    <m/>
    <m/>
    <n v="1870"/>
    <n v="1204468.2494999999"/>
    <x v="0"/>
    <n v="241.99999999999991"/>
    <n v="179570.80049999995"/>
    <n v="5"/>
    <n v="2112"/>
    <n v="1384039.0499999998"/>
    <m/>
  </r>
  <r>
    <d v="2022-05-12T00:00:00"/>
    <x v="11"/>
    <x v="3"/>
    <s v="INV00000262"/>
    <s v="C00000022"/>
    <x v="24"/>
    <x v="113"/>
    <x v="2"/>
    <n v="54"/>
    <m/>
    <n v="475.20000000000005"/>
    <x v="84"/>
    <n v="0.11363636363636363"/>
    <n v="1"/>
    <n v="54"/>
    <m/>
    <m/>
    <m/>
    <m/>
    <m/>
    <m/>
    <m/>
    <n v="950.40000000000009"/>
    <n v="1205418.6494999998"/>
    <x v="2"/>
    <n v="108"/>
    <n v="179678.80049999995"/>
    <n v="5"/>
    <n v="1058.4000000000001"/>
    <n v="1385097.4499999997"/>
    <m/>
  </r>
  <r>
    <d v="2022-05-12T00:00:00"/>
    <x v="11"/>
    <x v="3"/>
    <s v="INV00000262"/>
    <s v="C00000022"/>
    <x v="24"/>
    <x v="70"/>
    <x v="39"/>
    <n v="45"/>
    <m/>
    <n v="288"/>
    <x v="34"/>
    <n v="0.17187499999999994"/>
    <n v="1.0999999999999996"/>
    <n v="49.499999999999986"/>
    <m/>
    <m/>
    <m/>
    <m/>
    <m/>
    <m/>
    <m/>
    <n v="288"/>
    <n v="1205706.6494999998"/>
    <x v="0"/>
    <n v="49.499999999999986"/>
    <n v="179728.30049999995"/>
    <n v="5"/>
    <n v="337.5"/>
    <n v="1385434.9499999997"/>
    <m/>
  </r>
  <r>
    <d v="2022-05-12T00:00:00"/>
    <x v="11"/>
    <x v="3"/>
    <s v="INV00000262"/>
    <s v="C00000022"/>
    <x v="24"/>
    <x v="128"/>
    <x v="6"/>
    <n v="10"/>
    <m/>
    <n v="330"/>
    <x v="24"/>
    <n v="0.36363636363636365"/>
    <n v="12"/>
    <n v="120"/>
    <m/>
    <m/>
    <m/>
    <m/>
    <m/>
    <m/>
    <m/>
    <n v="330"/>
    <n v="1206036.6494999998"/>
    <x v="0"/>
    <n v="120"/>
    <n v="179848.30049999995"/>
    <n v="5"/>
    <n v="450"/>
    <n v="1385884.9499999997"/>
    <m/>
  </r>
  <r>
    <d v="2022-05-12T00:00:00"/>
    <x v="11"/>
    <x v="3"/>
    <s v="INV00000262"/>
    <s v="C00000022"/>
    <x v="24"/>
    <x v="129"/>
    <x v="90"/>
    <n v="20"/>
    <m/>
    <n v="248"/>
    <x v="79"/>
    <n v="8.8709677419354802E-2"/>
    <n v="1.0999999999999996"/>
    <n v="21.999999999999993"/>
    <m/>
    <m/>
    <m/>
    <m/>
    <m/>
    <m/>
    <m/>
    <n v="248"/>
    <n v="1206284.6494999998"/>
    <x v="0"/>
    <n v="21.999999999999993"/>
    <n v="179870.30049999995"/>
    <n v="5"/>
    <n v="270"/>
    <n v="1386154.9499999997"/>
    <m/>
  </r>
  <r>
    <d v="2022-05-12T00:00:00"/>
    <x v="11"/>
    <x v="3"/>
    <s v="INV00000262"/>
    <s v="C00000022"/>
    <x v="24"/>
    <x v="130"/>
    <x v="18"/>
    <n v="1"/>
    <m/>
    <n v="35"/>
    <x v="24"/>
    <n v="0.2857142857142857"/>
    <n v="10"/>
    <n v="10"/>
    <m/>
    <m/>
    <m/>
    <m/>
    <m/>
    <m/>
    <m/>
    <n v="70"/>
    <n v="1206354.6494999998"/>
    <x v="2"/>
    <n v="20"/>
    <n v="179890.30049999995"/>
    <n v="5"/>
    <n v="90"/>
    <n v="1386244.9499999997"/>
    <m/>
  </r>
  <r>
    <d v="2022-05-12T00:00:00"/>
    <x v="11"/>
    <x v="3"/>
    <s v="INV00000263"/>
    <s v="C00000024"/>
    <x v="28"/>
    <x v="131"/>
    <x v="9"/>
    <n v="220"/>
    <m/>
    <n v="1892"/>
    <x v="76"/>
    <n v="0.10465116279069772"/>
    <n v="0.90000000000000036"/>
    <n v="198.00000000000009"/>
    <m/>
    <m/>
    <m/>
    <m/>
    <m/>
    <m/>
    <m/>
    <n v="3784"/>
    <n v="1210138.6494999998"/>
    <x v="2"/>
    <n v="396.00000000000017"/>
    <n v="180286.30049999995"/>
    <n v="5"/>
    <n v="4180"/>
    <n v="1390424.9499999997"/>
    <m/>
  </r>
  <r>
    <d v="2022-05-12T00:00:00"/>
    <x v="11"/>
    <x v="3"/>
    <s v="INV00000263"/>
    <s v="C00000024"/>
    <x v="28"/>
    <x v="112"/>
    <x v="100"/>
    <n v="60"/>
    <m/>
    <n v="552"/>
    <x v="84"/>
    <n v="6.5217391304347991E-2"/>
    <n v="0.60000000000000142"/>
    <n v="36.000000000000085"/>
    <m/>
    <m/>
    <m/>
    <m/>
    <m/>
    <m/>
    <m/>
    <n v="1656"/>
    <n v="1211794.6494999998"/>
    <x v="3"/>
    <n v="108.00000000000026"/>
    <n v="180394.30049999995"/>
    <n v="5"/>
    <n v="1764.0000000000002"/>
    <n v="1392188.9499999997"/>
    <m/>
  </r>
  <r>
    <d v="2022-05-12T00:00:00"/>
    <x v="11"/>
    <x v="3"/>
    <s v="INV00000263"/>
    <s v="C00000024"/>
    <x v="28"/>
    <x v="70"/>
    <x v="39"/>
    <n v="45"/>
    <m/>
    <n v="288"/>
    <x v="32"/>
    <n v="0.21874999999999992"/>
    <n v="1.3999999999999995"/>
    <n v="62.999999999999979"/>
    <m/>
    <m/>
    <m/>
    <m/>
    <m/>
    <m/>
    <m/>
    <n v="864"/>
    <n v="1212658.6494999998"/>
    <x v="3"/>
    <n v="188.99999999999994"/>
    <n v="180583.30049999995"/>
    <n v="5"/>
    <n v="1053"/>
    <n v="1393241.9499999997"/>
    <m/>
  </r>
  <r>
    <d v="2022-05-12T00:00:00"/>
    <x v="11"/>
    <x v="3"/>
    <s v="INV00000263"/>
    <s v="C00000024"/>
    <x v="28"/>
    <x v="12"/>
    <x v="73"/>
    <n v="25"/>
    <m/>
    <n v="32.5"/>
    <x v="67"/>
    <n v="0.92307692307692302"/>
    <n v="1.2"/>
    <n v="30"/>
    <m/>
    <m/>
    <m/>
    <m/>
    <m/>
    <m/>
    <m/>
    <n v="97.5"/>
    <n v="1212756.1494999998"/>
    <x v="3"/>
    <n v="90"/>
    <n v="180673.30049999995"/>
    <n v="5"/>
    <n v="187.5"/>
    <n v="1393429.4499999997"/>
    <m/>
  </r>
  <r>
    <d v="2022-05-12T00:00:00"/>
    <x v="11"/>
    <x v="3"/>
    <s v="INV00000263"/>
    <s v="C00000024"/>
    <x v="28"/>
    <x v="110"/>
    <x v="96"/>
    <n v="5"/>
    <m/>
    <n v="55"/>
    <x v="81"/>
    <n v="0.54545454545454541"/>
    <n v="6"/>
    <n v="30"/>
    <m/>
    <m/>
    <m/>
    <m/>
    <m/>
    <m/>
    <m/>
    <n v="220"/>
    <n v="1212976.1494999998"/>
    <x v="5"/>
    <n v="120"/>
    <n v="180793.30049999995"/>
    <n v="5"/>
    <n v="340"/>
    <n v="1393769.4499999997"/>
    <m/>
  </r>
  <r>
    <d v="2022-05-12T00:00:00"/>
    <x v="11"/>
    <x v="3"/>
    <s v="INV00000263"/>
    <s v="C00000024"/>
    <x v="28"/>
    <x v="109"/>
    <x v="95"/>
    <n v="25"/>
    <m/>
    <n v="650"/>
    <x v="70"/>
    <n v="0.53846153846153844"/>
    <n v="14"/>
    <n v="350"/>
    <m/>
    <m/>
    <m/>
    <m/>
    <m/>
    <m/>
    <m/>
    <n v="650"/>
    <n v="1213626.1494999998"/>
    <x v="0"/>
    <n v="350"/>
    <n v="181143.30049999995"/>
    <n v="5"/>
    <n v="1000"/>
    <n v="1394769.4499999997"/>
    <m/>
  </r>
  <r>
    <d v="2022-05-14T00:00:00"/>
    <x v="11"/>
    <x v="3"/>
    <s v="INV00000264"/>
    <s v="C00000006"/>
    <x v="5"/>
    <x v="132"/>
    <x v="103"/>
    <n v="1"/>
    <m/>
    <n v="46"/>
    <x v="22"/>
    <n v="8.6956521739130432E-2"/>
    <n v="4"/>
    <n v="4"/>
    <m/>
    <m/>
    <m/>
    <m/>
    <m/>
    <m/>
    <m/>
    <n v="92"/>
    <n v="1213718.1494999998"/>
    <x v="2"/>
    <n v="8"/>
    <n v="181151.30049999995"/>
    <n v="5"/>
    <n v="100"/>
    <n v="1394869.4499999997"/>
    <m/>
  </r>
  <r>
    <d v="2022-05-14T00:00:00"/>
    <x v="11"/>
    <x v="3"/>
    <s v="INV00000265"/>
    <s v="C00000020"/>
    <x v="20"/>
    <x v="131"/>
    <x v="9"/>
    <n v="220"/>
    <m/>
    <n v="1892"/>
    <x v="76"/>
    <n v="0.10465116279069772"/>
    <n v="0.90000000000000036"/>
    <n v="198.00000000000009"/>
    <m/>
    <m/>
    <m/>
    <m/>
    <m/>
    <m/>
    <m/>
    <n v="5676"/>
    <n v="1219394.1494999998"/>
    <x v="3"/>
    <n v="594.00000000000023"/>
    <n v="181745.30049999995"/>
    <n v="5"/>
    <n v="6270"/>
    <n v="1401139.4499999997"/>
    <m/>
  </r>
  <r>
    <d v="2022-05-14T00:00:00"/>
    <x v="11"/>
    <x v="3"/>
    <s v="INV00000265"/>
    <s v="C00000020"/>
    <x v="20"/>
    <x v="112"/>
    <x v="100"/>
    <n v="60"/>
    <m/>
    <n v="552"/>
    <x v="84"/>
    <n v="6.5217391304347991E-2"/>
    <n v="0.60000000000000142"/>
    <n v="36.000000000000085"/>
    <m/>
    <m/>
    <m/>
    <m/>
    <m/>
    <m/>
    <m/>
    <n v="2208"/>
    <n v="1221602.1494999998"/>
    <x v="5"/>
    <n v="144.00000000000034"/>
    <n v="181889.30049999995"/>
    <n v="5"/>
    <n v="2352.0000000000005"/>
    <n v="1403491.4499999997"/>
    <m/>
  </r>
  <r>
    <d v="2022-05-14T00:00:00"/>
    <x v="11"/>
    <x v="3"/>
    <s v="INV00000265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1040"/>
    <n v="1222642.1494999998"/>
    <x v="6"/>
    <n v="519.99999999999989"/>
    <n v="182409.30049999995"/>
    <n v="5"/>
    <n v="1560"/>
    <n v="1405051.4499999997"/>
    <m/>
  </r>
  <r>
    <d v="2022-05-14T00:00:00"/>
    <x v="11"/>
    <x v="3"/>
    <s v="INV00000265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222739.6494999998"/>
    <x v="3"/>
    <n v="90"/>
    <n v="182499.30049999995"/>
    <n v="5"/>
    <n v="187.5"/>
    <n v="1405238.9499999997"/>
    <m/>
  </r>
  <r>
    <d v="2022-05-16T00:00:00"/>
    <x v="11"/>
    <x v="3"/>
    <s v="INV00000266"/>
    <s v="C00000003"/>
    <x v="2"/>
    <x v="15"/>
    <x v="9"/>
    <n v="220"/>
    <m/>
    <n v="1892"/>
    <x v="78"/>
    <n v="0.11627906976744186"/>
    <n v="1"/>
    <n v="220"/>
    <m/>
    <m/>
    <m/>
    <m/>
    <m/>
    <m/>
    <m/>
    <n v="5676"/>
    <n v="1228415.6494999998"/>
    <x v="3"/>
    <n v="660"/>
    <n v="183159.30049999995"/>
    <n v="5"/>
    <n v="6336"/>
    <n v="1411574.9499999997"/>
    <m/>
  </r>
  <r>
    <d v="2022-05-16T00:00:00"/>
    <x v="11"/>
    <x v="3"/>
    <s v="INV00000266"/>
    <s v="C00000003"/>
    <x v="2"/>
    <x v="12"/>
    <x v="73"/>
    <n v="25"/>
    <m/>
    <n v="32.5"/>
    <x v="90"/>
    <n v="1"/>
    <n v="1.3"/>
    <n v="32.5"/>
    <m/>
    <m/>
    <m/>
    <m/>
    <m/>
    <m/>
    <m/>
    <n v="162.5"/>
    <n v="1228578.1494999998"/>
    <x v="6"/>
    <n v="162.5"/>
    <n v="183321.80049999995"/>
    <n v="5"/>
    <n v="325"/>
    <n v="1411899.9499999997"/>
    <m/>
  </r>
  <r>
    <d v="2022-05-16T00:00:00"/>
    <x v="11"/>
    <x v="3"/>
    <s v="INV00000266"/>
    <s v="C00000003"/>
    <x v="2"/>
    <x v="4"/>
    <x v="101"/>
    <n v="5"/>
    <m/>
    <n v="95"/>
    <x v="87"/>
    <n v="0.10526315789473684"/>
    <n v="2"/>
    <n v="10"/>
    <m/>
    <m/>
    <m/>
    <m/>
    <m/>
    <m/>
    <m/>
    <n v="570"/>
    <n v="1229148.1494999998"/>
    <x v="1"/>
    <n v="60"/>
    <n v="183381.80049999995"/>
    <n v="5"/>
    <n v="630"/>
    <n v="1412529.9499999997"/>
    <m/>
  </r>
  <r>
    <d v="2022-05-16T00:00:00"/>
    <x v="11"/>
    <x v="3"/>
    <s v="INV00000266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1229176.1494999998"/>
    <x v="0"/>
    <n v="17"/>
    <n v="183398.80049999995"/>
    <n v="5"/>
    <n v="45"/>
    <n v="1412574.9499999997"/>
    <m/>
  </r>
  <r>
    <d v="2022-05-18T00:00:00"/>
    <x v="11"/>
    <x v="3"/>
    <s v="INV00000267"/>
    <s v="C00000020"/>
    <x v="20"/>
    <x v="131"/>
    <x v="9"/>
    <n v="220"/>
    <m/>
    <n v="1892"/>
    <x v="76"/>
    <n v="0.10465116279069772"/>
    <n v="0.90000000000000036"/>
    <n v="198.00000000000009"/>
    <m/>
    <m/>
    <m/>
    <m/>
    <m/>
    <m/>
    <m/>
    <n v="3784"/>
    <n v="1232960.1494999998"/>
    <x v="2"/>
    <n v="396.00000000000017"/>
    <n v="183794.80049999995"/>
    <n v="5"/>
    <n v="4180"/>
    <n v="1416754.9499999997"/>
    <m/>
  </r>
  <r>
    <d v="2022-05-18T00:00:00"/>
    <x v="11"/>
    <x v="3"/>
    <s v="INV00000267"/>
    <s v="C00000020"/>
    <x v="20"/>
    <x v="112"/>
    <x v="100"/>
    <n v="60"/>
    <m/>
    <n v="552"/>
    <x v="84"/>
    <n v="6.5217391304347991E-2"/>
    <n v="0.60000000000000142"/>
    <n v="36.000000000000085"/>
    <m/>
    <m/>
    <m/>
    <m/>
    <m/>
    <m/>
    <m/>
    <n v="1104"/>
    <n v="1234064.1494999998"/>
    <x v="2"/>
    <n v="72.000000000000171"/>
    <n v="183866.80049999995"/>
    <n v="5"/>
    <n v="1176.0000000000002"/>
    <n v="1417930.9499999997"/>
    <m/>
  </r>
  <r>
    <d v="2022-05-18T00:00:00"/>
    <x v="11"/>
    <x v="3"/>
    <s v="INV00000267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624"/>
    <n v="1234688.1494999998"/>
    <x v="3"/>
    <n v="311.99999999999994"/>
    <n v="184178.80049999995"/>
    <n v="5"/>
    <n v="936"/>
    <n v="1418866.9499999997"/>
    <m/>
  </r>
  <r>
    <d v="2022-05-18T00:00:00"/>
    <x v="11"/>
    <x v="3"/>
    <s v="INV00000267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1234753.1494999998"/>
    <x v="2"/>
    <n v="60"/>
    <n v="184238.80049999995"/>
    <n v="5"/>
    <n v="125"/>
    <n v="1418991.9499999997"/>
    <m/>
  </r>
  <r>
    <d v="2022-05-18T00:00:00"/>
    <x v="11"/>
    <x v="3"/>
    <s v="INV00000267"/>
    <s v="C00000020"/>
    <x v="20"/>
    <x v="109"/>
    <x v="95"/>
    <n v="25"/>
    <m/>
    <n v="650"/>
    <x v="70"/>
    <n v="0.53846153846153844"/>
    <n v="14"/>
    <n v="350"/>
    <m/>
    <m/>
    <m/>
    <m/>
    <m/>
    <m/>
    <m/>
    <n v="1300"/>
    <n v="1236053.1494999998"/>
    <x v="2"/>
    <n v="700"/>
    <n v="184938.80049999995"/>
    <n v="5"/>
    <n v="2000"/>
    <n v="1420991.9499999997"/>
    <m/>
  </r>
  <r>
    <d v="2022-05-19T00:00:00"/>
    <x v="11"/>
    <x v="3"/>
    <s v="INV00000268"/>
    <s v="C00000021"/>
    <x v="23"/>
    <x v="122"/>
    <x v="9"/>
    <n v="220"/>
    <m/>
    <n v="1892"/>
    <x v="77"/>
    <n v="9.302325581395357E-2"/>
    <n v="0.80000000000000071"/>
    <n v="176.00000000000017"/>
    <m/>
    <m/>
    <m/>
    <m/>
    <m/>
    <m/>
    <m/>
    <n v="1892"/>
    <n v="1237945.1494999998"/>
    <x v="0"/>
    <n v="176.00000000000017"/>
    <n v="185114.80049999995"/>
    <n v="5"/>
    <n v="2068"/>
    <n v="1423059.9499999997"/>
    <m/>
  </r>
  <r>
    <d v="2022-05-19T00:00:00"/>
    <x v="11"/>
    <x v="3"/>
    <s v="INV00000268"/>
    <s v="C00000021"/>
    <x v="23"/>
    <x v="104"/>
    <x v="100"/>
    <n v="30"/>
    <m/>
    <n v="276"/>
    <x v="78"/>
    <n v="4.3478260869565258E-2"/>
    <n v="0.40000000000000036"/>
    <n v="12.000000000000011"/>
    <m/>
    <m/>
    <m/>
    <m/>
    <m/>
    <m/>
    <m/>
    <n v="828"/>
    <n v="1238773.1494999998"/>
    <x v="3"/>
    <n v="36.000000000000028"/>
    <n v="185150.80049999995"/>
    <n v="5"/>
    <n v="864"/>
    <n v="1423923.9499999997"/>
    <m/>
  </r>
  <r>
    <d v="2022-05-19T00:00:00"/>
    <x v="11"/>
    <x v="3"/>
    <s v="INV00000268"/>
    <s v="C00000021"/>
    <x v="23"/>
    <x v="25"/>
    <x v="65"/>
    <n v="1"/>
    <m/>
    <n v="40"/>
    <x v="95"/>
    <n v="0.15"/>
    <n v="6"/>
    <n v="6"/>
    <m/>
    <m/>
    <m/>
    <m/>
    <m/>
    <m/>
    <m/>
    <n v="480"/>
    <n v="1239253.1494999998"/>
    <x v="15"/>
    <n v="72"/>
    <n v="185222.80049999995"/>
    <n v="5"/>
    <n v="552"/>
    <n v="1424475.9499999997"/>
    <m/>
  </r>
  <r>
    <d v="2022-05-20T00:00:00"/>
    <x v="11"/>
    <x v="3"/>
    <s v="INV00000269"/>
    <s v="C00000020"/>
    <x v="20"/>
    <x v="131"/>
    <x v="9"/>
    <n v="220"/>
    <m/>
    <n v="1892"/>
    <x v="76"/>
    <n v="0.10465116279069772"/>
    <n v="0.90000000000000036"/>
    <n v="198.00000000000009"/>
    <m/>
    <m/>
    <m/>
    <m/>
    <m/>
    <m/>
    <m/>
    <n v="3784"/>
    <n v="1243037.1494999998"/>
    <x v="2"/>
    <n v="396.00000000000017"/>
    <n v="185618.80049999995"/>
    <n v="5"/>
    <n v="4180"/>
    <n v="1428655.9499999997"/>
    <m/>
  </r>
  <r>
    <d v="2022-05-20T00:00:00"/>
    <x v="11"/>
    <x v="3"/>
    <s v="INV00000269"/>
    <s v="C00000020"/>
    <x v="20"/>
    <x v="131"/>
    <x v="93"/>
    <n v="220"/>
    <m/>
    <n v="1870"/>
    <x v="76"/>
    <n v="0.11764705882352941"/>
    <n v="1"/>
    <n v="220"/>
    <m/>
    <m/>
    <m/>
    <m/>
    <m/>
    <m/>
    <m/>
    <n v="3740"/>
    <n v="1246777.1494999998"/>
    <x v="2"/>
    <n v="440"/>
    <n v="186058.80049999995"/>
    <n v="5"/>
    <n v="4180"/>
    <n v="1432835.9499999997"/>
    <m/>
  </r>
  <r>
    <d v="2022-05-20T00:00:00"/>
    <x v="11"/>
    <x v="3"/>
    <s v="INV00000269"/>
    <s v="C00000020"/>
    <x v="20"/>
    <x v="112"/>
    <x v="100"/>
    <n v="60"/>
    <m/>
    <n v="552"/>
    <x v="84"/>
    <n v="6.5217391304347991E-2"/>
    <n v="0.60000000000000142"/>
    <n v="36.000000000000085"/>
    <m/>
    <m/>
    <m/>
    <m/>
    <m/>
    <m/>
    <m/>
    <n v="2760"/>
    <n v="1249537.1494999998"/>
    <x v="6"/>
    <n v="180.00000000000043"/>
    <n v="186238.80049999995"/>
    <n v="5"/>
    <n v="2940.0000000000005"/>
    <n v="1435775.9499999997"/>
    <m/>
  </r>
  <r>
    <d v="2022-05-20T00:00:00"/>
    <x v="11"/>
    <x v="3"/>
    <s v="INV00000269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1040"/>
    <n v="1250577.1494999998"/>
    <x v="6"/>
    <n v="519.99999999999989"/>
    <n v="186758.80049999995"/>
    <n v="5"/>
    <n v="1560"/>
    <n v="1437335.9499999997"/>
    <m/>
  </r>
  <r>
    <d v="2022-05-20T00:00:00"/>
    <x v="11"/>
    <x v="3"/>
    <s v="INV00000269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250707.1494999998"/>
    <x v="5"/>
    <n v="120"/>
    <n v="186878.80049999995"/>
    <n v="5"/>
    <n v="250"/>
    <n v="1437585.9499999997"/>
    <m/>
  </r>
  <r>
    <d v="2022-05-21T00:00:00"/>
    <x v="11"/>
    <x v="3"/>
    <s v="INV00000270"/>
    <s v="C00000026"/>
    <x v="29"/>
    <x v="116"/>
    <x v="75"/>
    <n v="54"/>
    <m/>
    <n v="491.4"/>
    <x v="96"/>
    <n v="8.7912087912087988E-2"/>
    <n v="0.80000000000000071"/>
    <n v="43.200000000000038"/>
    <m/>
    <m/>
    <m/>
    <m/>
    <m/>
    <m/>
    <m/>
    <n v="491.4"/>
    <n v="1251198.5494999997"/>
    <x v="0"/>
    <n v="43.200000000000038"/>
    <n v="186922.00049999997"/>
    <n v="5"/>
    <n v="534.6"/>
    <n v="1438120.5499999998"/>
    <m/>
  </r>
  <r>
    <d v="2022-05-21T00:00:00"/>
    <x v="11"/>
    <x v="3"/>
    <s v="INV00000270"/>
    <s v="C00000026"/>
    <x v="29"/>
    <x v="134"/>
    <x v="11"/>
    <n v="5"/>
    <m/>
    <n v="115"/>
    <x v="97"/>
    <n v="0.43478260869565216"/>
    <n v="10"/>
    <n v="50"/>
    <m/>
    <m/>
    <m/>
    <m/>
    <m/>
    <m/>
    <m/>
    <n v="115"/>
    <n v="1251313.5494999997"/>
    <x v="0"/>
    <n v="50"/>
    <n v="186972.00049999997"/>
    <n v="5"/>
    <n v="165"/>
    <n v="1438285.5499999998"/>
    <m/>
  </r>
  <r>
    <d v="2022-05-21T00:00:00"/>
    <x v="11"/>
    <x v="3"/>
    <s v="INV00000270"/>
    <s v="C00000026"/>
    <x v="29"/>
    <x v="110"/>
    <x v="96"/>
    <n v="5"/>
    <m/>
    <n v="55"/>
    <x v="12"/>
    <n v="0.63636363636363635"/>
    <n v="7"/>
    <n v="35"/>
    <m/>
    <m/>
    <m/>
    <m/>
    <m/>
    <m/>
    <m/>
    <n v="55"/>
    <n v="1251368.5494999997"/>
    <x v="0"/>
    <n v="35"/>
    <n v="187007.00049999997"/>
    <n v="5"/>
    <n v="90"/>
    <n v="1438375.5499999998"/>
    <m/>
  </r>
  <r>
    <d v="2022-05-21T00:00:00"/>
    <x v="11"/>
    <x v="3"/>
    <s v="INV00000270"/>
    <s v="C00000026"/>
    <x v="29"/>
    <x v="135"/>
    <x v="91"/>
    <n v="10"/>
    <m/>
    <n v="370"/>
    <x v="24"/>
    <n v="0.21621621621621623"/>
    <n v="8"/>
    <n v="80"/>
    <m/>
    <m/>
    <m/>
    <m/>
    <m/>
    <m/>
    <m/>
    <n v="370"/>
    <n v="1251738.5494999997"/>
    <x v="0"/>
    <n v="80"/>
    <n v="187087.00049999997"/>
    <n v="5"/>
    <n v="450"/>
    <n v="1438825.5499999998"/>
    <m/>
  </r>
  <r>
    <d v="2022-05-21T00:00:00"/>
    <x v="11"/>
    <x v="3"/>
    <s v="INV00000271"/>
    <s v="C00000020"/>
    <x v="20"/>
    <x v="131"/>
    <x v="93"/>
    <n v="220"/>
    <m/>
    <n v="1870"/>
    <x v="76"/>
    <n v="0.11764705882352941"/>
    <n v="1"/>
    <n v="220"/>
    <m/>
    <m/>
    <m/>
    <m/>
    <m/>
    <m/>
    <m/>
    <n v="7480"/>
    <n v="1259218.5494999997"/>
    <x v="5"/>
    <n v="880"/>
    <n v="187967.00049999997"/>
    <n v="5"/>
    <n v="8360"/>
    <n v="1447185.5499999998"/>
    <m/>
  </r>
  <r>
    <d v="2022-05-21T00:00:00"/>
    <x v="11"/>
    <x v="3"/>
    <s v="INV00000271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760"/>
    <n v="1261978.5494999997"/>
    <x v="7"/>
    <n v="180.00000000000043"/>
    <n v="188147.00049999997"/>
    <n v="5"/>
    <n v="2940.0000000000005"/>
    <n v="1450125.5499999998"/>
    <m/>
  </r>
  <r>
    <d v="2022-05-21T00:00:00"/>
    <x v="11"/>
    <x v="3"/>
    <s v="INV00000271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1040"/>
    <n v="1263018.5494999997"/>
    <x v="6"/>
    <n v="519.99999999999989"/>
    <n v="188667.00049999997"/>
    <n v="5"/>
    <n v="1560"/>
    <n v="1451685.5499999998"/>
    <m/>
  </r>
  <r>
    <d v="2022-05-21T00:00:00"/>
    <x v="11"/>
    <x v="3"/>
    <s v="INV00000271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263148.5494999997"/>
    <x v="5"/>
    <n v="120"/>
    <n v="188787.00049999997"/>
    <n v="5"/>
    <n v="250"/>
    <n v="1451935.5499999998"/>
    <m/>
  </r>
  <r>
    <d v="2022-05-23T00:00:00"/>
    <x v="11"/>
    <x v="3"/>
    <s v="INV00000272"/>
    <s v="C00000010"/>
    <x v="9"/>
    <x v="125"/>
    <x v="93"/>
    <n v="220"/>
    <m/>
    <n v="1870"/>
    <x v="73"/>
    <n v="5.8823529411764705E-2"/>
    <n v="0.5"/>
    <n v="110"/>
    <m/>
    <m/>
    <m/>
    <m/>
    <m/>
    <m/>
    <m/>
    <n v="1870"/>
    <n v="1265018.5494999997"/>
    <x v="0"/>
    <n v="110"/>
    <n v="188897.00049999997"/>
    <n v="5"/>
    <n v="1980"/>
    <n v="1453915.5499999998"/>
    <m/>
  </r>
  <r>
    <d v="2022-05-23T00:00:00"/>
    <x v="11"/>
    <x v="3"/>
    <s v="INV00000272"/>
    <s v="C00000010"/>
    <x v="9"/>
    <x v="125"/>
    <x v="14"/>
    <n v="220"/>
    <m/>
    <n v="1848"/>
    <x v="73"/>
    <n v="7.1428571428571383E-2"/>
    <n v="0.59999999999999964"/>
    <n v="131.99999999999991"/>
    <m/>
    <m/>
    <m/>
    <m/>
    <m/>
    <m/>
    <m/>
    <n v="9240"/>
    <n v="1274258.5494999997"/>
    <x v="6"/>
    <n v="659.99999999999955"/>
    <n v="189557.00049999997"/>
    <n v="5"/>
    <n v="9900"/>
    <n v="1463815.5499999998"/>
    <m/>
  </r>
  <r>
    <d v="2022-05-23T00:00:00"/>
    <x v="11"/>
    <x v="3"/>
    <s v="INV00000272"/>
    <s v="C00000010"/>
    <x v="9"/>
    <x v="104"/>
    <x v="100"/>
    <n v="30"/>
    <m/>
    <n v="276"/>
    <x v="76"/>
    <n v="3.2608695652173995E-2"/>
    <n v="0.30000000000000071"/>
    <n v="9.0000000000000213"/>
    <m/>
    <m/>
    <m/>
    <m/>
    <m/>
    <m/>
    <m/>
    <n v="1380"/>
    <n v="1275638.5494999997"/>
    <x v="6"/>
    <n v="45.000000000000107"/>
    <n v="189602.00049999997"/>
    <n v="5"/>
    <n v="1425"/>
    <n v="1465240.5499999998"/>
    <m/>
  </r>
  <r>
    <d v="2022-05-23T00:00:00"/>
    <x v="11"/>
    <x v="3"/>
    <s v="INV00000272"/>
    <s v="C00000010"/>
    <x v="9"/>
    <x v="136"/>
    <x v="73"/>
    <n v="25"/>
    <m/>
    <n v="32.5"/>
    <x v="19"/>
    <n v="0.6923076923076924"/>
    <n v="0.90000000000000013"/>
    <n v="22.500000000000004"/>
    <m/>
    <m/>
    <m/>
    <m/>
    <m/>
    <m/>
    <m/>
    <n v="325"/>
    <n v="1275963.5494999997"/>
    <x v="7"/>
    <n v="225.00000000000003"/>
    <n v="189827.00049999997"/>
    <n v="5"/>
    <n v="550"/>
    <n v="1465790.5499999998"/>
    <m/>
  </r>
  <r>
    <d v="2022-05-23T00:00:00"/>
    <x v="11"/>
    <x v="3"/>
    <s v="INV00000272"/>
    <s v="C00000010"/>
    <x v="9"/>
    <x v="103"/>
    <x v="101"/>
    <n v="5"/>
    <m/>
    <n v="95"/>
    <x v="87"/>
    <n v="0.10526315789473684"/>
    <n v="2"/>
    <n v="10"/>
    <m/>
    <m/>
    <m/>
    <m/>
    <m/>
    <m/>
    <m/>
    <n v="380"/>
    <n v="1276343.5494999997"/>
    <x v="5"/>
    <n v="40"/>
    <n v="189867.00049999997"/>
    <n v="5"/>
    <n v="420"/>
    <n v="1466210.5499999998"/>
    <m/>
  </r>
  <r>
    <d v="2022-05-23T00:00:00"/>
    <x v="11"/>
    <x v="3"/>
    <s v="INV00000272"/>
    <s v="C00000010"/>
    <x v="9"/>
    <x v="135"/>
    <x v="91"/>
    <n v="10"/>
    <m/>
    <n v="370"/>
    <x v="75"/>
    <n v="0.1891891891891892"/>
    <n v="7"/>
    <n v="70"/>
    <m/>
    <m/>
    <m/>
    <m/>
    <m/>
    <m/>
    <m/>
    <n v="370"/>
    <n v="1276713.5494999997"/>
    <x v="0"/>
    <n v="70"/>
    <n v="189937.00049999997"/>
    <n v="5"/>
    <n v="440"/>
    <n v="1466650.5499999998"/>
    <m/>
  </r>
  <r>
    <d v="2022-05-23T00:00:00"/>
    <x v="11"/>
    <x v="3"/>
    <s v="INV00000273"/>
    <s v="C00000020"/>
    <x v="20"/>
    <x v="131"/>
    <x v="93"/>
    <n v="220"/>
    <m/>
    <n v="1870"/>
    <x v="76"/>
    <n v="0.11764705882352941"/>
    <n v="1"/>
    <n v="220"/>
    <m/>
    <m/>
    <m/>
    <m/>
    <m/>
    <m/>
    <m/>
    <n v="3740"/>
    <n v="1280453.5494999997"/>
    <x v="2"/>
    <n v="440"/>
    <n v="190377.00049999997"/>
    <n v="5"/>
    <n v="4180"/>
    <n v="1470830.5499999998"/>
    <m/>
  </r>
  <r>
    <d v="2022-05-23T00:00:00"/>
    <x v="11"/>
    <x v="3"/>
    <s v="INV00000273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380"/>
    <n v="1281833.5494999997"/>
    <x v="6"/>
    <n v="90.000000000000213"/>
    <n v="190467.00049999997"/>
    <n v="5"/>
    <n v="1470.0000000000002"/>
    <n v="1472300.5499999998"/>
    <m/>
  </r>
  <r>
    <d v="2022-05-23T00:00:00"/>
    <x v="11"/>
    <x v="3"/>
    <s v="INV00000273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416"/>
    <n v="1282249.5494999997"/>
    <x v="2"/>
    <n v="207.99999999999997"/>
    <n v="190675.00049999997"/>
    <n v="5"/>
    <n v="624"/>
    <n v="1472924.5499999998"/>
    <m/>
  </r>
  <r>
    <d v="2022-05-23T00:00:00"/>
    <x v="11"/>
    <x v="3"/>
    <s v="INV00000273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288"/>
    <n v="1282537.5494999997"/>
    <x v="0"/>
    <n v="62.999999999999979"/>
    <n v="190738.00049999997"/>
    <n v="5"/>
    <n v="351"/>
    <n v="1473275.5499999998"/>
    <m/>
  </r>
  <r>
    <d v="2022-05-23T00:00:00"/>
    <x v="11"/>
    <x v="3"/>
    <s v="INV00000273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282602.5494999997"/>
    <x v="2"/>
    <n v="60"/>
    <n v="190798.00049999997"/>
    <n v="5"/>
    <n v="125"/>
    <n v="1473400.5499999998"/>
    <m/>
  </r>
  <r>
    <d v="2022-05-23T00:00:00"/>
    <x v="11"/>
    <x v="3"/>
    <s v="INV00000274"/>
    <s v="C00000019"/>
    <x v="19"/>
    <x v="124"/>
    <x v="14"/>
    <n v="220"/>
    <m/>
    <n v="1848"/>
    <x v="77"/>
    <n v="0.11904761904761904"/>
    <n v="1"/>
    <n v="220"/>
    <m/>
    <m/>
    <m/>
    <m/>
    <m/>
    <m/>
    <m/>
    <n v="3696"/>
    <n v="1286298.5494999997"/>
    <x v="2"/>
    <n v="440"/>
    <n v="191238.00049999997"/>
    <n v="5"/>
    <n v="4136"/>
    <n v="1477536.5499999998"/>
    <m/>
  </r>
  <r>
    <d v="2022-05-23T00:00:00"/>
    <x v="11"/>
    <x v="3"/>
    <s v="INV00000274"/>
    <s v="C00000019"/>
    <x v="19"/>
    <x v="116"/>
    <x v="75"/>
    <n v="54"/>
    <m/>
    <n v="491.4"/>
    <x v="86"/>
    <n v="6.5934065934065894E-2"/>
    <n v="0.59999999999999964"/>
    <n v="32.399999999999977"/>
    <m/>
    <m/>
    <m/>
    <m/>
    <m/>
    <m/>
    <m/>
    <n v="982.8"/>
    <n v="1287281.3494999998"/>
    <x v="2"/>
    <n v="64.799999999999955"/>
    <n v="191302.80049999995"/>
    <n v="5"/>
    <n v="1047.5999999999999"/>
    <n v="1478584.1499999997"/>
    <m/>
  </r>
  <r>
    <d v="2022-05-23T00:00:00"/>
    <x v="11"/>
    <x v="3"/>
    <s v="INV00000274"/>
    <s v="C00000019"/>
    <x v="19"/>
    <x v="136"/>
    <x v="73"/>
    <n v="25"/>
    <m/>
    <n v="32.5"/>
    <x v="67"/>
    <n v="0.92307692307692302"/>
    <n v="1.2"/>
    <n v="30"/>
    <m/>
    <m/>
    <m/>
    <m/>
    <m/>
    <m/>
    <m/>
    <n v="97.5"/>
    <n v="1287378.8494999998"/>
    <x v="3"/>
    <n v="90"/>
    <n v="191392.80049999995"/>
    <n v="5"/>
    <n v="187.5"/>
    <n v="1478771.6499999997"/>
    <m/>
  </r>
  <r>
    <d v="2022-05-23T00:00:00"/>
    <x v="11"/>
    <x v="3"/>
    <s v="INV00000274"/>
    <s v="C00000019"/>
    <x v="19"/>
    <x v="46"/>
    <x v="86"/>
    <n v="1"/>
    <m/>
    <n v="320"/>
    <x v="85"/>
    <n v="0.21875"/>
    <n v="70"/>
    <n v="70"/>
    <m/>
    <m/>
    <m/>
    <m/>
    <m/>
    <m/>
    <m/>
    <n v="320"/>
    <n v="1287698.8494999998"/>
    <x v="0"/>
    <n v="70"/>
    <n v="191462.80049999995"/>
    <n v="5"/>
    <n v="390"/>
    <n v="1479161.6499999997"/>
    <m/>
  </r>
  <r>
    <d v="2022-05-23T00:00:00"/>
    <x v="11"/>
    <x v="3"/>
    <s v="INV00000274"/>
    <s v="C00000019"/>
    <x v="19"/>
    <x v="135"/>
    <x v="91"/>
    <n v="10"/>
    <m/>
    <n v="370"/>
    <x v="75"/>
    <n v="0.1891891891891892"/>
    <n v="7"/>
    <n v="70"/>
    <m/>
    <m/>
    <m/>
    <m/>
    <m/>
    <m/>
    <m/>
    <n v="370"/>
    <n v="1288068.8494999998"/>
    <x v="0"/>
    <n v="70"/>
    <n v="191532.80049999995"/>
    <n v="5"/>
    <n v="440"/>
    <n v="1479601.6499999997"/>
    <m/>
  </r>
  <r>
    <d v="2022-05-24T00:00:00"/>
    <x v="11"/>
    <x v="3"/>
    <s v="INV00000275"/>
    <s v="C00000004"/>
    <x v="3"/>
    <x v="124"/>
    <x v="14"/>
    <n v="220"/>
    <m/>
    <n v="1848"/>
    <x v="72"/>
    <n v="9.5238095238095108E-2"/>
    <n v="0.79999999999999893"/>
    <n v="175.99999999999977"/>
    <m/>
    <m/>
    <m/>
    <m/>
    <m/>
    <m/>
    <m/>
    <n v="9240"/>
    <n v="1297308.8494999998"/>
    <x v="6"/>
    <n v="879.99999999999886"/>
    <n v="192412.80049999995"/>
    <n v="5"/>
    <n v="10119.999999999998"/>
    <n v="1489721.6499999997"/>
    <m/>
  </r>
  <r>
    <d v="2022-05-25T00:00:00"/>
    <x v="11"/>
    <x v="3"/>
    <s v="INV00000276"/>
    <s v="C00000020"/>
    <x v="20"/>
    <x v="124"/>
    <x v="14"/>
    <n v="220"/>
    <m/>
    <n v="1848"/>
    <x v="76"/>
    <n v="0.1309523809523809"/>
    <n v="1.0999999999999996"/>
    <n v="241.99999999999991"/>
    <m/>
    <m/>
    <m/>
    <m/>
    <m/>
    <m/>
    <m/>
    <n v="7392"/>
    <n v="1304700.8494999998"/>
    <x v="5"/>
    <n v="967.99999999999966"/>
    <n v="193380.80049999995"/>
    <n v="5"/>
    <n v="8360"/>
    <n v="1498081.6499999997"/>
    <m/>
  </r>
  <r>
    <d v="2022-05-25T00:00:00"/>
    <x v="11"/>
    <x v="3"/>
    <s v="INV00000277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208"/>
    <n v="1306908.8494999998"/>
    <x v="8"/>
    <n v="144.00000000000034"/>
    <n v="193524.80049999995"/>
    <n v="5"/>
    <n v="2352.0000000000005"/>
    <n v="1500433.6499999997"/>
    <m/>
  </r>
  <r>
    <d v="2022-05-25T00:00:00"/>
    <x v="11"/>
    <x v="3"/>
    <s v="INV00000277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1728"/>
    <n v="1308636.8494999998"/>
    <x v="1"/>
    <n v="377.99999999999989"/>
    <n v="193902.80049999995"/>
    <n v="5"/>
    <n v="2106"/>
    <n v="1502539.6499999997"/>
    <m/>
  </r>
  <r>
    <d v="2022-05-25T00:00:00"/>
    <x v="11"/>
    <x v="3"/>
    <s v="INV00000277"/>
    <s v="C00000020"/>
    <x v="20"/>
    <x v="136"/>
    <x v="73"/>
    <n v="25"/>
    <m/>
    <n v="32.5"/>
    <x v="67"/>
    <n v="0.92307692307692302"/>
    <n v="1.2"/>
    <n v="30"/>
    <m/>
    <m/>
    <m/>
    <m/>
    <m/>
    <m/>
    <m/>
    <n v="130"/>
    <n v="1308766.8494999998"/>
    <x v="5"/>
    <n v="120"/>
    <n v="194022.80049999995"/>
    <n v="5"/>
    <n v="250"/>
    <n v="1502789.6499999997"/>
    <m/>
  </r>
  <r>
    <d v="2022-05-25T00:00:00"/>
    <x v="11"/>
    <x v="3"/>
    <s v="INV00000277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309416.8494999998"/>
    <x v="0"/>
    <n v="350"/>
    <n v="194372.80049999995"/>
    <n v="5"/>
    <n v="1000"/>
    <n v="1503789.6499999997"/>
    <m/>
  </r>
  <r>
    <d v="2022-05-28T00:00:00"/>
    <x v="11"/>
    <x v="3"/>
    <s v="INV00000277"/>
    <s v="C00000021"/>
    <x v="23"/>
    <x v="122"/>
    <x v="93"/>
    <n v="220"/>
    <m/>
    <n v="1870"/>
    <x v="77"/>
    <n v="0.10588235294117651"/>
    <n v="0.90000000000000036"/>
    <n v="198.00000000000009"/>
    <m/>
    <m/>
    <m/>
    <m/>
    <m/>
    <m/>
    <m/>
    <n v="1870"/>
    <n v="1311286.8494999998"/>
    <x v="0"/>
    <n v="198.00000000000009"/>
    <n v="194570.80049999995"/>
    <n v="5"/>
    <n v="2068"/>
    <n v="1505857.6499999997"/>
    <m/>
  </r>
  <r>
    <d v="2022-05-28T00:00:00"/>
    <x v="11"/>
    <x v="3"/>
    <s v="INV00000277"/>
    <s v="C00000021"/>
    <x v="23"/>
    <x v="104"/>
    <x v="100"/>
    <n v="30"/>
    <m/>
    <n v="276"/>
    <x v="78"/>
    <n v="4.3478260869565258E-2"/>
    <n v="0.40000000000000036"/>
    <n v="12.000000000000011"/>
    <m/>
    <m/>
    <m/>
    <m/>
    <m/>
    <m/>
    <m/>
    <n v="828"/>
    <n v="1312114.8494999998"/>
    <x v="3"/>
    <n v="36.000000000000028"/>
    <n v="194606.80049999995"/>
    <n v="5"/>
    <n v="864"/>
    <n v="1506721.6499999997"/>
    <m/>
  </r>
  <r>
    <d v="2022-05-28T00:00:00"/>
    <x v="11"/>
    <x v="3"/>
    <s v="INV00000277"/>
    <s v="C00000021"/>
    <x v="23"/>
    <x v="110"/>
    <x v="96"/>
    <n v="5"/>
    <m/>
    <n v="55"/>
    <x v="12"/>
    <n v="0.63636363636363635"/>
    <n v="7"/>
    <n v="35"/>
    <m/>
    <m/>
    <m/>
    <m/>
    <m/>
    <m/>
    <m/>
    <n v="55"/>
    <n v="1312169.8494999998"/>
    <x v="0"/>
    <n v="35"/>
    <n v="194641.80049999995"/>
    <n v="5"/>
    <n v="90"/>
    <n v="1506811.6499999997"/>
    <m/>
  </r>
  <r>
    <d v="2022-05-28T00:00:00"/>
    <x v="11"/>
    <x v="3"/>
    <s v="INV00000277"/>
    <s v="C00000021"/>
    <x v="23"/>
    <x v="138"/>
    <x v="38"/>
    <n v="30"/>
    <m/>
    <n v="186"/>
    <x v="6"/>
    <n v="0.1774193548387096"/>
    <n v="1.0999999999999996"/>
    <n v="32.999999999999986"/>
    <m/>
    <m/>
    <m/>
    <m/>
    <m/>
    <m/>
    <m/>
    <n v="186"/>
    <n v="1312355.8494999998"/>
    <x v="0"/>
    <n v="32.999999999999986"/>
    <n v="194674.80049999995"/>
    <n v="5"/>
    <n v="219"/>
    <n v="1507030.6499999997"/>
    <m/>
  </r>
  <r>
    <d v="2022-06-02T00:00:00"/>
    <x v="1"/>
    <x v="3"/>
    <s v="INV00000278"/>
    <s v="C00000020"/>
    <x v="20"/>
    <x v="122"/>
    <x v="93"/>
    <n v="220"/>
    <m/>
    <n v="1870"/>
    <x v="76"/>
    <n v="0.11764705882352941"/>
    <n v="1"/>
    <n v="220"/>
    <m/>
    <m/>
    <m/>
    <m/>
    <m/>
    <m/>
    <m/>
    <n v="7480"/>
    <n v="1319835.8494999998"/>
    <x v="5"/>
    <n v="880"/>
    <n v="195554.80049999995"/>
    <n v="6"/>
    <n v="8360"/>
    <n v="1515390.6499999997"/>
    <m/>
  </r>
  <r>
    <d v="2022-06-02T00:00:00"/>
    <x v="1"/>
    <x v="3"/>
    <s v="INV00000278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656"/>
    <n v="1321491.8494999998"/>
    <x v="1"/>
    <n v="108.00000000000026"/>
    <n v="195662.80049999995"/>
    <n v="6"/>
    <n v="1764.0000000000002"/>
    <n v="1517154.6499999997"/>
    <m/>
  </r>
  <r>
    <d v="2022-06-02T00:00:00"/>
    <x v="1"/>
    <x v="3"/>
    <s v="INV00000278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864"/>
    <n v="1322355.8494999998"/>
    <x v="3"/>
    <n v="188.99999999999994"/>
    <n v="195851.80049999995"/>
    <n v="6"/>
    <n v="1053"/>
    <n v="1518207.6499999997"/>
    <m/>
  </r>
  <r>
    <d v="2022-06-02T00:00:00"/>
    <x v="1"/>
    <x v="3"/>
    <s v="INV00000278"/>
    <s v="C00000020"/>
    <x v="20"/>
    <x v="136"/>
    <x v="73"/>
    <n v="25"/>
    <m/>
    <n v="32.5"/>
    <x v="67"/>
    <n v="0.92307692307692302"/>
    <n v="1.2"/>
    <n v="30"/>
    <m/>
    <m/>
    <m/>
    <m/>
    <m/>
    <m/>
    <m/>
    <n v="130"/>
    <n v="1322485.8494999998"/>
    <x v="5"/>
    <n v="120"/>
    <n v="195971.80049999995"/>
    <n v="6"/>
    <n v="250"/>
    <n v="1518457.6499999997"/>
    <m/>
  </r>
  <r>
    <d v="2022-06-02T00:00:00"/>
    <x v="1"/>
    <x v="3"/>
    <s v="INV00000278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323135.8494999998"/>
    <x v="0"/>
    <n v="350"/>
    <n v="196321.80049999995"/>
    <n v="6"/>
    <n v="1000"/>
    <n v="1519457.6499999997"/>
    <m/>
  </r>
  <r>
    <d v="2022-06-03T00:00:00"/>
    <x v="1"/>
    <x v="3"/>
    <s v="INV00000279"/>
    <s v="C00000022"/>
    <x v="24"/>
    <x v="43"/>
    <x v="93"/>
    <n v="220"/>
    <m/>
    <n v="1870"/>
    <x v="78"/>
    <n v="0.12941176470588231"/>
    <n v="1.0999999999999996"/>
    <n v="241.99999999999991"/>
    <m/>
    <m/>
    <m/>
    <m/>
    <m/>
    <m/>
    <m/>
    <n v="1870"/>
    <n v="1325005.8494999998"/>
    <x v="0"/>
    <n v="241.99999999999991"/>
    <n v="196563.80049999995"/>
    <n v="6"/>
    <n v="2112"/>
    <n v="1521569.6499999997"/>
    <m/>
  </r>
  <r>
    <d v="2022-06-04T00:00:00"/>
    <x v="1"/>
    <x v="3"/>
    <s v="INV00000280"/>
    <s v="C00000020"/>
    <x v="20"/>
    <x v="122"/>
    <x v="100"/>
    <n v="220"/>
    <m/>
    <n v="2023.9999999999998"/>
    <x v="76"/>
    <n v="3.2608695652173995E-2"/>
    <n v="0.30000000000000071"/>
    <n v="66.000000000000156"/>
    <m/>
    <m/>
    <m/>
    <m/>
    <m/>
    <m/>
    <m/>
    <n v="4047.9999999999995"/>
    <n v="1329053.8494999998"/>
    <x v="2"/>
    <n v="132.00000000000031"/>
    <n v="196695.80049999995"/>
    <n v="6"/>
    <n v="4180"/>
    <n v="1525749.6499999997"/>
    <m/>
  </r>
  <r>
    <d v="2022-06-04T00:00:00"/>
    <x v="1"/>
    <x v="3"/>
    <s v="INV00000280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760"/>
    <n v="1331813.8494999998"/>
    <x v="7"/>
    <n v="180.00000000000043"/>
    <n v="196875.80049999995"/>
    <n v="6"/>
    <n v="2940.0000000000005"/>
    <n v="1528689.6499999997"/>
    <m/>
  </r>
  <r>
    <d v="2022-06-04T00:00:00"/>
    <x v="1"/>
    <x v="3"/>
    <s v="INV00000280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1440"/>
    <n v="1333253.8494999998"/>
    <x v="6"/>
    <n v="314.99999999999989"/>
    <n v="197190.80049999995"/>
    <n v="6"/>
    <n v="1755"/>
    <n v="1530444.6499999997"/>
    <m/>
  </r>
  <r>
    <d v="2022-06-04T00:00:00"/>
    <x v="1"/>
    <x v="3"/>
    <s v="INV00000280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333318.8494999998"/>
    <x v="2"/>
    <n v="60"/>
    <n v="197250.80049999995"/>
    <n v="6"/>
    <n v="125"/>
    <n v="1530569.6499999997"/>
    <m/>
  </r>
  <r>
    <d v="2022-06-07T00:00:00"/>
    <x v="1"/>
    <x v="3"/>
    <s v="INV00000281"/>
    <s v="C00000001"/>
    <x v="0"/>
    <x v="122"/>
    <x v="14"/>
    <n v="220"/>
    <m/>
    <n v="1848"/>
    <x v="77"/>
    <n v="0.11904761904761904"/>
    <n v="1"/>
    <n v="220"/>
    <m/>
    <m/>
    <m/>
    <m/>
    <m/>
    <m/>
    <m/>
    <n v="1848"/>
    <n v="1335166.8494999998"/>
    <x v="0"/>
    <n v="220"/>
    <n v="197470.80049999995"/>
    <n v="6"/>
    <n v="2068"/>
    <n v="1532637.6499999997"/>
    <m/>
  </r>
  <r>
    <d v="2022-06-07T00:00:00"/>
    <x v="1"/>
    <x v="3"/>
    <s v="INV00000281"/>
    <s v="C00000001"/>
    <x v="0"/>
    <x v="139"/>
    <x v="92"/>
    <n v="40"/>
    <m/>
    <n v="258"/>
    <x v="26"/>
    <n v="0.11627906976744186"/>
    <n v="0.75"/>
    <n v="30"/>
    <m/>
    <m/>
    <m/>
    <m/>
    <m/>
    <m/>
    <m/>
    <n v="258"/>
    <n v="1335424.8494999998"/>
    <x v="0"/>
    <n v="30"/>
    <n v="197500.80049999995"/>
    <n v="6"/>
    <n v="288"/>
    <n v="1532925.6499999997"/>
    <m/>
  </r>
  <r>
    <d v="2022-06-09T00:00:00"/>
    <x v="1"/>
    <x v="3"/>
    <s v="INV00000282"/>
    <s v="C00000010"/>
    <x v="9"/>
    <x v="125"/>
    <x v="14"/>
    <n v="220"/>
    <m/>
    <n v="1848"/>
    <x v="73"/>
    <n v="7.1428571428571383E-2"/>
    <n v="0.59999999999999964"/>
    <n v="131.99999999999991"/>
    <m/>
    <m/>
    <m/>
    <m/>
    <m/>
    <m/>
    <m/>
    <n v="7392"/>
    <n v="1342816.8494999998"/>
    <x v="5"/>
    <n v="527.99999999999966"/>
    <n v="198028.80049999995"/>
    <n v="6"/>
    <n v="7920"/>
    <n v="1540845.6499999997"/>
    <m/>
  </r>
  <r>
    <d v="2022-06-09T00:00:00"/>
    <x v="1"/>
    <x v="3"/>
    <s v="INV00000282"/>
    <s v="C00000010"/>
    <x v="9"/>
    <x v="125"/>
    <x v="93"/>
    <n v="220"/>
    <m/>
    <n v="1870"/>
    <x v="73"/>
    <n v="5.8823529411764705E-2"/>
    <n v="0.5"/>
    <n v="110"/>
    <m/>
    <m/>
    <m/>
    <m/>
    <m/>
    <m/>
    <m/>
    <n v="1870"/>
    <n v="1344686.8494999998"/>
    <x v="0"/>
    <n v="110"/>
    <n v="198138.80049999995"/>
    <n v="6"/>
    <n v="1980"/>
    <n v="1542825.6499999997"/>
    <m/>
  </r>
  <r>
    <d v="2022-06-09T00:00:00"/>
    <x v="1"/>
    <x v="3"/>
    <s v="INV00000282"/>
    <s v="C00000010"/>
    <x v="9"/>
    <x v="104"/>
    <x v="100"/>
    <n v="30"/>
    <m/>
    <n v="276"/>
    <x v="76"/>
    <n v="3.2608695652173995E-2"/>
    <n v="0.30000000000000071"/>
    <n v="9.0000000000000213"/>
    <m/>
    <m/>
    <m/>
    <m/>
    <m/>
    <m/>
    <m/>
    <n v="1380"/>
    <n v="1346066.8494999998"/>
    <x v="6"/>
    <n v="45.000000000000107"/>
    <n v="198183.80049999995"/>
    <n v="6"/>
    <n v="1425"/>
    <n v="1544250.6499999997"/>
    <m/>
  </r>
  <r>
    <d v="2022-06-09T00:00:00"/>
    <x v="1"/>
    <x v="3"/>
    <s v="INV00000282"/>
    <s v="C00000010"/>
    <x v="9"/>
    <x v="136"/>
    <x v="73"/>
    <n v="25"/>
    <m/>
    <n v="32.5"/>
    <x v="19"/>
    <n v="0.6923076923076924"/>
    <n v="0.90000000000000013"/>
    <n v="22.500000000000004"/>
    <m/>
    <m/>
    <m/>
    <m/>
    <m/>
    <m/>
    <m/>
    <n v="325"/>
    <n v="1346391.8494999998"/>
    <x v="7"/>
    <n v="225.00000000000003"/>
    <n v="198408.80049999995"/>
    <n v="6"/>
    <n v="550"/>
    <n v="1544800.6499999997"/>
    <m/>
  </r>
  <r>
    <d v="2022-06-09T00:00:00"/>
    <x v="1"/>
    <x v="3"/>
    <s v="INV00000282"/>
    <s v="C00000010"/>
    <x v="9"/>
    <x v="4"/>
    <x v="101"/>
    <n v="5"/>
    <m/>
    <n v="95"/>
    <x v="87"/>
    <n v="0.10526315789473684"/>
    <n v="2"/>
    <n v="10"/>
    <m/>
    <m/>
    <m/>
    <m/>
    <m/>
    <m/>
    <m/>
    <n v="380"/>
    <n v="1346771.8494999998"/>
    <x v="5"/>
    <n v="40"/>
    <n v="198448.80049999995"/>
    <n v="6"/>
    <n v="420"/>
    <n v="1545220.6499999997"/>
    <m/>
  </r>
  <r>
    <d v="2022-06-09T00:00:00"/>
    <x v="1"/>
    <x v="3"/>
    <s v="INV00000282"/>
    <s v="C00000010"/>
    <x v="9"/>
    <x v="58"/>
    <x v="105"/>
    <n v="1"/>
    <m/>
    <n v="370"/>
    <x v="98"/>
    <n v="6.7567567567567571E-2"/>
    <n v="25"/>
    <n v="25"/>
    <m/>
    <m/>
    <m/>
    <m/>
    <m/>
    <m/>
    <m/>
    <n v="370"/>
    <n v="1347141.8494999998"/>
    <x v="0"/>
    <n v="25"/>
    <n v="198473.80049999995"/>
    <n v="6"/>
    <n v="395"/>
    <n v="1545615.6499999997"/>
    <m/>
  </r>
  <r>
    <d v="2022-06-09T00:00:00"/>
    <x v="1"/>
    <x v="3"/>
    <s v="INV00000283"/>
    <s v="C00000022"/>
    <x v="24"/>
    <x v="43"/>
    <x v="93"/>
    <n v="220"/>
    <m/>
    <n v="1870"/>
    <x v="78"/>
    <n v="0.12941176470588231"/>
    <n v="1.0999999999999996"/>
    <n v="241.99999999999991"/>
    <m/>
    <m/>
    <m/>
    <m/>
    <m/>
    <m/>
    <m/>
    <n v="1870"/>
    <n v="1349011.8494999998"/>
    <x v="0"/>
    <n v="241.99999999999991"/>
    <n v="198715.80049999995"/>
    <n v="6"/>
    <n v="2112"/>
    <n v="1547727.6499999997"/>
    <m/>
  </r>
  <r>
    <d v="2022-06-10T00:00:00"/>
    <x v="1"/>
    <x v="3"/>
    <s v="INV00000284"/>
    <s v="C00000021"/>
    <x v="23"/>
    <x v="122"/>
    <x v="14"/>
    <n v="220"/>
    <m/>
    <n v="1848"/>
    <x v="77"/>
    <n v="0.11904761904761904"/>
    <n v="1"/>
    <n v="220"/>
    <m/>
    <m/>
    <m/>
    <m/>
    <m/>
    <m/>
    <m/>
    <n v="1848"/>
    <n v="1350859.8494999998"/>
    <x v="0"/>
    <n v="220"/>
    <n v="198935.80049999995"/>
    <n v="6"/>
    <n v="2068"/>
    <n v="1549795.6499999997"/>
    <m/>
  </r>
  <r>
    <d v="2022-06-10T00:00:00"/>
    <x v="1"/>
    <x v="3"/>
    <s v="INV00000284"/>
    <s v="C00000021"/>
    <x v="23"/>
    <x v="104"/>
    <x v="100"/>
    <n v="30"/>
    <m/>
    <n v="276"/>
    <x v="84"/>
    <n v="6.5217391304347991E-2"/>
    <n v="0.60000000000000142"/>
    <n v="18.000000000000043"/>
    <m/>
    <m/>
    <m/>
    <m/>
    <m/>
    <m/>
    <m/>
    <n v="552"/>
    <n v="1351411.8494999998"/>
    <x v="2"/>
    <n v="36.000000000000085"/>
    <n v="198971.80049999995"/>
    <n v="6"/>
    <n v="588.00000000000011"/>
    <n v="1550383.6499999997"/>
    <m/>
  </r>
  <r>
    <d v="2022-06-10T00:00:00"/>
    <x v="1"/>
    <x v="3"/>
    <s v="INV00000284"/>
    <s v="C00000021"/>
    <x v="23"/>
    <x v="110"/>
    <x v="96"/>
    <n v="5"/>
    <m/>
    <n v="55"/>
    <x v="12"/>
    <n v="0.63636363636363635"/>
    <n v="7"/>
    <n v="35"/>
    <m/>
    <m/>
    <m/>
    <m/>
    <m/>
    <m/>
    <m/>
    <n v="55"/>
    <n v="1351466.8494999998"/>
    <x v="0"/>
    <n v="35"/>
    <n v="199006.80049999995"/>
    <n v="6"/>
    <n v="90"/>
    <n v="1550473.6499999997"/>
    <m/>
  </r>
  <r>
    <d v="2022-06-11T00:00:00"/>
    <x v="1"/>
    <x v="3"/>
    <s v="INV00000285"/>
    <s v="C00000020"/>
    <x v="20"/>
    <x v="122"/>
    <x v="14"/>
    <n v="220"/>
    <m/>
    <n v="1848"/>
    <x v="76"/>
    <n v="0.1309523809523809"/>
    <n v="1.0999999999999996"/>
    <n v="241.99999999999991"/>
    <m/>
    <m/>
    <m/>
    <m/>
    <m/>
    <m/>
    <m/>
    <n v="3696"/>
    <n v="1355162.8494999998"/>
    <x v="2"/>
    <n v="483.99999999999983"/>
    <n v="199490.80049999995"/>
    <n v="6"/>
    <n v="4180"/>
    <n v="1554653.6499999997"/>
    <m/>
  </r>
  <r>
    <d v="2022-06-11T00:00:00"/>
    <x v="1"/>
    <x v="3"/>
    <s v="INV00000285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76"/>
    <n v="1355438.8494999998"/>
    <x v="0"/>
    <n v="18.000000000000043"/>
    <n v="199508.80049999995"/>
    <n v="6"/>
    <n v="294.00000000000006"/>
    <n v="1554947.6499999997"/>
    <m/>
  </r>
  <r>
    <d v="2022-06-11T00:00:00"/>
    <x v="1"/>
    <x v="3"/>
    <s v="INV00000285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288"/>
    <n v="1355726.8494999998"/>
    <x v="0"/>
    <n v="62.999999999999979"/>
    <n v="199571.80049999995"/>
    <n v="6"/>
    <n v="351"/>
    <n v="1555298.6499999997"/>
    <m/>
  </r>
  <r>
    <d v="2022-06-11T00:00:00"/>
    <x v="1"/>
    <x v="3"/>
    <s v="INV00000285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355791.8494999998"/>
    <x v="2"/>
    <n v="60"/>
    <n v="199631.80049999995"/>
    <n v="6"/>
    <n v="125"/>
    <n v="1555423.6499999997"/>
    <m/>
  </r>
  <r>
    <d v="2022-06-13T00:00:00"/>
    <x v="1"/>
    <x v="3"/>
    <s v="INV00000286"/>
    <s v="C00000023"/>
    <x v="25"/>
    <x v="114"/>
    <x v="14"/>
    <n v="25"/>
    <m/>
    <n v="210"/>
    <x v="93"/>
    <n v="0.66666666666666663"/>
    <n v="5.6"/>
    <n v="140"/>
    <m/>
    <m/>
    <m/>
    <m/>
    <m/>
    <m/>
    <m/>
    <n v="840"/>
    <n v="1356631.8494999998"/>
    <x v="5"/>
    <n v="560"/>
    <n v="200191.80049999995"/>
    <n v="6"/>
    <n v="1400"/>
    <n v="1556823.6499999997"/>
    <m/>
  </r>
  <r>
    <d v="2022-06-13T00:00:00"/>
    <x v="1"/>
    <x v="3"/>
    <s v="INV00000286"/>
    <s v="C00000023"/>
    <x v="25"/>
    <x v="104"/>
    <x v="100"/>
    <n v="30"/>
    <m/>
    <n v="276"/>
    <x v="84"/>
    <n v="6.5217391304347991E-2"/>
    <n v="0.60000000000000142"/>
    <n v="18.000000000000043"/>
    <m/>
    <m/>
    <m/>
    <m/>
    <m/>
    <m/>
    <m/>
    <n v="552"/>
    <n v="1357183.8494999998"/>
    <x v="2"/>
    <n v="36.000000000000085"/>
    <n v="200227.80049999995"/>
    <n v="6"/>
    <n v="588.00000000000011"/>
    <n v="1557411.6499999997"/>
    <m/>
  </r>
  <r>
    <d v="2022-06-13T00:00:00"/>
    <x v="1"/>
    <x v="3"/>
    <s v="INV00000286"/>
    <s v="C00000023"/>
    <x v="25"/>
    <x v="110"/>
    <x v="96"/>
    <n v="5"/>
    <m/>
    <n v="55"/>
    <x v="81"/>
    <n v="0.54545454545454541"/>
    <n v="6"/>
    <n v="30"/>
    <m/>
    <m/>
    <m/>
    <m/>
    <m/>
    <m/>
    <m/>
    <n v="110"/>
    <n v="1357293.8494999998"/>
    <x v="2"/>
    <n v="60"/>
    <n v="200287.80049999995"/>
    <n v="6"/>
    <n v="170"/>
    <n v="1557581.6499999997"/>
    <m/>
  </r>
  <r>
    <d v="2022-06-14T00:00:00"/>
    <x v="1"/>
    <x v="3"/>
    <s v="INV00000287"/>
    <s v="C00000009"/>
    <x v="8"/>
    <x v="124"/>
    <x v="93"/>
    <n v="220"/>
    <m/>
    <n v="1870"/>
    <x v="73"/>
    <n v="5.8823529411764705E-2"/>
    <n v="0.5"/>
    <n v="110"/>
    <m/>
    <m/>
    <m/>
    <m/>
    <m/>
    <m/>
    <m/>
    <n v="3740"/>
    <n v="1361033.8494999998"/>
    <x v="2"/>
    <n v="220"/>
    <n v="200507.80049999995"/>
    <n v="6"/>
    <n v="3960"/>
    <n v="1561541.6499999997"/>
    <m/>
  </r>
  <r>
    <d v="2022-06-14T00:00:00"/>
    <x v="1"/>
    <x v="3"/>
    <s v="INV00000288"/>
    <s v="C00000001"/>
    <x v="0"/>
    <x v="122"/>
    <x v="14"/>
    <n v="220"/>
    <m/>
    <n v="1848"/>
    <x v="77"/>
    <n v="0.11904761904761904"/>
    <n v="1"/>
    <n v="220"/>
    <m/>
    <m/>
    <m/>
    <m/>
    <m/>
    <m/>
    <m/>
    <n v="1848"/>
    <n v="1362881.8494999998"/>
    <x v="0"/>
    <n v="220"/>
    <n v="200727.80049999995"/>
    <n v="6"/>
    <n v="2068"/>
    <n v="1563609.6499999997"/>
    <m/>
  </r>
  <r>
    <d v="2022-06-14T00:00:00"/>
    <x v="1"/>
    <x v="3"/>
    <s v="INV00000288"/>
    <s v="C00000001"/>
    <x v="0"/>
    <x v="104"/>
    <x v="75"/>
    <n v="30"/>
    <m/>
    <n v="273"/>
    <x v="86"/>
    <n v="6.5934065934065894E-2"/>
    <n v="0.59999999999999964"/>
    <n v="17.999999999999989"/>
    <m/>
    <m/>
    <m/>
    <m/>
    <m/>
    <m/>
    <m/>
    <n v="1092"/>
    <n v="1363973.8494999998"/>
    <x v="5"/>
    <n v="71.999999999999957"/>
    <n v="200799.80049999995"/>
    <n v="6"/>
    <n v="1164"/>
    <n v="1564773.6499999997"/>
    <m/>
  </r>
  <r>
    <d v="2022-06-18T00:00:00"/>
    <x v="1"/>
    <x v="3"/>
    <s v="INV00000289"/>
    <s v="C00000020"/>
    <x v="20"/>
    <x v="43"/>
    <x v="93"/>
    <n v="220"/>
    <m/>
    <n v="1870"/>
    <x v="76"/>
    <n v="0.11764705882352941"/>
    <n v="1"/>
    <n v="220"/>
    <m/>
    <m/>
    <m/>
    <m/>
    <m/>
    <m/>
    <m/>
    <n v="1870"/>
    <n v="1365843.8494999998"/>
    <x v="0"/>
    <n v="220"/>
    <n v="201019.80049999995"/>
    <n v="6"/>
    <n v="2090"/>
    <n v="1566863.6499999997"/>
    <m/>
  </r>
  <r>
    <d v="2022-06-18T00:00:00"/>
    <x v="1"/>
    <x v="3"/>
    <s v="INV00000289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546"/>
    <n v="1366389.8494999998"/>
    <x v="2"/>
    <n v="42.000000000000064"/>
    <n v="201061.80049999995"/>
    <n v="6"/>
    <n v="588.00000000000011"/>
    <n v="1567451.6499999997"/>
    <m/>
  </r>
  <r>
    <d v="2022-06-18T00:00:00"/>
    <x v="1"/>
    <x v="3"/>
    <s v="INV00000289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288"/>
    <n v="1366677.8494999998"/>
    <x v="0"/>
    <n v="62.999999999999979"/>
    <n v="201124.80049999995"/>
    <n v="6"/>
    <n v="351"/>
    <n v="1567802.6499999997"/>
    <m/>
  </r>
  <r>
    <d v="2022-06-18T00:00:00"/>
    <x v="1"/>
    <x v="3"/>
    <s v="INV00000289"/>
    <s v="C00000020"/>
    <x v="20"/>
    <x v="136"/>
    <x v="73"/>
    <n v="25"/>
    <m/>
    <n v="32.5"/>
    <x v="67"/>
    <n v="0.92307692307692302"/>
    <n v="1.2"/>
    <n v="30"/>
    <m/>
    <m/>
    <m/>
    <m/>
    <m/>
    <m/>
    <m/>
    <n v="32.5"/>
    <n v="1366710.3494999998"/>
    <x v="0"/>
    <n v="30"/>
    <n v="201154.80049999995"/>
    <n v="6"/>
    <n v="62.5"/>
    <n v="1567865.1499999997"/>
    <m/>
  </r>
  <r>
    <d v="2022-06-18T00:00:00"/>
    <x v="1"/>
    <x v="3"/>
    <s v="INV00000289"/>
    <s v="C00000020"/>
    <x v="20"/>
    <x v="109"/>
    <x v="24"/>
    <n v="25"/>
    <m/>
    <n v="700"/>
    <x v="70"/>
    <n v="0.42857142857142855"/>
    <n v="12"/>
    <n v="300"/>
    <m/>
    <m/>
    <m/>
    <m/>
    <m/>
    <m/>
    <m/>
    <n v="700"/>
    <n v="1367410.3494999998"/>
    <x v="0"/>
    <n v="300"/>
    <n v="201454.80049999995"/>
    <n v="6"/>
    <n v="1000"/>
    <n v="1568865.1499999997"/>
    <m/>
  </r>
  <r>
    <d v="2022-06-18T00:00:00"/>
    <x v="1"/>
    <x v="3"/>
    <s v="INV00000289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367630.3494999998"/>
    <x v="5"/>
    <n v="120"/>
    <n v="201574.80049999995"/>
    <n v="6"/>
    <n v="340"/>
    <n v="1569205.1499999997"/>
    <m/>
  </r>
  <r>
    <d v="2022-06-20T00:00:00"/>
    <x v="1"/>
    <x v="3"/>
    <s v="INV00000290"/>
    <s v="C00000006"/>
    <x v="5"/>
    <x v="124"/>
    <x v="93"/>
    <n v="220"/>
    <m/>
    <n v="1870"/>
    <x v="77"/>
    <n v="0.10588235294117651"/>
    <n v="0.90000000000000036"/>
    <n v="198.00000000000009"/>
    <m/>
    <m/>
    <m/>
    <m/>
    <m/>
    <m/>
    <m/>
    <n v="1870"/>
    <n v="1369500.3494999998"/>
    <x v="0"/>
    <n v="198.00000000000009"/>
    <n v="201772.80049999995"/>
    <n v="6"/>
    <n v="2068"/>
    <n v="1571273.1499999997"/>
    <m/>
  </r>
  <r>
    <d v="2022-06-24T00:00:00"/>
    <x v="1"/>
    <x v="3"/>
    <s v="INV00000291"/>
    <s v="C00000021"/>
    <x v="23"/>
    <x v="122"/>
    <x v="14"/>
    <n v="220"/>
    <m/>
    <n v="1848"/>
    <x v="76"/>
    <n v="0.1309523809523809"/>
    <n v="1.0999999999999996"/>
    <n v="241.99999999999991"/>
    <m/>
    <m/>
    <m/>
    <m/>
    <m/>
    <m/>
    <m/>
    <n v="1848"/>
    <n v="1371348.3494999998"/>
    <x v="0"/>
    <n v="241.99999999999991"/>
    <n v="202014.80049999995"/>
    <n v="6"/>
    <n v="2090"/>
    <n v="1573363.1499999997"/>
    <m/>
  </r>
  <r>
    <d v="2022-06-24T00:00:00"/>
    <x v="1"/>
    <x v="3"/>
    <s v="INV00000291"/>
    <s v="C00000021"/>
    <x v="23"/>
    <x v="104"/>
    <x v="75"/>
    <n v="30"/>
    <m/>
    <n v="273"/>
    <x v="84"/>
    <n v="7.6923076923077038E-2"/>
    <n v="0.70000000000000107"/>
    <n v="21.000000000000032"/>
    <m/>
    <m/>
    <m/>
    <m/>
    <m/>
    <m/>
    <m/>
    <n v="819"/>
    <n v="1372167.3494999998"/>
    <x v="3"/>
    <n v="63.000000000000099"/>
    <n v="202077.80049999995"/>
    <n v="6"/>
    <n v="882.00000000000011"/>
    <n v="1574245.1499999997"/>
    <m/>
  </r>
  <r>
    <d v="2022-06-24T00:00:00"/>
    <x v="1"/>
    <x v="3"/>
    <s v="INV00000291"/>
    <s v="C00000021"/>
    <x v="23"/>
    <x v="110"/>
    <x v="96"/>
    <n v="5"/>
    <m/>
    <n v="55"/>
    <x v="12"/>
    <n v="0.63636363636363635"/>
    <n v="7"/>
    <n v="35"/>
    <m/>
    <m/>
    <m/>
    <m/>
    <m/>
    <m/>
    <m/>
    <n v="55"/>
    <n v="1372222.3494999998"/>
    <x v="0"/>
    <n v="35"/>
    <n v="202112.80049999995"/>
    <n v="6"/>
    <n v="90"/>
    <n v="1574335.1499999997"/>
    <m/>
  </r>
  <r>
    <d v="2022-06-24T00:00:00"/>
    <x v="1"/>
    <x v="3"/>
    <s v="INV00000291"/>
    <s v="C00000021"/>
    <x v="23"/>
    <x v="136"/>
    <x v="73"/>
    <n v="25"/>
    <m/>
    <n v="32.5"/>
    <x v="67"/>
    <n v="0.92307692307692302"/>
    <n v="1.2"/>
    <n v="30"/>
    <m/>
    <m/>
    <m/>
    <m/>
    <m/>
    <m/>
    <m/>
    <n v="162.5"/>
    <n v="1372384.8494999998"/>
    <x v="6"/>
    <n v="150"/>
    <n v="202262.80049999995"/>
    <n v="6"/>
    <n v="312.5"/>
    <n v="1574647.6499999997"/>
    <m/>
  </r>
  <r>
    <d v="2022-06-24T00:00:00"/>
    <x v="1"/>
    <x v="3"/>
    <s v="INV00000292"/>
    <s v="C00000020"/>
    <x v="20"/>
    <x v="43"/>
    <x v="93"/>
    <n v="220"/>
    <m/>
    <n v="1870"/>
    <x v="76"/>
    <n v="0.11764705882352941"/>
    <n v="1"/>
    <n v="220"/>
    <m/>
    <m/>
    <m/>
    <m/>
    <m/>
    <m/>
    <m/>
    <n v="3740"/>
    <n v="1376124.8494999998"/>
    <x v="2"/>
    <n v="440"/>
    <n v="202702.80049999995"/>
    <n v="6"/>
    <n v="4180"/>
    <n v="1578827.6499999997"/>
    <m/>
  </r>
  <r>
    <d v="2022-06-24T00:00:00"/>
    <x v="1"/>
    <x v="3"/>
    <s v="INV00000292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828"/>
    <n v="1376952.8494999998"/>
    <x v="3"/>
    <n v="54.000000000000128"/>
    <n v="202756.80049999995"/>
    <n v="6"/>
    <n v="882.00000000000011"/>
    <n v="1579709.6499999997"/>
    <m/>
  </r>
  <r>
    <d v="2022-06-24T00:00:00"/>
    <x v="1"/>
    <x v="3"/>
    <s v="INV00000292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576"/>
    <n v="1377528.8494999998"/>
    <x v="2"/>
    <n v="125.99999999999996"/>
    <n v="202882.80049999995"/>
    <n v="6"/>
    <n v="702"/>
    <n v="1580411.6499999997"/>
    <m/>
  </r>
  <r>
    <d v="2022-06-24T00:00:00"/>
    <x v="1"/>
    <x v="3"/>
    <s v="INV00000292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377593.8494999998"/>
    <x v="2"/>
    <n v="60"/>
    <n v="202942.80049999995"/>
    <n v="6"/>
    <n v="125"/>
    <n v="1580536.6499999997"/>
    <m/>
  </r>
  <r>
    <d v="2022-06-28T00:00:00"/>
    <x v="1"/>
    <x v="3"/>
    <s v="INV00000293"/>
    <s v="C00000019"/>
    <x v="19"/>
    <x v="124"/>
    <x v="93"/>
    <n v="220"/>
    <m/>
    <n v="1870"/>
    <x v="77"/>
    <n v="0.10588235294117651"/>
    <n v="0.90000000000000036"/>
    <n v="198.00000000000009"/>
    <m/>
    <m/>
    <m/>
    <m/>
    <m/>
    <m/>
    <m/>
    <n v="1870"/>
    <n v="1379463.8494999998"/>
    <x v="0"/>
    <n v="198.00000000000009"/>
    <n v="203140.80049999995"/>
    <n v="6"/>
    <n v="2068"/>
    <n v="1582604.6499999997"/>
    <m/>
  </r>
  <r>
    <d v="2022-06-28T00:00:00"/>
    <x v="1"/>
    <x v="3"/>
    <s v="INV00000293"/>
    <s v="C00000019"/>
    <x v="19"/>
    <x v="124"/>
    <x v="14"/>
    <n v="220"/>
    <m/>
    <n v="1848"/>
    <x v="77"/>
    <n v="0.11904761904761904"/>
    <n v="1"/>
    <n v="220"/>
    <m/>
    <m/>
    <m/>
    <m/>
    <m/>
    <m/>
    <m/>
    <n v="1848"/>
    <n v="1381311.8494999998"/>
    <x v="0"/>
    <n v="220"/>
    <n v="203360.80049999995"/>
    <n v="6"/>
    <n v="2068"/>
    <n v="1584672.6499999997"/>
    <m/>
  </r>
  <r>
    <d v="2022-06-28T00:00:00"/>
    <x v="1"/>
    <x v="3"/>
    <s v="INV00000293"/>
    <s v="C00000019"/>
    <x v="19"/>
    <x v="116"/>
    <x v="75"/>
    <n v="54"/>
    <m/>
    <n v="491.4"/>
    <x v="86"/>
    <n v="6.5934065934065894E-2"/>
    <n v="0.59999999999999964"/>
    <n v="32.399999999999977"/>
    <m/>
    <m/>
    <m/>
    <m/>
    <m/>
    <m/>
    <m/>
    <n v="982.8"/>
    <n v="1382294.6494999998"/>
    <x v="2"/>
    <n v="64.799999999999955"/>
    <n v="203425.60049999994"/>
    <n v="6"/>
    <n v="1047.5999999999999"/>
    <n v="1585720.2499999998"/>
    <m/>
  </r>
  <r>
    <d v="2022-06-28T00:00:00"/>
    <x v="1"/>
    <x v="3"/>
    <s v="INV00000293"/>
    <s v="C00000019"/>
    <x v="19"/>
    <x v="4"/>
    <x v="101"/>
    <n v="5"/>
    <m/>
    <n v="95"/>
    <x v="87"/>
    <n v="0.10526315789473684"/>
    <n v="2"/>
    <n v="10"/>
    <m/>
    <m/>
    <m/>
    <m/>
    <m/>
    <m/>
    <m/>
    <n v="190"/>
    <n v="1382484.6494999998"/>
    <x v="2"/>
    <n v="20"/>
    <n v="203445.60049999994"/>
    <n v="6"/>
    <n v="210"/>
    <n v="1585930.2499999998"/>
    <m/>
  </r>
  <r>
    <d v="2022-06-28T00:00:00"/>
    <x v="1"/>
    <x v="3"/>
    <s v="INV00000293"/>
    <s v="C00000019"/>
    <x v="19"/>
    <x v="46"/>
    <x v="86"/>
    <n v="1"/>
    <m/>
    <n v="320"/>
    <x v="85"/>
    <n v="0.21875"/>
    <n v="70"/>
    <n v="70"/>
    <m/>
    <m/>
    <m/>
    <m/>
    <m/>
    <m/>
    <m/>
    <n v="320"/>
    <n v="1382804.6494999998"/>
    <x v="0"/>
    <n v="70"/>
    <n v="203515.60049999994"/>
    <n v="6"/>
    <n v="390"/>
    <n v="1586320.2499999998"/>
    <m/>
  </r>
  <r>
    <d v="2022-06-28T00:00:00"/>
    <x v="1"/>
    <x v="3"/>
    <s v="INV00000293"/>
    <s v="C00000019"/>
    <x v="19"/>
    <x v="135"/>
    <x v="91"/>
    <n v="10"/>
    <m/>
    <n v="370"/>
    <x v="75"/>
    <n v="0.1891891891891892"/>
    <n v="7"/>
    <n v="70"/>
    <m/>
    <m/>
    <m/>
    <m/>
    <m/>
    <m/>
    <m/>
    <n v="370"/>
    <n v="1383174.6494999998"/>
    <x v="0"/>
    <n v="70"/>
    <n v="203585.60049999994"/>
    <n v="6"/>
    <n v="440"/>
    <n v="1586760.2499999998"/>
    <m/>
  </r>
  <r>
    <d v="2022-06-29T00:00:00"/>
    <x v="1"/>
    <x v="3"/>
    <s v="INV00000294"/>
    <s v="C00000010"/>
    <x v="9"/>
    <x v="125"/>
    <x v="14"/>
    <n v="220"/>
    <m/>
    <n v="1848"/>
    <x v="73"/>
    <n v="7.1428571428571383E-2"/>
    <n v="0.59999999999999964"/>
    <n v="131.99999999999991"/>
    <m/>
    <m/>
    <m/>
    <m/>
    <m/>
    <m/>
    <m/>
    <n v="12936"/>
    <n v="1396110.6494999998"/>
    <x v="9"/>
    <n v="923.99999999999943"/>
    <n v="204509.60049999994"/>
    <n v="6"/>
    <n v="13860"/>
    <n v="1600620.2499999998"/>
    <m/>
  </r>
  <r>
    <d v="2022-06-29T00:00:00"/>
    <x v="1"/>
    <x v="3"/>
    <s v="INV00000294"/>
    <s v="C00000010"/>
    <x v="9"/>
    <x v="104"/>
    <x v="75"/>
    <n v="30"/>
    <m/>
    <n v="273"/>
    <x v="76"/>
    <n v="4.3956043956043994E-2"/>
    <n v="0.40000000000000036"/>
    <n v="12.000000000000011"/>
    <m/>
    <m/>
    <m/>
    <m/>
    <m/>
    <m/>
    <m/>
    <n v="2184"/>
    <n v="1398294.6494999998"/>
    <x v="8"/>
    <n v="96.000000000000085"/>
    <n v="204605.60049999994"/>
    <n v="6"/>
    <n v="2280"/>
    <n v="1602900.2499999998"/>
    <m/>
  </r>
  <r>
    <d v="2022-06-29T00:00:00"/>
    <x v="1"/>
    <x v="3"/>
    <s v="INV00000294"/>
    <s v="C00000010"/>
    <x v="9"/>
    <x v="104"/>
    <x v="5"/>
    <n v="30"/>
    <m/>
    <n v="270"/>
    <x v="76"/>
    <n v="5.5555555555555552E-2"/>
    <n v="0.5"/>
    <n v="15"/>
    <m/>
    <m/>
    <m/>
    <m/>
    <m/>
    <m/>
    <m/>
    <n v="540"/>
    <n v="1398834.6494999998"/>
    <x v="2"/>
    <n v="30"/>
    <n v="204635.60049999994"/>
    <n v="6"/>
    <n v="570"/>
    <n v="1603470.2499999998"/>
    <m/>
  </r>
  <r>
    <d v="2022-06-29T00:00:00"/>
    <x v="1"/>
    <x v="3"/>
    <s v="INV00000294"/>
    <s v="C00000010"/>
    <x v="9"/>
    <x v="136"/>
    <x v="73"/>
    <n v="25"/>
    <m/>
    <n v="32.5"/>
    <x v="19"/>
    <n v="0.6923076923076924"/>
    <n v="0.90000000000000013"/>
    <n v="22.500000000000004"/>
    <m/>
    <m/>
    <m/>
    <m/>
    <m/>
    <m/>
    <m/>
    <n v="325"/>
    <n v="1399159.6494999998"/>
    <x v="7"/>
    <n v="225.00000000000003"/>
    <n v="204860.60049999994"/>
    <n v="6"/>
    <n v="550"/>
    <n v="1604020.2499999998"/>
    <m/>
  </r>
  <r>
    <d v="2022-06-29T00:00:00"/>
    <x v="1"/>
    <x v="3"/>
    <s v="INV00000294"/>
    <s v="C00000010"/>
    <x v="9"/>
    <x v="4"/>
    <x v="101"/>
    <n v="5"/>
    <m/>
    <n v="95"/>
    <x v="87"/>
    <n v="0.10526315789473684"/>
    <n v="2"/>
    <n v="10"/>
    <m/>
    <m/>
    <m/>
    <m/>
    <m/>
    <m/>
    <m/>
    <n v="380"/>
    <n v="1399539.6494999998"/>
    <x v="5"/>
    <n v="40"/>
    <n v="204900.60049999994"/>
    <n v="6"/>
    <n v="420"/>
    <n v="1604440.2499999998"/>
    <m/>
  </r>
  <r>
    <d v="2022-06-29T00:00:00"/>
    <x v="1"/>
    <x v="3"/>
    <s v="INV00000294"/>
    <s v="C00000010"/>
    <x v="9"/>
    <x v="58"/>
    <x v="105"/>
    <n v="1"/>
    <m/>
    <n v="370"/>
    <x v="98"/>
    <n v="6.7567567567567571E-2"/>
    <n v="25"/>
    <n v="25"/>
    <m/>
    <m/>
    <m/>
    <m/>
    <m/>
    <m/>
    <m/>
    <n v="370"/>
    <n v="1399909.6494999998"/>
    <x v="0"/>
    <n v="25"/>
    <n v="204925.60049999994"/>
    <n v="6"/>
    <n v="395"/>
    <n v="1604835.2499999998"/>
    <m/>
  </r>
  <r>
    <d v="2022-06-29T00:00:00"/>
    <x v="1"/>
    <x v="3"/>
    <s v="INV00000294"/>
    <s v="C00000010"/>
    <x v="9"/>
    <x v="135"/>
    <x v="91"/>
    <n v="10"/>
    <m/>
    <n v="370"/>
    <x v="75"/>
    <n v="0.1891891891891892"/>
    <n v="7"/>
    <n v="70"/>
    <m/>
    <m/>
    <m/>
    <m/>
    <m/>
    <m/>
    <m/>
    <n v="370"/>
    <n v="1400279.6494999998"/>
    <x v="0"/>
    <n v="70"/>
    <n v="204995.60049999994"/>
    <n v="6"/>
    <n v="440"/>
    <n v="1605275.2499999998"/>
    <m/>
  </r>
  <r>
    <d v="2022-07-01T00:00:00"/>
    <x v="2"/>
    <x v="3"/>
    <s v="INV00000295"/>
    <s v="C00000009"/>
    <x v="8"/>
    <x v="116"/>
    <x v="75"/>
    <n v="54"/>
    <m/>
    <n v="491.4"/>
    <x v="76"/>
    <n v="4.3956043956043994E-2"/>
    <n v="0.40000000000000036"/>
    <n v="21.600000000000019"/>
    <m/>
    <m/>
    <m/>
    <m/>
    <m/>
    <m/>
    <m/>
    <n v="1474.1999999999998"/>
    <n v="1401753.8494999998"/>
    <x v="3"/>
    <n v="64.800000000000054"/>
    <n v="205060.40049999993"/>
    <n v="7"/>
    <n v="1538.9999999999998"/>
    <n v="1606814.2499999998"/>
    <m/>
  </r>
  <r>
    <d v="2022-07-12T00:00:00"/>
    <x v="2"/>
    <x v="3"/>
    <s v="INV00000296"/>
    <s v="C00000019"/>
    <x v="19"/>
    <x v="124"/>
    <x v="14"/>
    <n v="220"/>
    <m/>
    <n v="1848"/>
    <x v="77"/>
    <n v="0.11904761904761904"/>
    <n v="1"/>
    <n v="220"/>
    <m/>
    <m/>
    <m/>
    <m/>
    <m/>
    <m/>
    <m/>
    <n v="3696"/>
    <n v="1405449.8494999998"/>
    <x v="2"/>
    <n v="440"/>
    <n v="205500.40049999993"/>
    <n v="7"/>
    <n v="4136"/>
    <n v="1610950.2499999998"/>
    <m/>
  </r>
  <r>
    <d v="2022-07-12T00:00:00"/>
    <x v="2"/>
    <x v="3"/>
    <s v="INV00000296"/>
    <s v="C00000019"/>
    <x v="19"/>
    <x v="116"/>
    <x v="14"/>
    <n v="54"/>
    <m/>
    <n v="453.6"/>
    <x v="86"/>
    <n v="0.15476190476190463"/>
    <n v="1.2999999999999989"/>
    <n v="70.199999999999946"/>
    <m/>
    <m/>
    <m/>
    <m/>
    <m/>
    <m/>
    <m/>
    <n v="907.2"/>
    <n v="1406357.0494999997"/>
    <x v="2"/>
    <n v="140.39999999999989"/>
    <n v="205640.80049999992"/>
    <n v="7"/>
    <n v="1047.5999999999999"/>
    <n v="1611997.8499999996"/>
    <m/>
  </r>
  <r>
    <d v="2022-07-14T00:00:00"/>
    <x v="2"/>
    <x v="3"/>
    <s v="INV00000297"/>
    <s v="C00000020"/>
    <x v="20"/>
    <x v="122"/>
    <x v="14"/>
    <n v="220"/>
    <m/>
    <n v="1848"/>
    <x v="77"/>
    <n v="0.11904761904761904"/>
    <n v="1"/>
    <n v="220"/>
    <m/>
    <m/>
    <m/>
    <m/>
    <m/>
    <m/>
    <m/>
    <n v="7392"/>
    <n v="1413749.0494999997"/>
    <x v="5"/>
    <n v="880"/>
    <n v="206520.80049999992"/>
    <n v="7"/>
    <n v="8272"/>
    <n v="1620269.8499999996"/>
    <m/>
  </r>
  <r>
    <d v="2022-07-14T00:00:00"/>
    <x v="2"/>
    <x v="3"/>
    <s v="INV00000297"/>
    <s v="C00000020"/>
    <x v="20"/>
    <x v="104"/>
    <x v="5"/>
    <n v="30"/>
    <m/>
    <n v="270"/>
    <x v="84"/>
    <n v="8.8888888888888962E-2"/>
    <n v="0.80000000000000071"/>
    <n v="24.000000000000021"/>
    <m/>
    <m/>
    <m/>
    <m/>
    <m/>
    <m/>
    <m/>
    <n v="2430"/>
    <n v="1416179.0494999997"/>
    <x v="4"/>
    <n v="216.0000000000002"/>
    <n v="206736.80049999992"/>
    <n v="7"/>
    <n v="2646"/>
    <n v="1622915.8499999996"/>
    <m/>
  </r>
  <r>
    <d v="2022-07-14T00:00:00"/>
    <x v="2"/>
    <x v="3"/>
    <s v="INV00000297"/>
    <s v="C00000020"/>
    <x v="20"/>
    <x v="137"/>
    <x v="39"/>
    <n v="45"/>
    <m/>
    <n v="288"/>
    <x v="34"/>
    <n v="0.17187499999999994"/>
    <n v="1.0999999999999996"/>
    <n v="49.499999999999986"/>
    <m/>
    <m/>
    <m/>
    <m/>
    <m/>
    <m/>
    <m/>
    <n v="1440"/>
    <n v="1417619.0494999997"/>
    <x v="6"/>
    <n v="247.49999999999994"/>
    <n v="206984.30049999992"/>
    <n v="7"/>
    <n v="1687.5"/>
    <n v="1624603.3499999996"/>
    <m/>
  </r>
  <r>
    <d v="2022-07-14T00:00:00"/>
    <x v="2"/>
    <x v="3"/>
    <s v="INV00000297"/>
    <s v="C00000020"/>
    <x v="20"/>
    <x v="136"/>
    <x v="73"/>
    <n v="25"/>
    <m/>
    <n v="32.5"/>
    <x v="67"/>
    <n v="0.92307692307692302"/>
    <n v="1.2"/>
    <n v="30"/>
    <m/>
    <m/>
    <m/>
    <m/>
    <m/>
    <m/>
    <m/>
    <n v="130"/>
    <n v="1417749.0494999997"/>
    <x v="5"/>
    <n v="120"/>
    <n v="207104.30049999992"/>
    <n v="7"/>
    <n v="250"/>
    <n v="1624853.3499999996"/>
    <m/>
  </r>
  <r>
    <d v="2022-07-14T00:00:00"/>
    <x v="2"/>
    <x v="3"/>
    <s v="INV00000298"/>
    <s v="C00000027"/>
    <x v="30"/>
    <x v="122"/>
    <x v="14"/>
    <n v="220"/>
    <m/>
    <n v="1848"/>
    <x v="99"/>
    <n v="8.3333333333333245E-2"/>
    <n v="0.69999999999999929"/>
    <n v="153.99999999999983"/>
    <m/>
    <m/>
    <m/>
    <m/>
    <m/>
    <m/>
    <m/>
    <n v="3696"/>
    <n v="1421445.0494999997"/>
    <x v="2"/>
    <n v="307.99999999999966"/>
    <n v="207412.30049999992"/>
    <n v="7"/>
    <n v="4003.9999999999995"/>
    <n v="1628857.3499999996"/>
    <m/>
  </r>
  <r>
    <d v="2022-07-14T00:00:00"/>
    <x v="2"/>
    <x v="3"/>
    <s v="INV00000298"/>
    <s v="C00000027"/>
    <x v="30"/>
    <x v="116"/>
    <x v="75"/>
    <n v="54"/>
    <m/>
    <n v="491.4"/>
    <x v="77"/>
    <n v="3.2967032967033044E-2"/>
    <n v="0.30000000000000071"/>
    <n v="16.200000000000038"/>
    <m/>
    <m/>
    <m/>
    <m/>
    <m/>
    <m/>
    <m/>
    <n v="982.8"/>
    <n v="1422427.8494999998"/>
    <x v="2"/>
    <n v="32.400000000000077"/>
    <n v="207444.70049999992"/>
    <n v="7"/>
    <n v="1015.2"/>
    <n v="1629872.5499999998"/>
    <m/>
  </r>
  <r>
    <d v="2022-07-14T00:00:00"/>
    <x v="2"/>
    <x v="3"/>
    <s v="INV00000298"/>
    <s v="C00000027"/>
    <x v="30"/>
    <x v="137"/>
    <x v="39"/>
    <n v="45"/>
    <m/>
    <n v="288"/>
    <x v="27"/>
    <n v="9.3749999999999944E-2"/>
    <n v="0.59999999999999964"/>
    <n v="26.999999999999986"/>
    <m/>
    <m/>
    <m/>
    <m/>
    <m/>
    <m/>
    <m/>
    <n v="864"/>
    <n v="1423291.8494999998"/>
    <x v="3"/>
    <n v="80.999999999999957"/>
    <n v="207525.70049999992"/>
    <n v="7"/>
    <n v="945"/>
    <n v="1630817.5499999998"/>
    <m/>
  </r>
  <r>
    <d v="2022-07-14T00:00:00"/>
    <x v="2"/>
    <x v="3"/>
    <s v="INV00000298"/>
    <s v="C00000027"/>
    <x v="30"/>
    <x v="140"/>
    <x v="11"/>
    <n v="5"/>
    <m/>
    <n v="115"/>
    <x v="80"/>
    <n v="0.39130434782608697"/>
    <n v="9"/>
    <n v="45"/>
    <m/>
    <m/>
    <m/>
    <m/>
    <m/>
    <m/>
    <m/>
    <n v="230"/>
    <n v="1423521.8494999998"/>
    <x v="2"/>
    <n v="90"/>
    <n v="207615.70049999992"/>
    <n v="7"/>
    <n v="320"/>
    <n v="1631137.5499999998"/>
    <m/>
  </r>
  <r>
    <d v="2022-07-14T00:00:00"/>
    <x v="2"/>
    <x v="3"/>
    <s v="INV00000298"/>
    <s v="C00000027"/>
    <x v="30"/>
    <x v="110"/>
    <x v="96"/>
    <n v="5"/>
    <m/>
    <n v="55"/>
    <x v="12"/>
    <n v="0.63636363636363635"/>
    <n v="7"/>
    <n v="35"/>
    <m/>
    <m/>
    <m/>
    <m/>
    <m/>
    <m/>
    <m/>
    <n v="55"/>
    <n v="1423576.8494999998"/>
    <x v="0"/>
    <n v="35"/>
    <n v="207650.70049999992"/>
    <n v="7"/>
    <n v="90"/>
    <n v="1631227.5499999998"/>
    <m/>
  </r>
  <r>
    <d v="2022-07-14T00:00:00"/>
    <x v="2"/>
    <x v="3"/>
    <s v="INV00000298"/>
    <s v="C00000027"/>
    <x v="30"/>
    <x v="141"/>
    <x v="106"/>
    <n v="1"/>
    <m/>
    <n v="480"/>
    <x v="100"/>
    <n v="4.1666666666666664E-2"/>
    <n v="20"/>
    <n v="20"/>
    <m/>
    <m/>
    <m/>
    <m/>
    <m/>
    <m/>
    <m/>
    <n v="480"/>
    <n v="1424056.8494999998"/>
    <x v="0"/>
    <n v="20"/>
    <n v="207670.70049999992"/>
    <n v="7"/>
    <n v="500"/>
    <n v="1631727.5499999998"/>
    <m/>
  </r>
  <r>
    <d v="2022-07-14T00:00:00"/>
    <x v="2"/>
    <x v="3"/>
    <s v="INV00000298"/>
    <s v="C00000027"/>
    <x v="30"/>
    <x v="142"/>
    <x v="40"/>
    <n v="5"/>
    <m/>
    <n v="80"/>
    <x v="101"/>
    <n v="1.125"/>
    <n v="18"/>
    <n v="90"/>
    <m/>
    <m/>
    <m/>
    <m/>
    <m/>
    <m/>
    <m/>
    <n v="80"/>
    <n v="1424136.8494999998"/>
    <x v="0"/>
    <n v="90"/>
    <n v="207760.70049999992"/>
    <n v="7"/>
    <n v="170"/>
    <n v="1631897.5499999998"/>
    <m/>
  </r>
  <r>
    <d v="2022-07-14T00:00:00"/>
    <x v="2"/>
    <x v="3"/>
    <s v="INV00000298"/>
    <s v="C00000027"/>
    <x v="30"/>
    <x v="129"/>
    <x v="57"/>
    <n v="20"/>
    <m/>
    <n v="240"/>
    <x v="102"/>
    <n v="5.8333333333333272E-2"/>
    <n v="0.69999999999999929"/>
    <n v="13.999999999999986"/>
    <m/>
    <m/>
    <m/>
    <m/>
    <m/>
    <m/>
    <m/>
    <n v="1440"/>
    <n v="1425576.8494999998"/>
    <x v="1"/>
    <n v="83.999999999999915"/>
    <n v="207844.70049999992"/>
    <n v="7"/>
    <n v="1524"/>
    <n v="1633421.5499999998"/>
    <m/>
  </r>
  <r>
    <d v="2022-07-18T00:00:00"/>
    <x v="2"/>
    <x v="3"/>
    <s v="INV00000299"/>
    <s v="C00000020"/>
    <x v="20"/>
    <x v="122"/>
    <x v="14"/>
    <n v="220"/>
    <m/>
    <n v="1848"/>
    <x v="77"/>
    <n v="0.11904761904761904"/>
    <n v="1"/>
    <n v="220"/>
    <m/>
    <m/>
    <m/>
    <m/>
    <m/>
    <m/>
    <m/>
    <n v="3696"/>
    <n v="1429272.8494999998"/>
    <x v="2"/>
    <n v="440"/>
    <n v="208284.70049999992"/>
    <n v="7"/>
    <n v="4136"/>
    <n v="1637557.5499999998"/>
    <m/>
  </r>
  <r>
    <d v="2022-07-18T00:00:00"/>
    <x v="2"/>
    <x v="3"/>
    <s v="INV00000299"/>
    <s v="C00000020"/>
    <x v="20"/>
    <x v="104"/>
    <x v="5"/>
    <n v="30"/>
    <m/>
    <n v="270"/>
    <x v="84"/>
    <n v="8.8888888888888962E-2"/>
    <n v="0.80000000000000071"/>
    <n v="24.000000000000021"/>
    <m/>
    <m/>
    <m/>
    <m/>
    <m/>
    <m/>
    <m/>
    <n v="2160"/>
    <n v="1431432.8494999998"/>
    <x v="8"/>
    <n v="192.00000000000017"/>
    <n v="208476.70049999992"/>
    <n v="7"/>
    <n v="2352"/>
    <n v="1639909.5499999998"/>
    <m/>
  </r>
  <r>
    <d v="2022-07-18T00:00:00"/>
    <x v="2"/>
    <x v="3"/>
    <s v="INV00000299"/>
    <s v="C00000020"/>
    <x v="20"/>
    <x v="133"/>
    <x v="104"/>
    <n v="40"/>
    <m/>
    <n v="208"/>
    <x v="34"/>
    <n v="0.44230769230769224"/>
    <n v="2.2999999999999998"/>
    <n v="92"/>
    <m/>
    <m/>
    <m/>
    <m/>
    <m/>
    <m/>
    <m/>
    <n v="832"/>
    <n v="1432264.8494999998"/>
    <x v="5"/>
    <n v="368"/>
    <n v="208844.70049999992"/>
    <n v="7"/>
    <n v="1200"/>
    <n v="1641109.5499999998"/>
    <m/>
  </r>
  <r>
    <d v="2022-07-18T00:00:00"/>
    <x v="2"/>
    <x v="3"/>
    <s v="INV00000299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432329.8494999998"/>
    <x v="2"/>
    <n v="60"/>
    <n v="208904.70049999992"/>
    <n v="7"/>
    <n v="125"/>
    <n v="1641234.5499999998"/>
    <m/>
  </r>
  <r>
    <d v="2022-07-18T00:00:00"/>
    <x v="2"/>
    <x v="3"/>
    <s v="INV00000299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432979.8494999998"/>
    <x v="0"/>
    <n v="350"/>
    <n v="209254.70049999992"/>
    <n v="7"/>
    <n v="1000"/>
    <n v="1642234.5499999998"/>
    <m/>
  </r>
  <r>
    <d v="2022-07-18T00:00:00"/>
    <x v="2"/>
    <x v="3"/>
    <s v="INV00000299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433199.8494999998"/>
    <x v="5"/>
    <n v="120"/>
    <n v="209374.70049999992"/>
    <n v="7"/>
    <n v="340"/>
    <n v="1642574.5499999998"/>
    <m/>
  </r>
  <r>
    <d v="2022-07-20T00:00:00"/>
    <x v="2"/>
    <x v="3"/>
    <s v="INV00000300"/>
    <s v="C00000020"/>
    <x v="20"/>
    <x v="104"/>
    <x v="5"/>
    <n v="30"/>
    <m/>
    <n v="270"/>
    <x v="84"/>
    <n v="8.8888888888888962E-2"/>
    <n v="0.80000000000000071"/>
    <n v="24.000000000000021"/>
    <m/>
    <m/>
    <m/>
    <m/>
    <m/>
    <m/>
    <m/>
    <n v="270"/>
    <n v="1433469.8494999998"/>
    <x v="0"/>
    <n v="24.000000000000021"/>
    <n v="209398.70049999992"/>
    <n v="7"/>
    <n v="294"/>
    <n v="1642868.5499999998"/>
    <m/>
  </r>
  <r>
    <d v="2022-07-20T00:00:00"/>
    <x v="2"/>
    <x v="3"/>
    <s v="INV00000300"/>
    <s v="C00000020"/>
    <x v="20"/>
    <x v="104"/>
    <x v="2"/>
    <n v="30"/>
    <m/>
    <n v="264"/>
    <x v="84"/>
    <n v="0.11363636363636363"/>
    <n v="1"/>
    <n v="30"/>
    <m/>
    <m/>
    <m/>
    <m/>
    <m/>
    <m/>
    <m/>
    <n v="264"/>
    <n v="1433733.8494999998"/>
    <x v="0"/>
    <n v="30"/>
    <n v="209428.70049999992"/>
    <n v="7"/>
    <n v="294"/>
    <n v="1643162.5499999998"/>
    <m/>
  </r>
  <r>
    <d v="2022-07-20T00:00:00"/>
    <x v="2"/>
    <x v="3"/>
    <s v="INV00000300"/>
    <s v="C00000020"/>
    <x v="20"/>
    <x v="137"/>
    <x v="39"/>
    <n v="45"/>
    <m/>
    <n v="288"/>
    <x v="34"/>
    <n v="0.17187499999999994"/>
    <n v="1.0999999999999996"/>
    <n v="49.499999999999986"/>
    <m/>
    <m/>
    <m/>
    <m/>
    <m/>
    <m/>
    <m/>
    <n v="288"/>
    <n v="1434021.8494999998"/>
    <x v="0"/>
    <n v="49.499999999999986"/>
    <n v="209478.20049999992"/>
    <n v="7"/>
    <n v="337.5"/>
    <n v="1643500.0499999998"/>
    <m/>
  </r>
  <r>
    <d v="2022-07-23T00:00:00"/>
    <x v="2"/>
    <x v="3"/>
    <s v="INV00000301"/>
    <s v="C00000020"/>
    <x v="20"/>
    <x v="124"/>
    <x v="14"/>
    <n v="220"/>
    <m/>
    <n v="1848"/>
    <x v="77"/>
    <n v="0.11904761904761904"/>
    <n v="1"/>
    <n v="220"/>
    <m/>
    <m/>
    <m/>
    <m/>
    <m/>
    <m/>
    <m/>
    <n v="3696"/>
    <n v="1437717.8494999998"/>
    <x v="2"/>
    <n v="440"/>
    <n v="209918.20049999992"/>
    <n v="7"/>
    <n v="4136"/>
    <n v="1647636.0499999998"/>
    <m/>
  </r>
  <r>
    <d v="2022-07-23T00:00:00"/>
    <x v="2"/>
    <x v="3"/>
    <s v="INV00000301"/>
    <s v="C00000020"/>
    <x v="20"/>
    <x v="104"/>
    <x v="2"/>
    <n v="30"/>
    <m/>
    <n v="264"/>
    <x v="84"/>
    <n v="0.11363636363636363"/>
    <n v="1"/>
    <n v="30"/>
    <m/>
    <m/>
    <m/>
    <m/>
    <m/>
    <m/>
    <m/>
    <n v="1584"/>
    <n v="1439301.8494999998"/>
    <x v="1"/>
    <n v="180"/>
    <n v="210098.20049999992"/>
    <n v="7"/>
    <n v="1764"/>
    <n v="1649400.0499999998"/>
    <m/>
  </r>
  <r>
    <d v="2022-07-23T00:00:00"/>
    <x v="2"/>
    <x v="3"/>
    <s v="INV00000301"/>
    <s v="C00000020"/>
    <x v="20"/>
    <x v="133"/>
    <x v="104"/>
    <n v="40"/>
    <m/>
    <n v="208"/>
    <x v="34"/>
    <n v="0.44230769230769224"/>
    <n v="2.2999999999999998"/>
    <n v="92"/>
    <m/>
    <m/>
    <m/>
    <m/>
    <m/>
    <m/>
    <m/>
    <n v="416"/>
    <n v="1439717.8494999998"/>
    <x v="2"/>
    <n v="184"/>
    <n v="210282.20049999992"/>
    <n v="7"/>
    <n v="600"/>
    <n v="1650000.0499999998"/>
    <m/>
  </r>
  <r>
    <d v="2022-07-23T00:00:00"/>
    <x v="2"/>
    <x v="3"/>
    <s v="INV00000301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439782.8494999998"/>
    <x v="2"/>
    <n v="60"/>
    <n v="210342.20049999992"/>
    <n v="7"/>
    <n v="125"/>
    <n v="1650125.0499999998"/>
    <m/>
  </r>
  <r>
    <d v="2022-07-23T00:00:00"/>
    <x v="2"/>
    <x v="3"/>
    <s v="INV00000302"/>
    <s v="C00000001"/>
    <x v="0"/>
    <x v="122"/>
    <x v="63"/>
    <n v="220"/>
    <m/>
    <n v="1826.0000000000002"/>
    <x v="83"/>
    <n v="0.12048192771084336"/>
    <n v="1"/>
    <n v="220"/>
    <m/>
    <m/>
    <m/>
    <m/>
    <m/>
    <m/>
    <m/>
    <n v="3652.0000000000005"/>
    <n v="1443434.8494999998"/>
    <x v="2"/>
    <n v="440"/>
    <n v="210782.20049999992"/>
    <n v="7"/>
    <n v="4092.0000000000005"/>
    <n v="1654217.0499999998"/>
    <m/>
  </r>
  <r>
    <d v="2022-07-26T00:00:00"/>
    <x v="2"/>
    <x v="3"/>
    <s v="INV00000303"/>
    <s v="C00000010"/>
    <x v="9"/>
    <x v="125"/>
    <x v="14"/>
    <n v="220"/>
    <m/>
    <n v="1848"/>
    <x v="73"/>
    <n v="7.1428571428571383E-2"/>
    <n v="0.59999999999999964"/>
    <n v="131.99999999999991"/>
    <m/>
    <m/>
    <m/>
    <m/>
    <m/>
    <m/>
    <m/>
    <n v="9240"/>
    <n v="1452674.8494999998"/>
    <x v="6"/>
    <n v="659.99999999999955"/>
    <n v="211442.20049999992"/>
    <n v="7"/>
    <n v="9900"/>
    <n v="1664117.0499999998"/>
    <m/>
  </r>
  <r>
    <d v="2022-07-26T00:00:00"/>
    <x v="2"/>
    <x v="3"/>
    <s v="INV00000303"/>
    <s v="C00000010"/>
    <x v="9"/>
    <x v="104"/>
    <x v="2"/>
    <n v="30"/>
    <m/>
    <n v="264"/>
    <x v="76"/>
    <n v="7.9545454545454461E-2"/>
    <n v="0.69999999999999929"/>
    <n v="20.999999999999979"/>
    <m/>
    <m/>
    <m/>
    <m/>
    <m/>
    <m/>
    <m/>
    <n v="2640"/>
    <n v="1455314.8494999998"/>
    <x v="7"/>
    <n v="209.99999999999977"/>
    <n v="211652.20049999992"/>
    <n v="7"/>
    <n v="2850"/>
    <n v="1666967.0499999998"/>
    <m/>
  </r>
  <r>
    <d v="2022-07-26T00:00:00"/>
    <x v="2"/>
    <x v="3"/>
    <s v="INV00000303"/>
    <s v="C00000010"/>
    <x v="9"/>
    <x v="136"/>
    <x v="73"/>
    <n v="25"/>
    <m/>
    <n v="32.5"/>
    <x v="19"/>
    <n v="0.6923076923076924"/>
    <n v="0.90000000000000013"/>
    <n v="22.500000000000004"/>
    <m/>
    <m/>
    <m/>
    <m/>
    <m/>
    <m/>
    <m/>
    <n v="162.5"/>
    <n v="1455477.3494999998"/>
    <x v="6"/>
    <n v="112.50000000000001"/>
    <n v="211764.70049999992"/>
    <n v="7"/>
    <n v="275"/>
    <n v="1667242.0499999998"/>
    <m/>
  </r>
  <r>
    <d v="2022-07-26T00:00:00"/>
    <x v="2"/>
    <x v="3"/>
    <s v="INV00000303"/>
    <s v="C00000010"/>
    <x v="9"/>
    <x v="4"/>
    <x v="101"/>
    <n v="5"/>
    <m/>
    <n v="95"/>
    <x v="87"/>
    <n v="0.10526315789473684"/>
    <n v="2"/>
    <n v="10"/>
    <m/>
    <m/>
    <m/>
    <m/>
    <m/>
    <m/>
    <m/>
    <n v="380"/>
    <n v="1455857.3494999998"/>
    <x v="5"/>
    <n v="40"/>
    <n v="211804.70049999992"/>
    <n v="7"/>
    <n v="420"/>
    <n v="1667662.0499999998"/>
    <m/>
  </r>
  <r>
    <d v="2022-07-29T00:00:00"/>
    <x v="2"/>
    <x v="3"/>
    <s v="INV00000304"/>
    <s v="C00000021"/>
    <x v="23"/>
    <x v="122"/>
    <x v="63"/>
    <n v="220"/>
    <m/>
    <n v="1826.0000000000002"/>
    <x v="76"/>
    <n v="0.14457831325301196"/>
    <n v="1.1999999999999993"/>
    <n v="263.99999999999983"/>
    <m/>
    <m/>
    <m/>
    <m/>
    <m/>
    <m/>
    <m/>
    <n v="1826.0000000000002"/>
    <n v="1457683.3494999998"/>
    <x v="0"/>
    <n v="263.99999999999983"/>
    <n v="212068.70049999992"/>
    <n v="7"/>
    <n v="2090"/>
    <n v="1669752.0499999998"/>
    <m/>
  </r>
  <r>
    <d v="2022-07-29T00:00:00"/>
    <x v="2"/>
    <x v="3"/>
    <s v="INV00000304"/>
    <s v="C00000021"/>
    <x v="23"/>
    <x v="110"/>
    <x v="96"/>
    <n v="5"/>
    <m/>
    <n v="55"/>
    <x v="12"/>
    <n v="0.63636363636363635"/>
    <n v="7"/>
    <n v="35"/>
    <m/>
    <m/>
    <m/>
    <m/>
    <m/>
    <m/>
    <m/>
    <n v="55"/>
    <n v="1457738.3494999998"/>
    <x v="0"/>
    <n v="35"/>
    <n v="212103.70049999992"/>
    <n v="7"/>
    <n v="90"/>
    <n v="1669842.0499999998"/>
    <m/>
  </r>
  <r>
    <d v="2022-07-29T00:00:00"/>
    <x v="2"/>
    <x v="3"/>
    <s v="INV00000305"/>
    <s v="C00000009"/>
    <x v="8"/>
    <x v="124"/>
    <x v="14"/>
    <n v="220"/>
    <m/>
    <n v="1848"/>
    <x v="73"/>
    <n v="7.1428571428571383E-2"/>
    <n v="0.59999999999999964"/>
    <n v="131.99999999999991"/>
    <m/>
    <m/>
    <m/>
    <m/>
    <m/>
    <m/>
    <m/>
    <n v="3696"/>
    <n v="1461434.3494999998"/>
    <x v="2"/>
    <n v="263.99999999999983"/>
    <n v="212367.70049999992"/>
    <n v="7"/>
    <n v="3960"/>
    <n v="1673802.0499999998"/>
    <m/>
  </r>
  <r>
    <d v="2022-07-29T00:00:00"/>
    <x v="2"/>
    <x v="3"/>
    <s v="INV00000305"/>
    <s v="C00000009"/>
    <x v="8"/>
    <x v="143"/>
    <x v="2"/>
    <n v="67"/>
    <m/>
    <n v="589.6"/>
    <x v="76"/>
    <n v="7.9545454545454461E-2"/>
    <n v="0.69999999999999929"/>
    <n v="46.899999999999949"/>
    <m/>
    <m/>
    <m/>
    <m/>
    <m/>
    <m/>
    <m/>
    <n v="589.6"/>
    <n v="1462023.9494999999"/>
    <x v="0"/>
    <n v="46.899999999999949"/>
    <n v="212414.60049999991"/>
    <n v="7"/>
    <n v="636.5"/>
    <n v="1674438.5499999998"/>
    <m/>
  </r>
  <r>
    <d v="2022-08-04T00:00:00"/>
    <x v="3"/>
    <x v="3"/>
    <s v="INV00000306"/>
    <s v="C00000027"/>
    <x v="30"/>
    <x v="122"/>
    <x v="63"/>
    <n v="220"/>
    <m/>
    <n v="1826.0000000000002"/>
    <x v="99"/>
    <n v="9.6385542168674565E-2"/>
    <n v="0.79999999999999893"/>
    <n v="175.99999999999977"/>
    <m/>
    <m/>
    <m/>
    <m/>
    <m/>
    <m/>
    <m/>
    <n v="5478.0000000000009"/>
    <n v="1467501.9494999999"/>
    <x v="3"/>
    <n v="527.99999999999932"/>
    <n v="212942.60049999991"/>
    <n v="8"/>
    <n v="6006"/>
    <n v="1680444.5499999998"/>
    <m/>
  </r>
  <r>
    <d v="2022-08-04T00:00:00"/>
    <x v="3"/>
    <x v="3"/>
    <s v="INV00000306"/>
    <s v="C00000027"/>
    <x v="30"/>
    <x v="143"/>
    <x v="2"/>
    <n v="67"/>
    <m/>
    <n v="589.6"/>
    <x v="77"/>
    <n v="6.8181818181818135E-2"/>
    <n v="0.59999999999999964"/>
    <n v="40.199999999999974"/>
    <m/>
    <m/>
    <m/>
    <m/>
    <m/>
    <m/>
    <m/>
    <n v="1179.2"/>
    <n v="1468681.1494999998"/>
    <x v="2"/>
    <n v="80.399999999999949"/>
    <n v="213023.00049999991"/>
    <n v="8"/>
    <n v="1259.5999999999999"/>
    <n v="1681704.1499999997"/>
    <m/>
  </r>
  <r>
    <d v="2022-08-04T00:00:00"/>
    <x v="3"/>
    <x v="3"/>
    <s v="INV00000306"/>
    <s v="C00000027"/>
    <x v="30"/>
    <x v="144"/>
    <x v="2"/>
    <n v="54"/>
    <m/>
    <n v="475.20000000000005"/>
    <x v="77"/>
    <n v="6.8181818181818135E-2"/>
    <n v="0.59999999999999964"/>
    <n v="32.399999999999977"/>
    <m/>
    <m/>
    <m/>
    <m/>
    <m/>
    <m/>
    <m/>
    <n v="950.40000000000009"/>
    <n v="1469631.5494999997"/>
    <x v="2"/>
    <n v="64.799999999999955"/>
    <n v="213087.8004999999"/>
    <n v="8"/>
    <n v="1015.2"/>
    <n v="1682719.3499999996"/>
    <m/>
  </r>
  <r>
    <d v="2022-08-04T00:00:00"/>
    <x v="3"/>
    <x v="3"/>
    <s v="INV00000306"/>
    <s v="C00000027"/>
    <x v="30"/>
    <x v="133"/>
    <x v="104"/>
    <n v="40"/>
    <m/>
    <n v="208"/>
    <x v="27"/>
    <n v="0.34615384615384609"/>
    <n v="1.7999999999999998"/>
    <n v="72"/>
    <m/>
    <m/>
    <m/>
    <m/>
    <m/>
    <m/>
    <m/>
    <n v="416"/>
    <n v="1470047.5494999997"/>
    <x v="2"/>
    <n v="144"/>
    <n v="213231.8004999999"/>
    <n v="8"/>
    <n v="560"/>
    <n v="1683279.3499999996"/>
    <m/>
  </r>
  <r>
    <d v="2022-08-04T00:00:00"/>
    <x v="3"/>
    <x v="3"/>
    <s v="INV00000306"/>
    <s v="C00000027"/>
    <x v="30"/>
    <x v="145"/>
    <x v="11"/>
    <n v="5"/>
    <m/>
    <n v="115"/>
    <x v="80"/>
    <n v="0.39130434782608697"/>
    <n v="9"/>
    <n v="45"/>
    <m/>
    <m/>
    <m/>
    <m/>
    <m/>
    <m/>
    <m/>
    <n v="460"/>
    <n v="1470507.5494999997"/>
    <x v="5"/>
    <n v="180"/>
    <n v="213411.8004999999"/>
    <n v="8"/>
    <n v="640"/>
    <n v="1683919.3499999996"/>
    <m/>
  </r>
  <r>
    <d v="2022-08-04T00:00:00"/>
    <x v="3"/>
    <x v="3"/>
    <s v="INV00000306"/>
    <s v="C00000027"/>
    <x v="30"/>
    <x v="110"/>
    <x v="96"/>
    <n v="5"/>
    <m/>
    <n v="55"/>
    <x v="12"/>
    <n v="0.63636363636363635"/>
    <n v="7"/>
    <n v="35"/>
    <m/>
    <m/>
    <m/>
    <m/>
    <m/>
    <m/>
    <m/>
    <n v="55"/>
    <n v="1470562.5494999997"/>
    <x v="0"/>
    <n v="35"/>
    <n v="213446.8004999999"/>
    <n v="8"/>
    <n v="90"/>
    <n v="1684009.3499999996"/>
    <m/>
  </r>
  <r>
    <d v="2022-08-04T00:00:00"/>
    <x v="3"/>
    <x v="3"/>
    <s v="INV00000306"/>
    <s v="C00000027"/>
    <x v="30"/>
    <x v="108"/>
    <x v="94"/>
    <n v="163"/>
    <m/>
    <n v="896.5"/>
    <x v="0"/>
    <n v="0.23636363636363633"/>
    <n v="1.2999999999999998"/>
    <n v="211.89999999999998"/>
    <m/>
    <m/>
    <m/>
    <m/>
    <m/>
    <m/>
    <m/>
    <n v="896.5"/>
    <n v="1471459.0494999997"/>
    <x v="0"/>
    <n v="211.89999999999998"/>
    <n v="213658.70049999989"/>
    <n v="8"/>
    <n v="1108.4000000000001"/>
    <n v="1685117.7499999995"/>
    <m/>
  </r>
  <r>
    <d v="2022-08-04T00:00:00"/>
    <x v="3"/>
    <x v="3"/>
    <s v="INV00000306"/>
    <s v="C00000027"/>
    <x v="30"/>
    <x v="135"/>
    <x v="91"/>
    <n v="10"/>
    <m/>
    <n v="370"/>
    <x v="75"/>
    <n v="0.1891891891891892"/>
    <n v="7"/>
    <n v="70"/>
    <m/>
    <m/>
    <m/>
    <m/>
    <m/>
    <m/>
    <m/>
    <n v="370"/>
    <n v="1471829.0494999997"/>
    <x v="0"/>
    <n v="70"/>
    <n v="213728.70049999989"/>
    <n v="8"/>
    <n v="440"/>
    <n v="1685557.7499999995"/>
    <m/>
  </r>
  <r>
    <d v="2022-08-04T00:00:00"/>
    <x v="3"/>
    <x v="3"/>
    <s v="INV00000306"/>
    <s v="C00000027"/>
    <x v="30"/>
    <x v="129"/>
    <x v="107"/>
    <n v="20"/>
    <m/>
    <n v="234"/>
    <x v="102"/>
    <n v="8.5470085470085472E-2"/>
    <n v="1"/>
    <n v="20"/>
    <m/>
    <m/>
    <m/>
    <m/>
    <m/>
    <m/>
    <m/>
    <n v="1404"/>
    <n v="1473233.0494999997"/>
    <x v="1"/>
    <n v="120"/>
    <n v="213848.70049999989"/>
    <n v="8"/>
    <n v="1524"/>
    <n v="1687081.7499999995"/>
    <m/>
  </r>
  <r>
    <d v="2022-08-06T00:00:00"/>
    <x v="3"/>
    <x v="3"/>
    <s v="INV00000307"/>
    <s v="C00000020"/>
    <x v="20"/>
    <x v="122"/>
    <x v="63"/>
    <n v="220"/>
    <m/>
    <n v="1826.0000000000002"/>
    <x v="77"/>
    <n v="0.13253012048192767"/>
    <n v="1.0999999999999996"/>
    <n v="241.99999999999991"/>
    <m/>
    <m/>
    <m/>
    <m/>
    <m/>
    <m/>
    <m/>
    <n v="1826.0000000000002"/>
    <n v="1475059.0494999997"/>
    <x v="0"/>
    <n v="241.99999999999991"/>
    <n v="214090.70049999989"/>
    <n v="8"/>
    <n v="2068"/>
    <n v="1689149.7499999995"/>
    <m/>
  </r>
  <r>
    <d v="2022-08-06T00:00:00"/>
    <x v="3"/>
    <x v="3"/>
    <s v="INV00000307"/>
    <s v="C00000020"/>
    <x v="20"/>
    <x v="146"/>
    <x v="108"/>
    <n v="37"/>
    <m/>
    <n v="299.7"/>
    <x v="84"/>
    <n v="0.20987654320987667"/>
    <n v="1.7000000000000011"/>
    <n v="62.900000000000041"/>
    <m/>
    <m/>
    <m/>
    <m/>
    <m/>
    <m/>
    <m/>
    <n v="1798.1999999999998"/>
    <n v="1476857.2494999997"/>
    <x v="1"/>
    <n v="377.40000000000026"/>
    <n v="214468.10049999988"/>
    <n v="8"/>
    <n v="2175.6"/>
    <n v="1691325.3499999996"/>
    <m/>
  </r>
  <r>
    <d v="2022-08-06T00:00:00"/>
    <x v="3"/>
    <x v="3"/>
    <s v="INV00000307"/>
    <s v="C00000020"/>
    <x v="20"/>
    <x v="133"/>
    <x v="39"/>
    <n v="40"/>
    <m/>
    <n v="256"/>
    <x v="34"/>
    <n v="0.17187499999999994"/>
    <n v="1.0999999999999996"/>
    <n v="43.999999999999986"/>
    <m/>
    <m/>
    <m/>
    <m/>
    <m/>
    <m/>
    <m/>
    <n v="768"/>
    <n v="1477625.2494999997"/>
    <x v="3"/>
    <n v="131.99999999999994"/>
    <n v="214600.10049999988"/>
    <n v="8"/>
    <n v="900"/>
    <n v="1692225.3499999996"/>
    <m/>
  </r>
  <r>
    <d v="2022-08-06T00:00:00"/>
    <x v="3"/>
    <x v="3"/>
    <s v="INV00000307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477690.2494999997"/>
    <x v="2"/>
    <n v="60"/>
    <n v="214660.10049999988"/>
    <n v="8"/>
    <n v="125"/>
    <n v="1692350.3499999996"/>
    <m/>
  </r>
  <r>
    <d v="2022-08-06T00:00:00"/>
    <x v="3"/>
    <x v="3"/>
    <s v="INV00000308"/>
    <s v="C00000001"/>
    <x v="0"/>
    <x v="139"/>
    <x v="104"/>
    <n v="40"/>
    <m/>
    <n v="208"/>
    <x v="26"/>
    <n v="0.38461538461538458"/>
    <n v="2"/>
    <n v="80"/>
    <m/>
    <m/>
    <m/>
    <m/>
    <m/>
    <m/>
    <m/>
    <n v="624"/>
    <n v="1478314.2494999997"/>
    <x v="3"/>
    <n v="240"/>
    <n v="214900.10049999988"/>
    <n v="8"/>
    <n v="864"/>
    <n v="1693214.3499999996"/>
    <m/>
  </r>
  <r>
    <d v="2022-08-09T00:00:00"/>
    <x v="3"/>
    <x v="3"/>
    <s v="INV00000309"/>
    <s v="C00000026"/>
    <x v="29"/>
    <x v="122"/>
    <x v="63"/>
    <n v="220"/>
    <m/>
    <n v="1826.0000000000002"/>
    <x v="77"/>
    <n v="0.13253012048192767"/>
    <n v="1.0999999999999996"/>
    <n v="241.99999999999991"/>
    <m/>
    <m/>
    <m/>
    <m/>
    <m/>
    <m/>
    <m/>
    <n v="1826.0000000000002"/>
    <n v="1480140.2494999997"/>
    <x v="0"/>
    <n v="241.99999999999991"/>
    <n v="215142.10049999988"/>
    <n v="8"/>
    <n v="2068"/>
    <n v="1695282.3499999996"/>
    <m/>
  </r>
  <r>
    <d v="2022-08-12T00:00:00"/>
    <x v="3"/>
    <x v="3"/>
    <s v="INV00000310"/>
    <s v="C00000020"/>
    <x v="20"/>
    <x v="124"/>
    <x v="14"/>
    <n v="220"/>
    <m/>
    <n v="1848"/>
    <x v="77"/>
    <n v="0.11904761904761904"/>
    <n v="1"/>
    <n v="220"/>
    <m/>
    <m/>
    <m/>
    <m/>
    <m/>
    <m/>
    <m/>
    <n v="1848"/>
    <n v="1481988.2494999997"/>
    <x v="0"/>
    <n v="220"/>
    <n v="215362.10049999988"/>
    <n v="8"/>
    <n v="2068"/>
    <n v="1697350.3499999996"/>
    <m/>
  </r>
  <r>
    <d v="2022-08-12T00:00:00"/>
    <x v="3"/>
    <x v="3"/>
    <s v="INV00000310"/>
    <s v="C00000020"/>
    <x v="20"/>
    <x v="104"/>
    <x v="2"/>
    <n v="30"/>
    <m/>
    <n v="264"/>
    <x v="84"/>
    <n v="0.11363636363636363"/>
    <n v="1"/>
    <n v="30"/>
    <m/>
    <m/>
    <m/>
    <m/>
    <m/>
    <m/>
    <m/>
    <n v="792"/>
    <n v="1482780.2494999997"/>
    <x v="3"/>
    <n v="90"/>
    <n v="215452.10049999988"/>
    <n v="8"/>
    <n v="882"/>
    <n v="1698232.3499999996"/>
    <m/>
  </r>
  <r>
    <d v="2022-08-12T00:00:00"/>
    <x v="3"/>
    <x v="3"/>
    <s v="INV00000310"/>
    <s v="C00000020"/>
    <x v="20"/>
    <x v="133"/>
    <x v="104"/>
    <n v="40"/>
    <m/>
    <n v="208"/>
    <x v="34"/>
    <n v="0.44230769230769224"/>
    <n v="2.2999999999999998"/>
    <n v="92"/>
    <m/>
    <m/>
    <m/>
    <m/>
    <m/>
    <m/>
    <m/>
    <n v="208"/>
    <n v="1482988.2494999997"/>
    <x v="0"/>
    <n v="92"/>
    <n v="215544.10049999988"/>
    <n v="8"/>
    <n v="300"/>
    <n v="1698532.3499999996"/>
    <m/>
  </r>
  <r>
    <d v="2022-08-12T00:00:00"/>
    <x v="3"/>
    <x v="3"/>
    <s v="INV00000310"/>
    <s v="C00000020"/>
    <x v="20"/>
    <x v="136"/>
    <x v="73"/>
    <n v="25"/>
    <m/>
    <n v="32.5"/>
    <x v="67"/>
    <n v="0.92307692307692302"/>
    <n v="1.2"/>
    <n v="30"/>
    <m/>
    <m/>
    <m/>
    <m/>
    <m/>
    <m/>
    <m/>
    <n v="32.5"/>
    <n v="1483020.7494999997"/>
    <x v="0"/>
    <n v="30"/>
    <n v="215574.10049999988"/>
    <n v="8"/>
    <n v="62.5"/>
    <n v="1698594.8499999996"/>
    <m/>
  </r>
  <r>
    <d v="2022-08-12T00:00:00"/>
    <x v="3"/>
    <x v="3"/>
    <s v="INV00000310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483670.7494999997"/>
    <x v="0"/>
    <n v="350"/>
    <n v="215924.10049999988"/>
    <n v="8"/>
    <n v="1000"/>
    <n v="1699594.8499999996"/>
    <m/>
  </r>
  <r>
    <d v="2022-08-15T00:00:00"/>
    <x v="3"/>
    <x v="3"/>
    <s v="INV00000311"/>
    <s v="-"/>
    <x v="31"/>
    <x v="147"/>
    <x v="55"/>
    <n v="0"/>
    <m/>
    <n v="0"/>
    <x v="41"/>
    <e v="#DIV/0!"/>
    <n v="0"/>
    <n v="0"/>
    <m/>
    <m/>
    <m/>
    <m/>
    <m/>
    <m/>
    <m/>
    <n v="0"/>
    <n v="1483670.7494999997"/>
    <x v="10"/>
    <n v="0"/>
    <n v="215924.10049999988"/>
    <n v="8"/>
    <n v="0"/>
    <n v="1699594.8499999996"/>
    <m/>
  </r>
  <r>
    <d v="2022-08-15T00:00:00"/>
    <x v="3"/>
    <x v="3"/>
    <s v="INV00000312"/>
    <s v="C00000004"/>
    <x v="3"/>
    <x v="148"/>
    <x v="63"/>
    <n v="220"/>
    <m/>
    <n v="1826.0000000000002"/>
    <x v="103"/>
    <n v="4.8192771084337171E-2"/>
    <n v="0.39999999999999858"/>
    <n v="87.999999999999687"/>
    <m/>
    <m/>
    <m/>
    <m/>
    <m/>
    <m/>
    <m/>
    <n v="9130.0000000000018"/>
    <n v="1492800.7494999997"/>
    <x v="6"/>
    <n v="439.99999999999841"/>
    <n v="216364.10049999988"/>
    <n v="8"/>
    <n v="9570"/>
    <n v="1709164.8499999996"/>
    <m/>
  </r>
  <r>
    <d v="2022-08-15T00:00:00"/>
    <x v="3"/>
    <x v="3"/>
    <s v="INV00000312"/>
    <s v="C00000004"/>
    <x v="3"/>
    <x v="149"/>
    <x v="108"/>
    <n v="225"/>
    <m/>
    <n v="1822.5"/>
    <x v="103"/>
    <n v="7.4074074074074028E-2"/>
    <n v="0.59999999999999964"/>
    <n v="134.99999999999991"/>
    <m/>
    <m/>
    <m/>
    <m/>
    <m/>
    <m/>
    <m/>
    <n v="1822.5"/>
    <n v="1494623.2494999997"/>
    <x v="0"/>
    <n v="134.99999999999991"/>
    <n v="216499.10049999988"/>
    <n v="8"/>
    <n v="1957.5"/>
    <n v="1711122.3499999996"/>
    <m/>
  </r>
  <r>
    <d v="2022-08-15T00:00:00"/>
    <x v="3"/>
    <x v="3"/>
    <s v="INV00000312"/>
    <s v="C00000004"/>
    <x v="3"/>
    <x v="143"/>
    <x v="2"/>
    <n v="67"/>
    <m/>
    <n v="589.6"/>
    <x v="64"/>
    <n v="0"/>
    <n v="0"/>
    <n v="0"/>
    <m/>
    <m/>
    <m/>
    <m/>
    <m/>
    <m/>
    <m/>
    <n v="1768.8000000000002"/>
    <n v="1496392.0494999997"/>
    <x v="3"/>
    <n v="0"/>
    <n v="216499.10049999988"/>
    <n v="8"/>
    <n v="1768.8000000000002"/>
    <n v="1712891.1499999997"/>
    <m/>
  </r>
  <r>
    <d v="2022-08-15T00:00:00"/>
    <x v="3"/>
    <x v="3"/>
    <s v="INV00000312"/>
    <s v="C00000004"/>
    <x v="3"/>
    <x v="143"/>
    <x v="63"/>
    <n v="67"/>
    <m/>
    <n v="556.1"/>
    <x v="64"/>
    <n v="6.0240963855421679E-2"/>
    <n v="0.5"/>
    <n v="33.5"/>
    <m/>
    <m/>
    <m/>
    <m/>
    <m/>
    <m/>
    <m/>
    <n v="556.1"/>
    <n v="1496948.1494999998"/>
    <x v="0"/>
    <n v="33.5"/>
    <n v="216532.60049999988"/>
    <n v="8"/>
    <n v="589.6"/>
    <n v="1713480.7499999998"/>
    <m/>
  </r>
  <r>
    <d v="2022-08-15T00:00:00"/>
    <x v="3"/>
    <x v="3"/>
    <s v="INV00000312"/>
    <s v="C00000004"/>
    <x v="3"/>
    <x v="85"/>
    <x v="2"/>
    <n v="54"/>
    <m/>
    <n v="475.20000000000005"/>
    <x v="64"/>
    <n v="0"/>
    <n v="0"/>
    <n v="0"/>
    <m/>
    <m/>
    <m/>
    <m/>
    <m/>
    <m/>
    <m/>
    <n v="1900.8000000000002"/>
    <n v="1498848.9494999999"/>
    <x v="5"/>
    <n v="0"/>
    <n v="216532.60049999988"/>
    <n v="8"/>
    <n v="1900.8000000000002"/>
    <n v="1715381.5499999998"/>
    <m/>
  </r>
  <r>
    <d v="2022-08-15T00:00:00"/>
    <x v="3"/>
    <x v="3"/>
    <s v="INV00000312"/>
    <s v="C00000004"/>
    <x v="3"/>
    <x v="110"/>
    <x v="96"/>
    <n v="5"/>
    <m/>
    <n v="55"/>
    <x v="12"/>
    <n v="0.63636363636363635"/>
    <n v="7"/>
    <n v="35"/>
    <m/>
    <m/>
    <m/>
    <m/>
    <m/>
    <m/>
    <m/>
    <n v="220"/>
    <n v="1499068.9494999999"/>
    <x v="5"/>
    <n v="140"/>
    <n v="216672.60049999988"/>
    <n v="8"/>
    <n v="360"/>
    <n v="1715741.5499999998"/>
    <m/>
  </r>
  <r>
    <d v="2022-08-15T00:00:00"/>
    <x v="3"/>
    <x v="3"/>
    <s v="INV00000312"/>
    <s v="C00000004"/>
    <x v="3"/>
    <x v="150"/>
    <x v="109"/>
    <n v="5"/>
    <m/>
    <n v="240"/>
    <x v="23"/>
    <n v="0.625"/>
    <n v="30"/>
    <n v="150"/>
    <m/>
    <m/>
    <m/>
    <m/>
    <m/>
    <m/>
    <m/>
    <n v="240"/>
    <n v="1499308.9494999999"/>
    <x v="0"/>
    <n v="150"/>
    <n v="216822.60049999988"/>
    <n v="8"/>
    <n v="390"/>
    <n v="1716131.5499999998"/>
    <m/>
  </r>
  <r>
    <d v="2022-08-15T00:00:00"/>
    <x v="3"/>
    <x v="3"/>
    <s v="INV00000313"/>
    <s v="C00000003"/>
    <x v="2"/>
    <x v="15"/>
    <x v="63"/>
    <n v="220"/>
    <m/>
    <n v="1826.0000000000002"/>
    <x v="78"/>
    <n v="0.15662650602409625"/>
    <n v="1.2999999999999989"/>
    <n v="285.99999999999977"/>
    <m/>
    <m/>
    <m/>
    <m/>
    <m/>
    <m/>
    <m/>
    <n v="5478.0000000000009"/>
    <n v="1504786.9494999999"/>
    <x v="3"/>
    <n v="857.99999999999932"/>
    <n v="217680.60049999988"/>
    <n v="8"/>
    <n v="6336"/>
    <n v="1722467.5499999998"/>
    <m/>
  </r>
  <r>
    <d v="2022-08-15T00:00:00"/>
    <x v="3"/>
    <x v="3"/>
    <s v="INV00000313"/>
    <s v="C00000003"/>
    <x v="2"/>
    <x v="12"/>
    <x v="73"/>
    <n v="25"/>
    <m/>
    <n v="32.5"/>
    <x v="90"/>
    <n v="1"/>
    <n v="1.3"/>
    <n v="32.5"/>
    <m/>
    <m/>
    <m/>
    <m/>
    <m/>
    <m/>
    <m/>
    <n v="97.5"/>
    <n v="1504884.4494999999"/>
    <x v="3"/>
    <n v="97.5"/>
    <n v="217778.10049999988"/>
    <n v="8"/>
    <n v="195"/>
    <n v="1722662.5499999998"/>
    <m/>
  </r>
  <r>
    <d v="2022-08-15T00:00:00"/>
    <x v="3"/>
    <x v="3"/>
    <s v="INV00000313"/>
    <s v="C00000003"/>
    <x v="2"/>
    <x v="4"/>
    <x v="110"/>
    <n v="5"/>
    <m/>
    <n v="96"/>
    <x v="87"/>
    <n v="9.3750000000000042E-2"/>
    <n v="1.8000000000000007"/>
    <n v="9.0000000000000036"/>
    <m/>
    <m/>
    <m/>
    <m/>
    <m/>
    <m/>
    <m/>
    <n v="576"/>
    <n v="1505460.4494999999"/>
    <x v="1"/>
    <n v="54.000000000000021"/>
    <n v="217832.10049999988"/>
    <n v="8"/>
    <n v="630"/>
    <n v="1723292.5499999998"/>
    <m/>
  </r>
  <r>
    <d v="2022-08-15T00:00:00"/>
    <x v="3"/>
    <x v="3"/>
    <s v="INV00000313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1505488.4494999999"/>
    <x v="0"/>
    <n v="17"/>
    <n v="217849.10049999988"/>
    <n v="8"/>
    <n v="45"/>
    <n v="1723337.5499999998"/>
    <m/>
  </r>
  <r>
    <d v="2022-08-15T00:00:00"/>
    <x v="3"/>
    <x v="3"/>
    <s v="INV00000313"/>
    <s v="C00000003"/>
    <x v="2"/>
    <x v="91"/>
    <x v="5"/>
    <n v="30"/>
    <m/>
    <n v="270"/>
    <x v="14"/>
    <n v="0.16666666666666666"/>
    <n v="1.5"/>
    <n v="45"/>
    <m/>
    <m/>
    <m/>
    <m/>
    <m/>
    <m/>
    <m/>
    <n v="270"/>
    <n v="1505758.4494999999"/>
    <x v="0"/>
    <n v="45"/>
    <n v="217894.10049999988"/>
    <n v="8"/>
    <n v="315"/>
    <n v="1723652.5499999998"/>
    <m/>
  </r>
  <r>
    <d v="2022-08-16T00:00:00"/>
    <x v="3"/>
    <x v="3"/>
    <s v="INV00000314"/>
    <s v="C00000021"/>
    <x v="23"/>
    <x v="122"/>
    <x v="63"/>
    <n v="220"/>
    <m/>
    <n v="1826.0000000000002"/>
    <x v="99"/>
    <n v="9.6385542168674565E-2"/>
    <n v="0.79999999999999893"/>
    <n v="175.99999999999977"/>
    <m/>
    <m/>
    <m/>
    <m/>
    <m/>
    <m/>
    <m/>
    <n v="1826.0000000000002"/>
    <n v="1507584.4494999999"/>
    <x v="0"/>
    <n v="175.99999999999977"/>
    <n v="218070.10049999988"/>
    <n v="8"/>
    <n v="2002"/>
    <n v="1725654.5499999998"/>
    <m/>
  </r>
  <r>
    <d v="2022-08-16T00:00:00"/>
    <x v="3"/>
    <x v="3"/>
    <s v="INV00000314"/>
    <s v="C00000021"/>
    <x v="23"/>
    <x v="151"/>
    <x v="108"/>
    <n v="37"/>
    <m/>
    <n v="299.7"/>
    <x v="76"/>
    <n v="0.17283950617283955"/>
    <n v="1.4000000000000004"/>
    <n v="51.800000000000011"/>
    <m/>
    <m/>
    <m/>
    <m/>
    <m/>
    <m/>
    <m/>
    <n v="899.09999999999991"/>
    <n v="1508483.5495"/>
    <x v="3"/>
    <n v="155.40000000000003"/>
    <n v="218225.50049999988"/>
    <n v="8"/>
    <n v="1054.5"/>
    <n v="1726709.0499999998"/>
    <m/>
  </r>
  <r>
    <d v="2022-08-16T00:00:00"/>
    <x v="3"/>
    <x v="3"/>
    <s v="INV00000314"/>
    <s v="C00000021"/>
    <x v="23"/>
    <x v="110"/>
    <x v="96"/>
    <n v="5"/>
    <m/>
    <n v="55"/>
    <x v="12"/>
    <n v="0.63636363636363635"/>
    <n v="7"/>
    <n v="35"/>
    <m/>
    <m/>
    <m/>
    <m/>
    <m/>
    <m/>
    <m/>
    <n v="55"/>
    <n v="1508538.5495"/>
    <x v="0"/>
    <n v="35"/>
    <n v="218260.50049999988"/>
    <n v="8"/>
    <n v="90"/>
    <n v="1726799.0499999998"/>
    <m/>
  </r>
  <r>
    <d v="2022-08-16T00:00:00"/>
    <x v="3"/>
    <x v="3"/>
    <s v="INV00000314"/>
    <s v="C00000021"/>
    <x v="23"/>
    <x v="12"/>
    <x v="73"/>
    <n v="25"/>
    <m/>
    <n v="32.5"/>
    <x v="67"/>
    <n v="0.92307692307692302"/>
    <n v="1.2"/>
    <n v="30"/>
    <m/>
    <m/>
    <m/>
    <m/>
    <m/>
    <m/>
    <m/>
    <n v="162.5"/>
    <n v="1508701.0495"/>
    <x v="6"/>
    <n v="150"/>
    <n v="218410.50049999988"/>
    <n v="8"/>
    <n v="312.5"/>
    <n v="1727111.5499999998"/>
    <m/>
  </r>
  <r>
    <d v="2022-08-23T00:00:00"/>
    <x v="3"/>
    <x v="3"/>
    <s v="INV00000315"/>
    <s v="C00000027"/>
    <x v="30"/>
    <x v="122"/>
    <x v="63"/>
    <n v="220"/>
    <m/>
    <n v="1826.0000000000002"/>
    <x v="99"/>
    <n v="9.6385542168674565E-2"/>
    <n v="0.79999999999999893"/>
    <n v="175.99999999999977"/>
    <m/>
    <m/>
    <m/>
    <m/>
    <m/>
    <m/>
    <m/>
    <n v="3652.0000000000005"/>
    <n v="1512353.0495"/>
    <x v="2"/>
    <n v="351.99999999999955"/>
    <n v="218762.50049999988"/>
    <n v="8"/>
    <n v="4004"/>
    <n v="1731115.5499999998"/>
    <m/>
  </r>
  <r>
    <d v="2022-08-23T00:00:00"/>
    <x v="3"/>
    <x v="3"/>
    <s v="INV00000315"/>
    <s v="C00000027"/>
    <x v="30"/>
    <x v="145"/>
    <x v="11"/>
    <n v="5"/>
    <m/>
    <n v="115"/>
    <x v="80"/>
    <n v="0.39130434782608697"/>
    <n v="9"/>
    <n v="45"/>
    <m/>
    <m/>
    <m/>
    <m/>
    <m/>
    <m/>
    <m/>
    <n v="460"/>
    <n v="1512813.0495"/>
    <x v="5"/>
    <n v="180"/>
    <n v="218942.50049999988"/>
    <n v="8"/>
    <n v="640"/>
    <n v="1731755.5499999998"/>
    <m/>
  </r>
  <r>
    <d v="2022-08-23T00:00:00"/>
    <x v="3"/>
    <x v="3"/>
    <s v="INV00000315"/>
    <s v="C00000027"/>
    <x v="30"/>
    <x v="110"/>
    <x v="96"/>
    <n v="5"/>
    <m/>
    <n v="55"/>
    <x v="12"/>
    <n v="0.63636363636363635"/>
    <n v="7"/>
    <n v="35"/>
    <m/>
    <m/>
    <m/>
    <m/>
    <m/>
    <m/>
    <m/>
    <n v="110"/>
    <n v="1512923.0495"/>
    <x v="2"/>
    <n v="70"/>
    <n v="219012.50049999988"/>
    <n v="8"/>
    <n v="180"/>
    <n v="1731935.5499999998"/>
    <m/>
  </r>
  <r>
    <d v="2022-08-23T00:00:00"/>
    <x v="3"/>
    <x v="3"/>
    <s v="INV00000315"/>
    <s v="C00000027"/>
    <x v="30"/>
    <x v="129"/>
    <x v="107"/>
    <n v="20"/>
    <m/>
    <n v="234"/>
    <x v="102"/>
    <n v="8.5470085470085472E-2"/>
    <n v="1"/>
    <n v="20"/>
    <m/>
    <m/>
    <m/>
    <m/>
    <m/>
    <m/>
    <m/>
    <n v="936"/>
    <n v="1513859.0495"/>
    <x v="5"/>
    <n v="80"/>
    <n v="219092.50049999988"/>
    <n v="8"/>
    <n v="1016"/>
    <n v="1732951.5499999998"/>
    <m/>
  </r>
  <r>
    <d v="2022-08-23T00:00:00"/>
    <x v="3"/>
    <x v="3"/>
    <s v="INV00000316"/>
    <s v="C00000020"/>
    <x v="20"/>
    <x v="124"/>
    <x v="63"/>
    <n v="220"/>
    <m/>
    <n v="1826.0000000000002"/>
    <x v="83"/>
    <n v="0.12048192771084336"/>
    <n v="1"/>
    <n v="220"/>
    <m/>
    <m/>
    <m/>
    <m/>
    <m/>
    <m/>
    <m/>
    <n v="3652.0000000000005"/>
    <n v="1517511.0495"/>
    <x v="2"/>
    <n v="440"/>
    <n v="219532.50049999988"/>
    <n v="8"/>
    <n v="4092.0000000000005"/>
    <n v="1737043.5499999998"/>
    <m/>
  </r>
  <r>
    <d v="2022-08-23T00:00:00"/>
    <x v="3"/>
    <x v="3"/>
    <s v="INV00000316"/>
    <s v="C00000020"/>
    <x v="20"/>
    <x v="151"/>
    <x v="108"/>
    <n v="37"/>
    <m/>
    <n v="299.7"/>
    <x v="76"/>
    <n v="0.17283950617283955"/>
    <n v="1.4000000000000004"/>
    <n v="51.800000000000011"/>
    <m/>
    <m/>
    <m/>
    <m/>
    <m/>
    <m/>
    <m/>
    <n v="1498.5"/>
    <n v="1519009.5495"/>
    <x v="6"/>
    <n v="259.00000000000006"/>
    <n v="219791.50049999988"/>
    <n v="8"/>
    <n v="1757.5"/>
    <n v="1738801.0499999998"/>
    <m/>
  </r>
  <r>
    <d v="2022-08-23T00:00:00"/>
    <x v="3"/>
    <x v="3"/>
    <s v="INV00000316"/>
    <s v="C00000020"/>
    <x v="20"/>
    <x v="133"/>
    <x v="104"/>
    <n v="40"/>
    <m/>
    <n v="208"/>
    <x v="26"/>
    <n v="0.38461538461538458"/>
    <n v="2"/>
    <n v="80"/>
    <m/>
    <m/>
    <m/>
    <m/>
    <m/>
    <m/>
    <m/>
    <n v="624"/>
    <n v="1519633.5495"/>
    <x v="3"/>
    <n v="240"/>
    <n v="220031.50049999988"/>
    <n v="8"/>
    <n v="864"/>
    <n v="1739665.0499999998"/>
    <m/>
  </r>
  <r>
    <d v="2022-08-23T00:00:00"/>
    <x v="3"/>
    <x v="3"/>
    <s v="INV00000316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519698.5495"/>
    <x v="2"/>
    <n v="60"/>
    <n v="220091.50049999988"/>
    <n v="8"/>
    <n v="125"/>
    <n v="1739790.0499999998"/>
    <m/>
  </r>
  <r>
    <d v="2022-08-23T00:00:00"/>
    <x v="3"/>
    <x v="3"/>
    <s v="INV00000317"/>
    <s v="C00000009"/>
    <x v="8"/>
    <x v="129"/>
    <x v="107"/>
    <n v="20"/>
    <m/>
    <n v="234"/>
    <x v="102"/>
    <n v="8.5470085470085472E-2"/>
    <n v="1"/>
    <n v="20"/>
    <m/>
    <m/>
    <m/>
    <m/>
    <m/>
    <m/>
    <m/>
    <n v="702"/>
    <n v="1520400.5495"/>
    <x v="3"/>
    <n v="60"/>
    <n v="220151.50049999988"/>
    <n v="8"/>
    <n v="762"/>
    <n v="1740552.0499999998"/>
    <m/>
  </r>
  <r>
    <d v="2022-08-25T00:00:00"/>
    <x v="3"/>
    <x v="3"/>
    <s v="INV00000318"/>
    <s v="C00000010"/>
    <x v="9"/>
    <x v="125"/>
    <x v="63"/>
    <n v="220"/>
    <m/>
    <n v="1826.0000000000002"/>
    <x v="64"/>
    <n v="6.0240963855421679E-2"/>
    <n v="0.5"/>
    <n v="110"/>
    <m/>
    <m/>
    <m/>
    <m/>
    <m/>
    <m/>
    <m/>
    <n v="10956.000000000002"/>
    <n v="1531356.5495"/>
    <x v="1"/>
    <n v="660"/>
    <n v="220811.50049999988"/>
    <n v="8"/>
    <n v="11616.000000000002"/>
    <n v="1752168.0499999998"/>
    <m/>
  </r>
  <r>
    <d v="2022-08-25T00:00:00"/>
    <x v="3"/>
    <x v="3"/>
    <s v="INV00000318"/>
    <s v="C00000010"/>
    <x v="9"/>
    <x v="152"/>
    <x v="36"/>
    <n v="30"/>
    <m/>
    <n v="225"/>
    <x v="71"/>
    <n v="0.1866666666666667"/>
    <n v="1.4000000000000004"/>
    <n v="42.000000000000014"/>
    <m/>
    <m/>
    <m/>
    <m/>
    <m/>
    <m/>
    <m/>
    <n v="2250"/>
    <n v="1533606.5495"/>
    <x v="7"/>
    <n v="420.00000000000011"/>
    <n v="221231.50049999988"/>
    <n v="8"/>
    <n v="2670"/>
    <n v="1754838.0499999998"/>
    <m/>
  </r>
  <r>
    <d v="2022-08-25T00:00:00"/>
    <x v="3"/>
    <x v="3"/>
    <s v="INV00000318"/>
    <s v="C00000010"/>
    <x v="9"/>
    <x v="136"/>
    <x v="73"/>
    <n v="25"/>
    <m/>
    <n v="32.5"/>
    <x v="19"/>
    <n v="0.6923076923076924"/>
    <n v="0.90000000000000013"/>
    <n v="22.500000000000004"/>
    <m/>
    <m/>
    <m/>
    <m/>
    <m/>
    <m/>
    <m/>
    <n v="325"/>
    <n v="1533931.5495"/>
    <x v="7"/>
    <n v="225.00000000000003"/>
    <n v="221456.50049999988"/>
    <n v="8"/>
    <n v="550"/>
    <n v="1755388.0499999998"/>
    <m/>
  </r>
  <r>
    <d v="2022-08-25T00:00:00"/>
    <x v="3"/>
    <x v="3"/>
    <s v="INV00000318"/>
    <s v="C00000010"/>
    <x v="9"/>
    <x v="135"/>
    <x v="12"/>
    <n v="10"/>
    <m/>
    <n v="360"/>
    <x v="75"/>
    <n v="0.22222222222222221"/>
    <n v="8"/>
    <n v="80"/>
    <m/>
    <m/>
    <m/>
    <m/>
    <m/>
    <m/>
    <m/>
    <n v="360"/>
    <n v="1534291.5495"/>
    <x v="0"/>
    <n v="80"/>
    <n v="221536.50049999988"/>
    <n v="8"/>
    <n v="440"/>
    <n v="1755828.0499999998"/>
    <m/>
  </r>
  <r>
    <d v="2022-08-25T00:00:00"/>
    <x v="3"/>
    <x v="3"/>
    <s v="INV00000318"/>
    <s v="C00000010"/>
    <x v="9"/>
    <x v="58"/>
    <x v="105"/>
    <n v="1"/>
    <m/>
    <n v="370"/>
    <x v="98"/>
    <n v="6.7567567567567571E-2"/>
    <n v="25"/>
    <n v="25"/>
    <m/>
    <m/>
    <m/>
    <m/>
    <m/>
    <m/>
    <m/>
    <n v="370"/>
    <n v="1534661.5495"/>
    <x v="0"/>
    <n v="25"/>
    <n v="221561.50049999988"/>
    <n v="8"/>
    <n v="395"/>
    <n v="1756223.0499999998"/>
    <m/>
  </r>
  <r>
    <d v="2022-08-25T00:00:00"/>
    <x v="3"/>
    <x v="3"/>
    <s v="INV00000319"/>
    <s v="C00000027"/>
    <x v="30"/>
    <x v="122"/>
    <x v="63"/>
    <n v="220"/>
    <m/>
    <n v="1826.0000000000002"/>
    <x v="99"/>
    <n v="9.6385542168674565E-2"/>
    <n v="0.79999999999999893"/>
    <n v="175.99999999999977"/>
    <m/>
    <m/>
    <m/>
    <m/>
    <m/>
    <m/>
    <m/>
    <n v="1826.0000000000002"/>
    <n v="1536487.5495"/>
    <x v="0"/>
    <n v="175.99999999999977"/>
    <n v="221737.50049999988"/>
    <n v="8"/>
    <n v="2002"/>
    <n v="1758225.0499999998"/>
    <m/>
  </r>
  <r>
    <d v="2022-08-25T00:00:00"/>
    <x v="3"/>
    <x v="3"/>
    <s v="INV00000319"/>
    <s v="C00000027"/>
    <x v="30"/>
    <x v="122"/>
    <x v="64"/>
    <n v="220"/>
    <m/>
    <n v="1760"/>
    <x v="99"/>
    <n v="0.13749999999999996"/>
    <n v="1.0999999999999996"/>
    <n v="241.99999999999991"/>
    <m/>
    <m/>
    <m/>
    <m/>
    <m/>
    <m/>
    <m/>
    <n v="3520"/>
    <n v="1540007.5495"/>
    <x v="2"/>
    <n v="483.99999999999983"/>
    <n v="222221.50049999988"/>
    <n v="8"/>
    <n v="4004"/>
    <n v="1762229.0499999998"/>
    <m/>
  </r>
  <r>
    <d v="2022-08-25T00:00:00"/>
    <x v="3"/>
    <x v="3"/>
    <s v="INV00000320"/>
    <s v="C00000019"/>
    <x v="19"/>
    <x v="124"/>
    <x v="63"/>
    <n v="220"/>
    <m/>
    <n v="1826.0000000000002"/>
    <x v="83"/>
    <n v="0.12048192771084336"/>
    <n v="1"/>
    <n v="220"/>
    <m/>
    <m/>
    <m/>
    <m/>
    <m/>
    <m/>
    <m/>
    <n v="3652.0000000000005"/>
    <n v="1543659.5495"/>
    <x v="2"/>
    <n v="440"/>
    <n v="222661.50049999988"/>
    <n v="8"/>
    <n v="4092.0000000000005"/>
    <n v="1766321.0499999998"/>
    <m/>
  </r>
  <r>
    <d v="2022-08-25T00:00:00"/>
    <x v="3"/>
    <x v="3"/>
    <s v="INV00000320"/>
    <s v="C00000019"/>
    <x v="19"/>
    <x v="143"/>
    <x v="63"/>
    <n v="67"/>
    <m/>
    <n v="556.1"/>
    <x v="86"/>
    <n v="0.16867469879518054"/>
    <n v="1.3999999999999986"/>
    <n v="93.799999999999898"/>
    <m/>
    <m/>
    <m/>
    <m/>
    <m/>
    <m/>
    <m/>
    <n v="1112.2"/>
    <n v="1544771.7494999999"/>
    <x v="2"/>
    <n v="187.5999999999998"/>
    <n v="222849.10049999988"/>
    <n v="8"/>
    <n v="1299.7999999999997"/>
    <n v="1767620.8499999999"/>
    <m/>
  </r>
  <r>
    <d v="2022-08-25T00:00:00"/>
    <x v="3"/>
    <x v="3"/>
    <s v="INV00000320"/>
    <s v="C00000019"/>
    <x v="19"/>
    <x v="4"/>
    <x v="110"/>
    <n v="5"/>
    <m/>
    <n v="96"/>
    <x v="87"/>
    <n v="9.3750000000000042E-2"/>
    <n v="1.8000000000000007"/>
    <n v="9.0000000000000036"/>
    <m/>
    <m/>
    <m/>
    <m/>
    <m/>
    <m/>
    <m/>
    <n v="96"/>
    <n v="1544867.7494999999"/>
    <x v="0"/>
    <n v="9.0000000000000036"/>
    <n v="222858.10049999988"/>
    <n v="8"/>
    <n v="105"/>
    <n v="1767725.8499999999"/>
    <m/>
  </r>
  <r>
    <d v="2022-08-25T00:00:00"/>
    <x v="3"/>
    <x v="3"/>
    <s v="INV00000320"/>
    <s v="C00000019"/>
    <x v="19"/>
    <x v="46"/>
    <x v="86"/>
    <n v="1"/>
    <m/>
    <n v="320"/>
    <x v="85"/>
    <n v="0.21875"/>
    <n v="70"/>
    <n v="70"/>
    <m/>
    <m/>
    <m/>
    <m/>
    <m/>
    <m/>
    <m/>
    <n v="320"/>
    <n v="1545187.7494999999"/>
    <x v="0"/>
    <n v="70"/>
    <n v="222928.10049999988"/>
    <n v="8"/>
    <n v="390"/>
    <n v="1768115.8499999999"/>
    <m/>
  </r>
  <r>
    <d v="2022-08-26T00:00:00"/>
    <x v="3"/>
    <x v="3"/>
    <s v="INV00000320"/>
    <s v="C00000019"/>
    <x v="19"/>
    <x v="12"/>
    <x v="73"/>
    <n v="25"/>
    <m/>
    <n v="32.5"/>
    <x v="67"/>
    <n v="0.92307692307692302"/>
    <n v="1.2"/>
    <n v="30"/>
    <m/>
    <m/>
    <m/>
    <m/>
    <m/>
    <m/>
    <m/>
    <n v="130"/>
    <n v="1545317.7494999999"/>
    <x v="5"/>
    <n v="120"/>
    <n v="223048.10049999988"/>
    <n v="8"/>
    <n v="250"/>
    <n v="1768365.8499999999"/>
    <m/>
  </r>
  <r>
    <d v="2022-09-02T00:00:00"/>
    <x v="4"/>
    <x v="3"/>
    <s v="INV00000321"/>
    <s v="C00000020"/>
    <x v="20"/>
    <x v="124"/>
    <x v="64"/>
    <n v="220"/>
    <m/>
    <n v="1760"/>
    <x v="103"/>
    <n v="8.7499999999999911E-2"/>
    <n v="0.69999999999999929"/>
    <n v="153.99999999999983"/>
    <m/>
    <m/>
    <m/>
    <m/>
    <m/>
    <m/>
    <m/>
    <n v="5280"/>
    <n v="1550597.7494999999"/>
    <x v="3"/>
    <n v="461.99999999999949"/>
    <n v="223510.10049999988"/>
    <n v="9"/>
    <n v="5741.9999999999991"/>
    <n v="1774107.8499999999"/>
    <m/>
  </r>
  <r>
    <d v="2022-09-02T00:00:00"/>
    <x v="4"/>
    <x v="3"/>
    <s v="INV00000321"/>
    <s v="C00000020"/>
    <x v="20"/>
    <x v="143"/>
    <x v="63"/>
    <n v="67"/>
    <m/>
    <n v="556.1"/>
    <x v="64"/>
    <n v="6.0240963855421679E-2"/>
    <n v="0.5"/>
    <n v="33.5"/>
    <m/>
    <m/>
    <m/>
    <m/>
    <m/>
    <m/>
    <m/>
    <n v="2224.4"/>
    <n v="1552822.1494999998"/>
    <x v="5"/>
    <n v="134"/>
    <n v="223644.10049999988"/>
    <n v="9"/>
    <n v="2358.4"/>
    <n v="1776466.2499999998"/>
    <m/>
  </r>
  <r>
    <d v="2022-09-02T00:00:00"/>
    <x v="4"/>
    <x v="3"/>
    <s v="INV00000321"/>
    <s v="C00000020"/>
    <x v="20"/>
    <x v="133"/>
    <x v="104"/>
    <n v="40"/>
    <m/>
    <n v="208"/>
    <x v="17"/>
    <n v="0.26923076923076911"/>
    <n v="1.3999999999999995"/>
    <n v="55.999999999999979"/>
    <m/>
    <m/>
    <m/>
    <m/>
    <m/>
    <m/>
    <m/>
    <n v="832"/>
    <n v="1553654.1494999998"/>
    <x v="5"/>
    <n v="223.99999999999991"/>
    <n v="223868.10049999988"/>
    <n v="9"/>
    <n v="1056"/>
    <n v="1777522.2499999998"/>
    <m/>
  </r>
  <r>
    <d v="2022-09-02T00:00:00"/>
    <x v="4"/>
    <x v="3"/>
    <s v="INV00000321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553751.6494999998"/>
    <x v="3"/>
    <n v="90"/>
    <n v="223958.10049999988"/>
    <n v="9"/>
    <n v="187.5"/>
    <n v="1777709.7499999998"/>
    <m/>
  </r>
  <r>
    <s v="5/9/2022"/>
    <x v="4"/>
    <x v="3"/>
    <s v="INV00000322"/>
    <s v="C00000009"/>
    <x v="8"/>
    <x v="124"/>
    <x v="64"/>
    <n v="220"/>
    <m/>
    <n v="1760"/>
    <x v="68"/>
    <n v="7.4999999999999956E-2"/>
    <n v="0.59999999999999964"/>
    <n v="131.99999999999991"/>
    <m/>
    <m/>
    <m/>
    <m/>
    <m/>
    <m/>
    <m/>
    <n v="3520"/>
    <n v="1557271.6494999998"/>
    <x v="2"/>
    <n v="263.99999999999983"/>
    <n v="224222.10049999988"/>
    <n v="9"/>
    <n v="3784"/>
    <n v="1781493.7499999998"/>
    <m/>
  </r>
  <r>
    <d v="2022-09-06T00:00:00"/>
    <x v="4"/>
    <x v="3"/>
    <s v="INV00000323"/>
    <s v="C00000020"/>
    <x v="20"/>
    <x v="122"/>
    <x v="64"/>
    <n v="220"/>
    <m/>
    <n v="1760"/>
    <x v="103"/>
    <n v="8.7499999999999911E-2"/>
    <n v="0.69999999999999929"/>
    <n v="153.99999999999983"/>
    <m/>
    <m/>
    <m/>
    <m/>
    <m/>
    <m/>
    <m/>
    <n v="5280"/>
    <n v="1562551.6494999998"/>
    <x v="3"/>
    <n v="461.99999999999949"/>
    <n v="224684.10049999988"/>
    <n v="9"/>
    <n v="5741.9999999999991"/>
    <n v="1787235.7499999998"/>
    <m/>
  </r>
  <r>
    <d v="2022-09-06T00:00:00"/>
    <x v="4"/>
    <x v="3"/>
    <s v="INV00000323"/>
    <s v="C00000020"/>
    <x v="20"/>
    <x v="143"/>
    <x v="63"/>
    <n v="67"/>
    <m/>
    <n v="556.1"/>
    <x v="64"/>
    <n v="6.0240963855421679E-2"/>
    <n v="0.5"/>
    <n v="33.5"/>
    <m/>
    <m/>
    <m/>
    <m/>
    <m/>
    <m/>
    <m/>
    <n v="3336.6000000000004"/>
    <n v="1565888.2494999999"/>
    <x v="1"/>
    <n v="201"/>
    <n v="224885.10049999988"/>
    <n v="9"/>
    <n v="3537.6000000000004"/>
    <n v="1790773.3499999999"/>
    <m/>
  </r>
  <r>
    <d v="2022-09-06T00:00:00"/>
    <x v="4"/>
    <x v="3"/>
    <s v="INV00000323"/>
    <s v="C00000020"/>
    <x v="20"/>
    <x v="133"/>
    <x v="104"/>
    <n v="40"/>
    <m/>
    <n v="208"/>
    <x v="17"/>
    <n v="0.26923076923076911"/>
    <n v="1.3999999999999995"/>
    <n v="55.999999999999979"/>
    <m/>
    <m/>
    <m/>
    <m/>
    <m/>
    <m/>
    <m/>
    <n v="208"/>
    <n v="1566096.2494999999"/>
    <x v="0"/>
    <n v="55.999999999999979"/>
    <n v="224941.10049999988"/>
    <n v="9"/>
    <n v="264"/>
    <n v="1791037.3499999999"/>
    <m/>
  </r>
  <r>
    <d v="2022-09-06T00:00:00"/>
    <x v="4"/>
    <x v="3"/>
    <s v="INV00000323"/>
    <s v="C00000020"/>
    <x v="20"/>
    <x v="133"/>
    <x v="111"/>
    <n v="40"/>
    <m/>
    <n v="200"/>
    <x v="17"/>
    <n v="0.31999999999999995"/>
    <n v="1.5999999999999996"/>
    <n v="63.999999999999986"/>
    <m/>
    <m/>
    <m/>
    <m/>
    <m/>
    <m/>
    <m/>
    <n v="1000"/>
    <n v="1567096.2494999999"/>
    <x v="6"/>
    <n v="319.99999999999994"/>
    <n v="225261.10049999988"/>
    <n v="9"/>
    <n v="1320"/>
    <n v="1792357.3499999999"/>
    <m/>
  </r>
  <r>
    <d v="2022-09-06T00:00:00"/>
    <x v="4"/>
    <x v="3"/>
    <s v="INV00000323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567226.2494999999"/>
    <x v="5"/>
    <n v="120"/>
    <n v="225381.10049999988"/>
    <n v="9"/>
    <n v="250"/>
    <n v="1792607.3499999999"/>
    <m/>
  </r>
  <r>
    <d v="2022-09-06T00:00:00"/>
    <x v="4"/>
    <x v="3"/>
    <s v="INV00000323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567446.2494999999"/>
    <x v="5"/>
    <n v="120"/>
    <n v="225501.10049999988"/>
    <n v="9"/>
    <n v="340"/>
    <n v="1792947.3499999999"/>
    <m/>
  </r>
  <r>
    <d v="2022-09-09T00:00:00"/>
    <x v="4"/>
    <x v="3"/>
    <s v="INV00000324"/>
    <s v="C00000029"/>
    <x v="32"/>
    <x v="110"/>
    <x v="96"/>
    <n v="5"/>
    <m/>
    <n v="55"/>
    <x v="81"/>
    <n v="0.54545454545454541"/>
    <n v="6"/>
    <n v="30"/>
    <m/>
    <m/>
    <m/>
    <m/>
    <m/>
    <m/>
    <m/>
    <n v="165"/>
    <n v="1567611.2494999999"/>
    <x v="3"/>
    <n v="90"/>
    <n v="225591.10049999988"/>
    <n v="9"/>
    <n v="255"/>
    <n v="1793202.3499999999"/>
    <m/>
  </r>
  <r>
    <d v="2022-09-09T00:00:00"/>
    <x v="4"/>
    <x v="3"/>
    <s v="INV00000324"/>
    <s v="C00000029"/>
    <x v="32"/>
    <x v="110"/>
    <x v="42"/>
    <n v="5"/>
    <m/>
    <n v="52.5"/>
    <x v="81"/>
    <n v="0.61904761904761907"/>
    <n v="6.5"/>
    <n v="32.5"/>
    <m/>
    <m/>
    <m/>
    <m/>
    <m/>
    <m/>
    <m/>
    <n v="52.5"/>
    <n v="1567663.7494999999"/>
    <x v="0"/>
    <n v="32.5"/>
    <n v="225623.60049999988"/>
    <n v="9"/>
    <n v="85"/>
    <n v="1793287.3499999999"/>
    <m/>
  </r>
  <r>
    <d v="2022-09-09T00:00:00"/>
    <x v="4"/>
    <x v="3"/>
    <s v="INV00000324"/>
    <s v="C00000029"/>
    <x v="32"/>
    <x v="152"/>
    <x v="36"/>
    <n v="30"/>
    <m/>
    <n v="225"/>
    <x v="64"/>
    <n v="0.17333333333333342"/>
    <n v="1.3000000000000007"/>
    <n v="39.000000000000021"/>
    <m/>
    <m/>
    <m/>
    <m/>
    <m/>
    <m/>
    <m/>
    <n v="1800"/>
    <n v="1569463.7494999999"/>
    <x v="8"/>
    <n v="312.00000000000017"/>
    <n v="225935.60049999988"/>
    <n v="9"/>
    <n v="2112"/>
    <n v="1795399.3499999999"/>
    <m/>
  </r>
  <r>
    <d v="2022-09-09T00:00:00"/>
    <x v="4"/>
    <x v="3"/>
    <s v="INV00000325"/>
    <s v="C00000020"/>
    <x v="20"/>
    <x v="122"/>
    <x v="36"/>
    <n v="220"/>
    <m/>
    <n v="1650"/>
    <x v="103"/>
    <n v="0.15999999999999989"/>
    <n v="1.1999999999999993"/>
    <n v="263.99999999999983"/>
    <m/>
    <m/>
    <m/>
    <m/>
    <m/>
    <m/>
    <m/>
    <n v="1650"/>
    <n v="1571113.7494999999"/>
    <x v="0"/>
    <n v="263.99999999999983"/>
    <n v="226199.60049999988"/>
    <n v="9"/>
    <n v="1913.9999999999998"/>
    <n v="1797313.3499999999"/>
    <m/>
  </r>
  <r>
    <d v="2022-09-09T00:00:00"/>
    <x v="4"/>
    <x v="3"/>
    <s v="INV00000326"/>
    <s v="C00000021"/>
    <x v="23"/>
    <x v="122"/>
    <x v="36"/>
    <n v="220"/>
    <m/>
    <n v="1650"/>
    <x v="64"/>
    <n v="0.17333333333333342"/>
    <n v="1.3000000000000007"/>
    <n v="286.00000000000017"/>
    <m/>
    <m/>
    <m/>
    <m/>
    <m/>
    <m/>
    <m/>
    <n v="1650"/>
    <n v="1572763.7494999999"/>
    <x v="0"/>
    <n v="286.00000000000017"/>
    <n v="226485.60049999988"/>
    <n v="9"/>
    <n v="1936.0000000000002"/>
    <n v="1799249.3499999999"/>
    <m/>
  </r>
  <r>
    <d v="2022-09-09T00:00:00"/>
    <x v="4"/>
    <x v="3"/>
    <s v="INV00000326"/>
    <s v="C00000021"/>
    <x v="23"/>
    <x v="110"/>
    <x v="42"/>
    <n v="5"/>
    <m/>
    <n v="52.5"/>
    <x v="12"/>
    <n v="0.7142857142857143"/>
    <n v="7.5"/>
    <n v="37.5"/>
    <m/>
    <m/>
    <m/>
    <m/>
    <m/>
    <m/>
    <m/>
    <n v="52.5"/>
    <n v="1572816.2494999999"/>
    <x v="0"/>
    <n v="37.5"/>
    <n v="226523.10049999988"/>
    <n v="9"/>
    <n v="90"/>
    <n v="1799339.3499999999"/>
    <m/>
  </r>
  <r>
    <d v="2022-09-09T00:00:00"/>
    <x v="4"/>
    <x v="3"/>
    <s v="INV00000326"/>
    <s v="C00000021"/>
    <x v="23"/>
    <x v="138"/>
    <x v="112"/>
    <n v="1"/>
    <m/>
    <n v="186"/>
    <x v="104"/>
    <n v="0.20967741935483872"/>
    <n v="39"/>
    <n v="39"/>
    <m/>
    <m/>
    <m/>
    <m/>
    <m/>
    <m/>
    <m/>
    <n v="186"/>
    <n v="1573002.2494999999"/>
    <x v="0"/>
    <n v="39"/>
    <n v="226562.10049999988"/>
    <n v="9"/>
    <n v="225"/>
    <n v="1799564.3499999999"/>
    <m/>
  </r>
  <r>
    <d v="2022-09-13T00:00:00"/>
    <x v="4"/>
    <x v="3"/>
    <s v="INV00000327"/>
    <s v="C00000020"/>
    <x v="20"/>
    <x v="124"/>
    <x v="53"/>
    <n v="220"/>
    <m/>
    <n v="1628"/>
    <x v="60"/>
    <n v="0.13513513513513511"/>
    <n v="1"/>
    <n v="220"/>
    <m/>
    <m/>
    <m/>
    <m/>
    <m/>
    <m/>
    <m/>
    <n v="6512"/>
    <n v="1579514.2494999999"/>
    <x v="5"/>
    <n v="880"/>
    <n v="227442.10049999988"/>
    <n v="9"/>
    <n v="7392"/>
    <n v="1806956.3499999999"/>
    <m/>
  </r>
  <r>
    <d v="2022-09-13T00:00:00"/>
    <x v="4"/>
    <x v="3"/>
    <s v="INV00000327"/>
    <s v="C00000020"/>
    <x v="20"/>
    <x v="143"/>
    <x v="63"/>
    <n v="67"/>
    <m/>
    <n v="556.1"/>
    <x v="68"/>
    <n v="3.6144578313252879E-2"/>
    <n v="0.29999999999999893"/>
    <n v="20.09999999999993"/>
    <m/>
    <m/>
    <m/>
    <m/>
    <m/>
    <m/>
    <m/>
    <n v="2780.5"/>
    <n v="1582294.7494999999"/>
    <x v="6"/>
    <n v="100.49999999999966"/>
    <n v="227542.60049999988"/>
    <n v="9"/>
    <n v="2880.9999999999995"/>
    <n v="1809837.3499999999"/>
    <m/>
  </r>
  <r>
    <d v="2022-09-13T00:00:00"/>
    <x v="4"/>
    <x v="3"/>
    <s v="INV00000327"/>
    <s v="C00000020"/>
    <x v="20"/>
    <x v="133"/>
    <x v="111"/>
    <n v="40"/>
    <m/>
    <n v="200"/>
    <x v="1"/>
    <n v="0.3"/>
    <n v="1.5"/>
    <n v="60"/>
    <m/>
    <m/>
    <m/>
    <m/>
    <m/>
    <m/>
    <m/>
    <n v="1000"/>
    <n v="1583294.7494999999"/>
    <x v="6"/>
    <n v="300"/>
    <n v="227842.60049999988"/>
    <n v="9"/>
    <n v="1300"/>
    <n v="1811137.3499999999"/>
    <m/>
  </r>
  <r>
    <d v="2022-09-13T00:00:00"/>
    <x v="4"/>
    <x v="3"/>
    <s v="INV00000327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583424.7494999999"/>
    <x v="5"/>
    <n v="120"/>
    <n v="227962.60049999988"/>
    <n v="9"/>
    <n v="250"/>
    <n v="1811387.3499999999"/>
    <m/>
  </r>
  <r>
    <d v="2022-09-13T00:00:00"/>
    <x v="4"/>
    <x v="3"/>
    <s v="INV00000327"/>
    <s v="C00000020"/>
    <x v="20"/>
    <x v="110"/>
    <x v="42"/>
    <n v="5"/>
    <m/>
    <n v="52.5"/>
    <x v="81"/>
    <n v="0.61904761904761907"/>
    <n v="6.5"/>
    <n v="32.5"/>
    <m/>
    <m/>
    <m/>
    <m/>
    <m/>
    <m/>
    <m/>
    <n v="210"/>
    <n v="1583634.7494999999"/>
    <x v="5"/>
    <n v="130"/>
    <n v="228092.60049999988"/>
    <n v="9"/>
    <n v="340"/>
    <n v="1811727.3499999999"/>
    <m/>
  </r>
  <r>
    <d v="2022-09-13T00:00:00"/>
    <x v="4"/>
    <x v="3"/>
    <s v="INV00000327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584284.7494999999"/>
    <x v="0"/>
    <n v="350"/>
    <n v="228442.60049999988"/>
    <n v="9"/>
    <n v="1000"/>
    <n v="1812727.3499999999"/>
    <m/>
  </r>
  <r>
    <d v="2022-09-13T00:00:00"/>
    <x v="4"/>
    <x v="3"/>
    <s v="INV00000328"/>
    <s v="C00000020"/>
    <x v="20"/>
    <x v="124"/>
    <x v="53"/>
    <n v="220"/>
    <m/>
    <n v="1628"/>
    <x v="60"/>
    <n v="0.13513513513513511"/>
    <n v="1"/>
    <n v="220"/>
    <m/>
    <m/>
    <m/>
    <m/>
    <m/>
    <m/>
    <m/>
    <n v="6512"/>
    <n v="1590796.7494999999"/>
    <x v="5"/>
    <n v="880"/>
    <n v="229322.60049999988"/>
    <n v="9"/>
    <n v="7392"/>
    <n v="1820119.3499999999"/>
    <m/>
  </r>
  <r>
    <d v="2022-09-13T00:00:00"/>
    <x v="4"/>
    <x v="3"/>
    <s v="INV00000328"/>
    <s v="C00000020"/>
    <x v="20"/>
    <x v="143"/>
    <x v="63"/>
    <n v="67"/>
    <m/>
    <n v="556.1"/>
    <x v="68"/>
    <n v="3.6144578313252879E-2"/>
    <n v="0.29999999999999893"/>
    <n v="20.09999999999993"/>
    <m/>
    <m/>
    <m/>
    <m/>
    <m/>
    <m/>
    <m/>
    <n v="2780.5"/>
    <n v="1593577.2494999999"/>
    <x v="6"/>
    <n v="100.49999999999966"/>
    <n v="229423.10049999988"/>
    <n v="9"/>
    <n v="2880.9999999999995"/>
    <n v="1823000.3499999999"/>
    <m/>
  </r>
  <r>
    <d v="2022-09-13T00:00:00"/>
    <x v="4"/>
    <x v="3"/>
    <s v="INV00000328"/>
    <s v="C00000020"/>
    <x v="20"/>
    <x v="133"/>
    <x v="111"/>
    <n v="40"/>
    <m/>
    <n v="200"/>
    <x v="1"/>
    <n v="0.3"/>
    <n v="1.5"/>
    <n v="60"/>
    <m/>
    <m/>
    <m/>
    <m/>
    <m/>
    <m/>
    <m/>
    <n v="1000"/>
    <n v="1594577.2494999999"/>
    <x v="6"/>
    <n v="300"/>
    <n v="229723.10049999988"/>
    <n v="9"/>
    <n v="1300"/>
    <n v="1824300.3499999999"/>
    <m/>
  </r>
  <r>
    <d v="2022-09-13T00:00:00"/>
    <x v="4"/>
    <x v="3"/>
    <s v="INV00000328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594707.2494999999"/>
    <x v="5"/>
    <n v="120"/>
    <n v="229843.10049999988"/>
    <n v="9"/>
    <n v="250"/>
    <n v="1824550.3499999999"/>
    <m/>
  </r>
  <r>
    <d v="2022-08-14T00:00:00"/>
    <x v="3"/>
    <x v="3"/>
    <s v="INV00000329"/>
    <s v="C00000001"/>
    <x v="0"/>
    <x v="153"/>
    <x v="22"/>
    <n v="20"/>
    <m/>
    <n v="330"/>
    <x v="105"/>
    <n v="0.39393939393939392"/>
    <n v="6.5"/>
    <n v="130"/>
    <m/>
    <m/>
    <m/>
    <m/>
    <m/>
    <m/>
    <m/>
    <n v="1320"/>
    <n v="1596027.2494999999"/>
    <x v="5"/>
    <n v="520"/>
    <n v="230363.10049999988"/>
    <n v="8"/>
    <n v="1840"/>
    <n v="1826390.3499999999"/>
    <m/>
  </r>
  <r>
    <d v="2022-09-15T00:00:00"/>
    <x v="4"/>
    <x v="3"/>
    <s v="INV00000330"/>
    <s v="C00000021"/>
    <x v="23"/>
    <x v="122"/>
    <x v="36"/>
    <n v="220"/>
    <m/>
    <n v="1650"/>
    <x v="64"/>
    <n v="0.17333333333333342"/>
    <n v="1.3000000000000007"/>
    <n v="286.00000000000017"/>
    <m/>
    <m/>
    <m/>
    <m/>
    <m/>
    <m/>
    <m/>
    <n v="1650"/>
    <n v="1597677.2494999999"/>
    <x v="0"/>
    <n v="286.00000000000017"/>
    <n v="230649.10049999988"/>
    <n v="9"/>
    <n v="1936.0000000000002"/>
    <n v="1828326.3499999999"/>
    <m/>
  </r>
  <r>
    <d v="2022-09-15T00:00:00"/>
    <x v="4"/>
    <x v="3"/>
    <s v="INV00000330"/>
    <s v="C00000021"/>
    <x v="23"/>
    <x v="151"/>
    <x v="108"/>
    <n v="37"/>
    <m/>
    <n v="299.7"/>
    <x v="71"/>
    <n v="9.8765432098765524E-2"/>
    <n v="0.80000000000000071"/>
    <n v="29.600000000000026"/>
    <m/>
    <m/>
    <m/>
    <m/>
    <m/>
    <m/>
    <m/>
    <n v="1198.8"/>
    <n v="1598876.0495"/>
    <x v="5"/>
    <n v="118.40000000000011"/>
    <n v="230767.50049999988"/>
    <n v="9"/>
    <n v="1317.2"/>
    <n v="1829643.5499999998"/>
    <m/>
  </r>
  <r>
    <d v="2022-09-15T00:00:00"/>
    <x v="4"/>
    <x v="3"/>
    <s v="INV00000330"/>
    <s v="C00000021"/>
    <x v="23"/>
    <x v="110"/>
    <x v="42"/>
    <n v="5"/>
    <m/>
    <n v="52.5"/>
    <x v="12"/>
    <n v="0.7142857142857143"/>
    <n v="7.5"/>
    <n v="37.5"/>
    <m/>
    <m/>
    <m/>
    <m/>
    <m/>
    <m/>
    <m/>
    <n v="52.5"/>
    <n v="1598928.5495"/>
    <x v="0"/>
    <n v="37.5"/>
    <n v="230805.00049999988"/>
    <n v="9"/>
    <n v="90"/>
    <n v="1829733.5499999998"/>
    <m/>
  </r>
  <r>
    <d v="2022-09-15T00:00:00"/>
    <x v="4"/>
    <x v="3"/>
    <s v="INV00000330"/>
    <s v="C00000021"/>
    <x v="23"/>
    <x v="12"/>
    <x v="73"/>
    <n v="25"/>
    <m/>
    <n v="32.5"/>
    <x v="67"/>
    <n v="0.92307692307692302"/>
    <n v="1.2"/>
    <n v="30"/>
    <m/>
    <m/>
    <m/>
    <m/>
    <m/>
    <m/>
    <m/>
    <n v="162.5"/>
    <n v="1599091.0495"/>
    <x v="6"/>
    <n v="150"/>
    <n v="230955.00049999988"/>
    <n v="9"/>
    <n v="312.5"/>
    <n v="1830046.0499999998"/>
    <m/>
  </r>
  <r>
    <d v="2022-09-23T00:00:00"/>
    <x v="4"/>
    <x v="3"/>
    <s v="INV00000331"/>
    <s v="C00000019"/>
    <x v="19"/>
    <x v="124"/>
    <x v="53"/>
    <n v="220"/>
    <m/>
    <n v="1628"/>
    <x v="64"/>
    <n v="0.18918918918918923"/>
    <n v="1.4000000000000004"/>
    <n v="308.00000000000006"/>
    <m/>
    <m/>
    <m/>
    <m/>
    <m/>
    <m/>
    <m/>
    <n v="1628"/>
    <n v="1600719.0495"/>
    <x v="0"/>
    <n v="308.00000000000006"/>
    <n v="231263.00049999988"/>
    <n v="9"/>
    <n v="1936"/>
    <n v="1831982.0499999998"/>
    <m/>
  </r>
  <r>
    <d v="2022-09-23T00:00:00"/>
    <x v="4"/>
    <x v="3"/>
    <s v="INV00000331"/>
    <s v="C00000019"/>
    <x v="19"/>
    <x v="143"/>
    <x v="63"/>
    <n v="67"/>
    <m/>
    <n v="556.1"/>
    <x v="71"/>
    <n v="7.2289156626505979E-2"/>
    <n v="0.59999999999999964"/>
    <n v="40.199999999999974"/>
    <m/>
    <m/>
    <m/>
    <m/>
    <m/>
    <m/>
    <m/>
    <n v="1112.2"/>
    <n v="1601831.2494999999"/>
    <x v="2"/>
    <n v="80.399999999999949"/>
    <n v="231343.40049999987"/>
    <n v="9"/>
    <n v="1192.5999999999999"/>
    <n v="1833174.65"/>
    <m/>
  </r>
  <r>
    <d v="2022-09-23T00:00:00"/>
    <x v="4"/>
    <x v="3"/>
    <s v="INV00000331"/>
    <s v="C00000019"/>
    <x v="19"/>
    <x v="4"/>
    <x v="110"/>
    <n v="5"/>
    <m/>
    <n v="96"/>
    <x v="87"/>
    <n v="9.3750000000000042E-2"/>
    <n v="1.8000000000000007"/>
    <n v="9.0000000000000036"/>
    <m/>
    <m/>
    <m/>
    <m/>
    <m/>
    <m/>
    <m/>
    <n v="96"/>
    <n v="1601927.2494999999"/>
    <x v="0"/>
    <n v="9.0000000000000036"/>
    <n v="231352.40049999987"/>
    <n v="9"/>
    <n v="105"/>
    <n v="1833279.65"/>
    <m/>
  </r>
  <r>
    <d v="2022-09-23T00:00:00"/>
    <x v="4"/>
    <x v="3"/>
    <s v="INV00000331"/>
    <s v="C00000019"/>
    <x v="19"/>
    <x v="12"/>
    <x v="73"/>
    <n v="25"/>
    <m/>
    <n v="32.5"/>
    <x v="67"/>
    <n v="0.92307692307692302"/>
    <n v="1.2"/>
    <n v="30"/>
    <m/>
    <m/>
    <m/>
    <m/>
    <m/>
    <m/>
    <m/>
    <n v="162.5"/>
    <n v="1602089.7494999999"/>
    <x v="6"/>
    <n v="150"/>
    <n v="231502.40049999987"/>
    <n v="9"/>
    <n v="312.5"/>
    <n v="1833592.15"/>
    <m/>
  </r>
  <r>
    <d v="2022-09-24T00:00:00"/>
    <x v="4"/>
    <x v="3"/>
    <s v="INV00000332"/>
    <s v="C00000010"/>
    <x v="9"/>
    <x v="51"/>
    <x v="53"/>
    <n v="220"/>
    <m/>
    <n v="1628"/>
    <x v="61"/>
    <n v="0.12162162162162167"/>
    <n v="0.90000000000000036"/>
    <n v="198.00000000000009"/>
    <m/>
    <m/>
    <m/>
    <m/>
    <m/>
    <m/>
    <m/>
    <n v="8140"/>
    <n v="1610229.7494999999"/>
    <x v="6"/>
    <n v="990.00000000000045"/>
    <n v="232492.40049999987"/>
    <n v="9"/>
    <n v="9130"/>
    <n v="1842722.15"/>
    <m/>
  </r>
  <r>
    <d v="2022-09-24T00:00:00"/>
    <x v="4"/>
    <x v="3"/>
    <s v="INV00000333"/>
    <s v="C00000010"/>
    <x v="9"/>
    <x v="152"/>
    <x v="36"/>
    <n v="30"/>
    <m/>
    <n v="225"/>
    <x v="60"/>
    <n v="0.12000000000000005"/>
    <n v="0.90000000000000036"/>
    <n v="27.000000000000011"/>
    <m/>
    <m/>
    <m/>
    <m/>
    <m/>
    <m/>
    <m/>
    <n v="450"/>
    <n v="1610679.7494999999"/>
    <x v="2"/>
    <n v="54.000000000000021"/>
    <n v="232546.40049999987"/>
    <n v="9"/>
    <n v="504"/>
    <n v="1843226.15"/>
    <m/>
  </r>
  <r>
    <d v="2022-09-24T00:00:00"/>
    <x v="4"/>
    <x v="3"/>
    <s v="INV00000334"/>
    <s v="C00000010"/>
    <x v="9"/>
    <x v="152"/>
    <x v="48"/>
    <n v="30"/>
    <m/>
    <n v="219"/>
    <x v="60"/>
    <n v="0.15068493150684939"/>
    <n v="1.1000000000000005"/>
    <n v="33.000000000000014"/>
    <m/>
    <m/>
    <m/>
    <m/>
    <m/>
    <m/>
    <m/>
    <n v="657"/>
    <n v="1611336.7494999999"/>
    <x v="3"/>
    <n v="99.000000000000043"/>
    <n v="232645.40049999987"/>
    <n v="9"/>
    <n v="756"/>
    <n v="1843982.15"/>
    <m/>
  </r>
  <r>
    <d v="2022-09-24T00:00:00"/>
    <x v="4"/>
    <x v="3"/>
    <s v="INV00000335"/>
    <s v="C00000010"/>
    <x v="9"/>
    <x v="12"/>
    <x v="73"/>
    <n v="25"/>
    <m/>
    <n v="32.5"/>
    <x v="82"/>
    <n v="0.76923076923076905"/>
    <n v="0.99999999999999978"/>
    <n v="24.999999999999993"/>
    <m/>
    <m/>
    <m/>
    <m/>
    <m/>
    <m/>
    <m/>
    <n v="162.5"/>
    <n v="1611499.2494999999"/>
    <x v="6"/>
    <n v="124.99999999999997"/>
    <n v="232770.40049999987"/>
    <n v="9"/>
    <n v="287.5"/>
    <n v="1844269.65"/>
    <m/>
  </r>
  <r>
    <d v="2022-09-24T00:00:00"/>
    <x v="4"/>
    <x v="3"/>
    <s v="INV00000336"/>
    <s v="C00000010"/>
    <x v="9"/>
    <x v="135"/>
    <x v="12"/>
    <n v="10"/>
    <m/>
    <n v="360"/>
    <x v="75"/>
    <n v="0.22222222222222221"/>
    <n v="8"/>
    <n v="80"/>
    <m/>
    <m/>
    <m/>
    <m/>
    <m/>
    <m/>
    <m/>
    <n v="360"/>
    <n v="1611859.2494999999"/>
    <x v="0"/>
    <n v="80"/>
    <n v="232850.40049999987"/>
    <n v="9"/>
    <n v="440"/>
    <n v="1844709.65"/>
    <m/>
  </r>
  <r>
    <d v="2022-09-24T00:00:00"/>
    <x v="4"/>
    <x v="3"/>
    <s v="INV00000337"/>
    <s v="C00000010"/>
    <x v="9"/>
    <x v="154"/>
    <x v="110"/>
    <n v="5"/>
    <m/>
    <n v="96"/>
    <x v="87"/>
    <n v="9.3750000000000042E-2"/>
    <n v="1.8000000000000007"/>
    <n v="9.0000000000000036"/>
    <m/>
    <m/>
    <m/>
    <m/>
    <m/>
    <m/>
    <m/>
    <n v="384"/>
    <n v="1612243.2494999999"/>
    <x v="5"/>
    <n v="36.000000000000014"/>
    <n v="232886.40049999987"/>
    <n v="9"/>
    <n v="420"/>
    <n v="1845129.65"/>
    <m/>
  </r>
  <r>
    <d v="2022-09-24T00:00:00"/>
    <x v="4"/>
    <x v="3"/>
    <s v="INV00000332"/>
    <s v="C00000010"/>
    <x v="9"/>
    <x v="155"/>
    <x v="45"/>
    <n v="1"/>
    <m/>
    <n v="42"/>
    <x v="58"/>
    <n v="0.30952380952380953"/>
    <n v="13"/>
    <n v="13"/>
    <m/>
    <m/>
    <m/>
    <m/>
    <m/>
    <m/>
    <m/>
    <n v="168"/>
    <n v="1612411.2494999999"/>
    <x v="5"/>
    <n v="52"/>
    <n v="232938.40049999987"/>
    <n v="9"/>
    <n v="220"/>
    <n v="1845349.65"/>
    <m/>
  </r>
  <r>
    <d v="2022-09-26T00:00:00"/>
    <x v="4"/>
    <x v="3"/>
    <s v="INV00000333"/>
    <s v="C00000021"/>
    <x v="23"/>
    <x v="15"/>
    <x v="36"/>
    <n v="220"/>
    <m/>
    <n v="1650"/>
    <x v="64"/>
    <n v="0.17333333333333342"/>
    <n v="1.3000000000000007"/>
    <n v="286.00000000000017"/>
    <m/>
    <m/>
    <m/>
    <m/>
    <m/>
    <m/>
    <m/>
    <n v="1650"/>
    <n v="1614061.2494999999"/>
    <x v="0"/>
    <n v="286.00000000000017"/>
    <n v="233224.40049999987"/>
    <n v="9"/>
    <n v="1936.0000000000002"/>
    <n v="1847285.65"/>
    <m/>
  </r>
  <r>
    <d v="2022-09-26T00:00:00"/>
    <x v="4"/>
    <x v="3"/>
    <s v="INV00000333"/>
    <s v="C00000021"/>
    <x v="23"/>
    <x v="151"/>
    <x v="108"/>
    <n v="37"/>
    <m/>
    <n v="299.7"/>
    <x v="71"/>
    <n v="9.8765432098765524E-2"/>
    <n v="0.80000000000000071"/>
    <n v="29.600000000000026"/>
    <m/>
    <m/>
    <m/>
    <m/>
    <m/>
    <m/>
    <m/>
    <n v="599.4"/>
    <n v="1614660.6494999998"/>
    <x v="2"/>
    <n v="59.200000000000053"/>
    <n v="233283.60049999988"/>
    <n v="9"/>
    <n v="658.6"/>
    <n v="1847944.2499999998"/>
    <m/>
  </r>
  <r>
    <d v="2022-09-26T00:00:00"/>
    <x v="4"/>
    <x v="3"/>
    <s v="INV00000333"/>
    <s v="C00000021"/>
    <x v="23"/>
    <x v="156"/>
    <x v="110"/>
    <n v="5"/>
    <m/>
    <n v="96"/>
    <x v="48"/>
    <n v="4.1666666666666706E-2"/>
    <n v="0.80000000000000071"/>
    <n v="4.0000000000000036"/>
    <m/>
    <m/>
    <m/>
    <m/>
    <m/>
    <m/>
    <m/>
    <n v="96"/>
    <n v="1614756.6494999998"/>
    <x v="0"/>
    <n v="4.0000000000000036"/>
    <n v="233287.60049999988"/>
    <n v="9"/>
    <n v="100"/>
    <n v="1848044.2499999998"/>
    <m/>
  </r>
  <r>
    <d v="2022-09-26T00:00:00"/>
    <x v="4"/>
    <x v="3"/>
    <s v="INV00000333"/>
    <s v="C00000021"/>
    <x v="23"/>
    <x v="12"/>
    <x v="73"/>
    <n v="25"/>
    <m/>
    <n v="32.5"/>
    <x v="67"/>
    <n v="0.92307692307692302"/>
    <n v="1.2"/>
    <n v="30"/>
    <m/>
    <m/>
    <m/>
    <m/>
    <m/>
    <m/>
    <m/>
    <n v="325"/>
    <n v="1615081.6494999998"/>
    <x v="7"/>
    <n v="300"/>
    <n v="233587.60049999988"/>
    <n v="9"/>
    <n v="625"/>
    <n v="1848669.2499999998"/>
    <m/>
  </r>
  <r>
    <d v="2022-09-26T00:00:00"/>
    <x v="4"/>
    <x v="3"/>
    <s v="INV00000333"/>
    <s v="C00000021"/>
    <x v="23"/>
    <x v="157"/>
    <x v="113"/>
    <n v="1"/>
    <m/>
    <n v="43"/>
    <x v="95"/>
    <n v="6.9767441860465115E-2"/>
    <n v="3"/>
    <n v="3"/>
    <m/>
    <m/>
    <m/>
    <m/>
    <m/>
    <m/>
    <m/>
    <n v="258"/>
    <n v="1615339.6494999998"/>
    <x v="1"/>
    <n v="18"/>
    <n v="233605.60049999988"/>
    <n v="9"/>
    <n v="276"/>
    <n v="1848945.2499999998"/>
    <m/>
  </r>
  <r>
    <d v="2022-09-26T00:00:00"/>
    <x v="4"/>
    <x v="3"/>
    <s v="INV00000334"/>
    <s v="C00000022"/>
    <x v="24"/>
    <x v="43"/>
    <x v="53"/>
    <n v="220"/>
    <m/>
    <n v="1628"/>
    <x v="72"/>
    <n v="0.24324324324324309"/>
    <n v="1.7999999999999989"/>
    <n v="395.99999999999977"/>
    <m/>
    <m/>
    <m/>
    <m/>
    <m/>
    <m/>
    <m/>
    <n v="1628"/>
    <n v="1616967.6494999998"/>
    <x v="0"/>
    <n v="395.99999999999977"/>
    <n v="234001.60049999988"/>
    <n v="9"/>
    <n v="2023.9999999999998"/>
    <n v="1850969.2499999998"/>
    <m/>
  </r>
  <r>
    <d v="2022-09-26T00:00:00"/>
    <x v="4"/>
    <x v="3"/>
    <s v="INV00000334"/>
    <s v="C00000022"/>
    <x v="24"/>
    <x v="143"/>
    <x v="63"/>
    <n v="67"/>
    <m/>
    <n v="556.1"/>
    <x v="77"/>
    <n v="0.13253012048192767"/>
    <n v="1.0999999999999996"/>
    <n v="73.699999999999974"/>
    <m/>
    <m/>
    <m/>
    <m/>
    <m/>
    <m/>
    <m/>
    <n v="556.1"/>
    <n v="1617523.7494999999"/>
    <x v="0"/>
    <n v="73.699999999999974"/>
    <n v="234075.3004999999"/>
    <n v="9"/>
    <n v="629.79999999999995"/>
    <n v="1851599.0499999998"/>
    <m/>
  </r>
  <r>
    <d v="2022-09-26T00:00:00"/>
    <x v="4"/>
    <x v="3"/>
    <s v="INV00000334"/>
    <s v="C00000022"/>
    <x v="24"/>
    <x v="158"/>
    <x v="114"/>
    <n v="1"/>
    <m/>
    <n v="200"/>
    <x v="106"/>
    <n v="0.57499999999999996"/>
    <n v="115"/>
    <n v="115"/>
    <m/>
    <m/>
    <m/>
    <m/>
    <m/>
    <m/>
    <m/>
    <n v="200"/>
    <n v="1617723.7494999999"/>
    <x v="0"/>
    <n v="115"/>
    <n v="234190.3004999999"/>
    <n v="9"/>
    <n v="315"/>
    <n v="1851914.0499999998"/>
    <m/>
  </r>
  <r>
    <d v="2022-09-26T00:00:00"/>
    <x v="4"/>
    <x v="3"/>
    <s v="INV00000335"/>
    <s v="C00000022"/>
    <x v="24"/>
    <x v="156"/>
    <x v="110"/>
    <n v="5"/>
    <m/>
    <n v="96"/>
    <x v="87"/>
    <n v="9.3750000000000042E-2"/>
    <n v="1.8000000000000007"/>
    <n v="9.0000000000000036"/>
    <m/>
    <m/>
    <m/>
    <m/>
    <m/>
    <m/>
    <m/>
    <n v="96"/>
    <n v="1617819.7494999999"/>
    <x v="0"/>
    <n v="9.0000000000000036"/>
    <n v="234199.3004999999"/>
    <n v="9"/>
    <n v="105"/>
    <n v="1852019.0499999998"/>
    <m/>
  </r>
  <r>
    <d v="2022-09-26T00:00:00"/>
    <x v="4"/>
    <x v="3"/>
    <s v="INV00000335"/>
    <s v="C00000022"/>
    <x v="24"/>
    <x v="159"/>
    <x v="100"/>
    <n v="30"/>
    <m/>
    <n v="276"/>
    <x v="76"/>
    <n v="3.2608695652173995E-2"/>
    <n v="0.30000000000000071"/>
    <n v="9.0000000000000213"/>
    <m/>
    <m/>
    <m/>
    <m/>
    <m/>
    <m/>
    <m/>
    <n v="276"/>
    <n v="1618095.7494999999"/>
    <x v="0"/>
    <n v="9.0000000000000213"/>
    <n v="234208.3004999999"/>
    <n v="9"/>
    <n v="285"/>
    <n v="1852304.0499999998"/>
    <m/>
  </r>
  <r>
    <d v="2022-09-26T00:00:00"/>
    <x v="4"/>
    <x v="3"/>
    <s v="INV00000335"/>
    <s v="C00000022"/>
    <x v="24"/>
    <x v="46"/>
    <x v="86"/>
    <n v="1"/>
    <m/>
    <n v="320"/>
    <x v="107"/>
    <n v="0.40625"/>
    <n v="130"/>
    <n v="130"/>
    <m/>
    <m/>
    <m/>
    <m/>
    <m/>
    <m/>
    <m/>
    <n v="320"/>
    <n v="1618415.7494999999"/>
    <x v="0"/>
    <n v="130"/>
    <n v="234338.3004999999"/>
    <n v="9"/>
    <n v="450"/>
    <n v="1852754.0499999998"/>
    <m/>
  </r>
  <r>
    <d v="2022-09-28T00:00:00"/>
    <x v="4"/>
    <x v="3"/>
    <s v="INV00000336"/>
    <s v="C00000027"/>
    <x v="30"/>
    <x v="122"/>
    <x v="36"/>
    <n v="220"/>
    <m/>
    <n v="1650"/>
    <x v="99"/>
    <n v="0.21333333333333329"/>
    <n v="1.5999999999999996"/>
    <n v="351.99999999999994"/>
    <m/>
    <m/>
    <m/>
    <m/>
    <m/>
    <m/>
    <m/>
    <n v="4950"/>
    <n v="1623365.7494999999"/>
    <x v="3"/>
    <n v="1055.9999999999998"/>
    <n v="235394.3004999999"/>
    <n v="9"/>
    <n v="6006"/>
    <n v="1858760.0499999998"/>
    <m/>
  </r>
  <r>
    <d v="2022-09-28T00:00:00"/>
    <x v="4"/>
    <x v="3"/>
    <s v="INV00000336"/>
    <s v="C00000027"/>
    <x v="30"/>
    <x v="143"/>
    <x v="63"/>
    <n v="67"/>
    <m/>
    <n v="556.1"/>
    <x v="77"/>
    <n v="0.13253012048192767"/>
    <n v="1.0999999999999996"/>
    <n v="73.699999999999974"/>
    <m/>
    <m/>
    <m/>
    <m/>
    <m/>
    <m/>
    <m/>
    <n v="1112.2"/>
    <n v="1624477.9494999999"/>
    <x v="2"/>
    <n v="147.39999999999995"/>
    <n v="235541.70049999989"/>
    <n v="9"/>
    <n v="1259.5999999999999"/>
    <n v="1860019.6499999997"/>
    <m/>
  </r>
  <r>
    <d v="2022-09-28T00:00:00"/>
    <x v="4"/>
    <x v="3"/>
    <s v="INV00000336"/>
    <s v="C00000027"/>
    <x v="30"/>
    <x v="144"/>
    <x v="2"/>
    <n v="54"/>
    <m/>
    <n v="475.20000000000005"/>
    <x v="77"/>
    <n v="6.8181818181818135E-2"/>
    <n v="0.59999999999999964"/>
    <n v="32.399999999999977"/>
    <m/>
    <m/>
    <m/>
    <m/>
    <m/>
    <m/>
    <m/>
    <n v="950.40000000000009"/>
    <n v="1625428.3494999998"/>
    <x v="2"/>
    <n v="64.799999999999955"/>
    <n v="235606.50049999988"/>
    <n v="9"/>
    <n v="1015.2"/>
    <n v="1861034.8499999996"/>
    <m/>
  </r>
  <r>
    <d v="2022-09-28T00:00:00"/>
    <x v="4"/>
    <x v="3"/>
    <s v="INV00000336"/>
    <s v="C00000027"/>
    <x v="30"/>
    <x v="160"/>
    <x v="39"/>
    <n v="45"/>
    <m/>
    <n v="288"/>
    <x v="27"/>
    <n v="9.3749999999999944E-2"/>
    <n v="0.59999999999999964"/>
    <n v="26.999999999999986"/>
    <m/>
    <m/>
    <m/>
    <m/>
    <m/>
    <m/>
    <m/>
    <n v="576"/>
    <n v="1626004.3494999998"/>
    <x v="2"/>
    <n v="53.999999999999972"/>
    <n v="235660.50049999988"/>
    <n v="9"/>
    <n v="630"/>
    <n v="1861664.8499999996"/>
    <m/>
  </r>
  <r>
    <d v="2022-09-28T00:00:00"/>
    <x v="4"/>
    <x v="3"/>
    <s v="INV00000336"/>
    <s v="C00000027"/>
    <x v="30"/>
    <x v="145"/>
    <x v="11"/>
    <n v="5"/>
    <m/>
    <n v="115"/>
    <x v="80"/>
    <n v="0.39130434782608697"/>
    <n v="9"/>
    <n v="45"/>
    <m/>
    <m/>
    <m/>
    <m/>
    <m/>
    <m/>
    <m/>
    <n v="460"/>
    <n v="1626464.3494999998"/>
    <x v="5"/>
    <n v="180"/>
    <n v="235840.50049999988"/>
    <n v="9"/>
    <n v="640"/>
    <n v="1862304.8499999996"/>
    <m/>
  </r>
  <r>
    <d v="2022-09-28T00:00:00"/>
    <x v="4"/>
    <x v="3"/>
    <s v="INV00000336"/>
    <s v="C00000027"/>
    <x v="30"/>
    <x v="110"/>
    <x v="42"/>
    <n v="5"/>
    <m/>
    <n v="52.5"/>
    <x v="12"/>
    <n v="0.7142857142857143"/>
    <n v="7.5"/>
    <n v="37.5"/>
    <m/>
    <m/>
    <m/>
    <m/>
    <m/>
    <m/>
    <m/>
    <n v="52.5"/>
    <n v="1626516.8494999998"/>
    <x v="0"/>
    <n v="37.5"/>
    <n v="235878.00049999988"/>
    <n v="9"/>
    <n v="90"/>
    <n v="1862394.8499999996"/>
    <m/>
  </r>
  <r>
    <d v="2022-09-28T00:00:00"/>
    <x v="4"/>
    <x v="3"/>
    <s v="INV00000336"/>
    <s v="C00000027"/>
    <x v="30"/>
    <x v="142"/>
    <x v="40"/>
    <n v="5"/>
    <m/>
    <n v="80"/>
    <x v="101"/>
    <n v="1.125"/>
    <n v="18"/>
    <n v="90"/>
    <m/>
    <m/>
    <m/>
    <m/>
    <m/>
    <m/>
    <m/>
    <n v="80"/>
    <n v="1626596.8494999998"/>
    <x v="0"/>
    <n v="90"/>
    <n v="235968.00049999988"/>
    <n v="9"/>
    <n v="170"/>
    <n v="1862564.8499999996"/>
    <m/>
  </r>
  <r>
    <d v="2022-09-28T00:00:00"/>
    <x v="4"/>
    <x v="3"/>
    <s v="INV00000336"/>
    <s v="C00000027"/>
    <x v="30"/>
    <x v="135"/>
    <x v="12"/>
    <n v="10"/>
    <m/>
    <n v="360"/>
    <x v="75"/>
    <n v="0.22222222222222221"/>
    <n v="8"/>
    <n v="80"/>
    <m/>
    <m/>
    <m/>
    <m/>
    <m/>
    <m/>
    <m/>
    <n v="360"/>
    <n v="1626956.8494999998"/>
    <x v="0"/>
    <n v="80"/>
    <n v="236048.00049999988"/>
    <n v="9"/>
    <n v="440"/>
    <n v="1863004.8499999996"/>
    <m/>
  </r>
  <r>
    <d v="2022-09-28T00:00:00"/>
    <x v="4"/>
    <x v="3"/>
    <s v="INV00000336"/>
    <s v="C00000027"/>
    <x v="30"/>
    <x v="129"/>
    <x v="115"/>
    <n v="20"/>
    <m/>
    <n v="225"/>
    <x v="102"/>
    <n v="0.12888888888888883"/>
    <n v="1.4499999999999993"/>
    <n v="28.999999999999986"/>
    <m/>
    <m/>
    <m/>
    <m/>
    <m/>
    <m/>
    <m/>
    <n v="900"/>
    <n v="1627856.8494999998"/>
    <x v="5"/>
    <n v="115.99999999999994"/>
    <n v="236164.00049999988"/>
    <n v="9"/>
    <n v="1016"/>
    <n v="1864020.8499999996"/>
    <m/>
  </r>
  <r>
    <d v="2022-09-28T00:00:00"/>
    <x v="4"/>
    <x v="3"/>
    <s v="INV00000337"/>
    <s v="C00000029"/>
    <x v="33"/>
    <x v="15"/>
    <x v="36"/>
    <n v="220"/>
    <m/>
    <n v="1650"/>
    <x v="60"/>
    <n v="0.12000000000000005"/>
    <n v="0.90000000000000036"/>
    <n v="198.00000000000009"/>
    <m/>
    <m/>
    <m/>
    <m/>
    <m/>
    <m/>
    <m/>
    <n v="1650"/>
    <n v="1629506.8494999998"/>
    <x v="0"/>
    <n v="198.00000000000009"/>
    <n v="236362.00049999988"/>
    <n v="9"/>
    <n v="1848"/>
    <n v="1865868.8499999996"/>
    <m/>
  </r>
  <r>
    <d v="2022-09-28T00:00:00"/>
    <x v="4"/>
    <x v="3"/>
    <s v="INV00000337"/>
    <s v="C00000029"/>
    <x v="33"/>
    <x v="110"/>
    <x v="42"/>
    <n v="5"/>
    <m/>
    <n v="52.5"/>
    <x v="81"/>
    <n v="0.61904761904761907"/>
    <n v="6.5"/>
    <n v="32.5"/>
    <m/>
    <m/>
    <m/>
    <m/>
    <m/>
    <m/>
    <m/>
    <n v="52.5"/>
    <n v="1629559.3494999998"/>
    <x v="0"/>
    <n v="32.5"/>
    <n v="236394.50049999988"/>
    <n v="9"/>
    <n v="85"/>
    <n v="1865953.8499999996"/>
    <m/>
  </r>
  <r>
    <d v="2022-09-28T00:00:00"/>
    <x v="4"/>
    <x v="3"/>
    <s v="INV00000337"/>
    <s v="C00000029"/>
    <x v="33"/>
    <x v="12"/>
    <x v="73"/>
    <n v="25"/>
    <m/>
    <n v="32.5"/>
    <x v="67"/>
    <n v="0.92307692307692302"/>
    <n v="1.2"/>
    <n v="30"/>
    <m/>
    <m/>
    <m/>
    <m/>
    <m/>
    <m/>
    <m/>
    <n v="32.5"/>
    <n v="1629591.8494999998"/>
    <x v="0"/>
    <n v="30"/>
    <n v="236424.50049999988"/>
    <n v="9"/>
    <n v="62.5"/>
    <n v="1866016.3499999996"/>
    <m/>
  </r>
  <r>
    <d v="2022-10-01T00:00:00"/>
    <x v="5"/>
    <x v="3"/>
    <s v="INV00000338"/>
    <s v="C00000010"/>
    <x v="9"/>
    <x v="51"/>
    <x v="53"/>
    <n v="220"/>
    <m/>
    <n v="1628"/>
    <x v="61"/>
    <n v="0.12162162162162167"/>
    <n v="0.90000000000000036"/>
    <n v="198.00000000000009"/>
    <m/>
    <m/>
    <m/>
    <m/>
    <m/>
    <m/>
    <m/>
    <n v="8140"/>
    <n v="1637731.8494999998"/>
    <x v="6"/>
    <n v="990.00000000000045"/>
    <n v="237414.50049999988"/>
    <n v="10"/>
    <n v="9130"/>
    <n v="1875146.3499999996"/>
    <m/>
  </r>
  <r>
    <d v="2022-10-01T00:00:00"/>
    <x v="5"/>
    <x v="3"/>
    <s v="INV00000338"/>
    <s v="C00000010"/>
    <x v="9"/>
    <x v="152"/>
    <x v="48"/>
    <n v="30"/>
    <m/>
    <n v="219"/>
    <x v="60"/>
    <n v="0.15068493150684939"/>
    <n v="1.1000000000000005"/>
    <n v="33.000000000000014"/>
    <m/>
    <m/>
    <m/>
    <m/>
    <m/>
    <m/>
    <m/>
    <n v="2190"/>
    <n v="1639921.8494999998"/>
    <x v="7"/>
    <n v="330.00000000000011"/>
    <n v="237744.50049999988"/>
    <n v="10"/>
    <n v="2520"/>
    <n v="1877666.3499999996"/>
    <m/>
  </r>
  <r>
    <d v="2022-10-01T00:00:00"/>
    <x v="5"/>
    <x v="3"/>
    <s v="INV00000338"/>
    <s v="C00000010"/>
    <x v="9"/>
    <x v="12"/>
    <x v="73"/>
    <n v="25"/>
    <m/>
    <n v="32.5"/>
    <x v="82"/>
    <n v="0.76923076923076905"/>
    <n v="0.99999999999999978"/>
    <n v="24.999999999999993"/>
    <m/>
    <m/>
    <m/>
    <m/>
    <m/>
    <m/>
    <m/>
    <n v="325"/>
    <n v="1640246.8494999998"/>
    <x v="7"/>
    <n v="249.99999999999994"/>
    <n v="237994.50049999988"/>
    <n v="10"/>
    <n v="575"/>
    <n v="1878241.3499999996"/>
    <m/>
  </r>
  <r>
    <d v="2022-10-01T00:00:00"/>
    <x v="5"/>
    <x v="3"/>
    <s v="INV00000338"/>
    <s v="C00000010"/>
    <x v="9"/>
    <x v="135"/>
    <x v="91"/>
    <n v="10"/>
    <m/>
    <n v="370"/>
    <x v="54"/>
    <n v="0.13513513513513514"/>
    <n v="5"/>
    <n v="50"/>
    <m/>
    <m/>
    <m/>
    <m/>
    <m/>
    <m/>
    <m/>
    <n v="370"/>
    <n v="1640616.8494999998"/>
    <x v="0"/>
    <n v="50"/>
    <n v="238044.50049999988"/>
    <n v="10"/>
    <n v="420"/>
    <n v="1878661.3499999996"/>
    <m/>
  </r>
  <r>
    <d v="2022-10-01T00:00:00"/>
    <x v="5"/>
    <x v="3"/>
    <s v="INV00000338"/>
    <s v="C00000010"/>
    <x v="9"/>
    <x v="154"/>
    <x v="110"/>
    <n v="5"/>
    <m/>
    <n v="96"/>
    <x v="87"/>
    <n v="9.3750000000000042E-2"/>
    <n v="1.8000000000000007"/>
    <n v="9.0000000000000036"/>
    <m/>
    <m/>
    <m/>
    <m/>
    <m/>
    <m/>
    <m/>
    <n v="384"/>
    <n v="1641000.8494999998"/>
    <x v="5"/>
    <n v="36.000000000000014"/>
    <n v="238080.50049999988"/>
    <n v="10"/>
    <n v="420"/>
    <n v="1879081.3499999996"/>
    <m/>
  </r>
  <r>
    <s v="3/10/2022"/>
    <x v="5"/>
    <x v="3"/>
    <s v="INV00000339"/>
    <s v="C00000020"/>
    <x v="20"/>
    <x v="124"/>
    <x v="61"/>
    <n v="220"/>
    <m/>
    <n v="1617"/>
    <x v="56"/>
    <n v="0.11564625850340132"/>
    <n v="0.84999999999999964"/>
    <n v="186.99999999999991"/>
    <m/>
    <m/>
    <m/>
    <m/>
    <m/>
    <m/>
    <m/>
    <n v="6468"/>
    <n v="1647468.8494999998"/>
    <x v="5"/>
    <n v="747.99999999999966"/>
    <n v="238828.50049999988"/>
    <n v="10"/>
    <n v="7216"/>
    <n v="1886297.3499999996"/>
    <m/>
  </r>
  <r>
    <s v="3/10/2022"/>
    <x v="5"/>
    <x v="3"/>
    <s v="INV00000339"/>
    <s v="C00000020"/>
    <x v="20"/>
    <x v="124"/>
    <x v="48"/>
    <n v="220"/>
    <m/>
    <n v="1606"/>
    <x v="56"/>
    <n v="0.12328767123287664"/>
    <n v="0.89999999999999947"/>
    <n v="197.99999999999989"/>
    <m/>
    <m/>
    <m/>
    <m/>
    <m/>
    <m/>
    <m/>
    <n v="17666"/>
    <n v="1665134.8494999998"/>
    <x v="13"/>
    <n v="2177.9999999999986"/>
    <n v="241006.50049999988"/>
    <n v="10"/>
    <n v="19844"/>
    <n v="1906141.3499999996"/>
    <m/>
  </r>
  <r>
    <s v="3/10/2022"/>
    <x v="5"/>
    <x v="3"/>
    <s v="INV00000339"/>
    <s v="C00000020"/>
    <x v="20"/>
    <x v="161"/>
    <x v="48"/>
    <n v="30"/>
    <m/>
    <n v="219"/>
    <x v="60"/>
    <n v="0.15068493150684939"/>
    <n v="1.1000000000000005"/>
    <n v="33.000000000000014"/>
    <m/>
    <m/>
    <m/>
    <m/>
    <m/>
    <m/>
    <m/>
    <n v="9855"/>
    <n v="1674989.8494999998"/>
    <x v="16"/>
    <n v="1485.0000000000007"/>
    <n v="242491.50049999988"/>
    <n v="10"/>
    <n v="11340"/>
    <n v="1917481.3499999996"/>
    <m/>
  </r>
  <r>
    <s v="3/10/2022"/>
    <x v="5"/>
    <x v="3"/>
    <s v="INV00000339"/>
    <s v="C00000020"/>
    <x v="20"/>
    <x v="162"/>
    <x v="116"/>
    <n v="45"/>
    <m/>
    <n v="261"/>
    <x v="1"/>
    <n v="0.12068965517241383"/>
    <n v="0.70000000000000018"/>
    <n v="31.500000000000007"/>
    <m/>
    <m/>
    <m/>
    <m/>
    <m/>
    <m/>
    <m/>
    <n v="5742"/>
    <n v="1680731.8494999998"/>
    <x v="17"/>
    <n v="693.00000000000011"/>
    <n v="243184.50049999988"/>
    <n v="10"/>
    <n v="6435"/>
    <n v="1923916.3499999996"/>
    <m/>
  </r>
  <r>
    <s v="3/10/2022"/>
    <x v="5"/>
    <x v="3"/>
    <s v="INV00000339"/>
    <s v="C00000020"/>
    <x v="20"/>
    <x v="12"/>
    <x v="117"/>
    <n v="25"/>
    <m/>
    <n v="812.5"/>
    <x v="67"/>
    <n v="-0.92307692307692313"/>
    <n v="-30"/>
    <n v="-750"/>
    <m/>
    <m/>
    <m/>
    <m/>
    <m/>
    <m/>
    <m/>
    <n v="12187.5"/>
    <n v="1692919.3494999998"/>
    <x v="12"/>
    <n v="-11250"/>
    <n v="231934.50049999988"/>
    <n v="10"/>
    <n v="937.5"/>
    <n v="1924853.8499999996"/>
    <m/>
  </r>
  <r>
    <s v="3/10/2022"/>
    <x v="5"/>
    <x v="3"/>
    <s v="INV00000339"/>
    <s v="C00000020"/>
    <x v="20"/>
    <x v="163"/>
    <x v="95"/>
    <n v="25"/>
    <m/>
    <n v="650"/>
    <x v="70"/>
    <n v="0.53846153846153844"/>
    <n v="14"/>
    <n v="350"/>
    <m/>
    <m/>
    <m/>
    <m/>
    <m/>
    <m/>
    <m/>
    <n v="1300"/>
    <n v="1694219.3494999998"/>
    <x v="2"/>
    <n v="700"/>
    <n v="232634.50049999988"/>
    <n v="10"/>
    <n v="2000"/>
    <n v="1926853.8499999996"/>
    <m/>
  </r>
  <r>
    <s v="3/10/2022"/>
    <x v="5"/>
    <x v="3"/>
    <s v="INV00000339"/>
    <s v="C00000020"/>
    <x v="20"/>
    <x v="164"/>
    <x v="110"/>
    <n v="5"/>
    <m/>
    <n v="96"/>
    <x v="48"/>
    <n v="4.1666666666666706E-2"/>
    <n v="0.80000000000000071"/>
    <n v="4.0000000000000036"/>
    <m/>
    <m/>
    <m/>
    <m/>
    <m/>
    <m/>
    <m/>
    <n v="96"/>
    <n v="1694315.3494999998"/>
    <x v="0"/>
    <n v="4.0000000000000036"/>
    <n v="232638.50049999988"/>
    <n v="10"/>
    <n v="100"/>
    <n v="1926953.8499999996"/>
    <m/>
  </r>
  <r>
    <s v="3/10/2022"/>
    <x v="5"/>
    <x v="3"/>
    <s v="INV00000339"/>
    <s v="C00000020"/>
    <x v="20"/>
    <x v="164"/>
    <x v="118"/>
    <n v="5"/>
    <m/>
    <n v="67.5"/>
    <x v="48"/>
    <n v="0.48148148148148145"/>
    <n v="6.5"/>
    <n v="32.5"/>
    <m/>
    <m/>
    <m/>
    <m/>
    <m/>
    <m/>
    <m/>
    <n v="202.5"/>
    <n v="1694517.8494999998"/>
    <x v="3"/>
    <n v="97.5"/>
    <n v="232736.00049999988"/>
    <n v="10"/>
    <n v="300"/>
    <n v="1927253.8499999996"/>
    <m/>
  </r>
  <r>
    <s v="1/10/2022"/>
    <x v="5"/>
    <x v="3"/>
    <s v="INV00000340"/>
    <s v="C00000021"/>
    <x v="23"/>
    <x v="15"/>
    <x v="36"/>
    <n v="220"/>
    <m/>
    <n v="1650"/>
    <x v="64"/>
    <n v="0.17333333333333342"/>
    <n v="1.3000000000000007"/>
    <n v="286.00000000000017"/>
    <m/>
    <m/>
    <m/>
    <m/>
    <m/>
    <m/>
    <m/>
    <n v="1650"/>
    <n v="1696167.8494999998"/>
    <x v="0"/>
    <n v="286.00000000000017"/>
    <n v="233022.00049999988"/>
    <n v="10"/>
    <n v="1936.0000000000002"/>
    <n v="1929189.8499999996"/>
    <m/>
  </r>
  <r>
    <s v="1/10/2022"/>
    <x v="5"/>
    <x v="3"/>
    <s v="INV00000340"/>
    <s v="C00000021"/>
    <x v="23"/>
    <x v="156"/>
    <x v="118"/>
    <n v="5"/>
    <m/>
    <n v="67.5"/>
    <x v="48"/>
    <n v="0.48148148148148145"/>
    <n v="6.5"/>
    <n v="32.5"/>
    <m/>
    <m/>
    <m/>
    <m/>
    <m/>
    <m/>
    <m/>
    <n v="67.5"/>
    <n v="1696235.3494999998"/>
    <x v="0"/>
    <n v="32.5"/>
    <n v="233054.50049999988"/>
    <n v="10"/>
    <n v="100"/>
    <n v="1929289.8499999996"/>
    <m/>
  </r>
  <r>
    <s v="1/10/2022"/>
    <x v="5"/>
    <x v="3"/>
    <s v="INV00000340"/>
    <s v="C00000021"/>
    <x v="23"/>
    <x v="12"/>
    <x v="73"/>
    <n v="25"/>
    <m/>
    <n v="32.5"/>
    <x v="67"/>
    <n v="0.92307692307692302"/>
    <n v="1.2"/>
    <n v="30"/>
    <m/>
    <m/>
    <m/>
    <m/>
    <m/>
    <m/>
    <m/>
    <n v="162.5"/>
    <n v="1696397.8494999998"/>
    <x v="6"/>
    <n v="150"/>
    <n v="233204.50049999988"/>
    <n v="10"/>
    <n v="312.5"/>
    <n v="1929602.3499999996"/>
    <m/>
  </r>
  <r>
    <s v="1/10/2022"/>
    <x v="5"/>
    <x v="3"/>
    <s v="INV00000340"/>
    <s v="C00000021"/>
    <x v="23"/>
    <x v="25"/>
    <x v="113"/>
    <n v="1"/>
    <m/>
    <n v="43"/>
    <x v="8"/>
    <n v="0.11627906976744186"/>
    <n v="5"/>
    <n v="5"/>
    <m/>
    <m/>
    <m/>
    <m/>
    <m/>
    <m/>
    <m/>
    <n v="258"/>
    <n v="1696655.8494999998"/>
    <x v="1"/>
    <n v="30"/>
    <n v="233234.50049999988"/>
    <n v="10"/>
    <n v="288"/>
    <n v="1929890.3499999996"/>
    <m/>
  </r>
  <r>
    <d v="2022-10-02T00:00:00"/>
    <x v="5"/>
    <x v="3"/>
    <s v="INV00000341"/>
    <s v="C00000003"/>
    <x v="2"/>
    <x v="15"/>
    <x v="36"/>
    <n v="220"/>
    <m/>
    <n v="1650"/>
    <x v="72"/>
    <n v="0.22666666666666657"/>
    <n v="1.6999999999999993"/>
    <n v="373.99999999999983"/>
    <m/>
    <m/>
    <m/>
    <m/>
    <m/>
    <m/>
    <m/>
    <n v="1650"/>
    <n v="1698305.8494999998"/>
    <x v="0"/>
    <n v="373.99999999999983"/>
    <n v="233608.50049999988"/>
    <n v="10"/>
    <n v="2023.9999999999998"/>
    <n v="1931914.3499999996"/>
    <m/>
  </r>
  <r>
    <d v="2022-10-02T00:00:00"/>
    <x v="5"/>
    <x v="3"/>
    <s v="INV00000341"/>
    <s v="C00000003"/>
    <x v="2"/>
    <x v="12"/>
    <x v="73"/>
    <n v="25"/>
    <m/>
    <n v="32.5"/>
    <x v="90"/>
    <n v="1"/>
    <n v="1.3"/>
    <n v="32.5"/>
    <m/>
    <m/>
    <m/>
    <m/>
    <m/>
    <m/>
    <m/>
    <n v="97.5"/>
    <n v="1698403.3494999998"/>
    <x v="3"/>
    <n v="97.5"/>
    <n v="233706.00049999988"/>
    <n v="10"/>
    <n v="195"/>
    <n v="1932109.3499999996"/>
    <m/>
  </r>
  <r>
    <d v="2022-10-02T00:00:00"/>
    <x v="5"/>
    <x v="3"/>
    <s v="INV00000341"/>
    <s v="C00000003"/>
    <x v="2"/>
    <x v="4"/>
    <x v="118"/>
    <n v="5"/>
    <m/>
    <n v="67.5"/>
    <x v="87"/>
    <n v="0.55555555555555558"/>
    <n v="7.5"/>
    <n v="37.5"/>
    <m/>
    <m/>
    <m/>
    <m/>
    <m/>
    <m/>
    <m/>
    <n v="405"/>
    <n v="1698808.3494999998"/>
    <x v="1"/>
    <n v="225"/>
    <n v="233931.00049999988"/>
    <n v="10"/>
    <n v="630"/>
    <n v="1932739.3499999996"/>
    <m/>
  </r>
  <r>
    <d v="2022-10-02T00:00:00"/>
    <x v="5"/>
    <x v="3"/>
    <s v="INV00000342"/>
    <s v="C00000003"/>
    <x v="2"/>
    <x v="15"/>
    <x v="48"/>
    <n v="220"/>
    <m/>
    <n v="1606"/>
    <x v="72"/>
    <n v="0.26027397260273966"/>
    <n v="1.8999999999999995"/>
    <n v="417.99999999999989"/>
    <m/>
    <m/>
    <m/>
    <m/>
    <m/>
    <m/>
    <m/>
    <n v="3212"/>
    <n v="1702020.3494999998"/>
    <x v="2"/>
    <n v="835.99999999999977"/>
    <n v="234767.00049999988"/>
    <n v="10"/>
    <n v="4048"/>
    <n v="1936787.3499999996"/>
    <m/>
  </r>
  <r>
    <d v="2022-10-11T00:00:00"/>
    <x v="5"/>
    <x v="3"/>
    <s v="INV00000343"/>
    <s v="C00000006"/>
    <x v="5"/>
    <x v="124"/>
    <x v="48"/>
    <n v="220"/>
    <m/>
    <n v="1606"/>
    <x v="71"/>
    <n v="0.21917808219178089"/>
    <n v="1.6000000000000005"/>
    <n v="352.00000000000011"/>
    <m/>
    <m/>
    <m/>
    <m/>
    <m/>
    <m/>
    <m/>
    <n v="1606"/>
    <n v="1703626.3494999998"/>
    <x v="0"/>
    <n v="352.00000000000011"/>
    <n v="235119.00049999988"/>
    <n v="10"/>
    <n v="1958"/>
    <n v="1938745.3499999996"/>
    <m/>
  </r>
  <r>
    <d v="2022-10-11T00:00:00"/>
    <x v="5"/>
    <x v="3"/>
    <s v="INV00000343"/>
    <s v="C00000006"/>
    <x v="5"/>
    <x v="159"/>
    <x v="100"/>
    <n v="30"/>
    <m/>
    <n v="276"/>
    <x v="83"/>
    <n v="1.086956521739146E-2"/>
    <n v="0.10000000000000142"/>
    <n v="3.0000000000000426"/>
    <m/>
    <m/>
    <m/>
    <m/>
    <m/>
    <m/>
    <m/>
    <n v="276"/>
    <n v="1703902.3494999998"/>
    <x v="0"/>
    <n v="3.0000000000000426"/>
    <n v="235122.00049999988"/>
    <n v="10"/>
    <n v="279.00000000000006"/>
    <n v="1939024.3499999996"/>
    <m/>
  </r>
  <r>
    <d v="2022-10-11T00:00:00"/>
    <x v="5"/>
    <x v="3"/>
    <s v="INV00000344"/>
    <s v="C00000019"/>
    <x v="19"/>
    <x v="124"/>
    <x v="48"/>
    <n v="220"/>
    <m/>
    <n v="1606"/>
    <x v="64"/>
    <n v="0.20547945205479465"/>
    <n v="1.5000000000000009"/>
    <n v="330.00000000000017"/>
    <m/>
    <m/>
    <m/>
    <m/>
    <m/>
    <m/>
    <m/>
    <n v="1606"/>
    <n v="1705508.3494999998"/>
    <x v="0"/>
    <n v="330.00000000000017"/>
    <n v="235452.00049999988"/>
    <n v="10"/>
    <n v="1936.0000000000002"/>
    <n v="1940960.3499999996"/>
    <m/>
  </r>
  <r>
    <d v="2022-10-11T00:00:00"/>
    <x v="5"/>
    <x v="3"/>
    <s v="INV00000344"/>
    <s v="C00000019"/>
    <x v="19"/>
    <x v="143"/>
    <x v="63"/>
    <n v="67"/>
    <m/>
    <n v="556.1"/>
    <x v="71"/>
    <n v="7.2289156626505979E-2"/>
    <n v="0.59999999999999964"/>
    <n v="40.199999999999974"/>
    <m/>
    <m/>
    <m/>
    <m/>
    <m/>
    <m/>
    <m/>
    <n v="556.1"/>
    <n v="1706064.4494999999"/>
    <x v="0"/>
    <n v="40.199999999999974"/>
    <n v="235492.20049999989"/>
    <n v="10"/>
    <n v="596.29999999999995"/>
    <n v="1941556.6499999997"/>
    <m/>
  </r>
  <r>
    <d v="2022-10-11T00:00:00"/>
    <x v="5"/>
    <x v="3"/>
    <s v="INV00000344"/>
    <s v="C00000019"/>
    <x v="19"/>
    <x v="157"/>
    <x v="103"/>
    <n v="1"/>
    <m/>
    <n v="46"/>
    <x v="22"/>
    <n v="8.6956521739130432E-2"/>
    <n v="4"/>
    <n v="4"/>
    <m/>
    <m/>
    <m/>
    <m/>
    <m/>
    <m/>
    <m/>
    <n v="46"/>
    <n v="1706110.4494999999"/>
    <x v="0"/>
    <n v="4"/>
    <n v="235496.20049999989"/>
    <n v="10"/>
    <n v="50"/>
    <n v="1941606.6499999997"/>
    <m/>
  </r>
  <r>
    <d v="2022-10-11T00:00:00"/>
    <x v="5"/>
    <x v="3"/>
    <s v="INV00000344"/>
    <s v="C00000019"/>
    <x v="19"/>
    <x v="4"/>
    <x v="118"/>
    <n v="5"/>
    <m/>
    <n v="67.5"/>
    <x v="87"/>
    <n v="0.55555555555555558"/>
    <n v="7.5"/>
    <n v="37.5"/>
    <m/>
    <m/>
    <m/>
    <m/>
    <m/>
    <m/>
    <m/>
    <n v="67.5"/>
    <n v="1706177.9494999999"/>
    <x v="0"/>
    <n v="37.5"/>
    <n v="235533.70049999989"/>
    <n v="10"/>
    <n v="105"/>
    <n v="1941711.6499999997"/>
    <m/>
  </r>
  <r>
    <d v="2022-10-11T00:00:00"/>
    <x v="5"/>
    <x v="3"/>
    <s v="INV00000344"/>
    <s v="C00000019"/>
    <x v="19"/>
    <x v="46"/>
    <x v="86"/>
    <n v="1"/>
    <m/>
    <n v="320"/>
    <x v="107"/>
    <n v="0.40625"/>
    <n v="130"/>
    <n v="130"/>
    <m/>
    <m/>
    <m/>
    <m/>
    <m/>
    <m/>
    <m/>
    <n v="320"/>
    <n v="1706497.9494999999"/>
    <x v="0"/>
    <n v="130"/>
    <n v="235663.70049999989"/>
    <n v="10"/>
    <n v="450"/>
    <n v="1942161.6499999997"/>
    <m/>
  </r>
  <r>
    <d v="2022-10-13T00:00:00"/>
    <x v="5"/>
    <x v="3"/>
    <s v="INV00000345"/>
    <s v="C00000020"/>
    <x v="20"/>
    <x v="124"/>
    <x v="48"/>
    <n v="220"/>
    <m/>
    <n v="1606"/>
    <x v="56"/>
    <n v="0.12328767123287664"/>
    <n v="0.89999999999999947"/>
    <n v="197.99999999999989"/>
    <m/>
    <m/>
    <m/>
    <m/>
    <m/>
    <m/>
    <m/>
    <n v="4818"/>
    <n v="1711315.9494999999"/>
    <x v="3"/>
    <n v="593.99999999999966"/>
    <n v="236257.70049999989"/>
    <n v="10"/>
    <n v="5412"/>
    <n v="1947573.6499999997"/>
    <m/>
  </r>
  <r>
    <d v="2022-10-13T00:00:00"/>
    <x v="5"/>
    <x v="3"/>
    <s v="INV00000345"/>
    <s v="C00000020"/>
    <x v="20"/>
    <x v="161"/>
    <x v="48"/>
    <n v="30"/>
    <m/>
    <n v="219"/>
    <x v="60"/>
    <n v="0.15068493150684939"/>
    <n v="1.1000000000000005"/>
    <n v="33.000000000000014"/>
    <m/>
    <m/>
    <m/>
    <m/>
    <m/>
    <m/>
    <m/>
    <n v="1533"/>
    <n v="1712848.9494999999"/>
    <x v="9"/>
    <n v="231.00000000000011"/>
    <n v="236488.70049999989"/>
    <n v="10"/>
    <n v="1764"/>
    <n v="1949337.6499999997"/>
    <m/>
  </r>
  <r>
    <d v="2022-10-13T00:00:00"/>
    <x v="5"/>
    <x v="3"/>
    <s v="INV00000345"/>
    <s v="C00000020"/>
    <x v="20"/>
    <x v="143"/>
    <x v="63"/>
    <n v="67"/>
    <m/>
    <n v="556.1"/>
    <x v="60"/>
    <n v="1.2048192771084293E-2"/>
    <n v="9.9999999999999645E-2"/>
    <n v="6.6999999999999762"/>
    <m/>
    <m/>
    <m/>
    <m/>
    <m/>
    <m/>
    <m/>
    <n v="556.1"/>
    <n v="1713405.0495"/>
    <x v="0"/>
    <n v="6.6999999999999762"/>
    <n v="236495.4004999999"/>
    <n v="10"/>
    <n v="562.79999999999995"/>
    <n v="1949900.45"/>
    <m/>
  </r>
  <r>
    <d v="2022-10-13T00:00:00"/>
    <x v="5"/>
    <x v="3"/>
    <s v="INV00000345"/>
    <s v="C00000020"/>
    <x v="20"/>
    <x v="133"/>
    <x v="111"/>
    <n v="40"/>
    <m/>
    <n v="200"/>
    <x v="1"/>
    <n v="0.3"/>
    <n v="1.5"/>
    <n v="60"/>
    <m/>
    <m/>
    <m/>
    <m/>
    <m/>
    <m/>
    <m/>
    <n v="800"/>
    <n v="1714205.0495"/>
    <x v="5"/>
    <n v="240"/>
    <n v="236735.4004999999"/>
    <n v="10"/>
    <n v="1040"/>
    <n v="1950940.45"/>
    <m/>
  </r>
  <r>
    <d v="2022-10-13T00:00:00"/>
    <x v="5"/>
    <x v="3"/>
    <s v="INV00000345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714302.5495"/>
    <x v="3"/>
    <n v="90"/>
    <n v="236825.4004999999"/>
    <n v="10"/>
    <n v="187.5"/>
    <n v="1951127.95"/>
    <m/>
  </r>
  <r>
    <d v="2022-10-13T00:00:00"/>
    <x v="5"/>
    <x v="3"/>
    <s v="INV00000345"/>
    <s v="C00000020"/>
    <x v="20"/>
    <x v="163"/>
    <x v="95"/>
    <n v="25"/>
    <m/>
    <n v="650"/>
    <x v="70"/>
    <n v="0.53846153846153844"/>
    <n v="14"/>
    <n v="350"/>
    <m/>
    <m/>
    <m/>
    <m/>
    <m/>
    <m/>
    <m/>
    <n v="650"/>
    <n v="1714952.5495"/>
    <x v="0"/>
    <n v="350"/>
    <n v="237175.4004999999"/>
    <n v="10"/>
    <n v="1000"/>
    <n v="1952127.95"/>
    <m/>
  </r>
  <r>
    <d v="2022-10-13T00:00:00"/>
    <x v="5"/>
    <x v="3"/>
    <s v="INV00000345"/>
    <s v="C00000020"/>
    <x v="20"/>
    <x v="164"/>
    <x v="118"/>
    <n v="5"/>
    <m/>
    <n v="67.5"/>
    <x v="48"/>
    <n v="0.48148148148148145"/>
    <n v="6.5"/>
    <n v="32.5"/>
    <m/>
    <m/>
    <m/>
    <m/>
    <m/>
    <m/>
    <m/>
    <n v="135"/>
    <n v="1715087.5495"/>
    <x v="2"/>
    <n v="65"/>
    <n v="237240.4004999999"/>
    <n v="10"/>
    <n v="200"/>
    <n v="1952327.95"/>
    <m/>
  </r>
  <r>
    <d v="2022-10-13T00:00:00"/>
    <x v="5"/>
    <x v="3"/>
    <s v="INV00000346"/>
    <s v="C00000021"/>
    <x v="23"/>
    <x v="15"/>
    <x v="48"/>
    <n v="220"/>
    <m/>
    <n v="1606"/>
    <x v="64"/>
    <n v="0.20547945205479465"/>
    <n v="1.5000000000000009"/>
    <n v="330.00000000000017"/>
    <m/>
    <m/>
    <m/>
    <m/>
    <m/>
    <m/>
    <m/>
    <n v="1606"/>
    <n v="1716693.5495"/>
    <x v="0"/>
    <n v="330.00000000000017"/>
    <n v="237570.4004999999"/>
    <n v="10"/>
    <n v="1936.0000000000002"/>
    <n v="1954263.95"/>
    <m/>
  </r>
  <r>
    <d v="2022-10-13T00:00:00"/>
    <x v="5"/>
    <x v="3"/>
    <s v="INV00000346"/>
    <s v="C00000021"/>
    <x v="23"/>
    <x v="161"/>
    <x v="47"/>
    <n v="30"/>
    <m/>
    <n v="216"/>
    <x v="71"/>
    <n v="0.23611111111111113"/>
    <n v="1.7000000000000002"/>
    <n v="51.000000000000007"/>
    <m/>
    <m/>
    <m/>
    <m/>
    <m/>
    <m/>
    <m/>
    <n v="432"/>
    <n v="1717125.5495"/>
    <x v="2"/>
    <n v="102.00000000000001"/>
    <n v="237672.4004999999"/>
    <n v="10"/>
    <n v="534"/>
    <n v="1954797.95"/>
    <m/>
  </r>
  <r>
    <d v="2022-10-13T00:00:00"/>
    <x v="5"/>
    <x v="3"/>
    <s v="INV00000346"/>
    <s v="C00000021"/>
    <x v="23"/>
    <x v="156"/>
    <x v="118"/>
    <n v="5"/>
    <m/>
    <n v="67.5"/>
    <x v="48"/>
    <n v="0.48148148148148145"/>
    <n v="6.5"/>
    <n v="32.5"/>
    <m/>
    <m/>
    <m/>
    <m/>
    <m/>
    <m/>
    <m/>
    <n v="67.5"/>
    <n v="1717193.0495"/>
    <x v="0"/>
    <n v="32.5"/>
    <n v="237704.9004999999"/>
    <n v="10"/>
    <n v="100"/>
    <n v="1954897.95"/>
    <m/>
  </r>
  <r>
    <d v="2022-10-15T00:00:00"/>
    <x v="5"/>
    <x v="3"/>
    <s v="INV00000347"/>
    <s v="C00000010"/>
    <x v="9"/>
    <x v="51"/>
    <x v="48"/>
    <n v="220"/>
    <m/>
    <n v="1606"/>
    <x v="56"/>
    <n v="0.12328767123287664"/>
    <n v="0.89999999999999947"/>
    <n v="197.99999999999989"/>
    <m/>
    <m/>
    <m/>
    <m/>
    <m/>
    <m/>
    <m/>
    <n v="8030"/>
    <n v="1725223.0495"/>
    <x v="6"/>
    <n v="989.99999999999943"/>
    <n v="238694.9004999999"/>
    <n v="10"/>
    <n v="9020"/>
    <n v="1963917.95"/>
    <m/>
  </r>
  <r>
    <d v="2022-10-15T00:00:00"/>
    <x v="5"/>
    <x v="3"/>
    <s v="INV00000347"/>
    <s v="C00000010"/>
    <x v="9"/>
    <x v="152"/>
    <x v="47"/>
    <n v="30"/>
    <m/>
    <n v="216"/>
    <x v="61"/>
    <n v="0.15277777777777785"/>
    <n v="1.1000000000000005"/>
    <n v="33.000000000000014"/>
    <m/>
    <m/>
    <m/>
    <m/>
    <m/>
    <m/>
    <m/>
    <n v="1080"/>
    <n v="1726303.0495"/>
    <x v="6"/>
    <n v="165.00000000000006"/>
    <n v="238859.9004999999"/>
    <n v="10"/>
    <n v="1245"/>
    <n v="1965162.95"/>
    <m/>
  </r>
  <r>
    <d v="2022-10-15T00:00:00"/>
    <x v="5"/>
    <x v="3"/>
    <s v="INV00000347"/>
    <s v="C00000010"/>
    <x v="9"/>
    <x v="12"/>
    <x v="73"/>
    <n v="25"/>
    <m/>
    <n v="32.5"/>
    <x v="82"/>
    <n v="0.76923076923076905"/>
    <n v="0.99999999999999978"/>
    <n v="24.999999999999993"/>
    <m/>
    <m/>
    <m/>
    <m/>
    <m/>
    <m/>
    <m/>
    <n v="325"/>
    <n v="1726628.0495"/>
    <x v="7"/>
    <n v="249.99999999999994"/>
    <n v="239109.9004999999"/>
    <n v="10"/>
    <n v="575"/>
    <n v="1965737.95"/>
    <m/>
  </r>
  <r>
    <d v="2022-10-15T00:00:00"/>
    <x v="5"/>
    <x v="3"/>
    <s v="INV00000347"/>
    <s v="C00000010"/>
    <x v="9"/>
    <x v="154"/>
    <x v="118"/>
    <n v="5"/>
    <m/>
    <n v="67.5"/>
    <x v="87"/>
    <n v="0.55555555555555558"/>
    <n v="7.5"/>
    <n v="37.5"/>
    <m/>
    <m/>
    <m/>
    <m/>
    <m/>
    <m/>
    <m/>
    <n v="270"/>
    <n v="1726898.0495"/>
    <x v="5"/>
    <n v="150"/>
    <n v="239259.9004999999"/>
    <n v="10"/>
    <n v="420"/>
    <n v="1966157.95"/>
    <m/>
  </r>
  <r>
    <d v="2022-10-15T00:00:00"/>
    <x v="5"/>
    <x v="3"/>
    <s v="INV00000347"/>
    <s v="C00000010"/>
    <x v="9"/>
    <x v="155"/>
    <x v="45"/>
    <n v="1"/>
    <m/>
    <n v="42"/>
    <x v="58"/>
    <n v="0.30952380952380953"/>
    <n v="13"/>
    <n v="13"/>
    <m/>
    <m/>
    <m/>
    <m/>
    <m/>
    <m/>
    <m/>
    <n v="126"/>
    <n v="1727024.0495"/>
    <x v="3"/>
    <n v="39"/>
    <n v="239298.9004999999"/>
    <n v="10"/>
    <n v="165"/>
    <n v="1966322.95"/>
    <m/>
  </r>
  <r>
    <d v="2022-10-15T00:00:00"/>
    <x v="5"/>
    <x v="3"/>
    <s v="INV00000347"/>
    <s v="C00000010"/>
    <x v="9"/>
    <x v="155"/>
    <x v="33"/>
    <n v="1"/>
    <m/>
    <n v="30"/>
    <x v="58"/>
    <n v="0.83333333333333337"/>
    <n v="25"/>
    <n v="25"/>
    <m/>
    <m/>
    <m/>
    <m/>
    <m/>
    <m/>
    <m/>
    <n v="30"/>
    <n v="1727054.0495"/>
    <x v="0"/>
    <n v="25"/>
    <n v="239323.9004999999"/>
    <n v="10"/>
    <n v="55"/>
    <n v="1966377.95"/>
    <m/>
  </r>
  <r>
    <d v="2022-10-17T00:00:00"/>
    <x v="5"/>
    <x v="3"/>
    <s v="INV00000348"/>
    <s v="C00000026"/>
    <x v="29"/>
    <x v="122"/>
    <x v="48"/>
    <n v="220"/>
    <m/>
    <n v="1606"/>
    <x v="71"/>
    <n v="0.21917808219178089"/>
    <n v="1.6000000000000005"/>
    <n v="352.00000000000011"/>
    <m/>
    <m/>
    <m/>
    <m/>
    <m/>
    <m/>
    <m/>
    <n v="1606"/>
    <n v="1728660.0495"/>
    <x v="0"/>
    <n v="352.00000000000011"/>
    <n v="239675.9004999999"/>
    <n v="10"/>
    <n v="1958"/>
    <n v="1968335.95"/>
    <m/>
  </r>
  <r>
    <d v="2022-10-17T00:00:00"/>
    <x v="5"/>
    <x v="3"/>
    <s v="INV00000348"/>
    <s v="C00000026"/>
    <x v="29"/>
    <x v="143"/>
    <x v="63"/>
    <n v="67"/>
    <m/>
    <n v="556.1"/>
    <x v="73"/>
    <n v="8.4337349397590272E-2"/>
    <n v="0.69999999999999929"/>
    <n v="46.899999999999949"/>
    <m/>
    <m/>
    <m/>
    <m/>
    <m/>
    <m/>
    <m/>
    <n v="556.1"/>
    <n v="1729216.1495000001"/>
    <x v="0"/>
    <n v="46.899999999999949"/>
    <n v="239722.8004999999"/>
    <n v="10"/>
    <n v="603"/>
    <n v="1968938.95"/>
    <m/>
  </r>
  <r>
    <d v="2022-10-17T00:00:00"/>
    <x v="5"/>
    <x v="3"/>
    <s v="INV00000348"/>
    <s v="C00000026"/>
    <x v="29"/>
    <x v="129"/>
    <x v="115"/>
    <n v="20"/>
    <m/>
    <n v="225"/>
    <x v="102"/>
    <n v="0.12888888888888883"/>
    <n v="1.4499999999999993"/>
    <n v="28.999999999999986"/>
    <m/>
    <m/>
    <m/>
    <m/>
    <m/>
    <m/>
    <m/>
    <n v="225"/>
    <n v="1729441.1495000001"/>
    <x v="0"/>
    <n v="28.999999999999986"/>
    <n v="239751.8004999999"/>
    <n v="10"/>
    <n v="254"/>
    <n v="1969192.95"/>
    <m/>
  </r>
  <r>
    <d v="2022-10-17T00:00:00"/>
    <x v="5"/>
    <x v="3"/>
    <s v="INV00000348"/>
    <s v="C00000026"/>
    <x v="29"/>
    <x v="165"/>
    <x v="43"/>
    <n v="1"/>
    <m/>
    <n v="50"/>
    <x v="58"/>
    <n v="0.1"/>
    <n v="5"/>
    <n v="5"/>
    <m/>
    <m/>
    <m/>
    <m/>
    <m/>
    <m/>
    <m/>
    <n v="50"/>
    <n v="1729491.1495000001"/>
    <x v="0"/>
    <n v="5"/>
    <n v="239756.8004999999"/>
    <n v="10"/>
    <n v="55"/>
    <n v="1969247.95"/>
    <m/>
  </r>
  <r>
    <d v="2022-10-17T00:00:00"/>
    <x v="5"/>
    <x v="3"/>
    <s v="INV00000348"/>
    <s v="C00000026"/>
    <x v="29"/>
    <x v="145"/>
    <x v="11"/>
    <n v="5"/>
    <m/>
    <n v="115"/>
    <x v="80"/>
    <n v="0.39130434782608697"/>
    <n v="9"/>
    <n v="45"/>
    <m/>
    <m/>
    <m/>
    <m/>
    <m/>
    <m/>
    <m/>
    <n v="115"/>
    <n v="1729606.1495000001"/>
    <x v="0"/>
    <n v="45"/>
    <n v="239801.8004999999"/>
    <n v="10"/>
    <n v="160"/>
    <n v="1969407.95"/>
    <m/>
  </r>
  <r>
    <d v="2022-10-17T00:00:00"/>
    <x v="5"/>
    <x v="3"/>
    <s v="INV00000348"/>
    <s v="C00000026"/>
    <x v="29"/>
    <x v="166"/>
    <x v="37"/>
    <n v="5"/>
    <m/>
    <n v="195"/>
    <x v="8"/>
    <n v="0.23076923076923078"/>
    <n v="9"/>
    <n v="45"/>
    <m/>
    <m/>
    <m/>
    <m/>
    <m/>
    <m/>
    <m/>
    <n v="195"/>
    <n v="1729801.1495000001"/>
    <x v="0"/>
    <n v="45"/>
    <n v="239846.8004999999"/>
    <n v="10"/>
    <n v="240"/>
    <n v="1969647.95"/>
    <m/>
  </r>
  <r>
    <d v="2022-10-17T00:00:00"/>
    <x v="5"/>
    <x v="3"/>
    <s v="INV00000348"/>
    <s v="C00000026"/>
    <x v="29"/>
    <x v="154"/>
    <x v="118"/>
    <n v="5"/>
    <m/>
    <n v="67.5"/>
    <x v="87"/>
    <n v="0.55555555555555558"/>
    <n v="7.5"/>
    <n v="37.5"/>
    <m/>
    <m/>
    <m/>
    <m/>
    <m/>
    <m/>
    <m/>
    <n v="67.5"/>
    <n v="1729868.6495000001"/>
    <x v="0"/>
    <n v="37.5"/>
    <n v="239884.3004999999"/>
    <n v="10"/>
    <n v="105"/>
    <n v="1969752.95"/>
    <m/>
  </r>
  <r>
    <d v="2022-10-17T00:00:00"/>
    <x v="5"/>
    <x v="3"/>
    <s v="INV00000348"/>
    <s v="C00000026"/>
    <x v="29"/>
    <x v="12"/>
    <x v="73"/>
    <n v="25"/>
    <m/>
    <n v="32.5"/>
    <x v="67"/>
    <n v="0.92307692307692302"/>
    <n v="1.2"/>
    <n v="30"/>
    <m/>
    <m/>
    <m/>
    <m/>
    <m/>
    <m/>
    <m/>
    <n v="65"/>
    <n v="1729933.6495000001"/>
    <x v="2"/>
    <n v="60"/>
    <n v="239944.3004999999"/>
    <n v="10"/>
    <n v="125"/>
    <n v="1969877.95"/>
    <m/>
  </r>
  <r>
    <d v="2022-10-17T00:00:00"/>
    <x v="5"/>
    <x v="3"/>
    <s v="INV00000348"/>
    <s v="C00000026"/>
    <x v="29"/>
    <x v="157"/>
    <x v="103"/>
    <n v="1"/>
    <m/>
    <n v="46"/>
    <x v="22"/>
    <n v="8.6956521739130432E-2"/>
    <n v="4"/>
    <n v="4"/>
    <m/>
    <m/>
    <m/>
    <m/>
    <m/>
    <m/>
    <m/>
    <n v="92"/>
    <n v="1730025.6495000001"/>
    <x v="2"/>
    <n v="8"/>
    <n v="239952.3004999999"/>
    <n v="10"/>
    <n v="100"/>
    <n v="1969977.95"/>
    <m/>
  </r>
  <r>
    <d v="2022-10-17T00:00:00"/>
    <x v="5"/>
    <x v="3"/>
    <s v="INV00000349"/>
    <s v="C00000010"/>
    <x v="9"/>
    <x v="58"/>
    <x v="105"/>
    <n v="1"/>
    <m/>
    <n v="370"/>
    <x v="98"/>
    <n v="6.7567567567567571E-2"/>
    <n v="25"/>
    <n v="25"/>
    <m/>
    <m/>
    <m/>
    <m/>
    <m/>
    <m/>
    <m/>
    <n v="370"/>
    <n v="1730395.6495000001"/>
    <x v="0"/>
    <n v="25"/>
    <n v="239977.3004999999"/>
    <n v="10"/>
    <n v="395"/>
    <n v="1970372.95"/>
    <m/>
  </r>
  <r>
    <d v="2022-10-18T00:00:00"/>
    <x v="5"/>
    <x v="3"/>
    <s v="INV00000350"/>
    <s v="C00000009"/>
    <x v="8"/>
    <x v="143"/>
    <x v="63"/>
    <n v="67"/>
    <m/>
    <n v="556.1"/>
    <x v="108"/>
    <n v="-2.4096385542168801E-2"/>
    <n v="-0.20000000000000107"/>
    <n v="-13.400000000000071"/>
    <m/>
    <m/>
    <m/>
    <m/>
    <m/>
    <m/>
    <m/>
    <n v="1112.2"/>
    <n v="1731507.8495"/>
    <x v="2"/>
    <n v="-26.800000000000143"/>
    <n v="239950.50049999991"/>
    <n v="10"/>
    <n v="1085.3999999999999"/>
    <n v="1971458.3499999999"/>
    <m/>
  </r>
  <r>
    <d v="2022-10-18T00:00:00"/>
    <x v="5"/>
    <x v="3"/>
    <s v="INV00000350"/>
    <s v="C00000009"/>
    <x v="8"/>
    <x v="144"/>
    <x v="2"/>
    <n v="54"/>
    <m/>
    <n v="475.20000000000005"/>
    <x v="108"/>
    <n v="-7.9545454545454655E-2"/>
    <n v="-0.70000000000000107"/>
    <n v="-37.800000000000054"/>
    <m/>
    <m/>
    <m/>
    <m/>
    <m/>
    <m/>
    <m/>
    <n v="950.40000000000009"/>
    <n v="1732458.2494999999"/>
    <x v="2"/>
    <n v="-75.600000000000108"/>
    <n v="239874.9004999999"/>
    <n v="10"/>
    <n v="874.8"/>
    <n v="1972333.15"/>
    <m/>
  </r>
  <r>
    <d v="2022-10-20T00:00:00"/>
    <x v="5"/>
    <x v="3"/>
    <s v="INV00000351"/>
    <s v="C00000004"/>
    <x v="3"/>
    <x v="124"/>
    <x v="48"/>
    <n v="220"/>
    <m/>
    <n v="1606"/>
    <x v="56"/>
    <n v="0.12328767123287664"/>
    <n v="0.89999999999999947"/>
    <n v="197.99999999999989"/>
    <m/>
    <m/>
    <m/>
    <m/>
    <m/>
    <m/>
    <m/>
    <n v="9636"/>
    <n v="1742094.2494999999"/>
    <x v="1"/>
    <n v="1187.9999999999993"/>
    <n v="241062.9004999999"/>
    <n v="10"/>
    <n v="10824"/>
    <n v="1983157.15"/>
    <m/>
  </r>
  <r>
    <d v="2022-10-20T00:00:00"/>
    <x v="5"/>
    <x v="3"/>
    <s v="INV00000351"/>
    <s v="C00000004"/>
    <x v="3"/>
    <x v="99"/>
    <x v="48"/>
    <n v="220"/>
    <m/>
    <n v="1606"/>
    <x v="56"/>
    <n v="0.12328767123287664"/>
    <n v="0.89999999999999947"/>
    <n v="197.99999999999989"/>
    <m/>
    <m/>
    <m/>
    <m/>
    <m/>
    <m/>
    <m/>
    <n v="1606"/>
    <n v="1743700.2494999999"/>
    <x v="0"/>
    <n v="197.99999999999989"/>
    <n v="241260.9004999999"/>
    <n v="10"/>
    <n v="1804"/>
    <n v="1984961.15"/>
    <m/>
  </r>
  <r>
    <d v="2022-10-20T00:00:00"/>
    <x v="5"/>
    <x v="3"/>
    <s v="INV00000351"/>
    <s v="C00000004"/>
    <x v="3"/>
    <x v="116"/>
    <x v="47"/>
    <n v="54"/>
    <m/>
    <n v="388.8"/>
    <x v="61"/>
    <n v="0.15277777777777785"/>
    <n v="1.1000000000000005"/>
    <n v="59.400000000000027"/>
    <m/>
    <m/>
    <m/>
    <m/>
    <m/>
    <m/>
    <m/>
    <n v="1166.4000000000001"/>
    <n v="1744866.6494999998"/>
    <x v="3"/>
    <n v="178.20000000000007"/>
    <n v="241439.10049999991"/>
    <n v="10"/>
    <n v="1344.6000000000001"/>
    <n v="1986305.7499999998"/>
    <m/>
  </r>
  <r>
    <d v="2022-10-20T00:00:00"/>
    <x v="5"/>
    <x v="3"/>
    <s v="INV00000351"/>
    <s v="C00000004"/>
    <x v="3"/>
    <x v="167"/>
    <x v="2"/>
    <n v="54"/>
    <m/>
    <n v="475.20000000000005"/>
    <x v="61"/>
    <n v="-5.6818181818181816E-2"/>
    <n v="-0.5"/>
    <n v="-27"/>
    <m/>
    <m/>
    <m/>
    <m/>
    <m/>
    <m/>
    <m/>
    <n v="1425.6000000000001"/>
    <n v="1746292.2494999999"/>
    <x v="3"/>
    <n v="-81"/>
    <n v="241358.10049999991"/>
    <n v="10"/>
    <n v="1344.6000000000001"/>
    <n v="1987650.3499999999"/>
    <m/>
  </r>
  <r>
    <d v="2022-10-20T00:00:00"/>
    <x v="5"/>
    <x v="3"/>
    <s v="INV00000351"/>
    <s v="C00000004"/>
    <x v="3"/>
    <x v="110"/>
    <x v="42"/>
    <n v="5"/>
    <m/>
    <n v="52.5"/>
    <x v="12"/>
    <n v="0.7142857142857143"/>
    <n v="7.5"/>
    <n v="37.5"/>
    <m/>
    <m/>
    <m/>
    <m/>
    <m/>
    <m/>
    <m/>
    <n v="210"/>
    <n v="1746502.2494999999"/>
    <x v="5"/>
    <n v="150"/>
    <n v="241508.10049999991"/>
    <n v="10"/>
    <n v="360"/>
    <n v="1988010.3499999999"/>
    <m/>
  </r>
  <r>
    <d v="2022-10-21T00:00:00"/>
    <x v="5"/>
    <x v="3"/>
    <s v="INV00000352"/>
    <s v="C00000001"/>
    <x v="0"/>
    <x v="122"/>
    <x v="47"/>
    <n v="220"/>
    <m/>
    <n v="1584"/>
    <x v="64"/>
    <n v="0.22222222222222229"/>
    <n v="1.6000000000000005"/>
    <n v="352.00000000000011"/>
    <m/>
    <m/>
    <m/>
    <m/>
    <m/>
    <m/>
    <m/>
    <n v="1584"/>
    <n v="1748086.2494999999"/>
    <x v="0"/>
    <n v="352.00000000000011"/>
    <n v="241860.10049999991"/>
    <n v="10"/>
    <n v="1936"/>
    <n v="1989946.3499999999"/>
    <m/>
  </r>
  <r>
    <d v="2022-10-21T00:00:00"/>
    <x v="5"/>
    <x v="3"/>
    <s v="INV00000352"/>
    <s v="C00000001"/>
    <x v="0"/>
    <x v="104"/>
    <x v="47"/>
    <n v="30"/>
    <m/>
    <n v="216"/>
    <x v="71"/>
    <n v="0.23611111111111113"/>
    <n v="1.7000000000000002"/>
    <n v="51.000000000000007"/>
    <m/>
    <m/>
    <m/>
    <m/>
    <m/>
    <m/>
    <m/>
    <n v="864"/>
    <n v="1748950.2494999999"/>
    <x v="5"/>
    <n v="204.00000000000003"/>
    <n v="242064.10049999991"/>
    <n v="10"/>
    <n v="1068"/>
    <n v="1991014.3499999999"/>
    <m/>
  </r>
  <r>
    <d v="2022-10-22T00:00:00"/>
    <x v="5"/>
    <x v="3"/>
    <s v="INV00000353"/>
    <s v="C00000020"/>
    <x v="20"/>
    <x v="122"/>
    <x v="48"/>
    <n v="220"/>
    <m/>
    <n v="1606"/>
    <x v="56"/>
    <n v="0.12328767123287664"/>
    <n v="0.89999999999999947"/>
    <n v="197.99999999999989"/>
    <m/>
    <m/>
    <m/>
    <m/>
    <m/>
    <m/>
    <m/>
    <n v="3212"/>
    <n v="1752162.2494999999"/>
    <x v="2"/>
    <n v="395.99999999999977"/>
    <n v="242460.10049999991"/>
    <n v="10"/>
    <n v="3608"/>
    <n v="1994622.3499999999"/>
    <m/>
  </r>
  <r>
    <d v="2022-10-22T00:00:00"/>
    <x v="5"/>
    <x v="3"/>
    <s v="INV00000353"/>
    <s v="C00000020"/>
    <x v="20"/>
    <x v="161"/>
    <x v="47"/>
    <n v="30"/>
    <m/>
    <n v="216"/>
    <x v="60"/>
    <n v="0.16666666666666669"/>
    <n v="1.2000000000000002"/>
    <n v="36.000000000000007"/>
    <m/>
    <m/>
    <m/>
    <m/>
    <m/>
    <m/>
    <m/>
    <n v="2160"/>
    <n v="1754322.2494999999"/>
    <x v="7"/>
    <n v="360.00000000000006"/>
    <n v="242820.10049999991"/>
    <n v="10"/>
    <n v="2520"/>
    <n v="1997142.3499999999"/>
    <m/>
  </r>
  <r>
    <d v="2022-10-22T00:00:00"/>
    <x v="5"/>
    <x v="3"/>
    <s v="INV00000353"/>
    <s v="C00000020"/>
    <x v="20"/>
    <x v="137"/>
    <x v="116"/>
    <n v="45"/>
    <m/>
    <n v="261"/>
    <x v="1"/>
    <n v="0.12068965517241383"/>
    <n v="0.70000000000000018"/>
    <n v="31.500000000000007"/>
    <m/>
    <m/>
    <m/>
    <m/>
    <m/>
    <m/>
    <m/>
    <n v="1305"/>
    <n v="1755627.2494999999"/>
    <x v="6"/>
    <n v="157.50000000000003"/>
    <n v="242977.60049999991"/>
    <n v="10"/>
    <n v="1462.5"/>
    <n v="1998604.8499999999"/>
    <m/>
  </r>
  <r>
    <d v="2022-10-22T00:00:00"/>
    <x v="5"/>
    <x v="3"/>
    <s v="INV00000354"/>
    <s v="C00000021"/>
    <x v="23"/>
    <x v="15"/>
    <x v="48"/>
    <n v="220"/>
    <m/>
    <n v="1606"/>
    <x v="64"/>
    <n v="0.20547945205479465"/>
    <n v="1.5000000000000009"/>
    <n v="330.00000000000017"/>
    <m/>
    <m/>
    <m/>
    <m/>
    <m/>
    <m/>
    <m/>
    <n v="1606"/>
    <n v="1757233.2494999999"/>
    <x v="0"/>
    <n v="330.00000000000017"/>
    <n v="243307.60049999991"/>
    <n v="10"/>
    <n v="1936.0000000000002"/>
    <n v="2000540.8499999999"/>
    <m/>
  </r>
  <r>
    <d v="2022-10-22T00:00:00"/>
    <x v="5"/>
    <x v="3"/>
    <s v="INV00000354"/>
    <s v="C00000021"/>
    <x v="23"/>
    <x v="161"/>
    <x v="47"/>
    <n v="30"/>
    <m/>
    <n v="216"/>
    <x v="71"/>
    <n v="0.23611111111111113"/>
    <n v="1.7000000000000002"/>
    <n v="51.000000000000007"/>
    <m/>
    <m/>
    <m/>
    <m/>
    <m/>
    <m/>
    <m/>
    <n v="648"/>
    <n v="1757881.2494999999"/>
    <x v="3"/>
    <n v="153.00000000000003"/>
    <n v="243460.60049999991"/>
    <n v="10"/>
    <n v="801"/>
    <n v="2001341.8499999999"/>
    <m/>
  </r>
  <r>
    <d v="2022-10-22T00:00:00"/>
    <x v="5"/>
    <x v="3"/>
    <s v="INV00000354"/>
    <s v="C00000021"/>
    <x v="23"/>
    <x v="156"/>
    <x v="118"/>
    <n v="5"/>
    <m/>
    <n v="67.5"/>
    <x v="48"/>
    <n v="0.48148148148148145"/>
    <n v="6.5"/>
    <n v="32.5"/>
    <m/>
    <m/>
    <m/>
    <m/>
    <m/>
    <m/>
    <m/>
    <n v="67.5"/>
    <n v="1757948.7494999999"/>
    <x v="0"/>
    <n v="32.5"/>
    <n v="243493.10049999991"/>
    <n v="10"/>
    <n v="100"/>
    <n v="2001441.8499999999"/>
    <m/>
  </r>
  <r>
    <d v="2022-10-27T00:00:00"/>
    <x v="5"/>
    <x v="3"/>
    <s v="INV00000355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758078.7494999999"/>
    <x v="5"/>
    <n v="120"/>
    <n v="243613.10049999991"/>
    <n v="10"/>
    <n v="250"/>
    <n v="2001691.8499999999"/>
    <m/>
  </r>
  <r>
    <d v="2022-10-31T00:00:00"/>
    <x v="5"/>
    <x v="3"/>
    <s v="INV00000356"/>
    <s v="C00000020"/>
    <x v="20"/>
    <x v="124"/>
    <x v="48"/>
    <n v="220"/>
    <m/>
    <n v="1606"/>
    <x v="56"/>
    <n v="0.12328767123287664"/>
    <n v="0.89999999999999947"/>
    <n v="197.99999999999989"/>
    <m/>
    <m/>
    <m/>
    <m/>
    <m/>
    <m/>
    <m/>
    <n v="24090"/>
    <n v="1782168.7494999999"/>
    <x v="12"/>
    <n v="2969.9999999999982"/>
    <n v="246583.10049999991"/>
    <n v="10"/>
    <n v="27060"/>
    <n v="2028751.8499999999"/>
    <m/>
  </r>
  <r>
    <d v="2022-10-31T00:00:00"/>
    <x v="5"/>
    <x v="3"/>
    <s v="INV00000356"/>
    <s v="C00000020"/>
    <x v="20"/>
    <x v="161"/>
    <x v="47"/>
    <n v="30"/>
    <m/>
    <n v="216"/>
    <x v="60"/>
    <n v="0.16666666666666669"/>
    <n v="1.2000000000000002"/>
    <n v="36.000000000000007"/>
    <m/>
    <m/>
    <m/>
    <m/>
    <m/>
    <m/>
    <m/>
    <n v="3240"/>
    <n v="1785408.7494999999"/>
    <x v="12"/>
    <n v="540.00000000000011"/>
    <n v="247123.10049999991"/>
    <n v="10"/>
    <n v="3780"/>
    <n v="2032531.8499999999"/>
    <m/>
  </r>
  <r>
    <d v="2022-10-31T00:00:00"/>
    <x v="5"/>
    <x v="3"/>
    <s v="INV00000356"/>
    <s v="C00000020"/>
    <x v="20"/>
    <x v="161"/>
    <x v="119"/>
    <n v="30"/>
    <m/>
    <n v="213"/>
    <x v="60"/>
    <n v="0.18309859154929589"/>
    <n v="1.3000000000000007"/>
    <n v="39.000000000000021"/>
    <m/>
    <m/>
    <m/>
    <m/>
    <m/>
    <m/>
    <m/>
    <n v="6390"/>
    <n v="1791798.7494999999"/>
    <x v="18"/>
    <n v="1170.0000000000007"/>
    <n v="248293.10049999991"/>
    <n v="10"/>
    <n v="7560.0000000000009"/>
    <n v="2040091.8499999999"/>
    <m/>
  </r>
  <r>
    <d v="2022-10-31T00:00:00"/>
    <x v="5"/>
    <x v="3"/>
    <s v="INV00000356"/>
    <s v="C00000020"/>
    <x v="20"/>
    <x v="162"/>
    <x v="116"/>
    <n v="45"/>
    <m/>
    <n v="261"/>
    <x v="1"/>
    <n v="0.12068965517241383"/>
    <n v="0.70000000000000018"/>
    <n v="31.500000000000007"/>
    <m/>
    <m/>
    <m/>
    <m/>
    <m/>
    <m/>
    <m/>
    <n v="1827"/>
    <n v="1793625.7494999999"/>
    <x v="9"/>
    <n v="220.50000000000006"/>
    <n v="248513.60049999991"/>
    <n v="10"/>
    <n v="2047.5"/>
    <n v="2042139.3499999999"/>
    <m/>
  </r>
  <r>
    <d v="2022-10-31T00:00:00"/>
    <x v="5"/>
    <x v="3"/>
    <s v="INV00000356"/>
    <s v="C00000020"/>
    <x v="20"/>
    <x v="168"/>
    <x v="120"/>
    <n v="40"/>
    <m/>
    <n v="206"/>
    <x v="1"/>
    <n v="0.26213592233009703"/>
    <n v="1.3499999999999996"/>
    <n v="53.999999999999986"/>
    <m/>
    <m/>
    <m/>
    <m/>
    <m/>
    <m/>
    <m/>
    <n v="3090"/>
    <n v="1796715.7494999999"/>
    <x v="12"/>
    <n v="809.99999999999977"/>
    <n v="249323.60049999991"/>
    <n v="10"/>
    <n v="3900"/>
    <n v="2046039.3499999999"/>
    <m/>
  </r>
  <r>
    <d v="2022-10-31T00:00:00"/>
    <x v="5"/>
    <x v="3"/>
    <s v="INV00000356"/>
    <s v="C00000020"/>
    <x v="20"/>
    <x v="12"/>
    <x v="73"/>
    <n v="25"/>
    <m/>
    <n v="32.5"/>
    <x v="67"/>
    <n v="0.92307692307692302"/>
    <n v="1.2"/>
    <n v="30"/>
    <m/>
    <m/>
    <m/>
    <m/>
    <m/>
    <m/>
    <m/>
    <n v="487.5"/>
    <n v="1797203.2494999999"/>
    <x v="12"/>
    <n v="450"/>
    <n v="249773.60049999991"/>
    <n v="10"/>
    <n v="937.5"/>
    <n v="2046976.8499999999"/>
    <m/>
  </r>
  <r>
    <d v="2022-10-31T00:00:00"/>
    <x v="5"/>
    <x v="3"/>
    <s v="INV00000356"/>
    <s v="C00000020"/>
    <x v="20"/>
    <x v="163"/>
    <x v="95"/>
    <n v="25"/>
    <m/>
    <n v="650"/>
    <x v="70"/>
    <n v="0.53846153846153844"/>
    <n v="14"/>
    <n v="350"/>
    <m/>
    <m/>
    <m/>
    <m/>
    <m/>
    <m/>
    <m/>
    <n v="1300"/>
    <n v="1798503.2494999999"/>
    <x v="2"/>
    <n v="700"/>
    <n v="250473.60049999991"/>
    <n v="10"/>
    <n v="2000"/>
    <n v="2048976.8499999999"/>
    <m/>
  </r>
  <r>
    <d v="2022-10-31T00:00:00"/>
    <x v="5"/>
    <x v="3"/>
    <s v="INV00000356"/>
    <s v="C00000020"/>
    <x v="20"/>
    <x v="164"/>
    <x v="118"/>
    <n v="5"/>
    <m/>
    <n v="67.5"/>
    <x v="48"/>
    <n v="0.48148148148148145"/>
    <n v="6.5"/>
    <n v="32.5"/>
    <m/>
    <m/>
    <m/>
    <m/>
    <m/>
    <m/>
    <m/>
    <n v="270"/>
    <n v="1798773.2494999999"/>
    <x v="5"/>
    <n v="130"/>
    <n v="250603.60049999991"/>
    <n v="10"/>
    <n v="400"/>
    <n v="2049376.8499999999"/>
    <m/>
  </r>
  <r>
    <d v="2022-10-31T00:00:00"/>
    <x v="5"/>
    <x v="3"/>
    <s v="INV00000357"/>
    <s v="C00000021"/>
    <x v="23"/>
    <x v="15"/>
    <x v="48"/>
    <n v="220"/>
    <m/>
    <n v="1606"/>
    <x v="64"/>
    <n v="0.20547945205479465"/>
    <n v="1.5000000000000009"/>
    <n v="330.00000000000017"/>
    <m/>
    <m/>
    <m/>
    <m/>
    <m/>
    <m/>
    <m/>
    <n v="1606"/>
    <n v="1800379.2494999999"/>
    <x v="0"/>
    <n v="330.00000000000017"/>
    <n v="250933.60049999991"/>
    <n v="10"/>
    <n v="1936.0000000000002"/>
    <n v="2051312.8499999999"/>
    <m/>
  </r>
  <r>
    <d v="2022-10-31T00:00:00"/>
    <x v="5"/>
    <x v="3"/>
    <s v="INV00000357"/>
    <s v="C00000021"/>
    <x v="23"/>
    <x v="104"/>
    <x v="47"/>
    <n v="30"/>
    <m/>
    <n v="216"/>
    <x v="71"/>
    <n v="0.23611111111111113"/>
    <n v="1.7000000000000002"/>
    <n v="51.000000000000007"/>
    <m/>
    <m/>
    <m/>
    <m/>
    <m/>
    <m/>
    <m/>
    <n v="216"/>
    <n v="1800595.2494999999"/>
    <x v="0"/>
    <n v="51.000000000000007"/>
    <n v="250984.60049999991"/>
    <n v="10"/>
    <n v="267"/>
    <n v="2051579.8499999999"/>
    <m/>
  </r>
  <r>
    <d v="2022-10-31T00:00:00"/>
    <x v="5"/>
    <x v="3"/>
    <s v="INV00000357"/>
    <s v="C00000021"/>
    <x v="23"/>
    <x v="104"/>
    <x v="119"/>
    <n v="30"/>
    <m/>
    <n v="213"/>
    <x v="71"/>
    <n v="0.25352112676056349"/>
    <n v="1.8000000000000007"/>
    <n v="54.000000000000021"/>
    <m/>
    <m/>
    <m/>
    <m/>
    <m/>
    <m/>
    <m/>
    <n v="426"/>
    <n v="1801021.2494999999"/>
    <x v="2"/>
    <n v="108.00000000000004"/>
    <n v="251092.60049999991"/>
    <n v="10"/>
    <n v="534"/>
    <n v="2052113.8499999999"/>
    <m/>
  </r>
  <r>
    <d v="2022-10-31T00:00:00"/>
    <x v="5"/>
    <x v="3"/>
    <s v="INV00000357"/>
    <s v="C00000021"/>
    <x v="23"/>
    <x v="164"/>
    <x v="118"/>
    <n v="5"/>
    <m/>
    <n v="67.5"/>
    <x v="48"/>
    <n v="0.48148148148148145"/>
    <n v="6.5"/>
    <n v="32.5"/>
    <m/>
    <m/>
    <m/>
    <m/>
    <m/>
    <m/>
    <m/>
    <n v="67.5"/>
    <n v="1801088.7494999999"/>
    <x v="0"/>
    <n v="32.5"/>
    <n v="251125.10049999991"/>
    <n v="10"/>
    <n v="100"/>
    <n v="2052213.8499999999"/>
    <m/>
  </r>
  <r>
    <d v="2022-10-31T00:00:00"/>
    <x v="5"/>
    <x v="3"/>
    <s v="INV00000357"/>
    <s v="C00000021"/>
    <x v="23"/>
    <x v="169"/>
    <x v="115"/>
    <n v="20"/>
    <m/>
    <n v="225"/>
    <x v="109"/>
    <n v="0.1466666666666667"/>
    <n v="1.6500000000000004"/>
    <n v="33.000000000000007"/>
    <m/>
    <m/>
    <m/>
    <m/>
    <m/>
    <m/>
    <m/>
    <n v="225"/>
    <n v="1801313.7494999999"/>
    <x v="0"/>
    <n v="33.000000000000007"/>
    <n v="251158.10049999991"/>
    <n v="10"/>
    <n v="258"/>
    <n v="2052471.8499999999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5">
  <r>
    <d v="2019-12-23T00:00:00"/>
    <n v="12"/>
    <x v="0"/>
    <s v="INV2020/00000001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n v="1"/>
    <n v="303.74999999999994"/>
    <n v="303.74999999999994"/>
    <x v="0"/>
    <n v="1530"/>
    <n v="1530"/>
  </r>
  <r>
    <d v="2019-12-23T00:00:00"/>
    <n v="12"/>
    <x v="0"/>
    <s v="INV2020/00000001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n v="6"/>
    <n v="399.59999999999997"/>
    <n v="703.34999999999991"/>
    <x v="0"/>
    <n v="1443"/>
    <n v="2973"/>
  </r>
  <r>
    <d v="2020-06-02T00:00:00"/>
    <n v="6"/>
    <x v="1"/>
    <s v="INV2020/00000002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n v="2"/>
    <n v="127.99999999999997"/>
    <n v="831.34999999999991"/>
    <x v="1"/>
    <n v="480"/>
    <n v="3453"/>
  </r>
  <r>
    <d v="2020-06-11T00:00:00"/>
    <n v="6"/>
    <x v="1"/>
    <s v="INV2020/00000003"/>
    <s v="C00000002"/>
    <x v="1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n v="1"/>
    <n v="168.75"/>
    <n v="1000.0999999999999"/>
    <x v="1"/>
    <n v="1395"/>
    <n v="4848"/>
  </r>
  <r>
    <d v="2020-06-11T00:00:00"/>
    <n v="6"/>
    <x v="1"/>
    <s v="INV2020/00000003"/>
    <s v="C00000002"/>
    <x v="1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n v="1"/>
    <n v="201.60000000000002"/>
    <n v="1201.6999999999998"/>
    <x v="1"/>
    <n v="672"/>
    <n v="5520"/>
  </r>
  <r>
    <d v="2020-06-17T00:00:00"/>
    <n v="6"/>
    <x v="1"/>
    <s v="INV2020/00000004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n v="1"/>
    <n v="303.74999999999994"/>
    <n v="1505.4499999999998"/>
    <x v="1"/>
    <n v="1530"/>
    <n v="7050"/>
  </r>
  <r>
    <d v="2020-06-17T00:00:00"/>
    <n v="6"/>
    <x v="1"/>
    <s v="INV2020/0000000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n v="3"/>
    <n v="198.29999999999998"/>
    <n v="1703.7499999999998"/>
    <x v="1"/>
    <n v="720"/>
    <n v="7770"/>
  </r>
  <r>
    <d v="2020-06-17T00:00:00"/>
    <n v="6"/>
    <x v="1"/>
    <s v="INV2020/00000004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n v="2"/>
    <n v="30"/>
    <n v="1733.7499999999998"/>
    <x v="1"/>
    <n v="185"/>
    <n v="7955"/>
  </r>
  <r>
    <d v="2020-06-22T00:00:00"/>
    <n v="6"/>
    <x v="1"/>
    <s v="INV2020/00000005"/>
    <s v="C00000003"/>
    <x v="2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n v="1"/>
    <n v="416.24999999999994"/>
    <n v="2149.9999999999995"/>
    <x v="1"/>
    <n v="1642.5"/>
    <n v="9597.5"/>
  </r>
  <r>
    <d v="2020-06-22T00:00:00"/>
    <n v="6"/>
    <x v="1"/>
    <s v="INV2020/0000000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n v="2"/>
    <n v="30"/>
    <n v="2179.9999999999995"/>
    <x v="1"/>
    <n v="185"/>
    <n v="9782.5"/>
  </r>
  <r>
    <d v="2020-07-01T00:00:00"/>
    <n v="7"/>
    <x v="1"/>
    <s v="INV2020/00000006"/>
    <s v="C00000004"/>
    <x v="3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n v="9"/>
    <n v="215.99999999999989"/>
    <n v="2395.9999999999995"/>
    <x v="2"/>
    <n v="1836"/>
    <n v="11618.5"/>
  </r>
  <r>
    <d v="2020-07-14T00:00:00"/>
    <n v="7"/>
    <x v="1"/>
    <s v="INV2020/00000007"/>
    <s v="C00000003"/>
    <x v="2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n v="1"/>
    <n v="375"/>
    <n v="2770.9999999999995"/>
    <x v="2"/>
    <n v="1200"/>
    <n v="12818.5"/>
  </r>
  <r>
    <d v="2020-07-15T00:00:00"/>
    <n v="7"/>
    <x v="1"/>
    <s v="INV2020/00000008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n v="1"/>
    <n v="340.99999999999994"/>
    <n v="3111.9999999999995"/>
    <x v="2"/>
    <n v="1496"/>
    <n v="14314.5"/>
  </r>
  <r>
    <d v="2020-07-15T00:00:00"/>
    <n v="7"/>
    <x v="1"/>
    <s v="INV2020/00000008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n v="4"/>
    <n v="60"/>
    <n v="3171.9999999999995"/>
    <x v="2"/>
    <n v="370"/>
    <n v="14684.5"/>
  </r>
  <r>
    <d v="2020-07-15T00:00:00"/>
    <n v="7"/>
    <x v="1"/>
    <s v="INV2020/00000008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n v="1"/>
    <n v="51.999999999999993"/>
    <n v="3223.9999999999995"/>
    <x v="2"/>
    <n v="232"/>
    <n v="14916.5"/>
  </r>
  <r>
    <d v="2020-08-01T00:00:00"/>
    <n v="8"/>
    <x v="1"/>
    <s v="INV2020/00000009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n v="2"/>
    <n v="198.00000000000009"/>
    <n v="3421.9999999999995"/>
    <x v="3"/>
    <n v="2508"/>
    <n v="17424.5"/>
  </r>
  <r>
    <d v="2020-08-07T00:00:00"/>
    <n v="8"/>
    <x v="1"/>
    <s v="INV2020/00000010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n v="2"/>
    <n v="198.00000000000009"/>
    <n v="3619.9999999999995"/>
    <x v="3"/>
    <n v="2508"/>
    <n v="19932.5"/>
  </r>
  <r>
    <d v="2020-08-08T00:00:00"/>
    <n v="8"/>
    <x v="1"/>
    <s v="INV2020/00000011"/>
    <s v="C00000004"/>
    <x v="3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n v="2"/>
    <n v="42.000000000000014"/>
    <n v="3661.9999999999995"/>
    <x v="3"/>
    <n v="324"/>
    <n v="20256.5"/>
  </r>
  <r>
    <d v="2020-08-10T00:00:00"/>
    <n v="8"/>
    <x v="1"/>
    <s v="INV2020/00000012"/>
    <s v="C00000005"/>
    <x v="4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n v="1"/>
    <n v="340.99999999999994"/>
    <n v="4002.9999999999995"/>
    <x v="3"/>
    <n v="1496"/>
    <n v="21752.5"/>
  </r>
  <r>
    <d v="2020-08-10T00:00:00"/>
    <n v="8"/>
    <x v="1"/>
    <s v="INV2020/0000001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n v="1"/>
    <n v="12.5"/>
    <n v="4015.4999999999995"/>
    <x v="3"/>
    <n v="90"/>
    <n v="21842.5"/>
  </r>
  <r>
    <d v="2020-08-10T00:00:00"/>
    <n v="8"/>
    <x v="1"/>
    <s v="INV2020/00000013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n v="2"/>
    <n v="726.00000000000011"/>
    <n v="4741.5"/>
    <x v="3"/>
    <n v="3036"/>
    <n v="24878.5"/>
  </r>
  <r>
    <d v="2020-08-10T00:00:00"/>
    <n v="8"/>
    <x v="1"/>
    <s v="INV2020/00000013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n v="4"/>
    <n v="60"/>
    <n v="4801.5"/>
    <x v="3"/>
    <n v="370"/>
    <n v="25248.5"/>
  </r>
  <r>
    <d v="2020-08-12T00:00:00"/>
    <n v="8"/>
    <x v="1"/>
    <s v="INV2020/00000014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n v="1"/>
    <n v="340.99999999999994"/>
    <n v="5142.5"/>
    <x v="3"/>
    <n v="1496"/>
    <n v="26744.5"/>
  </r>
  <r>
    <d v="2020-08-12T00:00:00"/>
    <n v="8"/>
    <x v="1"/>
    <s v="INV2020/0000001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n v="4"/>
    <n v="266.39999999999998"/>
    <n v="5408.9"/>
    <x v="3"/>
    <n v="962"/>
    <n v="27706.5"/>
  </r>
  <r>
    <d v="2020-08-12T00:00:00"/>
    <n v="8"/>
    <x v="1"/>
    <s v="INV2020/00000014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n v="2"/>
    <n v="103.99999999999999"/>
    <n v="5512.9"/>
    <x v="3"/>
    <n v="464"/>
    <n v="28170.5"/>
  </r>
  <r>
    <d v="2020-08-13T00:00:00"/>
    <n v="8"/>
    <x v="1"/>
    <s v="INV2020/00000015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n v="4"/>
    <n v="255.99999999999994"/>
    <n v="5768.9"/>
    <x v="3"/>
    <n v="960"/>
    <n v="29130.5"/>
  </r>
  <r>
    <d v="2020-08-19T00:00:00"/>
    <n v="8"/>
    <x v="1"/>
    <s v="INV2020/00000016"/>
    <s v="C00000003"/>
    <x v="2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n v="1"/>
    <n v="113.39999999999998"/>
    <n v="5882.2999999999993"/>
    <x v="3"/>
    <n v="367.2"/>
    <n v="29497.699999999997"/>
  </r>
  <r>
    <d v="2020-08-19T00:00:00"/>
    <n v="8"/>
    <x v="1"/>
    <s v="INV2020/00000017"/>
    <s v="C00000006"/>
    <x v="5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n v="1"/>
    <n v="340.99999999999994"/>
    <n v="6223.2999999999993"/>
    <x v="3"/>
    <n v="1496"/>
    <n v="30993.699999999997"/>
  </r>
  <r>
    <d v="2020-08-19T00:00:00"/>
    <n v="8"/>
    <x v="1"/>
    <s v="INV2020/00000017"/>
    <s v="C00000006"/>
    <x v="5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n v="1"/>
    <n v="38.000000000000007"/>
    <n v="6261.2999999999993"/>
    <x v="3"/>
    <n v="210"/>
    <n v="31203.699999999997"/>
  </r>
  <r>
    <d v="2020-08-22T00:00:00"/>
    <n v="8"/>
    <x v="1"/>
    <s v="INV2020/00000018"/>
    <s v="C00000007"/>
    <x v="6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n v="4"/>
    <n v="280.79999999999995"/>
    <n v="6542.0999999999995"/>
    <x v="3"/>
    <n v="1296"/>
    <n v="32499.699999999997"/>
  </r>
  <r>
    <d v="2020-08-22T00:00:00"/>
    <n v="8"/>
    <x v="1"/>
    <s v="INV2020/00000018"/>
    <s v="C00000007"/>
    <x v="6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n v="4"/>
    <n v="152.00000000000003"/>
    <n v="6694.0999999999995"/>
    <x v="3"/>
    <n v="840"/>
    <n v="33339.699999999997"/>
  </r>
  <r>
    <d v="2020-08-22T00:00:00"/>
    <n v="8"/>
    <x v="1"/>
    <s v="INV2020/00000018"/>
    <s v="C00000007"/>
    <x v="6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n v="2"/>
    <n v="116.00000000000001"/>
    <n v="6810.0999999999995"/>
    <x v="3"/>
    <n v="460"/>
    <n v="33799.699999999997"/>
  </r>
  <r>
    <d v="2020-08-22T00:00:00"/>
    <n v="8"/>
    <x v="1"/>
    <s v="INV2020/0000001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n v="4"/>
    <n v="50"/>
    <n v="6860.0999999999995"/>
    <x v="3"/>
    <n v="360"/>
    <n v="34159.699999999997"/>
  </r>
  <r>
    <d v="2020-08-22T00:00:00"/>
    <n v="8"/>
    <x v="1"/>
    <s v="INV2020/00000019"/>
    <s v="C00000008"/>
    <x v="7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n v="1"/>
    <n v="296.99999999999994"/>
    <n v="7157.0999999999995"/>
    <x v="3"/>
    <n v="1452"/>
    <n v="35611.699999999997"/>
  </r>
  <r>
    <d v="2020-08-24T00:00:00"/>
    <n v="8"/>
    <x v="1"/>
    <s v="INV2020/00000020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n v="1"/>
    <n v="363.00000000000006"/>
    <n v="7520.0999999999995"/>
    <x v="3"/>
    <n v="1518"/>
    <n v="37129.699999999997"/>
  </r>
  <r>
    <d v="2020-08-24T00:00:00"/>
    <n v="8"/>
    <x v="1"/>
    <s v="INV2020/00000020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n v="4"/>
    <n v="130"/>
    <n v="7650.0999999999995"/>
    <x v="3"/>
    <n v="200"/>
    <n v="37329.699999999997"/>
  </r>
  <r>
    <d v="2020-08-24T00:00:00"/>
    <n v="8"/>
    <x v="1"/>
    <s v="INV2020/00000020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n v="2"/>
    <n v="30"/>
    <n v="7680.0999999999995"/>
    <x v="3"/>
    <n v="185"/>
    <n v="37514.699999999997"/>
  </r>
  <r>
    <d v="2020-08-25T00:00:00"/>
    <n v="8"/>
    <x v="1"/>
    <s v="INV2020/00000021"/>
    <s v="C00000009"/>
    <x v="8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n v="1"/>
    <n v="120.99999999999996"/>
    <n v="7801.0999999999995"/>
    <x v="3"/>
    <n v="1276"/>
    <n v="38790.699999999997"/>
  </r>
  <r>
    <d v="2020-08-25T00:00:00"/>
    <n v="8"/>
    <x v="1"/>
    <s v="INV2020/00000021"/>
    <s v="C00000009"/>
    <x v="8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n v="1"/>
    <n v="120.99999999999996"/>
    <n v="7922.0999999999995"/>
    <x v="3"/>
    <n v="1276"/>
    <n v="40066.699999999997"/>
  </r>
  <r>
    <d v="2020-08-25T00:00:00"/>
    <n v="8"/>
    <x v="1"/>
    <s v="INV2020/00000022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n v="1"/>
    <n v="340.99999999999994"/>
    <n v="8263.0999999999985"/>
    <x v="3"/>
    <n v="1496"/>
    <n v="41562.699999999997"/>
  </r>
  <r>
    <d v="2020-08-27T00:00:00"/>
    <n v="8"/>
    <x v="1"/>
    <s v="INV2020/00000023"/>
    <s v="C00000010"/>
    <x v="9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n v="4"/>
    <n v="660"/>
    <n v="8923.0999999999985"/>
    <x v="3"/>
    <n v="5280"/>
    <n v="46842.7"/>
  </r>
  <r>
    <d v="2020-08-27T00:00:00"/>
    <n v="8"/>
    <x v="1"/>
    <s v="INV2020/00000023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n v="2"/>
    <n v="96.199999999999989"/>
    <n v="9019.2999999999993"/>
    <x v="3"/>
    <n v="444"/>
    <n v="47286.7"/>
  </r>
  <r>
    <d v="2020-08-27T00:00:00"/>
    <n v="8"/>
    <x v="1"/>
    <s v="INV2020/00000023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n v="5"/>
    <n v="187.50000000000003"/>
    <n v="9206.7999999999993"/>
    <x v="3"/>
    <n v="275"/>
    <n v="47561.7"/>
  </r>
  <r>
    <d v="2020-08-27T00:00:00"/>
    <n v="8"/>
    <x v="1"/>
    <s v="INV2020/00000023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n v="4"/>
    <n v="50"/>
    <n v="9256.7999999999993"/>
    <x v="3"/>
    <n v="360"/>
    <n v="47921.7"/>
  </r>
  <r>
    <d v="2020-08-27T00:00:00"/>
    <n v="8"/>
    <x v="1"/>
    <s v="INV2020/00000023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n v="1"/>
    <n v="30"/>
    <n v="9286.7999999999993"/>
    <x v="3"/>
    <n v="375"/>
    <n v="48296.7"/>
  </r>
  <r>
    <d v="2020-09-01T00:00:00"/>
    <n v="9"/>
    <x v="1"/>
    <s v="INV2020/00000024"/>
    <s v="C00000008"/>
    <x v="7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n v="2"/>
    <n v="638.00000000000011"/>
    <n v="9924.7999999999993"/>
    <x v="4"/>
    <n v="2948"/>
    <n v="51244.7"/>
  </r>
  <r>
    <d v="2020-09-01T00:00:00"/>
    <n v="9"/>
    <x v="1"/>
    <s v="INV2020/00000024"/>
    <s v="C00000008"/>
    <x v="7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n v="4"/>
    <n v="152.00000000000003"/>
    <n v="10076.799999999999"/>
    <x v="4"/>
    <n v="840"/>
    <n v="52084.7"/>
  </r>
  <r>
    <d v="2020-09-01T00:00:00"/>
    <n v="9"/>
    <x v="1"/>
    <s v="INV2020/00000024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n v="2"/>
    <n v="25"/>
    <n v="10101.799999999999"/>
    <x v="4"/>
    <n v="180"/>
    <n v="52264.7"/>
  </r>
  <r>
    <d v="2020-09-02T00:00:00"/>
    <n v="9"/>
    <x v="1"/>
    <s v="INV2020/00000025"/>
    <s v="C00000001"/>
    <x v="0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n v="1"/>
    <n v="350"/>
    <n v="10451.799999999999"/>
    <x v="4"/>
    <n v="1250"/>
    <n v="53514.7"/>
  </r>
  <r>
    <d v="2020-09-05T00:00:00"/>
    <n v="9"/>
    <x v="1"/>
    <s v="INV2020/00000026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n v="1"/>
    <n v="340.99999999999994"/>
    <n v="10792.8"/>
    <x v="4"/>
    <n v="1496"/>
    <n v="55010.7"/>
  </r>
  <r>
    <d v="2020-09-05T00:00:00"/>
    <n v="9"/>
    <x v="1"/>
    <s v="INV2020/0000002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n v="4"/>
    <n v="266.39999999999998"/>
    <n v="11059.199999999999"/>
    <x v="4"/>
    <n v="962"/>
    <n v="55972.7"/>
  </r>
  <r>
    <d v="2020-09-17T00:00:00"/>
    <n v="9"/>
    <x v="1"/>
    <s v="INV2020/00000027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n v="4"/>
    <n v="396.00000000000017"/>
    <n v="11455.199999999999"/>
    <x v="4"/>
    <n v="5016"/>
    <n v="60988.7"/>
  </r>
  <r>
    <d v="2020-09-17T00:00:00"/>
    <n v="9"/>
    <x v="1"/>
    <s v="INV2020/00000027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n v="1"/>
    <n v="132.00000000000011"/>
    <n v="11587.199999999999"/>
    <x v="4"/>
    <n v="1254"/>
    <n v="62242.7"/>
  </r>
  <r>
    <d v="2020-09-17T00:00:00"/>
    <n v="9"/>
    <x v="1"/>
    <s v="INV2020/00000027"/>
    <s v="C00000004"/>
    <x v="3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n v="1"/>
    <n v="99.000000000000043"/>
    <n v="11686.199999999999"/>
    <x v="4"/>
    <n v="1254"/>
    <n v="63496.7"/>
  </r>
  <r>
    <d v="2020-09-17T00:00:00"/>
    <n v="9"/>
    <x v="1"/>
    <s v="INV2020/00000027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n v="3"/>
    <n v="113.40000000000003"/>
    <n v="11799.599999999999"/>
    <x v="4"/>
    <n v="874.80000000000018"/>
    <n v="64371.5"/>
  </r>
  <r>
    <d v="2020-09-17T00:00:00"/>
    <n v="9"/>
    <x v="1"/>
    <s v="INV2020/00000027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n v="3"/>
    <n v="113.40000000000003"/>
    <n v="11912.999999999998"/>
    <x v="4"/>
    <n v="874.80000000000018"/>
    <n v="65246.3"/>
  </r>
  <r>
    <d v="2020-09-17T00:00:00"/>
    <n v="9"/>
    <x v="1"/>
    <s v="INV2020/00000027"/>
    <s v="C00000004"/>
    <x v="3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n v="1"/>
    <n v="31.999999999999993"/>
    <n v="11944.999999999998"/>
    <x v="4"/>
    <n v="204"/>
    <n v="65450.3"/>
  </r>
  <r>
    <d v="2020-09-17T00:00:00"/>
    <n v="9"/>
    <x v="1"/>
    <s v="INV2020/00000027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n v="5"/>
    <n v="179.99999999999989"/>
    <n v="12124.999999999998"/>
    <x v="4"/>
    <n v="1019.9999999999999"/>
    <n v="66470.3"/>
  </r>
  <r>
    <d v="2020-09-17T00:00:00"/>
    <n v="9"/>
    <x v="1"/>
    <s v="INV2020/00000027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n v="4"/>
    <n v="50"/>
    <n v="12174.999999999998"/>
    <x v="4"/>
    <n v="360"/>
    <n v="66830.3"/>
  </r>
  <r>
    <d v="2020-09-17T00:00:00"/>
    <n v="9"/>
    <x v="1"/>
    <s v="INV2020/00000027"/>
    <s v="C00000004"/>
    <x v="3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n v="1"/>
    <n v="90"/>
    <n v="12264.999999999998"/>
    <x v="4"/>
    <n v="390"/>
    <n v="67220.3"/>
  </r>
  <r>
    <d v="2020-09-17T00:00:00"/>
    <n v="9"/>
    <x v="1"/>
    <s v="INV2020/00000028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n v="1"/>
    <n v="340.99999999999994"/>
    <n v="12605.999999999998"/>
    <x v="4"/>
    <n v="1496"/>
    <n v="68716.3"/>
  </r>
  <r>
    <d v="2020-09-17T00:00:00"/>
    <n v="9"/>
    <x v="1"/>
    <s v="INV2020/00000028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n v="2"/>
    <n v="133.19999999999999"/>
    <n v="12739.199999999999"/>
    <x v="4"/>
    <n v="481"/>
    <n v="69197.3"/>
  </r>
  <r>
    <d v="2020-09-22T00:00:00"/>
    <n v="9"/>
    <x v="1"/>
    <s v="INV2020/00000029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n v="4"/>
    <n v="528.00000000000045"/>
    <n v="13267.199999999999"/>
    <x v="4"/>
    <n v="5016"/>
    <n v="74213.3"/>
  </r>
  <r>
    <d v="2020-09-22T00:00:00"/>
    <n v="9"/>
    <x v="1"/>
    <s v="INV2020/00000029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n v="1"/>
    <n v="143.00000000000009"/>
    <n v="13410.199999999999"/>
    <x v="4"/>
    <n v="1254"/>
    <n v="75467.3"/>
  </r>
  <r>
    <d v="2020-09-22T00:00:00"/>
    <n v="9"/>
    <x v="1"/>
    <s v="INV2020/00000029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n v="1"/>
    <n v="143.00000000000009"/>
    <n v="13553.199999999999"/>
    <x v="4"/>
    <n v="1254"/>
    <n v="76721.3"/>
  </r>
  <r>
    <d v="2020-09-22T00:00:00"/>
    <n v="9"/>
    <x v="1"/>
    <s v="INV2020/00000029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n v="5"/>
    <n v="189.00000000000006"/>
    <n v="13742.199999999999"/>
    <x v="4"/>
    <n v="1458"/>
    <n v="78179.3"/>
  </r>
  <r>
    <d v="2020-09-22T00:00:00"/>
    <n v="9"/>
    <x v="1"/>
    <s v="INV2020/00000029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n v="2"/>
    <n v="75.600000000000023"/>
    <n v="13817.8"/>
    <x v="4"/>
    <n v="583.20000000000005"/>
    <n v="78762.5"/>
  </r>
  <r>
    <d v="2020-09-22T00:00:00"/>
    <n v="9"/>
    <x v="1"/>
    <s v="INV2020/00000029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n v="10"/>
    <n v="359.99999999999977"/>
    <n v="14177.8"/>
    <x v="4"/>
    <n v="2039.9999999999998"/>
    <n v="80802.500000000015"/>
  </r>
  <r>
    <d v="2020-09-23T00:00:00"/>
    <n v="9"/>
    <x v="1"/>
    <s v="INV2020/00000030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n v="5"/>
    <n v="1045.0000000000002"/>
    <n v="15222.8"/>
    <x v="4"/>
    <n v="6600"/>
    <n v="87402.500000000015"/>
  </r>
  <r>
    <d v="2020-09-23T00:00:00"/>
    <n v="9"/>
    <x v="1"/>
    <s v="INV2020/00000030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n v="4"/>
    <n v="192.39999999999998"/>
    <n v="15415.199999999999"/>
    <x v="4"/>
    <n v="888"/>
    <n v="88290.500000000015"/>
  </r>
  <r>
    <d v="2020-09-23T00:00:00"/>
    <n v="9"/>
    <x v="1"/>
    <s v="INV2020/00000030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n v="5"/>
    <n v="187.50000000000003"/>
    <n v="15602.699999999999"/>
    <x v="4"/>
    <n v="275"/>
    <n v="88565.500000000015"/>
  </r>
  <r>
    <d v="2020-09-23T00:00:00"/>
    <n v="9"/>
    <x v="1"/>
    <s v="INV2020/00000030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n v="4"/>
    <n v="50"/>
    <n v="15652.699999999999"/>
    <x v="4"/>
    <n v="360"/>
    <n v="88925.500000000015"/>
  </r>
  <r>
    <d v="2020-09-23T00:00:00"/>
    <n v="9"/>
    <x v="1"/>
    <s v="INV2020/00000031"/>
    <s v="C00000001"/>
    <x v="0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n v="6"/>
    <n v="240"/>
    <n v="15892.699999999999"/>
    <x v="4"/>
    <n v="1392"/>
    <n v="90317.500000000015"/>
  </r>
  <r>
    <d v="2020-09-26T00:00:00"/>
    <n v="9"/>
    <x v="1"/>
    <s v="INV2020/00000032"/>
    <s v="C00000001"/>
    <x v="0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n v="1"/>
    <n v="385"/>
    <n v="16277.699999999999"/>
    <x v="4"/>
    <n v="1496"/>
    <n v="91813.500000000015"/>
  </r>
  <r>
    <d v="2020-09-30T00:00:00"/>
    <n v="9"/>
    <x v="1"/>
    <s v="INV2020/00000033"/>
    <s v="C00000005"/>
    <x v="4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n v="1"/>
    <n v="340.99999999999994"/>
    <n v="16618.699999999997"/>
    <x v="4"/>
    <n v="1496"/>
    <n v="93309.500000000015"/>
  </r>
  <r>
    <d v="2020-10-05T00:00:00"/>
    <n v="10"/>
    <x v="1"/>
    <s v="INV2020/00000034"/>
    <s v="C00000003"/>
    <x v="2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n v="3"/>
    <n v="1089.0000000000002"/>
    <n v="17707.699999999997"/>
    <x v="5"/>
    <n v="4554"/>
    <n v="97863.500000000015"/>
  </r>
  <r>
    <d v="2020-10-05T00:00:00"/>
    <n v="10"/>
    <x v="1"/>
    <s v="INV2020/00000034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n v="8"/>
    <n v="260"/>
    <n v="17967.699999999997"/>
    <x v="5"/>
    <n v="400"/>
    <n v="98263.500000000015"/>
  </r>
  <r>
    <d v="2020-10-05T00:00:00"/>
    <n v="10"/>
    <x v="1"/>
    <s v="INV2020/00000034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n v="6"/>
    <n v="90"/>
    <n v="18057.699999999997"/>
    <x v="5"/>
    <n v="555"/>
    <n v="98818.500000000015"/>
  </r>
  <r>
    <d v="2020-10-05T00:00:00"/>
    <n v="10"/>
    <x v="1"/>
    <s v="INV2020/00000034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n v="1"/>
    <n v="62.999999999999986"/>
    <n v="18120.699999999997"/>
    <x v="5"/>
    <n v="204"/>
    <n v="99022.500000000015"/>
  </r>
  <r>
    <d v="2020-10-08T00:00:00"/>
    <n v="10"/>
    <x v="1"/>
    <s v="INV2020/00000035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n v="5"/>
    <n v="715.00000000000045"/>
    <n v="18835.699999999997"/>
    <x v="5"/>
    <n v="6270"/>
    <n v="105292.50000000001"/>
  </r>
  <r>
    <d v="2020-10-08T00:00:00"/>
    <n v="10"/>
    <x v="1"/>
    <s v="INV2020/00000035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n v="1"/>
    <n v="143.00000000000009"/>
    <n v="18978.699999999997"/>
    <x v="5"/>
    <n v="1254"/>
    <n v="106546.50000000001"/>
  </r>
  <r>
    <d v="2020-10-08T00:00:00"/>
    <n v="10"/>
    <x v="1"/>
    <s v="INV2020/00000035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n v="3"/>
    <n v="113.40000000000003"/>
    <n v="19092.099999999999"/>
    <x v="5"/>
    <n v="874.80000000000018"/>
    <n v="107421.30000000002"/>
  </r>
  <r>
    <d v="2020-10-08T00:00:00"/>
    <n v="10"/>
    <x v="1"/>
    <s v="INV2020/00000035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n v="10"/>
    <n v="359.99999999999977"/>
    <n v="19452.099999999999"/>
    <x v="5"/>
    <n v="2039.9999999999998"/>
    <n v="109461.30000000002"/>
  </r>
  <r>
    <d v="2020-10-08T00:00:00"/>
    <n v="10"/>
    <x v="1"/>
    <s v="INV2020/00000035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n v="2"/>
    <n v="25"/>
    <n v="19477.099999999999"/>
    <x v="5"/>
    <n v="180"/>
    <n v="109641.30000000002"/>
  </r>
  <r>
    <d v="2020-10-12T00:00:00"/>
    <n v="10"/>
    <x v="1"/>
    <s v="INV2020/00000036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n v="6"/>
    <n v="858.00000000000045"/>
    <n v="20335.099999999999"/>
    <x v="5"/>
    <n v="7524"/>
    <n v="117165.30000000002"/>
  </r>
  <r>
    <d v="2020-10-12T00:00:00"/>
    <n v="10"/>
    <x v="1"/>
    <s v="INV2020/00000036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n v="1"/>
    <n v="143.00000000000009"/>
    <n v="20478.099999999999"/>
    <x v="5"/>
    <n v="1254"/>
    <n v="118419.30000000002"/>
  </r>
  <r>
    <d v="2020-10-12T00:00:00"/>
    <n v="10"/>
    <x v="1"/>
    <s v="INV2020/00000037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n v="1"/>
    <n v="340.99999999999994"/>
    <n v="20819.099999999999"/>
    <x v="5"/>
    <n v="1496"/>
    <n v="119915.30000000002"/>
  </r>
  <r>
    <d v="2020-10-12T00:00:00"/>
    <n v="10"/>
    <x v="1"/>
    <s v="INV2020/00000037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n v="4"/>
    <n v="266.39999999999998"/>
    <n v="21085.5"/>
    <x v="5"/>
    <n v="962"/>
    <n v="120877.30000000002"/>
  </r>
  <r>
    <d v="2020-10-14T00:00:00"/>
    <n v="10"/>
    <x v="1"/>
    <s v="INV2020/00000038"/>
    <s v="C00000007"/>
    <x v="6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n v="7"/>
    <n v="293.99999999999994"/>
    <n v="21379.5"/>
    <x v="5"/>
    <n v="1470"/>
    <n v="122347.30000000002"/>
  </r>
  <r>
    <d v="2020-10-14T00:00:00"/>
    <n v="10"/>
    <x v="1"/>
    <s v="INV2020/0000003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n v="8"/>
    <n v="100"/>
    <n v="21479.5"/>
    <x v="5"/>
    <n v="720"/>
    <n v="123067.30000000002"/>
  </r>
  <r>
    <d v="2020-10-19T00:00:00"/>
    <n v="10"/>
    <x v="1"/>
    <s v="INV2020/00000038"/>
    <s v="C00000007"/>
    <x v="6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n v="2"/>
    <n v="123.99999999999999"/>
    <n v="21603.5"/>
    <x v="5"/>
    <n v="460"/>
    <n v="123527.30000000002"/>
  </r>
  <r>
    <d v="2020-10-17T00:00:00"/>
    <n v="10"/>
    <x v="1"/>
    <s v="INV2020/00000039"/>
    <s v="C00000003"/>
    <x v="2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n v="4"/>
    <n v="40"/>
    <n v="21643.5"/>
    <x v="5"/>
    <n v="180"/>
    <n v="123707.30000000002"/>
  </r>
  <r>
    <d v="2020-10-17T00:00:00"/>
    <n v="10"/>
    <x v="1"/>
    <s v="INV2020/00000040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n v="1"/>
    <n v="62.999999999999986"/>
    <n v="21706.5"/>
    <x v="5"/>
    <n v="204"/>
    <n v="123911.30000000002"/>
  </r>
  <r>
    <d v="2020-10-19T00:00:00"/>
    <n v="10"/>
    <x v="1"/>
    <s v="INV2020/00000041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n v="4"/>
    <n v="255.99999999999994"/>
    <n v="21962.5"/>
    <x v="5"/>
    <n v="960"/>
    <n v="124871.30000000002"/>
  </r>
  <r>
    <d v="2020-10-19T00:00:00"/>
    <n v="10"/>
    <x v="1"/>
    <s v="INV2020/00000041"/>
    <s v="C00000001"/>
    <x v="0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n v="1"/>
    <n v="175"/>
    <n v="22137.5"/>
    <x v="5"/>
    <n v="625"/>
    <n v="125496.30000000002"/>
  </r>
  <r>
    <d v="2020-10-19T00:00:00"/>
    <n v="10"/>
    <x v="1"/>
    <s v="INV2020/00000041"/>
    <s v="C00000001"/>
    <x v="0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n v="1"/>
    <n v="6"/>
    <n v="22143.5"/>
    <x v="5"/>
    <n v="60"/>
    <n v="125556.30000000002"/>
  </r>
  <r>
    <d v="2020-10-19T00:00:00"/>
    <n v="10"/>
    <x v="1"/>
    <s v="INV2020/0000004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n v="1"/>
    <n v="12.5"/>
    <n v="22156"/>
    <x v="5"/>
    <n v="90"/>
    <n v="125646.30000000002"/>
  </r>
  <r>
    <d v="2020-10-21T00:00:00"/>
    <n v="10"/>
    <x v="1"/>
    <s v="INV2020/00000043"/>
    <s v="C00000005"/>
    <x v="4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n v="1"/>
    <n v="391.60000000000008"/>
    <n v="22547.599999999999"/>
    <x v="5"/>
    <n v="1496"/>
    <n v="127142.30000000002"/>
  </r>
  <r>
    <d v="2020-10-21T00:00:00"/>
    <n v="10"/>
    <x v="1"/>
    <s v="INV2020/00000044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n v="5"/>
    <n v="1045.0000000000002"/>
    <n v="23592.6"/>
    <x v="5"/>
    <n v="6600"/>
    <n v="133742.30000000002"/>
  </r>
  <r>
    <d v="2020-10-21T00:00:00"/>
    <n v="10"/>
    <x v="1"/>
    <s v="INV2020/0000004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n v="4"/>
    <n v="192.39999999999998"/>
    <n v="23785"/>
    <x v="5"/>
    <n v="888"/>
    <n v="134630.30000000002"/>
  </r>
  <r>
    <d v="2020-10-21T00:00:00"/>
    <n v="10"/>
    <x v="1"/>
    <s v="INV2020/0000004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n v="5"/>
    <n v="187.50000000000003"/>
    <n v="23972.5"/>
    <x v="5"/>
    <n v="275"/>
    <n v="134905.30000000002"/>
  </r>
  <r>
    <d v="2020-10-21T00:00:00"/>
    <n v="10"/>
    <x v="1"/>
    <s v="INV2020/0000004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n v="4"/>
    <n v="50"/>
    <n v="24022.5"/>
    <x v="5"/>
    <n v="360"/>
    <n v="135265.30000000002"/>
  </r>
  <r>
    <d v="2020-10-26T00:00:00"/>
    <n v="10"/>
    <x v="1"/>
    <s v="INV2020/00000045"/>
    <s v="C00000003"/>
    <x v="2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n v="3"/>
    <n v="1221.0000000000005"/>
    <n v="25243.5"/>
    <x v="5"/>
    <n v="4554"/>
    <n v="139819.30000000002"/>
  </r>
  <r>
    <d v="2020-10-26T00:00:00"/>
    <n v="10"/>
    <x v="1"/>
    <s v="INV2020/0000004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n v="6"/>
    <n v="90"/>
    <n v="25333.5"/>
    <x v="5"/>
    <n v="555"/>
    <n v="140374.30000000002"/>
  </r>
  <r>
    <d v="2020-10-31T00:00:00"/>
    <n v="10"/>
    <x v="1"/>
    <s v="INV2020/00000046"/>
    <s v="C00000001"/>
    <x v="0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n v="1"/>
    <n v="385"/>
    <n v="25718.5"/>
    <x v="5"/>
    <n v="1496"/>
    <n v="141870.30000000002"/>
  </r>
  <r>
    <d v="2020-10-31T00:00:00"/>
    <n v="10"/>
    <x v="1"/>
    <s v="INV2020/0000004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n v="4"/>
    <n v="266.39999999999998"/>
    <n v="25984.9"/>
    <x v="5"/>
    <n v="962"/>
    <n v="142832.30000000002"/>
  </r>
  <r>
    <d v="2020-10-31T00:00:00"/>
    <n v="10"/>
    <x v="1"/>
    <s v="INV2020/00000047"/>
    <s v="C00000005"/>
    <x v="4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n v="1"/>
    <n v="385"/>
    <n v="26369.9"/>
    <x v="5"/>
    <n v="1496"/>
    <n v="144328.30000000002"/>
  </r>
  <r>
    <d v="2020-11-09T00:00:00"/>
    <n v="11"/>
    <x v="1"/>
    <s v="INV2020/00000048"/>
    <s v="C00000006"/>
    <x v="5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n v="1"/>
    <n v="473.00000000000006"/>
    <n v="26842.9"/>
    <x v="6"/>
    <n v="1584"/>
    <n v="145912.30000000002"/>
  </r>
  <r>
    <d v="2020-11-09T00:00:00"/>
    <n v="11"/>
    <x v="1"/>
    <s v="INV2020/00000048"/>
    <s v="C00000006"/>
    <x v="5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n v="1"/>
    <n v="41.999999999999993"/>
    <n v="26884.9"/>
    <x v="6"/>
    <n v="210"/>
    <n v="146122.30000000002"/>
  </r>
  <r>
    <d v="2020-11-09T00:00:00"/>
    <n v="11"/>
    <x v="1"/>
    <s v="INV2020/00000048"/>
    <s v="C00000006"/>
    <x v="5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n v="1"/>
    <n v="124.19999999999999"/>
    <n v="27009.100000000002"/>
    <x v="6"/>
    <n v="378"/>
    <n v="146500.30000000002"/>
  </r>
  <r>
    <d v="2020-11-09T00:00:00"/>
    <n v="11"/>
    <x v="1"/>
    <s v="INV2020/00000048"/>
    <s v="C00000006"/>
    <x v="5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n v="1"/>
    <n v="40"/>
    <n v="27049.100000000002"/>
    <x v="6"/>
    <n v="130"/>
    <n v="146630.30000000002"/>
  </r>
  <r>
    <d v="2020-11-10T00:00:00"/>
    <n v="11"/>
    <x v="1"/>
    <s v="INV2020/00000049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n v="1"/>
    <n v="473.00000000000006"/>
    <n v="27522.100000000002"/>
    <x v="6"/>
    <n v="1584"/>
    <n v="148214.30000000002"/>
  </r>
  <r>
    <d v="2020-11-10T00:00:00"/>
    <n v="11"/>
    <x v="1"/>
    <s v="INV2020/00000049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n v="4"/>
    <n v="60"/>
    <n v="27582.100000000002"/>
    <x v="6"/>
    <n v="370"/>
    <n v="148584.30000000002"/>
  </r>
  <r>
    <d v="2020-11-10T00:00:00"/>
    <n v="11"/>
    <x v="1"/>
    <s v="INV2020/00000050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n v="1"/>
    <n v="429.00000000000006"/>
    <n v="28011.100000000002"/>
    <x v="6"/>
    <n v="1540"/>
    <n v="150124.30000000002"/>
  </r>
  <r>
    <d v="2020-11-10T00:00:00"/>
    <n v="11"/>
    <x v="1"/>
    <s v="INV2020/00000050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n v="1"/>
    <n v="12.5"/>
    <n v="28023.600000000002"/>
    <x v="6"/>
    <n v="90"/>
    <n v="150214.30000000002"/>
  </r>
  <r>
    <d v="2020-11-11T00:00:00"/>
    <n v="11"/>
    <x v="1"/>
    <s v="INV2020/00000051"/>
    <s v="C00000009"/>
    <x v="8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n v="3"/>
    <n v="162"/>
    <n v="28185.600000000002"/>
    <x v="6"/>
    <n v="923.40000000000009"/>
    <n v="151137.70000000001"/>
  </r>
  <r>
    <d v="2020-11-11T00:00:00"/>
    <n v="11"/>
    <x v="1"/>
    <s v="INV2020/00000051"/>
    <s v="C00000009"/>
    <x v="8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n v="1"/>
    <n v="54"/>
    <n v="28239.600000000002"/>
    <x v="6"/>
    <n v="307.8"/>
    <n v="151445.50000000003"/>
  </r>
  <r>
    <d v="2020-11-18T00:00:00"/>
    <n v="11"/>
    <x v="1"/>
    <s v="INV2020/00000052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n v="1"/>
    <n v="473.00000000000006"/>
    <n v="28712.600000000002"/>
    <x v="6"/>
    <n v="1584"/>
    <n v="153029.50000000003"/>
  </r>
  <r>
    <d v="2020-11-19T00:00:00"/>
    <n v="11"/>
    <x v="1"/>
    <s v="INV2020/00000053"/>
    <s v="C00000001"/>
    <x v="0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n v="2"/>
    <n v="96.000000000000014"/>
    <n v="28808.600000000002"/>
    <x v="6"/>
    <n v="520"/>
    <n v="153549.50000000003"/>
  </r>
  <r>
    <d v="2020-11-20T00:00:00"/>
    <n v="11"/>
    <x v="1"/>
    <s v="INV2020/00000054"/>
    <s v="C00000010"/>
    <x v="9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n v="3"/>
    <n v="371.24999999999989"/>
    <n v="29179.850000000002"/>
    <x v="6"/>
    <n v="4050"/>
    <n v="157599.50000000003"/>
  </r>
  <r>
    <d v="2020-11-20T00:00:00"/>
    <n v="11"/>
    <x v="1"/>
    <s v="INV2020/00000054"/>
    <s v="C00000010"/>
    <x v="9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n v="2"/>
    <n v="241.99999999999991"/>
    <n v="29421.850000000002"/>
    <x v="6"/>
    <n v="2640"/>
    <n v="160239.50000000003"/>
  </r>
  <r>
    <d v="2020-11-20T00:00:00"/>
    <n v="11"/>
    <x v="1"/>
    <s v="INV2020/0000005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n v="8"/>
    <n v="384.79999999999995"/>
    <n v="29806.65"/>
    <x v="6"/>
    <n v="1776"/>
    <n v="162015.50000000003"/>
  </r>
  <r>
    <d v="2020-11-20T00:00:00"/>
    <n v="11"/>
    <x v="1"/>
    <s v="INV2020/0000005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n v="5"/>
    <n v="187.50000000000003"/>
    <n v="29994.15"/>
    <x v="6"/>
    <n v="275"/>
    <n v="162290.50000000003"/>
  </r>
  <r>
    <d v="2020-11-20T00:00:00"/>
    <n v="11"/>
    <x v="1"/>
    <s v="INV2020/0000005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n v="2"/>
    <n v="25"/>
    <n v="30019.15"/>
    <x v="6"/>
    <n v="180"/>
    <n v="162470.50000000003"/>
  </r>
  <r>
    <d v="2020-11-20T00:00:00"/>
    <n v="11"/>
    <x v="1"/>
    <s v="INV2020/00000054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n v="1"/>
    <n v="30"/>
    <n v="30049.15"/>
    <x v="6"/>
    <n v="375"/>
    <n v="162845.50000000003"/>
  </r>
  <r>
    <d v="2020-11-21T00:00:00"/>
    <n v="11"/>
    <x v="1"/>
    <s v="INV2020/00000055"/>
    <s v="C00000008"/>
    <x v="7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n v="1"/>
    <n v="473.00000000000006"/>
    <n v="30522.15"/>
    <x v="6"/>
    <n v="1584"/>
    <n v="164429.50000000003"/>
  </r>
  <r>
    <d v="2020-11-21T00:00:00"/>
    <n v="11"/>
    <x v="1"/>
    <s v="INV2020/00000055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n v="2"/>
    <n v="83.999999999999986"/>
    <n v="30606.15"/>
    <x v="6"/>
    <n v="420"/>
    <n v="164849.50000000003"/>
  </r>
  <r>
    <d v="2020-11-21T00:00:00"/>
    <n v="11"/>
    <x v="1"/>
    <s v="INV2020/00000055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n v="1"/>
    <n v="12.5"/>
    <n v="30618.65"/>
    <x v="6"/>
    <n v="90"/>
    <n v="164939.50000000003"/>
  </r>
  <r>
    <d v="2020-11-21T00:00:00"/>
    <n v="11"/>
    <x v="1"/>
    <s v="INV2020/00000055"/>
    <s v="C00000008"/>
    <x v="7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n v="2"/>
    <n v="170.2"/>
    <n v="30788.850000000002"/>
    <x v="6"/>
    <n v="518"/>
    <n v="165457.50000000003"/>
  </r>
  <r>
    <d v="2020-11-24T00:00:00"/>
    <n v="11"/>
    <x v="1"/>
    <s v="INV2020/00000056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n v="1"/>
    <n v="429.00000000000006"/>
    <n v="31217.850000000002"/>
    <x v="6"/>
    <n v="1540"/>
    <n v="166997.50000000003"/>
  </r>
  <r>
    <d v="2020-11-24T00:00:00"/>
    <n v="11"/>
    <x v="1"/>
    <s v="INV2020/00000057"/>
    <s v="C00000011"/>
    <x v="10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n v="3"/>
    <n v="91.799999999999955"/>
    <n v="31309.65"/>
    <x v="6"/>
    <n v="982.8"/>
    <n v="167980.30000000002"/>
  </r>
  <r>
    <d v="2020-11-24T00:00:00"/>
    <n v="11"/>
    <x v="1"/>
    <s v="INV2020/00000057"/>
    <s v="C00000011"/>
    <x v="10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n v="1"/>
    <n v="20"/>
    <n v="31329.65"/>
    <x v="6"/>
    <n v="100"/>
    <n v="168080.30000000002"/>
  </r>
  <r>
    <d v="2020-11-24T00:00:00"/>
    <n v="11"/>
    <x v="1"/>
    <s v="INV2020/00000058"/>
    <s v="C00000003"/>
    <x v="2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n v="1"/>
    <n v="517.00000000000011"/>
    <n v="31846.65"/>
    <x v="6"/>
    <n v="1628"/>
    <n v="169708.30000000002"/>
  </r>
  <r>
    <d v="2020-11-24T00:00:00"/>
    <n v="11"/>
    <x v="1"/>
    <s v="INV2020/00000058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n v="3"/>
    <n v="97.5"/>
    <n v="31944.15"/>
    <x v="6"/>
    <n v="150"/>
    <n v="169858.30000000002"/>
  </r>
  <r>
    <d v="2020-11-24T00:00:00"/>
    <n v="11"/>
    <x v="1"/>
    <s v="INV2020/00000058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n v="2"/>
    <n v="30"/>
    <n v="31974.15"/>
    <x v="6"/>
    <n v="185"/>
    <n v="170043.30000000002"/>
  </r>
  <r>
    <d v="2020-11-24T00:00:00"/>
    <n v="11"/>
    <x v="1"/>
    <s v="INV2020/00000058"/>
    <s v="C00000003"/>
    <x v="2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n v="1"/>
    <n v="17"/>
    <n v="31991.15"/>
    <x v="6"/>
    <n v="45"/>
    <n v="170088.30000000002"/>
  </r>
  <r>
    <d v="2020-11-27T00:00:00"/>
    <n v="11"/>
    <x v="1"/>
    <s v="INV2020/00000059"/>
    <s v="C00000001"/>
    <x v="0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n v="1"/>
    <n v="473.00000000000006"/>
    <n v="32464.15"/>
    <x v="6"/>
    <n v="1584"/>
    <n v="171672.30000000002"/>
  </r>
  <r>
    <d v="2020-11-27T00:00:00"/>
    <n v="11"/>
    <x v="1"/>
    <s v="INV2020/00000059"/>
    <s v="C00000001"/>
    <x v="0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n v="4"/>
    <n v="168.00000000000006"/>
    <n v="32632.15"/>
    <x v="6"/>
    <n v="840"/>
    <n v="172512.30000000002"/>
  </r>
  <r>
    <d v="2020-11-28T00:00:00"/>
    <n v="11"/>
    <x v="1"/>
    <s v="INV2020/00000060"/>
    <s v="C00000009"/>
    <x v="8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n v="2"/>
    <n v="71.999999999999957"/>
    <n v="32704.15"/>
    <x v="6"/>
    <n v="407.99999999999994"/>
    <n v="172920.30000000002"/>
  </r>
  <r>
    <d v="2020-11-30T00:00:00"/>
    <n v="11"/>
    <x v="1"/>
    <s v="INV2020/00000061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n v="5"/>
    <n v="209.99999999999997"/>
    <n v="32914.15"/>
    <x v="6"/>
    <n v="1050"/>
    <n v="173970.30000000002"/>
  </r>
  <r>
    <d v="2020-11-30T00:00:00"/>
    <n v="11"/>
    <x v="1"/>
    <s v="INV2020/00000062"/>
    <s v="C00000010"/>
    <x v="9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n v="5"/>
    <n v="604.99999999999977"/>
    <n v="33519.15"/>
    <x v="6"/>
    <n v="6600"/>
    <n v="180570.30000000002"/>
  </r>
  <r>
    <d v="2020-11-30T00:00:00"/>
    <n v="11"/>
    <x v="1"/>
    <s v="INV2020/00000062"/>
    <s v="C00000010"/>
    <x v="9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n v="4"/>
    <n v="48.000000000000043"/>
    <n v="33567.15"/>
    <x v="6"/>
    <n v="720"/>
    <n v="181290.30000000002"/>
  </r>
  <r>
    <d v="2020-11-30T00:00:00"/>
    <n v="11"/>
    <x v="1"/>
    <s v="INV2020/00000062"/>
    <s v="C00000010"/>
    <x v="9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n v="5"/>
    <n v="187.50000000000003"/>
    <n v="33754.65"/>
    <x v="6"/>
    <n v="275"/>
    <n v="181565.30000000002"/>
  </r>
  <r>
    <d v="2020-11-30T00:00:00"/>
    <n v="11"/>
    <x v="1"/>
    <s v="INV2020/00000062"/>
    <s v="C00000010"/>
    <x v="9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n v="2"/>
    <n v="25"/>
    <n v="33779.65"/>
    <x v="6"/>
    <n v="180"/>
    <n v="181745.30000000002"/>
  </r>
  <r>
    <d v="2020-11-30T00:00:00"/>
    <n v="11"/>
    <x v="1"/>
    <s v="INV2020/00000063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n v="5"/>
    <n v="150.00000000000003"/>
    <n v="33929.65"/>
    <x v="6"/>
    <n v="275"/>
    <n v="182020.30000000002"/>
  </r>
  <r>
    <d v="2020-12-05T00:00:00"/>
    <n v="12"/>
    <x v="1"/>
    <s v="INV2020/00000064"/>
    <s v="C00000011"/>
    <x v="11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n v="2"/>
    <n v="291.60000000000002"/>
    <n v="34221.25"/>
    <x v="0"/>
    <n v="799.2"/>
    <n v="182819.50000000003"/>
  </r>
  <r>
    <d v="2020-12-15T00:00:00"/>
    <n v="12"/>
    <x v="1"/>
    <s v="INV2020/00000065"/>
    <s v="C00000001"/>
    <x v="0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n v="1"/>
    <n v="264.00000000000006"/>
    <n v="34485.25"/>
    <x v="0"/>
    <n v="1716"/>
    <n v="184535.50000000003"/>
  </r>
  <r>
    <d v="2020-12-15T00:00:00"/>
    <n v="12"/>
    <x v="1"/>
    <s v="INV2020/00000065"/>
    <s v="C00000001"/>
    <x v="0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n v="2"/>
    <n v="104.00000000000006"/>
    <n v="34589.25"/>
    <x v="0"/>
    <n v="512"/>
    <n v="185047.50000000003"/>
  </r>
  <r>
    <d v="2020-12-26T00:00:00"/>
    <n v="12"/>
    <x v="1"/>
    <s v="INV2020/00000066"/>
    <s v="C00000004"/>
    <x v="3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n v="2"/>
    <n v="638.00000000000011"/>
    <n v="35227.25"/>
    <x v="0"/>
    <n v="2860"/>
    <n v="187907.50000000003"/>
  </r>
  <r>
    <d v="2020-12-30T00:00:00"/>
    <n v="12"/>
    <x v="1"/>
    <s v="INV2020/00000067"/>
    <s v="C00000003"/>
    <x v="2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n v="3"/>
    <n v="792.00000000000023"/>
    <n v="36019.25"/>
    <x v="0"/>
    <n v="5148"/>
    <n v="193055.50000000003"/>
  </r>
  <r>
    <d v="2020-12-30T00:00:00"/>
    <n v="12"/>
    <x v="1"/>
    <s v="INV2020/00000067"/>
    <s v="C00000003"/>
    <x v="2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n v="1"/>
    <n v="151.19999999999999"/>
    <n v="36170.449999999997"/>
    <x v="0"/>
    <n v="405"/>
    <n v="193460.5"/>
  </r>
  <r>
    <d v="2020-12-30T00:00:00"/>
    <n v="12"/>
    <x v="1"/>
    <s v="INV2020/00000067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n v="6"/>
    <n v="90"/>
    <n v="36260.449999999997"/>
    <x v="0"/>
    <n v="555"/>
    <n v="194015.5"/>
  </r>
  <r>
    <d v="2020-12-31T00:00:00"/>
    <n v="12"/>
    <x v="1"/>
    <s v="INV2020/00000068"/>
    <s v="C00000010"/>
    <x v="9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n v="5"/>
    <n v="1704.9999999999998"/>
    <n v="37965.449999999997"/>
    <x v="0"/>
    <n v="7700"/>
    <n v="201715.5"/>
  </r>
  <r>
    <d v="2020-12-31T00:00:00"/>
    <n v="12"/>
    <x v="1"/>
    <s v="INV2020/00000068"/>
    <s v="C00000010"/>
    <x v="9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n v="8"/>
    <n v="336.00000000000011"/>
    <n v="38301.449999999997"/>
    <x v="0"/>
    <n v="1680"/>
    <n v="203395.5"/>
  </r>
  <r>
    <d v="2020-12-31T00:00:00"/>
    <n v="12"/>
    <x v="1"/>
    <s v="INV2020/00000068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n v="10"/>
    <n v="300.00000000000006"/>
    <n v="38601.449999999997"/>
    <x v="0"/>
    <n v="550"/>
    <n v="203945.5"/>
  </r>
  <r>
    <d v="2020-12-31T00:00:00"/>
    <n v="12"/>
    <x v="1"/>
    <s v="INV2020/00000068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n v="2"/>
    <n v="35"/>
    <n v="38636.449999999997"/>
    <x v="0"/>
    <n v="190"/>
    <n v="204135.5"/>
  </r>
  <r>
    <d v="2021-01-04T00:00:00"/>
    <n v="1"/>
    <x v="2"/>
    <s v="INV2020/00000069"/>
    <s v="C00000013"/>
    <x v="12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n v="2"/>
    <n v="352"/>
    <n v="38988.449999999997"/>
    <x v="7"/>
    <n v="1540"/>
    <n v="205675.5"/>
  </r>
  <r>
    <d v="2021-01-04T00:00:00"/>
    <n v="1"/>
    <x v="2"/>
    <s v="INV2020/00000069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n v="2"/>
    <n v="302.39999999999998"/>
    <n v="39290.85"/>
    <x v="7"/>
    <n v="810"/>
    <n v="206485.50000000003"/>
  </r>
  <r>
    <d v="2021-01-04T00:00:00"/>
    <n v="1"/>
    <x v="2"/>
    <s v="INV2020/00000069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n v="1"/>
    <n v="151.19999999999999"/>
    <n v="39442.049999999996"/>
    <x v="7"/>
    <n v="405"/>
    <n v="206890.5"/>
  </r>
  <r>
    <d v="2021-01-04T00:00:00"/>
    <n v="1"/>
    <x v="2"/>
    <s v="INV2020/00000069"/>
    <s v="C00000013"/>
    <x v="12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n v="2"/>
    <n v="720.00000000000023"/>
    <n v="40162.049999999996"/>
    <x v="7"/>
    <n v="5920"/>
    <n v="212810.5"/>
  </r>
  <r>
    <d v="2021-01-04T00:00:00"/>
    <n v="1"/>
    <x v="2"/>
    <s v="INV2020/00000069"/>
    <s v="C00000013"/>
    <x v="12"/>
    <x v="31"/>
    <n v="28"/>
    <n v="1"/>
    <s v="Kg"/>
    <n v="28"/>
    <n v="45"/>
    <n v="0.6071428571428571"/>
    <n v="17"/>
    <n v="17"/>
    <m/>
    <m/>
    <m/>
    <m/>
    <m/>
    <m/>
    <m/>
    <n v="84"/>
    <n v="172732.45"/>
    <n v="3"/>
    <n v="51"/>
    <n v="40213.049999999996"/>
    <x v="7"/>
    <n v="135"/>
    <n v="212945.5"/>
  </r>
  <r>
    <d v="2021-01-04T00:00:00"/>
    <n v="1"/>
    <x v="2"/>
    <s v="INV2020/00000069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2842.45"/>
    <n v="1"/>
    <n v="20"/>
    <n v="40233.049999999996"/>
    <x v="7"/>
    <n v="130"/>
    <n v="213075.5"/>
  </r>
  <r>
    <d v="2021-01-04T00:00:00"/>
    <n v="1"/>
    <x v="2"/>
    <s v="INV2020/00000069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73132.45"/>
    <n v="1"/>
    <n v="90"/>
    <n v="40323.049999999996"/>
    <x v="7"/>
    <n v="380"/>
    <n v="213455.5"/>
  </r>
  <r>
    <d v="2021-01-04T00:00:00"/>
    <n v="1"/>
    <x v="2"/>
    <s v="INV2020/00000069"/>
    <s v="C00000013"/>
    <x v="12"/>
    <x v="34"/>
    <n v="30"/>
    <n v="5"/>
    <s v="Kg"/>
    <n v="150"/>
    <n v="36"/>
    <n v="0.2"/>
    <n v="6"/>
    <n v="30"/>
    <m/>
    <m/>
    <m/>
    <m/>
    <m/>
    <m/>
    <m/>
    <n v="150"/>
    <n v="173282.45"/>
    <n v="1"/>
    <n v="30"/>
    <n v="40353.049999999996"/>
    <x v="7"/>
    <n v="180"/>
    <n v="213635.5"/>
  </r>
  <r>
    <d v="2021-01-04T00:00:00"/>
    <n v="1"/>
    <x v="2"/>
    <s v="INV2020/00000069"/>
    <s v="C00000013"/>
    <x v="12"/>
    <x v="35"/>
    <n v="38"/>
    <n v="1"/>
    <m/>
    <n v="38"/>
    <n v="48"/>
    <n v="0.26315789473684209"/>
    <n v="10"/>
    <n v="10"/>
    <m/>
    <m/>
    <m/>
    <m/>
    <m/>
    <m/>
    <m/>
    <n v="114"/>
    <n v="173396.45"/>
    <n v="3"/>
    <n v="30"/>
    <n v="40383.049999999996"/>
    <x v="7"/>
    <n v="144"/>
    <n v="213779.5"/>
  </r>
  <r>
    <d v="2021-01-04T00:00:00"/>
    <n v="1"/>
    <x v="2"/>
    <s v="INV2020/00000069"/>
    <s v="C00000013"/>
    <x v="12"/>
    <x v="36"/>
    <n v="29"/>
    <n v="10"/>
    <s v="Kg"/>
    <n v="290"/>
    <n v="36"/>
    <n v="0.2413793103448276"/>
    <n v="7"/>
    <n v="70"/>
    <m/>
    <m/>
    <m/>
    <m/>
    <m/>
    <m/>
    <m/>
    <n v="290"/>
    <n v="173686.45"/>
    <n v="1"/>
    <n v="70"/>
    <n v="40453.049999999996"/>
    <x v="7"/>
    <n v="360"/>
    <n v="214139.5"/>
  </r>
  <r>
    <d v="2021-01-04T00:00:00"/>
    <n v="1"/>
    <x v="2"/>
    <s v="INV2020/00000069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77.5"/>
    <n v="173763.95"/>
    <n v="1"/>
    <n v="17.5"/>
    <n v="40470.549999999996"/>
    <x v="7"/>
    <n v="95"/>
    <n v="214234.5"/>
  </r>
  <r>
    <d v="2021-01-04T00:00:00"/>
    <n v="1"/>
    <x v="2"/>
    <s v="INV2020/00000069"/>
    <s v="C00000013"/>
    <x v="12"/>
    <x v="37"/>
    <n v="60"/>
    <n v="4"/>
    <s v="Kg"/>
    <n v="240"/>
    <n v="75"/>
    <n v="0.25"/>
    <n v="15"/>
    <n v="60"/>
    <m/>
    <m/>
    <m/>
    <m/>
    <m/>
    <m/>
    <m/>
    <n v="240"/>
    <n v="174003.95"/>
    <n v="1"/>
    <n v="60"/>
    <n v="40530.549999999996"/>
    <x v="7"/>
    <n v="300"/>
    <n v="214534.5"/>
  </r>
  <r>
    <d v="2021-01-11T00:00:00"/>
    <n v="1"/>
    <x v="2"/>
    <s v="INV2020/00000070"/>
    <s v="C00000010"/>
    <x v="9"/>
    <x v="38"/>
    <n v="7.5"/>
    <n v="6"/>
    <s v="Kg"/>
    <n v="0"/>
    <n v="0"/>
    <n v="-1"/>
    <n v="-7.5"/>
    <n v="-45"/>
    <m/>
    <m/>
    <m/>
    <m/>
    <m/>
    <m/>
    <m/>
    <n v="0"/>
    <n v="174003.95"/>
    <n v="1"/>
    <n v="0"/>
    <n v="40530.549999999996"/>
    <x v="7"/>
    <n v="0"/>
    <n v="214534.5"/>
  </r>
  <r>
    <d v="2021-01-08T00:00:00"/>
    <n v="1"/>
    <x v="2"/>
    <s v="INV2020/00000071"/>
    <s v="C00000013"/>
    <x v="12"/>
    <x v="39"/>
    <n v="39"/>
    <n v="1"/>
    <m/>
    <n v="39"/>
    <n v="49"/>
    <n v="0.25641025641025639"/>
    <n v="10"/>
    <n v="10"/>
    <m/>
    <m/>
    <m/>
    <m/>
    <m/>
    <m/>
    <m/>
    <n v="39"/>
    <n v="174042.95"/>
    <n v="1"/>
    <n v="10"/>
    <n v="40540.549999999996"/>
    <x v="7"/>
    <n v="49"/>
    <n v="214583.5"/>
  </r>
  <r>
    <d v="2021-01-09T00:00:00"/>
    <n v="1"/>
    <x v="2"/>
    <s v="INV2020/00000072"/>
    <s v="C00000003"/>
    <x v="2"/>
    <x v="12"/>
    <n v="1"/>
    <n v="25"/>
    <s v="Kg"/>
    <n v="25"/>
    <n v="2"/>
    <n v="1"/>
    <n v="1"/>
    <n v="25"/>
    <m/>
    <m/>
    <m/>
    <m/>
    <m/>
    <m/>
    <m/>
    <n v="125"/>
    <n v="174167.95"/>
    <n v="5"/>
    <n v="125"/>
    <n v="40665.549999999996"/>
    <x v="7"/>
    <n v="250"/>
    <n v="214833.5"/>
  </r>
  <r>
    <d v="2021-01-09T00:00:00"/>
    <n v="1"/>
    <x v="2"/>
    <s v="INV2020/00000072"/>
    <s v="C00000003"/>
    <x v="2"/>
    <x v="25"/>
    <n v="28"/>
    <n v="1"/>
    <m/>
    <n v="28"/>
    <n v="45"/>
    <n v="0.6071428571428571"/>
    <n v="17"/>
    <n v="17"/>
    <m/>
    <m/>
    <m/>
    <m/>
    <m/>
    <m/>
    <m/>
    <n v="56"/>
    <n v="174223.95"/>
    <n v="2"/>
    <n v="34"/>
    <n v="40699.549999999996"/>
    <x v="7"/>
    <n v="90"/>
    <n v="214923.5"/>
  </r>
  <r>
    <d v="2021-01-18T00:00:00"/>
    <n v="1"/>
    <x v="2"/>
    <s v="INV2020/00000073"/>
    <s v="C00000013"/>
    <x v="12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n v="2"/>
    <n v="136"/>
    <n v="40835.549999999996"/>
    <x v="7"/>
    <n v="472"/>
    <n v="215395.5"/>
  </r>
  <r>
    <d v="2021-01-18T00:00:00"/>
    <n v="1"/>
    <x v="2"/>
    <s v="INV2020/00000073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n v="1"/>
    <n v="151.19999999999999"/>
    <n v="40986.749999999993"/>
    <x v="7"/>
    <n v="405"/>
    <n v="215800.5"/>
  </r>
  <r>
    <d v="2021-01-18T00:00:00"/>
    <n v="1"/>
    <x v="2"/>
    <s v="INV2020/00000073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n v="1"/>
    <n v="151.19999999999999"/>
    <n v="41137.94999999999"/>
    <x v="7"/>
    <n v="405"/>
    <n v="216205.49999999997"/>
  </r>
  <r>
    <d v="2021-01-18T00:00:00"/>
    <n v="1"/>
    <x v="2"/>
    <s v="INV2020/00000073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5177.55"/>
    <n v="1"/>
    <n v="20"/>
    <n v="41157.94999999999"/>
    <x v="7"/>
    <n v="130"/>
    <n v="216335.49999999997"/>
  </r>
  <r>
    <d v="2021-01-18T00:00:00"/>
    <n v="1"/>
    <x v="2"/>
    <s v="INV2020/00000073"/>
    <s v="C00000013"/>
    <x v="12"/>
    <x v="25"/>
    <n v="28"/>
    <n v="1"/>
    <m/>
    <n v="28"/>
    <n v="45"/>
    <n v="0.6071428571428571"/>
    <n v="17"/>
    <n v="17"/>
    <m/>
    <m/>
    <m/>
    <m/>
    <m/>
    <m/>
    <m/>
    <n v="56"/>
    <n v="175233.55"/>
    <n v="2"/>
    <n v="34"/>
    <n v="41191.94999999999"/>
    <x v="7"/>
    <n v="90"/>
    <n v="216425.49999999997"/>
  </r>
  <r>
    <d v="2021-01-18T00:00:00"/>
    <n v="1"/>
    <x v="2"/>
    <s v="INV2020/00000073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155"/>
    <n v="175388.55"/>
    <n v="2"/>
    <n v="35"/>
    <n v="41226.94999999999"/>
    <x v="7"/>
    <n v="190"/>
    <n v="216615.49999999997"/>
  </r>
  <r>
    <d v="2021-01-18T00:00:00"/>
    <n v="1"/>
    <x v="2"/>
    <s v="INV2020/00000073"/>
    <s v="C00000013"/>
    <x v="12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n v="1"/>
    <n v="516.99999999999989"/>
    <n v="41743.94999999999"/>
    <x v="7"/>
    <n v="1716"/>
    <n v="218331.49999999997"/>
  </r>
  <r>
    <d v="2021-01-27T00:00:00"/>
    <n v="1"/>
    <x v="2"/>
    <s v="INV2020/00000074"/>
    <s v="C00000003"/>
    <x v="2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n v="3"/>
    <n v="726.00000000000034"/>
    <n v="42469.94999999999"/>
    <x v="7"/>
    <n v="5082"/>
    <n v="223413.49999999997"/>
  </r>
  <r>
    <d v="2021-01-27T00:00:00"/>
    <n v="1"/>
    <x v="2"/>
    <s v="INV2020/00000074"/>
    <s v="C00000003"/>
    <x v="2"/>
    <x v="12"/>
    <n v="1"/>
    <n v="25"/>
    <s v="Kg"/>
    <n v="25"/>
    <n v="2"/>
    <n v="1"/>
    <n v="1"/>
    <n v="25"/>
    <m/>
    <m/>
    <m/>
    <m/>
    <m/>
    <m/>
    <m/>
    <n v="125"/>
    <n v="181068.55"/>
    <n v="5"/>
    <n v="125"/>
    <n v="42594.94999999999"/>
    <x v="7"/>
    <n v="250"/>
    <n v="223663.49999999997"/>
  </r>
  <r>
    <d v="2021-01-27T00:00:00"/>
    <n v="1"/>
    <x v="2"/>
    <s v="INV2020/00000074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81533.55"/>
    <n v="6"/>
    <n v="90"/>
    <n v="42684.94999999999"/>
    <x v="7"/>
    <n v="555"/>
    <n v="224218.49999999997"/>
  </r>
  <r>
    <d v="2021-01-29T00:00:00"/>
    <n v="1"/>
    <x v="2"/>
    <s v="INV2020/00000075"/>
    <s v="C00000001"/>
    <x v="0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n v="1"/>
    <n v="242.00000000000011"/>
    <n v="42926.94999999999"/>
    <x v="7"/>
    <n v="1694"/>
    <n v="225912.49999999997"/>
  </r>
  <r>
    <d v="2021-01-29T00:00:00"/>
    <n v="1"/>
    <x v="2"/>
    <s v="INV2020/00000075"/>
    <s v="C00000001"/>
    <x v="0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n v="4"/>
    <n v="228.00000000000006"/>
    <n v="43154.94999999999"/>
    <x v="7"/>
    <n v="900"/>
    <n v="226812.49999999997"/>
  </r>
  <r>
    <d v="2021-01-29T00:00:00"/>
    <n v="1"/>
    <x v="2"/>
    <s v="INV2020/00000075"/>
    <s v="C00000001"/>
    <x v="0"/>
    <x v="8"/>
    <n v="5.3"/>
    <n v="40"/>
    <s v="Kg"/>
    <n v="212"/>
    <n v="6.8"/>
    <n v="0.28301886792452829"/>
    <n v="1.5"/>
    <n v="60"/>
    <m/>
    <m/>
    <m/>
    <m/>
    <m/>
    <m/>
    <m/>
    <n v="212"/>
    <n v="183869.55"/>
    <n v="1"/>
    <n v="60"/>
    <n v="43214.94999999999"/>
    <x v="7"/>
    <n v="272"/>
    <n v="227084.49999999997"/>
  </r>
  <r>
    <d v="2021-01-29T00:00:00"/>
    <n v="1"/>
    <x v="2"/>
    <s v="INV2020/00000076"/>
    <s v="C00000010"/>
    <x v="9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n v="5"/>
    <n v="440.00000000000045"/>
    <n v="43654.94999999999"/>
    <x v="7"/>
    <n v="7700"/>
    <n v="234784.49999999997"/>
  </r>
  <r>
    <d v="2021-01-29T00:00:00"/>
    <n v="1"/>
    <x v="2"/>
    <s v="INV2020/00000076"/>
    <s v="C00000010"/>
    <x v="9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n v="8"/>
    <n v="191.99999999999994"/>
    <n v="43846.94999999999"/>
    <x v="7"/>
    <n v="1680"/>
    <n v="236464.49999999997"/>
  </r>
  <r>
    <d v="2021-01-29T00:00:00"/>
    <n v="1"/>
    <x v="2"/>
    <s v="INV2020/00000076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n v="10"/>
    <n v="300.00000000000006"/>
    <n v="44146.94999999999"/>
    <x v="7"/>
    <n v="550"/>
    <n v="237014.49999999997"/>
  </r>
  <r>
    <d v="2021-01-29T00:00:00"/>
    <n v="1"/>
    <x v="2"/>
    <s v="INV2020/00000076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310"/>
    <n v="193177.55"/>
    <n v="4"/>
    <n v="70"/>
    <n v="44216.94999999999"/>
    <x v="7"/>
    <n v="380"/>
    <n v="237394.49999999997"/>
  </r>
  <r>
    <d v="2021-02-03T00:00:00"/>
    <n v="2"/>
    <x v="2"/>
    <s v="INV2020/00000077"/>
    <s v="C00000014"/>
    <x v="13"/>
    <x v="15"/>
    <n v="6.6"/>
    <n v="220"/>
    <s v="Kg"/>
    <n v="1452"/>
    <n v="7.6"/>
    <n v="0.15151515151515152"/>
    <n v="1"/>
    <n v="220"/>
    <m/>
    <m/>
    <m/>
    <m/>
    <m/>
    <m/>
    <m/>
    <n v="2904"/>
    <n v="196081.55"/>
    <n v="2"/>
    <n v="440"/>
    <n v="44656.94999999999"/>
    <x v="8"/>
    <n v="3344"/>
    <n v="240738.49999999997"/>
  </r>
  <r>
    <d v="2021-02-03T00:00:00"/>
    <n v="2"/>
    <x v="2"/>
    <s v="INV2020/00000077"/>
    <s v="C00000014"/>
    <x v="13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n v="5"/>
    <n v="164.99999999999994"/>
    <n v="44821.94999999999"/>
    <x v="8"/>
    <n v="1125"/>
    <n v="241863.49999999997"/>
  </r>
  <r>
    <d v="2021-02-03T00:00:00"/>
    <n v="2"/>
    <x v="2"/>
    <s v="INV2020/00000077"/>
    <s v="C00000014"/>
    <x v="13"/>
    <x v="40"/>
    <n v="5.3"/>
    <n v="40"/>
    <s v="Kg"/>
    <n v="212"/>
    <n v="7"/>
    <n v="0.32075471698113212"/>
    <n v="1.7000000000000002"/>
    <n v="68"/>
    <m/>
    <m/>
    <m/>
    <m/>
    <m/>
    <m/>
    <m/>
    <n v="212"/>
    <n v="197253.55"/>
    <n v="1"/>
    <n v="68"/>
    <n v="44889.94999999999"/>
    <x v="8"/>
    <n v="280"/>
    <n v="242143.49999999997"/>
  </r>
  <r>
    <d v="2021-02-03T00:00:00"/>
    <n v="2"/>
    <x v="2"/>
    <s v="INV2020/00000077"/>
    <s v="C00000014"/>
    <x v="13"/>
    <x v="4"/>
    <n v="15.5"/>
    <n v="5"/>
    <s v="Kg"/>
    <n v="77.5"/>
    <n v="19.5"/>
    <n v="0.25806451612903225"/>
    <n v="4"/>
    <n v="20"/>
    <m/>
    <m/>
    <m/>
    <m/>
    <m/>
    <m/>
    <m/>
    <n v="155"/>
    <n v="197408.55"/>
    <n v="2"/>
    <n v="40"/>
    <n v="44929.94999999999"/>
    <x v="8"/>
    <n v="195"/>
    <n v="242338.49999999997"/>
  </r>
  <r>
    <d v="2021-02-03T00:00:00"/>
    <n v="2"/>
    <x v="2"/>
    <s v="INV2020/00000077"/>
    <s v="C00000014"/>
    <x v="13"/>
    <x v="41"/>
    <n v="28"/>
    <n v="1"/>
    <m/>
    <n v="28"/>
    <n v="45"/>
    <n v="0.6071428571428571"/>
    <n v="17"/>
    <n v="17"/>
    <m/>
    <m/>
    <m/>
    <m/>
    <m/>
    <m/>
    <m/>
    <n v="112"/>
    <n v="197520.55"/>
    <n v="4"/>
    <n v="68"/>
    <n v="44997.94999999999"/>
    <x v="8"/>
    <n v="180"/>
    <n v="242518.49999999997"/>
  </r>
  <r>
    <d v="2021-02-03T00:00:00"/>
    <n v="2"/>
    <x v="2"/>
    <s v="INV2020/00000077"/>
    <s v="C00000014"/>
    <x v="13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n v="1"/>
    <n v="63.999999999999986"/>
    <n v="45061.94999999999"/>
    <x v="8"/>
    <n v="232"/>
    <n v="242750.49999999997"/>
  </r>
  <r>
    <d v="2021-02-02T00:00:00"/>
    <n v="2"/>
    <x v="2"/>
    <s v="INV2020/00000078"/>
    <s v="C00000005"/>
    <x v="4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n v="1"/>
    <n v="198.00000000000009"/>
    <n v="45259.94999999999"/>
    <x v="8"/>
    <n v="1650"/>
    <n v="244400.49999999997"/>
  </r>
  <r>
    <d v="2021-02-02T00:00:00"/>
    <n v="2"/>
    <x v="2"/>
    <s v="INV2020/00000078"/>
    <s v="C00000005"/>
    <x v="4"/>
    <x v="4"/>
    <n v="15.5"/>
    <n v="5"/>
    <s v="Kg"/>
    <n v="77.5"/>
    <n v="20"/>
    <n v="0.29032258064516131"/>
    <n v="4.5"/>
    <n v="22.5"/>
    <m/>
    <m/>
    <m/>
    <m/>
    <m/>
    <m/>
    <m/>
    <n v="77.5"/>
    <n v="199218.05"/>
    <n v="1"/>
    <n v="22.5"/>
    <n v="45282.44999999999"/>
    <x v="8"/>
    <n v="100"/>
    <n v="244500.49999999997"/>
  </r>
  <r>
    <d v="2021-02-06T00:00:00"/>
    <n v="2"/>
    <x v="2"/>
    <s v="INV2020/00000079"/>
    <s v="C00000014"/>
    <x v="13"/>
    <x v="42"/>
    <n v="18"/>
    <n v="5"/>
    <s v="Kg"/>
    <n v="90"/>
    <n v="26"/>
    <n v="0.44444444444444442"/>
    <n v="8"/>
    <n v="40"/>
    <m/>
    <m/>
    <m/>
    <m/>
    <m/>
    <m/>
    <m/>
    <n v="90"/>
    <n v="199308.05"/>
    <n v="1"/>
    <n v="40"/>
    <n v="45322.44999999999"/>
    <x v="8"/>
    <n v="130"/>
    <n v="244630.49999999997"/>
  </r>
  <r>
    <d v="2021-02-09T00:00:00"/>
    <n v="2"/>
    <x v="2"/>
    <s v="INV2020/00000080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99598.05"/>
    <n v="1"/>
    <n v="90"/>
    <n v="45412.44999999999"/>
    <x v="8"/>
    <n v="380"/>
    <n v="245010.49999999997"/>
  </r>
  <r>
    <d v="2021-02-09T00:00:00"/>
    <n v="2"/>
    <x v="2"/>
    <s v="INV2020/00000080"/>
    <s v="C00000013"/>
    <x v="12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n v="2"/>
    <n v="136"/>
    <n v="45548.44999999999"/>
    <x v="8"/>
    <n v="472"/>
    <n v="245482.49999999997"/>
  </r>
  <r>
    <d v="2021-02-09T00:00:00"/>
    <n v="2"/>
    <x v="2"/>
    <s v="INV2020/00000080"/>
    <s v="C00000013"/>
    <x v="12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n v="1"/>
    <n v="264.00000000000006"/>
    <n v="45812.44999999999"/>
    <x v="8"/>
    <n v="1716"/>
    <n v="247198.49999999997"/>
  </r>
  <r>
    <d v="2021-02-09T00:00:00"/>
    <n v="2"/>
    <x v="2"/>
    <s v="INV2020/00000080"/>
    <s v="C00000013"/>
    <x v="12"/>
    <x v="29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n v="1"/>
    <n v="151.19999999999999"/>
    <n v="45963.649999999987"/>
    <x v="8"/>
    <n v="405"/>
    <n v="247603.49999999997"/>
  </r>
  <r>
    <d v="2021-02-09T00:00:00"/>
    <n v="2"/>
    <x v="2"/>
    <s v="INV2020/00000080"/>
    <s v="C00000013"/>
    <x v="12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n v="1"/>
    <n v="17.5"/>
    <n v="45981.149999999987"/>
    <x v="8"/>
    <n v="95"/>
    <n v="247698.49999999997"/>
  </r>
  <r>
    <d v="2021-02-09T00:00:00"/>
    <n v="2"/>
    <x v="2"/>
    <s v="INV2020/00000080"/>
    <s v="C00000013"/>
    <x v="12"/>
    <x v="32"/>
    <n v="22"/>
    <n v="5"/>
    <m/>
    <n v="110"/>
    <n v="26"/>
    <n v="0.18181818181818182"/>
    <n v="4"/>
    <n v="20"/>
    <m/>
    <m/>
    <m/>
    <m/>
    <m/>
    <m/>
    <m/>
    <n v="110"/>
    <n v="201827.34999999998"/>
    <n v="1"/>
    <n v="20"/>
    <n v="46001.149999999987"/>
    <x v="8"/>
    <n v="130"/>
    <n v="247828.49999999997"/>
  </r>
  <r>
    <d v="2021-02-17T00:00:00"/>
    <n v="2"/>
    <x v="2"/>
    <s v="INV2020/00000081"/>
    <s v="C00000005"/>
    <x v="4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2019.34999999998"/>
    <n v="1"/>
    <n v="32.999999999999986"/>
    <n v="46034.149999999987"/>
    <x v="8"/>
    <n v="225"/>
    <n v="248053.49999999997"/>
  </r>
  <r>
    <d v="2021-02-19T00:00:00"/>
    <n v="2"/>
    <x v="2"/>
    <s v="INV2020/00000082"/>
    <s v="C00000001"/>
    <x v="0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471.34999999998"/>
    <n v="1"/>
    <n v="242.00000000000011"/>
    <n v="46276.149999999987"/>
    <x v="8"/>
    <n v="1694"/>
    <n v="249747.49999999997"/>
  </r>
  <r>
    <d v="2021-02-24T00:00:00"/>
    <n v="2"/>
    <x v="2"/>
    <s v="INV2020/00000083"/>
    <s v="C00000004"/>
    <x v="3"/>
    <x v="43"/>
    <n v="6.4"/>
    <n v="220"/>
    <m/>
    <n v="1408"/>
    <n v="6.7"/>
    <n v="4.6874999999999972E-2"/>
    <n v="0.29999999999999982"/>
    <n v="65.999999999999957"/>
    <m/>
    <m/>
    <m/>
    <m/>
    <m/>
    <m/>
    <m/>
    <n v="7040"/>
    <n v="210511.34999999998"/>
    <n v="5"/>
    <n v="329.99999999999977"/>
    <n v="46606.149999999987"/>
    <x v="8"/>
    <n v="7370"/>
    <n v="257117.49999999997"/>
  </r>
  <r>
    <d v="2021-02-24T00:00:00"/>
    <n v="2"/>
    <x v="2"/>
    <s v="INV2020/00000083"/>
    <s v="C00000004"/>
    <x v="3"/>
    <x v="29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272.74999999997"/>
    <n v="3"/>
    <n v="307.7999999999999"/>
    <n v="46913.94999999999"/>
    <x v="8"/>
    <n v="1069.2"/>
    <n v="258186.69999999995"/>
  </r>
  <r>
    <d v="2021-02-24T00:00:00"/>
    <n v="2"/>
    <x v="2"/>
    <s v="INV2020/00000083"/>
    <s v="C00000004"/>
    <x v="3"/>
    <x v="4"/>
    <n v="15.5"/>
    <n v="5"/>
    <m/>
    <n v="77.5"/>
    <n v="18"/>
    <n v="0.16129032258064516"/>
    <n v="2.5"/>
    <n v="12.5"/>
    <m/>
    <m/>
    <m/>
    <m/>
    <m/>
    <m/>
    <m/>
    <n v="310"/>
    <n v="211582.74999999997"/>
    <n v="4"/>
    <n v="50"/>
    <n v="46963.94999999999"/>
    <x v="8"/>
    <n v="360"/>
    <n v="258546.69999999995"/>
  </r>
  <r>
    <d v="2021-02-24T00:00:00"/>
    <n v="2"/>
    <x v="2"/>
    <s v="INV2020/00000083"/>
    <s v="C00000004"/>
    <x v="3"/>
    <x v="44"/>
    <n v="60"/>
    <n v="4"/>
    <m/>
    <n v="240"/>
    <n v="78"/>
    <n v="0.3"/>
    <n v="18"/>
    <n v="72"/>
    <m/>
    <m/>
    <m/>
    <m/>
    <m/>
    <m/>
    <m/>
    <n v="240"/>
    <n v="211822.74999999997"/>
    <n v="1"/>
    <n v="72"/>
    <n v="47035.94999999999"/>
    <x v="8"/>
    <n v="312"/>
    <n v="258858.69999999995"/>
  </r>
  <r>
    <d v="2021-02-23T00:00:00"/>
    <n v="2"/>
    <x v="2"/>
    <s v="INV2020/00000084"/>
    <s v="C00000008"/>
    <x v="14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94.74999999997"/>
    <n v="4"/>
    <n v="247.99999999999997"/>
    <n v="47283.94999999999"/>
    <x v="8"/>
    <n v="920"/>
    <n v="259778.69999999995"/>
  </r>
  <r>
    <d v="2021-02-23T00:00:00"/>
    <n v="2"/>
    <x v="2"/>
    <s v="INV2020/00000084"/>
    <s v="C00000008"/>
    <x v="14"/>
    <x v="4"/>
    <n v="15.5"/>
    <n v="5"/>
    <m/>
    <n v="77.5"/>
    <n v="20"/>
    <n v="0.29032258064516131"/>
    <n v="4.5"/>
    <n v="22.5"/>
    <m/>
    <m/>
    <m/>
    <m/>
    <m/>
    <m/>
    <m/>
    <n v="77.5"/>
    <n v="212572.24999999997"/>
    <n v="1"/>
    <n v="22.5"/>
    <n v="47306.44999999999"/>
    <x v="8"/>
    <n v="100"/>
    <n v="259878.69999999995"/>
  </r>
  <r>
    <d v="2021-02-23T00:00:00"/>
    <n v="2"/>
    <x v="2"/>
    <s v="INV2020/00000084"/>
    <s v="C00000008"/>
    <x v="14"/>
    <x v="20"/>
    <n v="4.5"/>
    <n v="12"/>
    <m/>
    <n v="54"/>
    <n v="5"/>
    <n v="0.1111111111111111"/>
    <n v="0.5"/>
    <n v="6"/>
    <m/>
    <m/>
    <m/>
    <m/>
    <m/>
    <m/>
    <m/>
    <n v="162"/>
    <n v="212734.24999999997"/>
    <n v="3"/>
    <n v="18"/>
    <n v="47324.44999999999"/>
    <x v="8"/>
    <n v="180"/>
    <n v="260058.69999999995"/>
  </r>
  <r>
    <d v="2021-02-26T00:00:00"/>
    <n v="2"/>
    <x v="2"/>
    <s v="INV2020/00000085"/>
    <s v="C00000015"/>
    <x v="15"/>
    <x v="43"/>
    <n v="6.4"/>
    <n v="220"/>
    <m/>
    <n v="1408"/>
    <n v="7.7"/>
    <n v="0.20312499999999997"/>
    <n v="1.2999999999999998"/>
    <n v="285.99999999999994"/>
    <m/>
    <m/>
    <m/>
    <m/>
    <m/>
    <m/>
    <m/>
    <n v="1408"/>
    <n v="214142.24999999997"/>
    <n v="1"/>
    <n v="285.99999999999994"/>
    <n v="47610.44999999999"/>
    <x v="8"/>
    <n v="1694"/>
    <n v="261752.69999999995"/>
  </r>
  <r>
    <d v="2021-02-26T00:00:00"/>
    <n v="2"/>
    <x v="2"/>
    <s v="INV2020/00000085"/>
    <s v="C00000015"/>
    <x v="15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328.24999999997"/>
    <n v="1"/>
    <n v="41.999999999999986"/>
    <n v="47652.44999999999"/>
    <x v="8"/>
    <n v="228"/>
    <n v="261980.69999999995"/>
  </r>
  <r>
    <d v="2021-02-26T00:00:00"/>
    <n v="2"/>
    <x v="2"/>
    <s v="INV2020/00000085"/>
    <s v="C00000015"/>
    <x v="15"/>
    <x v="4"/>
    <n v="16"/>
    <n v="5"/>
    <m/>
    <n v="80"/>
    <n v="20"/>
    <n v="0.25"/>
    <n v="4"/>
    <n v="20"/>
    <m/>
    <m/>
    <m/>
    <m/>
    <m/>
    <m/>
    <m/>
    <n v="80"/>
    <n v="214408.24999999997"/>
    <n v="1"/>
    <n v="20"/>
    <n v="47672.44999999999"/>
    <x v="8"/>
    <n v="100"/>
    <n v="262080.69999999995"/>
  </r>
  <r>
    <d v="2021-03-08T00:00:00"/>
    <n v="3"/>
    <x v="2"/>
    <s v="INV2020/00000086"/>
    <s v="C00000004"/>
    <x v="3"/>
    <x v="43"/>
    <n v="6.4"/>
    <n v="220"/>
    <m/>
    <n v="1408"/>
    <n v="6.8"/>
    <n v="6.2499999999999917E-2"/>
    <n v="0.39999999999999947"/>
    <n v="87.999999999999886"/>
    <m/>
    <m/>
    <m/>
    <m/>
    <m/>
    <m/>
    <m/>
    <n v="8448"/>
    <n v="222856.24999999997"/>
    <n v="6"/>
    <n v="527.99999999999932"/>
    <n v="48200.44999999999"/>
    <x v="9"/>
    <n v="8976"/>
    <n v="271056.69999999995"/>
  </r>
  <r>
    <d v="2021-03-08T00:00:00"/>
    <n v="3"/>
    <x v="2"/>
    <s v="INV2020/00000086"/>
    <s v="C00000004"/>
    <x v="3"/>
    <x v="13"/>
    <n v="5.05"/>
    <n v="220"/>
    <m/>
    <n v="1111"/>
    <n v="6.8"/>
    <n v="0.34653465346534656"/>
    <n v="1.75"/>
    <n v="385"/>
    <m/>
    <m/>
    <m/>
    <m/>
    <m/>
    <m/>
    <m/>
    <n v="1111"/>
    <n v="223967.24999999997"/>
    <n v="1"/>
    <n v="385"/>
    <n v="48585.44999999999"/>
    <x v="9"/>
    <n v="1496"/>
    <n v="272552.69999999995"/>
  </r>
  <r>
    <d v="2021-03-08T00:00:00"/>
    <n v="3"/>
    <x v="2"/>
    <s v="INV2020/00000086"/>
    <s v="C00000004"/>
    <x v="3"/>
    <x v="10"/>
    <n v="4.7"/>
    <n v="54"/>
    <m/>
    <n v="253.8"/>
    <n v="6.7"/>
    <n v="0.42553191489361702"/>
    <n v="2"/>
    <n v="108"/>
    <m/>
    <m/>
    <m/>
    <m/>
    <m/>
    <m/>
    <m/>
    <n v="1776.6000000000001"/>
    <n v="225743.84999999998"/>
    <n v="7"/>
    <n v="756"/>
    <n v="49341.44999999999"/>
    <x v="9"/>
    <n v="2532.6000000000004"/>
    <n v="275085.3"/>
  </r>
  <r>
    <d v="2021-03-08T00:00:00"/>
    <n v="3"/>
    <x v="2"/>
    <s v="INV2020/00000086"/>
    <s v="C00000004"/>
    <x v="3"/>
    <x v="16"/>
    <n v="4.7"/>
    <n v="54"/>
    <m/>
    <n v="253.8"/>
    <n v="6.7"/>
    <n v="0.42553191489361702"/>
    <n v="2"/>
    <n v="108"/>
    <m/>
    <m/>
    <m/>
    <m/>
    <m/>
    <m/>
    <m/>
    <n v="1269"/>
    <n v="227012.84999999998"/>
    <n v="5"/>
    <n v="540"/>
    <n v="49881.44999999999"/>
    <x v="9"/>
    <n v="1809"/>
    <n v="276894.3"/>
  </r>
  <r>
    <d v="2021-03-10T00:00:00"/>
    <n v="3"/>
    <x v="2"/>
    <s v="INV00000087"/>
    <s v="C00000016"/>
    <x v="16"/>
    <x v="43"/>
    <n v="6.4"/>
    <n v="220"/>
    <m/>
    <n v="1408"/>
    <n v="6.95"/>
    <n v="8.5937499999999972E-2"/>
    <n v="0.54999999999999982"/>
    <n v="120.99999999999996"/>
    <m/>
    <m/>
    <m/>
    <m/>
    <m/>
    <m/>
    <m/>
    <n v="2816"/>
    <n v="229828.84999999998"/>
    <n v="2"/>
    <n v="241.99999999999991"/>
    <n v="50123.44999999999"/>
    <x v="9"/>
    <n v="3058"/>
    <n v="279952.3"/>
  </r>
  <r>
    <d v="2021-03-10T00:00:00"/>
    <n v="3"/>
    <x v="2"/>
    <s v="INV00000087"/>
    <s v="C00000016"/>
    <x v="16"/>
    <x v="15"/>
    <n v="6.6"/>
    <n v="220"/>
    <m/>
    <n v="1452"/>
    <n v="6.95"/>
    <n v="5.3030303030303115E-2"/>
    <n v="0.35000000000000053"/>
    <n v="77.000000000000114"/>
    <m/>
    <m/>
    <m/>
    <m/>
    <m/>
    <m/>
    <m/>
    <n v="2904"/>
    <n v="232732.84999999998"/>
    <n v="2"/>
    <n v="154.00000000000023"/>
    <n v="50277.44999999999"/>
    <x v="9"/>
    <n v="3058"/>
    <n v="283010.3"/>
  </r>
  <r>
    <d v="2021-03-10T00:00:00"/>
    <n v="3"/>
    <x v="2"/>
    <s v="INV00000087"/>
    <s v="C00000016"/>
    <x v="16"/>
    <x v="45"/>
    <n v="5.25"/>
    <n v="225"/>
    <m/>
    <n v="1181.25"/>
    <n v="6.95"/>
    <n v="0.32380952380952382"/>
    <n v="1.7000000000000002"/>
    <n v="382.50000000000006"/>
    <m/>
    <m/>
    <m/>
    <m/>
    <m/>
    <m/>
    <m/>
    <n v="3543.75"/>
    <n v="236276.59999999998"/>
    <n v="3"/>
    <n v="1147.5000000000002"/>
    <n v="51424.94999999999"/>
    <x v="9"/>
    <n v="4691.25"/>
    <n v="287701.55"/>
  </r>
  <r>
    <d v="2021-03-11T00:00:00"/>
    <n v="3"/>
    <x v="2"/>
    <s v="INV00000088"/>
    <s v="C00000009"/>
    <x v="8"/>
    <x v="43"/>
    <n v="6.4"/>
    <n v="220"/>
    <m/>
    <n v="1408"/>
    <n v="7.3"/>
    <n v="0.14062499999999992"/>
    <n v="0.89999999999999947"/>
    <n v="197.99999999999989"/>
    <m/>
    <m/>
    <m/>
    <m/>
    <m/>
    <m/>
    <m/>
    <n v="2816"/>
    <n v="239092.59999999998"/>
    <n v="2"/>
    <n v="395.99999999999977"/>
    <n v="51820.94999999999"/>
    <x v="9"/>
    <n v="3212"/>
    <n v="290913.55"/>
  </r>
  <r>
    <d v="2021-03-11T00:00:00"/>
    <n v="3"/>
    <x v="2"/>
    <s v="INV00000088"/>
    <s v="C00000009"/>
    <x v="8"/>
    <x v="13"/>
    <n v="5.05"/>
    <n v="220"/>
    <m/>
    <n v="1111"/>
    <n v="7.3"/>
    <n v="0.44554455445544555"/>
    <n v="2.25"/>
    <n v="495"/>
    <m/>
    <m/>
    <m/>
    <m/>
    <m/>
    <m/>
    <m/>
    <n v="1111"/>
    <n v="240203.59999999998"/>
    <n v="1"/>
    <n v="495"/>
    <n v="52315.94999999999"/>
    <x v="9"/>
    <n v="1606"/>
    <n v="292519.55"/>
  </r>
  <r>
    <d v="2021-03-11T00:00:00"/>
    <n v="3"/>
    <x v="2"/>
    <s v="INV00000088"/>
    <s v="C00000009"/>
    <x v="8"/>
    <x v="10"/>
    <n v="4.7"/>
    <n v="54"/>
    <m/>
    <n v="253.8"/>
    <n v="7.6"/>
    <n v="0.61702127659574457"/>
    <n v="2.8999999999999995"/>
    <n v="156.59999999999997"/>
    <m/>
    <m/>
    <m/>
    <m/>
    <m/>
    <m/>
    <m/>
    <n v="507.6"/>
    <n v="240711.19999999998"/>
    <n v="2"/>
    <n v="313.19999999999993"/>
    <n v="52629.149999999987"/>
    <x v="9"/>
    <n v="820.8"/>
    <n v="293340.34999999998"/>
  </r>
  <r>
    <d v="2021-03-11T00:00:00"/>
    <n v="3"/>
    <x v="2"/>
    <s v="INV00000088"/>
    <s v="C00000009"/>
    <x v="8"/>
    <x v="16"/>
    <n v="4.7"/>
    <n v="54"/>
    <m/>
    <n v="253.8"/>
    <n v="7.6"/>
    <n v="0.61702127659574457"/>
    <n v="2.8999999999999995"/>
    <n v="156.59999999999997"/>
    <m/>
    <m/>
    <m/>
    <m/>
    <m/>
    <m/>
    <m/>
    <n v="507.6"/>
    <n v="241218.8"/>
    <n v="2"/>
    <n v="313.19999999999993"/>
    <n v="52942.349999999984"/>
    <x v="9"/>
    <n v="820.8"/>
    <n v="294161.14999999997"/>
  </r>
  <r>
    <d v="2021-03-31T00:00:00"/>
    <n v="3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0"/>
    <n v="241218.8"/>
    <n v="3"/>
    <n v="0"/>
    <n v="52942.349999999984"/>
    <x v="9"/>
    <n v="0"/>
    <n v="294161.14999999997"/>
  </r>
  <r>
    <d v="2021-03-31T00:00:00"/>
    <n v="3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0"/>
    <n v="241218.8"/>
    <n v="3"/>
    <n v="0"/>
    <n v="52942.349999999984"/>
    <x v="9"/>
    <n v="0"/>
    <n v="294161.14999999997"/>
  </r>
  <r>
    <d v="2021-03-31T00:00:00"/>
    <n v="3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0"/>
    <n v="241218.8"/>
    <n v="4"/>
    <n v="0"/>
    <n v="52942.349999999984"/>
    <x v="9"/>
    <n v="0"/>
    <n v="294161.14999999997"/>
  </r>
  <r>
    <d v="2021-03-31T00:00:00"/>
    <n v="3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x v="2"/>
    <s v="INV00000089"/>
    <s v="C00000013"/>
    <x v="12"/>
    <x v="50"/>
    <n v="42"/>
    <n v="1"/>
    <m/>
    <n v="42"/>
    <n v="60"/>
    <n v="0.42857142857142855"/>
    <n v="18"/>
    <n v="18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x v="2"/>
    <s v="INV00000089"/>
    <s v="C00000013"/>
    <x v="12"/>
    <x v="32"/>
    <n v="22"/>
    <n v="5"/>
    <m/>
    <n v="110"/>
    <n v="26"/>
    <n v="0.18181818181818182"/>
    <n v="4"/>
    <n v="20"/>
    <m/>
    <m/>
    <m/>
    <m/>
    <m/>
    <m/>
    <m/>
    <n v="0"/>
    <n v="241218.8"/>
    <n v="2"/>
    <n v="0"/>
    <n v="52942.349999999984"/>
    <x v="9"/>
    <n v="0"/>
    <n v="294161.14999999997"/>
  </r>
  <r>
    <d v="2021-03-23T00:00:00"/>
    <n v="3"/>
    <x v="2"/>
    <s v="INV00000090"/>
    <s v="C00000004"/>
    <x v="3"/>
    <x v="43"/>
    <n v="6.4"/>
    <n v="220"/>
    <m/>
    <n v="1408"/>
    <n v="7.4"/>
    <n v="0.15625"/>
    <n v="1"/>
    <n v="220"/>
    <m/>
    <m/>
    <m/>
    <m/>
    <m/>
    <m/>
    <m/>
    <n v="7040"/>
    <n v="248258.8"/>
    <n v="5"/>
    <n v="1100"/>
    <n v="54042.349999999984"/>
    <x v="9"/>
    <n v="8140"/>
    <n v="302301.14999999997"/>
  </r>
  <r>
    <d v="2021-03-23T00:00:00"/>
    <n v="3"/>
    <x v="2"/>
    <s v="INV00000090"/>
    <s v="C00000004"/>
    <x v="3"/>
    <x v="10"/>
    <n v="4.7"/>
    <n v="54"/>
    <m/>
    <n v="253.8"/>
    <n v="7.6"/>
    <n v="0.61702127659574457"/>
    <n v="2.8999999999999995"/>
    <n v="156.59999999999997"/>
    <m/>
    <m/>
    <m/>
    <m/>
    <m/>
    <m/>
    <m/>
    <n v="1015.2"/>
    <n v="249274"/>
    <n v="4"/>
    <n v="626.39999999999986"/>
    <n v="54668.749999999985"/>
    <x v="9"/>
    <n v="1641.6"/>
    <n v="303942.75"/>
  </r>
  <r>
    <d v="2021-03-23T00:00:00"/>
    <n v="3"/>
    <x v="2"/>
    <s v="INV00000090"/>
    <s v="C00000004"/>
    <x v="3"/>
    <x v="16"/>
    <n v="4.7"/>
    <n v="54"/>
    <m/>
    <n v="253.8"/>
    <n v="7.6"/>
    <n v="0.61702127659574457"/>
    <n v="2.8999999999999995"/>
    <n v="156.59999999999997"/>
    <m/>
    <m/>
    <m/>
    <m/>
    <m/>
    <m/>
    <m/>
    <n v="1015.2"/>
    <n v="250289.2"/>
    <n v="4"/>
    <n v="626.39999999999986"/>
    <n v="55295.149999999987"/>
    <x v="9"/>
    <n v="1641.6"/>
    <n v="305584.34999999998"/>
  </r>
  <r>
    <d v="2021-03-23T00:00:00"/>
    <n v="3"/>
    <x v="2"/>
    <s v="INV00000090"/>
    <s v="C00000004"/>
    <x v="3"/>
    <x v="4"/>
    <n v="16"/>
    <n v="5"/>
    <m/>
    <n v="80"/>
    <n v="19"/>
    <n v="0.1875"/>
    <n v="3"/>
    <n v="15"/>
    <m/>
    <m/>
    <m/>
    <m/>
    <m/>
    <m/>
    <m/>
    <n v="320"/>
    <n v="250609.2"/>
    <n v="4"/>
    <n v="60"/>
    <n v="55355.149999999987"/>
    <x v="9"/>
    <n v="380"/>
    <n v="305964.34999999998"/>
  </r>
  <r>
    <d v="2021-03-24T00:00:00"/>
    <n v="3"/>
    <x v="2"/>
    <s v="INV00000091"/>
    <s v="C00000009"/>
    <x v="8"/>
    <x v="41"/>
    <n v="28"/>
    <n v="1"/>
    <m/>
    <n v="28"/>
    <n v="45"/>
    <n v="0.6071428571428571"/>
    <n v="17"/>
    <n v="17"/>
    <m/>
    <m/>
    <m/>
    <m/>
    <m/>
    <m/>
    <m/>
    <n v="56"/>
    <n v="250665.2"/>
    <n v="2"/>
    <n v="34"/>
    <n v="55389.149999999987"/>
    <x v="9"/>
    <n v="90"/>
    <n v="306054.34999999998"/>
  </r>
  <r>
    <d v="2021-03-24T00:00:00"/>
    <n v="3"/>
    <x v="2"/>
    <s v="INV00000092"/>
    <s v="C00000010"/>
    <x v="9"/>
    <x v="51"/>
    <n v="6.4"/>
    <n v="220"/>
    <m/>
    <n v="1408"/>
    <n v="7.5"/>
    <n v="0.17187499999999994"/>
    <n v="1.0999999999999996"/>
    <n v="241.99999999999991"/>
    <m/>
    <m/>
    <m/>
    <m/>
    <m/>
    <m/>
    <m/>
    <n v="7040"/>
    <n v="257705.2"/>
    <n v="5"/>
    <n v="1209.9999999999995"/>
    <n v="56599.149999999987"/>
    <x v="9"/>
    <n v="8250"/>
    <n v="314304.34999999998"/>
  </r>
  <r>
    <d v="2021-03-24T00:00:00"/>
    <n v="3"/>
    <x v="2"/>
    <s v="INV00000092"/>
    <s v="C00000010"/>
    <x v="9"/>
    <x v="27"/>
    <n v="4.7"/>
    <n v="30"/>
    <m/>
    <n v="141"/>
    <n v="7.8"/>
    <n v="0.65957446808510634"/>
    <n v="3.0999999999999996"/>
    <n v="92.999999999999986"/>
    <m/>
    <m/>
    <m/>
    <m/>
    <m/>
    <m/>
    <m/>
    <n v="705"/>
    <n v="258410.2"/>
    <n v="5"/>
    <n v="464.99999999999994"/>
    <n v="57064.149999999987"/>
    <x v="9"/>
    <n v="1170"/>
    <n v="315474.34999999998"/>
  </r>
  <r>
    <d v="2021-03-24T00:00:00"/>
    <n v="3"/>
    <x v="2"/>
    <s v="INV0000009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258560.2"/>
    <n v="5"/>
    <n v="125.00000000000003"/>
    <n v="57189.149999999987"/>
    <x v="9"/>
    <n v="275"/>
    <n v="315749.34999999998"/>
  </r>
  <r>
    <d v="2021-03-24T00:00:00"/>
    <n v="3"/>
    <x v="2"/>
    <s v="INV00000092"/>
    <s v="C00000010"/>
    <x v="9"/>
    <x v="4"/>
    <n v="16"/>
    <n v="5"/>
    <m/>
    <n v="80"/>
    <n v="19"/>
    <n v="0.1875"/>
    <n v="3"/>
    <n v="15"/>
    <m/>
    <m/>
    <m/>
    <m/>
    <m/>
    <m/>
    <m/>
    <n v="320"/>
    <n v="258880.2"/>
    <n v="4"/>
    <n v="60"/>
    <n v="57249.149999999987"/>
    <x v="9"/>
    <n v="380"/>
    <n v="316129.34999999998"/>
  </r>
  <r>
    <d v="2021-03-25T00:00:00"/>
    <n v="3"/>
    <x v="2"/>
    <s v="INV00000093"/>
    <s v="C00000014"/>
    <x v="13"/>
    <x v="5"/>
    <n v="10.5"/>
    <n v="20"/>
    <m/>
    <n v="210"/>
    <n v="12"/>
    <n v="0.14285714285714285"/>
    <n v="1.5"/>
    <n v="30"/>
    <m/>
    <m/>
    <m/>
    <m/>
    <m/>
    <m/>
    <m/>
    <n v="210"/>
    <n v="259090.2"/>
    <n v="1"/>
    <n v="30"/>
    <n v="57279.149999999987"/>
    <x v="9"/>
    <n v="240"/>
    <n v="316369.34999999998"/>
  </r>
  <r>
    <d v="2021-03-30T00:00:00"/>
    <n v="3"/>
    <x v="2"/>
    <s v="INV00000094"/>
    <s v="C00000004"/>
    <x v="3"/>
    <x v="52"/>
    <n v="7.2"/>
    <n v="225"/>
    <m/>
    <n v="1620"/>
    <n v="7.8"/>
    <n v="8.3333333333333287E-2"/>
    <n v="0.59999999999999964"/>
    <n v="134.99999999999991"/>
    <m/>
    <m/>
    <m/>
    <m/>
    <m/>
    <m/>
    <m/>
    <n v="3240"/>
    <n v="262330.2"/>
    <n v="2"/>
    <n v="269.99999999999983"/>
    <n v="57549.149999999987"/>
    <x v="9"/>
    <n v="3510"/>
    <n v="319879.34999999998"/>
  </r>
  <r>
    <d v="2021-04-01T00:00:00"/>
    <n v="4"/>
    <x v="2"/>
    <s v="INV00000095"/>
    <s v="C00000003"/>
    <x v="2"/>
    <x v="15"/>
    <n v="6.4"/>
    <n v="220"/>
    <m/>
    <n v="1408"/>
    <n v="8.1999999999999993"/>
    <n v="0.28124999999999983"/>
    <n v="1.7999999999999989"/>
    <n v="395.99999999999977"/>
    <m/>
    <m/>
    <m/>
    <m/>
    <m/>
    <m/>
    <m/>
    <n v="4224"/>
    <n v="266554.2"/>
    <n v="3"/>
    <n v="1187.9999999999993"/>
    <n v="58737.149999999987"/>
    <x v="10"/>
    <n v="5411.9999999999991"/>
    <n v="325291.34999999998"/>
  </r>
  <r>
    <d v="2021-04-01T00:00:00"/>
    <n v="4"/>
    <x v="2"/>
    <s v="INV00000095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266948.40000000002"/>
    <n v="1"/>
    <n v="64.800000000000011"/>
    <n v="58801.94999999999"/>
    <x v="10"/>
    <n v="459"/>
    <n v="325750.35000000003"/>
  </r>
  <r>
    <d v="2021-04-01T00:00:00"/>
    <n v="4"/>
    <x v="2"/>
    <s v="INV00000095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267098.40000000002"/>
    <n v="5"/>
    <n v="100"/>
    <n v="58901.94999999999"/>
    <x v="10"/>
    <n v="250"/>
    <n v="326000.35000000003"/>
  </r>
  <r>
    <d v="2021-04-01T00:00:00"/>
    <n v="4"/>
    <x v="2"/>
    <s v="INV00000095"/>
    <s v="C00000003"/>
    <x v="2"/>
    <x v="4"/>
    <n v="16"/>
    <n v="5"/>
    <m/>
    <n v="80"/>
    <n v="20"/>
    <n v="0.25"/>
    <n v="4"/>
    <n v="20"/>
    <m/>
    <m/>
    <m/>
    <m/>
    <m/>
    <m/>
    <m/>
    <n v="400"/>
    <n v="267498.40000000002"/>
    <n v="5"/>
    <n v="100"/>
    <n v="59001.94999999999"/>
    <x v="10"/>
    <n v="500"/>
    <n v="326500.35000000003"/>
  </r>
  <r>
    <d v="2021-04-01T00:00:00"/>
    <n v="4"/>
    <x v="2"/>
    <s v="INV0000009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267554.40000000002"/>
    <n v="2"/>
    <n v="34"/>
    <n v="59035.94999999999"/>
    <x v="10"/>
    <n v="90"/>
    <n v="326590.35000000003"/>
  </r>
  <r>
    <d v="2021-04-08T00:00:00"/>
    <n v="4"/>
    <x v="2"/>
    <s v="INV00000097"/>
    <s v="C00000015"/>
    <x v="15"/>
    <x v="43"/>
    <n v="7.5"/>
    <n v="220"/>
    <m/>
    <n v="1650"/>
    <n v="8.5"/>
    <n v="0.13333333333333333"/>
    <n v="1"/>
    <n v="220"/>
    <m/>
    <m/>
    <m/>
    <m/>
    <m/>
    <m/>
    <m/>
    <n v="1650"/>
    <n v="269204.40000000002"/>
    <n v="1"/>
    <n v="220"/>
    <n v="59255.94999999999"/>
    <x v="10"/>
    <n v="1870"/>
    <n v="328460.35000000003"/>
  </r>
  <r>
    <d v="2021-04-08T00:00:00"/>
    <n v="4"/>
    <x v="2"/>
    <s v="INV00000097"/>
    <s v="C00000015"/>
    <x v="15"/>
    <x v="26"/>
    <n v="6.2"/>
    <n v="30"/>
    <m/>
    <n v="186"/>
    <n v="8.5"/>
    <n v="0.37096774193548382"/>
    <n v="2.2999999999999998"/>
    <n v="69"/>
    <m/>
    <m/>
    <m/>
    <m/>
    <m/>
    <m/>
    <m/>
    <n v="186"/>
    <n v="269390.40000000002"/>
    <n v="1"/>
    <n v="69"/>
    <n v="59324.94999999999"/>
    <x v="10"/>
    <n v="255"/>
    <n v="328715.35000000003"/>
  </r>
  <r>
    <d v="2021-04-08T00:00:00"/>
    <n v="4"/>
    <x v="2"/>
    <s v="INV00000097"/>
    <s v="C00000015"/>
    <x v="15"/>
    <x v="4"/>
    <n v="16"/>
    <n v="5"/>
    <m/>
    <n v="80"/>
    <n v="20"/>
    <n v="0.25"/>
    <n v="4"/>
    <n v="20"/>
    <m/>
    <m/>
    <m/>
    <m/>
    <m/>
    <m/>
    <m/>
    <n v="80"/>
    <n v="269470.40000000002"/>
    <n v="1"/>
    <n v="20"/>
    <n v="59344.94999999999"/>
    <x v="10"/>
    <n v="100"/>
    <n v="328815.35000000003"/>
  </r>
  <r>
    <d v="2021-04-08T00:00:00"/>
    <n v="4"/>
    <x v="2"/>
    <s v="INV0000009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77720.40000000002"/>
    <n v="5"/>
    <n v="440.00000000000045"/>
    <n v="59784.94999999999"/>
    <x v="10"/>
    <n v="8690"/>
    <n v="337505.35000000003"/>
  </r>
  <r>
    <d v="2021-04-08T00:00:00"/>
    <n v="4"/>
    <x v="2"/>
    <s v="INV00000098"/>
    <s v="C00000010"/>
    <x v="9"/>
    <x v="1"/>
    <n v="4.7"/>
    <n v="37"/>
    <m/>
    <n v="173.9"/>
    <n v="7.8"/>
    <n v="0.65957446808510634"/>
    <n v="3.0999999999999996"/>
    <n v="114.69999999999999"/>
    <m/>
    <m/>
    <m/>
    <m/>
    <m/>
    <m/>
    <m/>
    <n v="1043.4000000000001"/>
    <n v="278763.80000000005"/>
    <n v="6"/>
    <n v="688.19999999999993"/>
    <n v="60473.149999999987"/>
    <x v="10"/>
    <n v="1731.6"/>
    <n v="339236.95"/>
  </r>
  <r>
    <d v="2021-04-08T00:00:00"/>
    <n v="4"/>
    <x v="2"/>
    <s v="INV0000009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79063.80000000005"/>
    <n v="10"/>
    <n v="250.00000000000006"/>
    <n v="60723.149999999987"/>
    <x v="10"/>
    <n v="550"/>
    <n v="339786.95"/>
  </r>
  <r>
    <d v="2021-04-08T00:00:00"/>
    <n v="4"/>
    <x v="2"/>
    <s v="INV00000098"/>
    <s v="C00000010"/>
    <x v="9"/>
    <x v="4"/>
    <n v="16"/>
    <n v="5"/>
    <m/>
    <n v="80"/>
    <n v="19"/>
    <n v="0.1875"/>
    <n v="3"/>
    <n v="15"/>
    <m/>
    <m/>
    <m/>
    <m/>
    <m/>
    <m/>
    <m/>
    <n v="160"/>
    <n v="279223.80000000005"/>
    <n v="2"/>
    <n v="30"/>
    <n v="60753.149999999987"/>
    <x v="10"/>
    <n v="190"/>
    <n v="339976.95"/>
  </r>
  <r>
    <d v="2021-04-08T00:00:00"/>
    <n v="4"/>
    <x v="2"/>
    <s v="INV00000098"/>
    <s v="C00000010"/>
    <x v="9"/>
    <x v="53"/>
    <n v="29"/>
    <n v="10"/>
    <m/>
    <n v="290"/>
    <n v="36"/>
    <n v="0.2413793103448276"/>
    <n v="7"/>
    <n v="70"/>
    <m/>
    <m/>
    <m/>
    <m/>
    <m/>
    <m/>
    <m/>
    <n v="580"/>
    <n v="279803.80000000005"/>
    <n v="2"/>
    <n v="140"/>
    <n v="60893.149999999987"/>
    <x v="10"/>
    <n v="720"/>
    <n v="340696.95"/>
  </r>
  <r>
    <d v="2021-04-08T00:00:00"/>
    <n v="4"/>
    <x v="2"/>
    <s v="INV00000098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279971.80000000005"/>
    <n v="4"/>
    <n v="52"/>
    <n v="60945.149999999987"/>
    <x v="10"/>
    <n v="220"/>
    <n v="340916.95"/>
  </r>
  <r>
    <d v="2021-04-09T00:00:00"/>
    <n v="4"/>
    <x v="2"/>
    <s v="INV00000099"/>
    <s v="C00000001"/>
    <x v="0"/>
    <x v="55"/>
    <n v="11.5"/>
    <n v="20"/>
    <m/>
    <n v="230"/>
    <n v="13"/>
    <n v="0.13043478260869565"/>
    <n v="1.5"/>
    <n v="30"/>
    <m/>
    <m/>
    <m/>
    <m/>
    <m/>
    <m/>
    <m/>
    <n v="460"/>
    <n v="280431.80000000005"/>
    <n v="2"/>
    <n v="60"/>
    <n v="61005.149999999987"/>
    <x v="10"/>
    <n v="520"/>
    <n v="341436.95"/>
  </r>
  <r>
    <d v="2021-04-27T00:00:00"/>
    <n v="4"/>
    <x v="2"/>
    <s v="INV00000100"/>
    <s v="C00000009"/>
    <x v="8"/>
    <x v="43"/>
    <n v="7.5"/>
    <n v="220"/>
    <m/>
    <n v="1650"/>
    <n v="7.9"/>
    <n v="5.3333333333333378E-2"/>
    <n v="0.40000000000000036"/>
    <n v="88.000000000000085"/>
    <m/>
    <m/>
    <m/>
    <m/>
    <m/>
    <m/>
    <m/>
    <n v="3300"/>
    <n v="283731.80000000005"/>
    <n v="2"/>
    <n v="176.00000000000017"/>
    <n v="61181.149999999987"/>
    <x v="10"/>
    <n v="3476"/>
    <n v="344912.95"/>
  </r>
  <r>
    <d v="2021-04-27T00:00:00"/>
    <n v="4"/>
    <x v="2"/>
    <s v="INV00000100"/>
    <s v="C00000009"/>
    <x v="8"/>
    <x v="56"/>
    <n v="7.6"/>
    <n v="220"/>
    <m/>
    <n v="1672"/>
    <n v="7.9"/>
    <n v="3.9473684210526411E-2"/>
    <n v="0.30000000000000071"/>
    <n v="66.000000000000156"/>
    <m/>
    <m/>
    <m/>
    <m/>
    <m/>
    <m/>
    <m/>
    <n v="1672"/>
    <n v="285403.80000000005"/>
    <n v="1"/>
    <n v="66.000000000000156"/>
    <n v="61247.149999999987"/>
    <x v="10"/>
    <n v="1738.0000000000002"/>
    <n v="346650.95"/>
  </r>
  <r>
    <d v="2021-04-27T00:00:00"/>
    <n v="4"/>
    <x v="2"/>
    <s v="INV00000100"/>
    <s v="C00000009"/>
    <x v="8"/>
    <x v="57"/>
    <n v="7.5"/>
    <n v="54"/>
    <m/>
    <n v="405"/>
    <n v="8.4"/>
    <n v="0.12000000000000005"/>
    <n v="0.90000000000000036"/>
    <n v="48.600000000000023"/>
    <m/>
    <m/>
    <m/>
    <m/>
    <m/>
    <m/>
    <m/>
    <n v="2025"/>
    <n v="287428.80000000005"/>
    <n v="5"/>
    <n v="243.00000000000011"/>
    <n v="61490.149999999987"/>
    <x v="10"/>
    <n v="2268"/>
    <n v="348918.95"/>
  </r>
  <r>
    <d v="2021-04-29T00:00:00"/>
    <n v="4"/>
    <x v="2"/>
    <s v="INV00000102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95678.80000000005"/>
    <n v="5"/>
    <n v="440.00000000000045"/>
    <n v="61930.149999999987"/>
    <x v="10"/>
    <n v="8690"/>
    <n v="357608.95"/>
  </r>
  <r>
    <d v="2021-04-29T00:00:00"/>
    <n v="4"/>
    <x v="2"/>
    <s v="INV00000102"/>
    <s v="C00000010"/>
    <x v="9"/>
    <x v="27"/>
    <n v="6.2"/>
    <n v="30"/>
    <m/>
    <n v="186"/>
    <n v="8.1999999999999993"/>
    <n v="0.32258064516129015"/>
    <n v="1.9999999999999991"/>
    <n v="59.999999999999972"/>
    <m/>
    <m/>
    <m/>
    <m/>
    <m/>
    <m/>
    <m/>
    <n v="930"/>
    <n v="296608.80000000005"/>
    <n v="5"/>
    <n v="299.99999999999989"/>
    <n v="62230.149999999987"/>
    <x v="10"/>
    <n v="1230"/>
    <n v="358838.95"/>
  </r>
  <r>
    <d v="2021-04-29T00:00:00"/>
    <n v="4"/>
    <x v="2"/>
    <s v="INV0000010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96908.80000000005"/>
    <n v="10"/>
    <n v="250.00000000000006"/>
    <n v="62480.149999999987"/>
    <x v="10"/>
    <n v="550"/>
    <n v="359388.95"/>
  </r>
  <r>
    <d v="2021-04-29T00:00:00"/>
    <n v="4"/>
    <x v="2"/>
    <s v="INV00000102"/>
    <s v="C00000010"/>
    <x v="9"/>
    <x v="4"/>
    <n v="16"/>
    <n v="5"/>
    <m/>
    <n v="80"/>
    <n v="19"/>
    <n v="0.1875"/>
    <n v="3"/>
    <n v="15"/>
    <m/>
    <m/>
    <m/>
    <m/>
    <m/>
    <m/>
    <m/>
    <n v="320"/>
    <n v="297228.80000000005"/>
    <n v="4"/>
    <n v="60"/>
    <n v="62540.149999999987"/>
    <x v="10"/>
    <n v="380"/>
    <n v="359768.95"/>
  </r>
  <r>
    <d v="2021-04-29T00:00:00"/>
    <n v="4"/>
    <x v="2"/>
    <s v="INV00000102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297518.80000000005"/>
    <n v="1"/>
    <n v="70"/>
    <n v="62610.149999999987"/>
    <x v="10"/>
    <n v="360"/>
    <n v="360128.95"/>
  </r>
  <r>
    <d v="2021-04-29T00:00:00"/>
    <n v="4"/>
    <x v="2"/>
    <s v="INV00000102"/>
    <s v="C00000010"/>
    <x v="9"/>
    <x v="58"/>
    <n v="21.333300000000001"/>
    <n v="15"/>
    <m/>
    <n v="319.99950000000001"/>
    <n v="25"/>
    <n v="0.17187683105754845"/>
    <n v="3.6666999999999987"/>
    <n v="55.000499999999981"/>
    <m/>
    <m/>
    <m/>
    <m/>
    <m/>
    <m/>
    <m/>
    <n v="319.99950000000001"/>
    <n v="297838.79950000002"/>
    <n v="1"/>
    <n v="55.000499999999981"/>
    <n v="62665.150499999989"/>
    <x v="10"/>
    <n v="375"/>
    <n v="360503.95"/>
  </r>
  <r>
    <d v="2021-05-03T00:00:00"/>
    <n v="5"/>
    <x v="2"/>
    <s v="INV00000101"/>
    <s v="C00000004"/>
    <x v="3"/>
    <x v="43"/>
    <n v="7.5"/>
    <n v="220"/>
    <m/>
    <n v="1650"/>
    <n v="7.9"/>
    <n v="5.3333333333333378E-2"/>
    <n v="0.40000000000000036"/>
    <n v="88.000000000000085"/>
    <m/>
    <m/>
    <m/>
    <m/>
    <m/>
    <m/>
    <m/>
    <n v="8250"/>
    <n v="306088.79950000002"/>
    <n v="5"/>
    <n v="440.00000000000045"/>
    <n v="63105.150499999989"/>
    <x v="11"/>
    <n v="8690"/>
    <n v="369193.95"/>
  </r>
  <r>
    <d v="2021-05-03T00:00:00"/>
    <n v="5"/>
    <x v="2"/>
    <s v="INV00000101"/>
    <s v="C00000004"/>
    <x v="3"/>
    <x v="56"/>
    <n v="7.6"/>
    <n v="220"/>
    <m/>
    <n v="1672"/>
    <n v="7.8"/>
    <n v="2.6315789473684237E-2"/>
    <n v="0.20000000000000018"/>
    <n v="44.000000000000043"/>
    <m/>
    <m/>
    <m/>
    <m/>
    <m/>
    <m/>
    <m/>
    <n v="1672"/>
    <n v="307760.79950000002"/>
    <n v="1"/>
    <n v="44.000000000000043"/>
    <n v="63149.150499999989"/>
    <x v="11"/>
    <n v="1716"/>
    <n v="370909.95"/>
  </r>
  <r>
    <d v="2021-05-03T00:00:00"/>
    <n v="5"/>
    <x v="2"/>
    <s v="INV00000101"/>
    <s v="C00000004"/>
    <x v="3"/>
    <x v="57"/>
    <n v="7.5"/>
    <n v="54"/>
    <m/>
    <n v="405"/>
    <n v="8.4"/>
    <n v="0.12000000000000005"/>
    <n v="0.90000000000000036"/>
    <n v="48.600000000000023"/>
    <m/>
    <m/>
    <m/>
    <m/>
    <m/>
    <m/>
    <m/>
    <n v="1620"/>
    <n v="309380.79950000002"/>
    <n v="4"/>
    <n v="194.40000000000009"/>
    <n v="63343.55049999999"/>
    <x v="11"/>
    <n v="1814.4"/>
    <n v="372724.35000000003"/>
  </r>
  <r>
    <d v="2021-05-03T00:00:00"/>
    <n v="5"/>
    <x v="2"/>
    <s v="INV00000101"/>
    <s v="C00000004"/>
    <x v="3"/>
    <x v="16"/>
    <n v="7.3"/>
    <n v="54"/>
    <m/>
    <n v="394.2"/>
    <n v="8.4"/>
    <n v="0.15068493150684939"/>
    <n v="1.1000000000000005"/>
    <n v="59.400000000000027"/>
    <m/>
    <m/>
    <m/>
    <m/>
    <m/>
    <m/>
    <m/>
    <n v="1576.8"/>
    <n v="310957.59950000001"/>
    <n v="4"/>
    <n v="237.60000000000011"/>
    <n v="63581.150499999989"/>
    <x v="11"/>
    <n v="1814.4"/>
    <n v="374538.75"/>
  </r>
  <r>
    <d v="2021-05-06T00:00:00"/>
    <n v="5"/>
    <x v="2"/>
    <s v="INV00000103"/>
    <s v="C00000005"/>
    <x v="4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2365.59950000001"/>
    <n v="1"/>
    <n v="418.00000000000006"/>
    <n v="63999.150499999989"/>
    <x v="11"/>
    <n v="1826"/>
    <n v="376364.75"/>
  </r>
  <r>
    <d v="2021-05-06T00:00:00"/>
    <n v="5"/>
    <x v="2"/>
    <s v="INV00000103"/>
    <s v="C00000005"/>
    <x v="4"/>
    <x v="59"/>
    <n v="42"/>
    <n v="1"/>
    <m/>
    <n v="42"/>
    <n v="50"/>
    <n v="0.19047619047619047"/>
    <n v="8"/>
    <n v="8"/>
    <m/>
    <m/>
    <m/>
    <m/>
    <m/>
    <m/>
    <m/>
    <n v="42"/>
    <n v="312407.59950000001"/>
    <n v="1"/>
    <n v="8"/>
    <n v="64007.150499999989"/>
    <x v="11"/>
    <n v="50"/>
    <n v="376414.75"/>
  </r>
  <r>
    <d v="2021-05-07T00:00:00"/>
    <n v="5"/>
    <x v="2"/>
    <s v="INV00000104"/>
    <s v="C00000001"/>
    <x v="0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3815.59950000001"/>
    <n v="1"/>
    <n v="418.00000000000006"/>
    <n v="64425.150499999989"/>
    <x v="11"/>
    <n v="1826"/>
    <n v="378240.75"/>
  </r>
  <r>
    <d v="2021-05-07T00:00:00"/>
    <n v="5"/>
    <x v="2"/>
    <s v="INV00000104"/>
    <s v="C00000001"/>
    <x v="0"/>
    <x v="26"/>
    <n v="6.4"/>
    <n v="30"/>
    <m/>
    <n v="192"/>
    <n v="8.5"/>
    <n v="0.32812499999999994"/>
    <n v="2.0999999999999996"/>
    <n v="62.999999999999986"/>
    <m/>
    <m/>
    <m/>
    <m/>
    <m/>
    <m/>
    <m/>
    <n v="768"/>
    <n v="314583.59950000001"/>
    <n v="4"/>
    <n v="251.99999999999994"/>
    <n v="64677.150499999989"/>
    <x v="11"/>
    <n v="1020"/>
    <n v="379260.75"/>
  </r>
  <r>
    <d v="2021-05-19T00:00:00"/>
    <n v="5"/>
    <x v="2"/>
    <s v="INV00000105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16255.59950000001"/>
    <n v="1"/>
    <n v="154.00000000000023"/>
    <n v="64831.150499999989"/>
    <x v="11"/>
    <n v="1826.0000000000002"/>
    <n v="381086.75"/>
  </r>
  <r>
    <d v="2021-05-21T00:00:00"/>
    <n v="5"/>
    <x v="2"/>
    <s v="INV00000106"/>
    <s v="C00000003"/>
    <x v="2"/>
    <x v="15"/>
    <n v="7.6"/>
    <n v="220"/>
    <m/>
    <n v="1672"/>
    <n v="8.5"/>
    <n v="0.118421052631579"/>
    <n v="0.90000000000000036"/>
    <n v="198.00000000000009"/>
    <m/>
    <m/>
    <m/>
    <m/>
    <m/>
    <m/>
    <m/>
    <n v="5016"/>
    <n v="321271.59950000001"/>
    <n v="3"/>
    <n v="594.00000000000023"/>
    <n v="65425.150499999989"/>
    <x v="11"/>
    <n v="5610"/>
    <n v="386696.75"/>
  </r>
  <r>
    <d v="2021-05-21T00:00:00"/>
    <n v="5"/>
    <x v="2"/>
    <s v="INV00000106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321421.59950000001"/>
    <n v="5"/>
    <n v="100"/>
    <n v="65525.150499999989"/>
    <x v="11"/>
    <n v="250"/>
    <n v="386946.75"/>
  </r>
  <r>
    <d v="2021-05-21T00:00:00"/>
    <n v="5"/>
    <x v="2"/>
    <s v="INV00000106"/>
    <s v="C00000003"/>
    <x v="2"/>
    <x v="4"/>
    <n v="16"/>
    <n v="5"/>
    <m/>
    <n v="80"/>
    <n v="20"/>
    <n v="0.25"/>
    <n v="4"/>
    <n v="20"/>
    <m/>
    <m/>
    <m/>
    <m/>
    <m/>
    <m/>
    <m/>
    <n v="400"/>
    <n v="321821.59950000001"/>
    <n v="5"/>
    <n v="100"/>
    <n v="65625.150499999989"/>
    <x v="11"/>
    <n v="500"/>
    <n v="387446.75"/>
  </r>
  <r>
    <d v="2021-05-21T00:00:00"/>
    <n v="5"/>
    <x v="2"/>
    <s v="INV0000010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321877.59950000001"/>
    <n v="2"/>
    <n v="34"/>
    <n v="65659.150499999989"/>
    <x v="11"/>
    <n v="90"/>
    <n v="387536.75"/>
  </r>
  <r>
    <d v="2021-05-25T00:00:00"/>
    <n v="5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253.8"/>
    <n v="322131.3995"/>
    <n v="1"/>
    <n v="205.2"/>
    <n v="65864.350499999986"/>
    <x v="11"/>
    <n v="459"/>
    <n v="387995.75"/>
  </r>
  <r>
    <d v="2021-05-25T00:00:00"/>
    <n v="5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253.8"/>
    <n v="322385.19949999999"/>
    <n v="1"/>
    <n v="205.2"/>
    <n v="66069.550499999983"/>
    <x v="11"/>
    <n v="459"/>
    <n v="388454.75"/>
  </r>
  <r>
    <d v="2021-05-25T00:00:00"/>
    <n v="5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80"/>
    <n v="322465.19949999999"/>
    <n v="1"/>
    <n v="20"/>
    <n v="66089.550499999983"/>
    <x v="11"/>
    <n v="100"/>
    <n v="388554.75"/>
  </r>
  <r>
    <d v="2021-05-25T00:00:00"/>
    <n v="5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305"/>
    <n v="322770.19949999999"/>
    <n v="1"/>
    <n v="75"/>
    <n v="66164.550499999983"/>
    <x v="11"/>
    <n v="380"/>
    <n v="388934.75"/>
  </r>
  <r>
    <d v="2021-05-25T00:00:00"/>
    <n v="5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210"/>
    <n v="322980.19949999999"/>
    <n v="1"/>
    <n v="36.000000000000014"/>
    <n v="66200.550499999983"/>
    <x v="11"/>
    <n v="246"/>
    <n v="389180.75"/>
  </r>
  <r>
    <d v="2021-05-25T00:00:00"/>
    <n v="5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56"/>
    <n v="323036.19949999999"/>
    <n v="2"/>
    <n v="34"/>
    <n v="66234.550499999983"/>
    <x v="11"/>
    <n v="90"/>
    <n v="389270.75"/>
  </r>
  <r>
    <d v="2021-05-25T00:00:00"/>
    <n v="5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50"/>
    <n v="323086.19949999999"/>
    <n v="1"/>
    <n v="18"/>
    <n v="66252.550499999983"/>
    <x v="11"/>
    <n v="68"/>
    <n v="389338.75"/>
  </r>
  <r>
    <d v="2021-05-25T00:00:00"/>
    <n v="5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100"/>
    <n v="323186.19949999999"/>
    <n v="2"/>
    <n v="30"/>
    <n v="66282.550499999983"/>
    <x v="11"/>
    <n v="130"/>
    <n v="389468.75"/>
  </r>
  <r>
    <d v="2021-05-25T00:00:00"/>
    <n v="5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28.8"/>
    <n v="323214.99949999998"/>
    <n v="1"/>
    <n v="13.2"/>
    <n v="66295.75049999998"/>
    <x v="11"/>
    <n v="42"/>
    <n v="389510.74999999994"/>
  </r>
  <r>
    <d v="2021-05-25T00:00:00"/>
    <n v="5"/>
    <x v="2"/>
    <s v="INV00000089"/>
    <s v="C00000013"/>
    <x v="12"/>
    <x v="50"/>
    <n v="54"/>
    <n v="1"/>
    <m/>
    <n v="54"/>
    <n v="60"/>
    <n v="0.1111111111111111"/>
    <n v="6"/>
    <n v="6"/>
    <m/>
    <m/>
    <m/>
    <m/>
    <m/>
    <m/>
    <m/>
    <n v="54"/>
    <n v="323268.99949999998"/>
    <n v="1"/>
    <n v="6"/>
    <n v="66301.75049999998"/>
    <x v="11"/>
    <n v="60"/>
    <n v="389570.74999999994"/>
  </r>
  <r>
    <d v="2021-05-25T00:00:00"/>
    <n v="5"/>
    <x v="2"/>
    <s v="INV00000089"/>
    <s v="C00000013"/>
    <x v="12"/>
    <x v="15"/>
    <n v="7.6"/>
    <n v="220"/>
    <m/>
    <n v="1672"/>
    <n v="8.5"/>
    <n v="0.118421052631579"/>
    <n v="0.90000000000000036"/>
    <n v="198.00000000000009"/>
    <m/>
    <m/>
    <m/>
    <m/>
    <m/>
    <m/>
    <m/>
    <n v="1672"/>
    <n v="324940.99949999998"/>
    <n v="1"/>
    <n v="198.00000000000009"/>
    <n v="66499.75049999998"/>
    <x v="11"/>
    <n v="1870"/>
    <n v="391440.74999999994"/>
  </r>
  <r>
    <d v="2021-05-25T00:00:00"/>
    <n v="5"/>
    <x v="2"/>
    <s v="INV00000089"/>
    <s v="C00000013"/>
    <x v="12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324970.99949999998"/>
    <n v="1"/>
    <n v="25.000000000000007"/>
    <n v="66524.75049999998"/>
    <x v="11"/>
    <n v="55.000000000000007"/>
    <n v="391495.74999999994"/>
  </r>
  <r>
    <d v="2021-05-25T00:00:00"/>
    <n v="5"/>
    <x v="2"/>
    <s v="INV00000107"/>
    <s v="C00000005"/>
    <x v="4"/>
    <x v="4"/>
    <n v="16"/>
    <n v="5"/>
    <m/>
    <n v="80"/>
    <n v="20"/>
    <n v="0.25"/>
    <n v="4"/>
    <n v="20"/>
    <m/>
    <m/>
    <m/>
    <m/>
    <m/>
    <m/>
    <m/>
    <n v="80"/>
    <n v="325050.99949999998"/>
    <n v="1"/>
    <n v="20"/>
    <n v="66544.75049999998"/>
    <x v="11"/>
    <n v="100"/>
    <n v="391595.74999999994"/>
  </r>
  <r>
    <d v="2021-06-01T00:00:00"/>
    <n v="6"/>
    <x v="2"/>
    <s v="INV0000010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4950"/>
    <n v="330000.99949999998"/>
    <n v="3"/>
    <n v="264.00000000000023"/>
    <n v="66808.75049999998"/>
    <x v="1"/>
    <n v="5214"/>
    <n v="396809.74999999994"/>
  </r>
  <r>
    <d v="2021-06-01T00:00:00"/>
    <n v="6"/>
    <x v="2"/>
    <s v="INV00000108"/>
    <s v="C00000010"/>
    <x v="9"/>
    <x v="51"/>
    <n v="7.4"/>
    <n v="220"/>
    <m/>
    <n v="1628"/>
    <n v="7.9"/>
    <n v="6.7567567567567557E-2"/>
    <n v="0.5"/>
    <n v="110"/>
    <m/>
    <m/>
    <m/>
    <m/>
    <m/>
    <m/>
    <m/>
    <n v="1628"/>
    <n v="331628.99949999998"/>
    <n v="1"/>
    <n v="110"/>
    <n v="66918.75049999998"/>
    <x v="1"/>
    <n v="1738"/>
    <n v="398547.74999999994"/>
  </r>
  <r>
    <d v="2021-06-01T00:00:00"/>
    <n v="6"/>
    <x v="2"/>
    <s v="INV00000109"/>
    <s v="C00000011"/>
    <x v="8"/>
    <x v="60"/>
    <n v="7.7"/>
    <n v="60"/>
    <m/>
    <n v="462"/>
    <n v="8.5"/>
    <n v="0.10389610389610388"/>
    <n v="0.79999999999999982"/>
    <n v="47.999999999999986"/>
    <m/>
    <m/>
    <m/>
    <m/>
    <m/>
    <m/>
    <m/>
    <n v="1386"/>
    <n v="333014.99949999998"/>
    <n v="3"/>
    <n v="143.99999999999994"/>
    <n v="67062.75049999998"/>
    <x v="1"/>
    <n v="1530"/>
    <n v="400077.74999999994"/>
  </r>
  <r>
    <d v="2021-06-01T00:00:00"/>
    <n v="6"/>
    <x v="2"/>
    <s v="INV00000109"/>
    <s v="C00000011"/>
    <x v="8"/>
    <x v="61"/>
    <n v="4.7"/>
    <n v="54"/>
    <m/>
    <n v="253.8"/>
    <n v="8.5"/>
    <n v="0.80851063829787229"/>
    <n v="3.8"/>
    <n v="205.2"/>
    <m/>
    <m/>
    <m/>
    <m/>
    <m/>
    <m/>
    <m/>
    <n v="253.8"/>
    <n v="333268.79949999996"/>
    <n v="1"/>
    <n v="205.2"/>
    <n v="67267.950499999977"/>
    <x v="1"/>
    <n v="459"/>
    <n v="400536.74999999994"/>
  </r>
  <r>
    <d v="2021-06-01T00:00:00"/>
    <n v="6"/>
    <x v="2"/>
    <s v="INV00000109"/>
    <s v="C00000011"/>
    <x v="8"/>
    <x v="61"/>
    <n v="7.3"/>
    <n v="54"/>
    <m/>
    <n v="394.2"/>
    <n v="8.5"/>
    <n v="0.16438356164383564"/>
    <n v="1.2000000000000002"/>
    <n v="64.800000000000011"/>
    <m/>
    <m/>
    <m/>
    <m/>
    <m/>
    <m/>
    <m/>
    <n v="1576.8"/>
    <n v="334845.59949999995"/>
    <n v="4"/>
    <n v="259.20000000000005"/>
    <n v="67527.150499999974"/>
    <x v="1"/>
    <n v="1836"/>
    <n v="402372.74999999994"/>
  </r>
  <r>
    <d v="2021-06-01T00:00:00"/>
    <n v="6"/>
    <x v="2"/>
    <s v="INV00000110"/>
    <s v="C00000011"/>
    <x v="8"/>
    <x v="5"/>
    <n v="10.5"/>
    <n v="20"/>
    <m/>
    <n v="210"/>
    <n v="11.5"/>
    <n v="9.5238095238095233E-2"/>
    <n v="1"/>
    <n v="20"/>
    <m/>
    <m/>
    <m/>
    <m/>
    <m/>
    <m/>
    <m/>
    <n v="630"/>
    <n v="335475.59949999995"/>
    <n v="3"/>
    <n v="60"/>
    <n v="67587.150499999974"/>
    <x v="1"/>
    <n v="690"/>
    <n v="403062.74999999994"/>
  </r>
  <r>
    <d v="2021-06-01T00:00:00"/>
    <n v="6"/>
    <x v="2"/>
    <s v="INV00000111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35775.59949999995"/>
    <n v="10"/>
    <n v="250.00000000000006"/>
    <n v="67837.150499999974"/>
    <x v="1"/>
    <n v="550"/>
    <n v="403612.74999999994"/>
  </r>
  <r>
    <d v="2021-06-01T00:00:00"/>
    <n v="6"/>
    <x v="2"/>
    <s v="INV00000111"/>
    <s v="C00000010"/>
    <x v="9"/>
    <x v="4"/>
    <n v="16"/>
    <n v="5"/>
    <m/>
    <n v="80"/>
    <n v="19"/>
    <n v="0.1875"/>
    <n v="3"/>
    <n v="15"/>
    <m/>
    <m/>
    <m/>
    <m/>
    <m/>
    <m/>
    <m/>
    <n v="320"/>
    <n v="336095.59949999995"/>
    <n v="4"/>
    <n v="60"/>
    <n v="67897.150499999974"/>
    <x v="1"/>
    <n v="380"/>
    <n v="403992.74999999994"/>
  </r>
  <r>
    <d v="2021-09-01T00:00:00"/>
    <n v="9"/>
    <x v="2"/>
    <s v="INV00000112"/>
    <s v="C00000017"/>
    <x v="17"/>
    <x v="62"/>
    <n v="0"/>
    <n v="25"/>
    <m/>
    <n v="0"/>
    <n v="12"/>
    <e v="#DIV/0!"/>
    <n v="12"/>
    <n v="300"/>
    <m/>
    <m/>
    <m/>
    <m/>
    <m/>
    <m/>
    <m/>
    <n v="0"/>
    <n v="336095.59949999995"/>
    <n v="2"/>
    <n v="600"/>
    <n v="68497.150499999974"/>
    <x v="4"/>
    <n v="600"/>
    <n v="404592.74999999994"/>
  </r>
  <r>
    <d v="2021-09-01T00:00:00"/>
    <n v="9"/>
    <x v="2"/>
    <s v="INV00000112"/>
    <s v="C00000017"/>
    <x v="17"/>
    <x v="26"/>
    <n v="6.2"/>
    <n v="30"/>
    <m/>
    <n v="186"/>
    <n v="8.5"/>
    <n v="0.37096774193548382"/>
    <n v="2.2999999999999998"/>
    <n v="69"/>
    <m/>
    <m/>
    <m/>
    <m/>
    <m/>
    <m/>
    <m/>
    <n v="186"/>
    <n v="336281.59949999995"/>
    <n v="1"/>
    <n v="69"/>
    <n v="68566.150499999974"/>
    <x v="4"/>
    <n v="255"/>
    <n v="404847.74999999994"/>
  </r>
  <r>
    <d v="2021-09-01T00:00:00"/>
    <n v="9"/>
    <x v="2"/>
    <s v="INV00000113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37953.59949999995"/>
    <n v="1"/>
    <n v="154.00000000000023"/>
    <n v="68720.150499999974"/>
    <x v="4"/>
    <n v="1826.0000000000002"/>
    <n v="406673.74999999994"/>
  </r>
  <r>
    <d v="2021-09-01T00:00:00"/>
    <n v="9"/>
    <x v="2"/>
    <s v="INV00000114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39680.59949999995"/>
    <n v="1"/>
    <n v="99.000000000000227"/>
    <n v="68819.150499999974"/>
    <x v="4"/>
    <n v="1826.0000000000002"/>
    <n v="408499.74999999994"/>
  </r>
  <r>
    <d v="2021-09-01T00:00:00"/>
    <n v="9"/>
    <x v="2"/>
    <s v="INV00000114"/>
    <s v="C00000005"/>
    <x v="4"/>
    <x v="4"/>
    <n v="16"/>
    <n v="5"/>
    <m/>
    <n v="80"/>
    <n v="20"/>
    <n v="0.25"/>
    <n v="4"/>
    <n v="20"/>
    <m/>
    <m/>
    <m/>
    <m/>
    <m/>
    <m/>
    <m/>
    <n v="80"/>
    <n v="339760.59949999995"/>
    <n v="1"/>
    <n v="20"/>
    <n v="68839.150499999974"/>
    <x v="4"/>
    <n v="100"/>
    <n v="408599.74999999994"/>
  </r>
  <r>
    <d v="2021-09-01T00:00:00"/>
    <n v="9"/>
    <x v="2"/>
    <s v="INV00000115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41608.59949999995"/>
    <n v="4"/>
    <n v="168.00000000000006"/>
    <n v="69007.150499999974"/>
    <x v="4"/>
    <n v="2016"/>
    <n v="410615.74999999994"/>
  </r>
  <r>
    <d v="2021-09-01T00:00:00"/>
    <n v="9"/>
    <x v="2"/>
    <s v="INV00000115"/>
    <s v="C00000004"/>
    <x v="3"/>
    <x v="61"/>
    <n v="7.3"/>
    <n v="54"/>
    <m/>
    <n v="394.2"/>
    <n v="8.4"/>
    <n v="0.15068493150684939"/>
    <n v="1.1000000000000005"/>
    <n v="59.400000000000027"/>
    <m/>
    <m/>
    <m/>
    <m/>
    <m/>
    <m/>
    <m/>
    <n v="1576.8"/>
    <n v="343185.39949999994"/>
    <n v="4"/>
    <n v="237.60000000000011"/>
    <n v="69244.75049999998"/>
    <x v="4"/>
    <n v="1814.4"/>
    <n v="412430.14999999991"/>
  </r>
  <r>
    <d v="2021-09-01T00:00:00"/>
    <n v="9"/>
    <x v="2"/>
    <s v="INV00000116"/>
    <s v="C00000002"/>
    <x v="1"/>
    <x v="51"/>
    <n v="7.4"/>
    <n v="220"/>
    <m/>
    <n v="1628"/>
    <n v="7.8"/>
    <n v="5.4054054054053981E-2"/>
    <n v="0.39999999999999947"/>
    <n v="87.999999999999886"/>
    <m/>
    <m/>
    <m/>
    <m/>
    <m/>
    <m/>
    <m/>
    <n v="1628"/>
    <n v="344813.39949999994"/>
    <n v="1"/>
    <n v="87.999999999999886"/>
    <n v="69332.75049999998"/>
    <x v="4"/>
    <n v="1716"/>
    <n v="414146.14999999991"/>
  </r>
  <r>
    <d v="2021-09-01T00:00:00"/>
    <n v="9"/>
    <x v="2"/>
    <s v="INV00000116"/>
    <s v="C00000002"/>
    <x v="1"/>
    <x v="51"/>
    <n v="7.5"/>
    <n v="220"/>
    <m/>
    <n v="1650"/>
    <n v="7.8"/>
    <n v="3.9999999999999973E-2"/>
    <n v="0.29999999999999982"/>
    <n v="65.999999999999957"/>
    <m/>
    <m/>
    <m/>
    <m/>
    <m/>
    <m/>
    <m/>
    <n v="1650"/>
    <n v="346463.39949999994"/>
    <n v="1"/>
    <n v="65.999999999999957"/>
    <n v="69398.75049999998"/>
    <x v="4"/>
    <n v="1716"/>
    <n v="415862.14999999991"/>
  </r>
  <r>
    <d v="2021-09-14T00:00:00"/>
    <n v="9"/>
    <x v="2"/>
    <s v="INV00000117"/>
    <s v="C00000003"/>
    <x v="2"/>
    <x v="15"/>
    <n v="7.85"/>
    <n v="220"/>
    <m/>
    <n v="1727"/>
    <n v="8.5"/>
    <n v="8.2802547770700688E-2"/>
    <n v="0.65000000000000036"/>
    <n v="143.00000000000009"/>
    <m/>
    <m/>
    <m/>
    <m/>
    <m/>
    <m/>
    <m/>
    <n v="5181"/>
    <n v="351644.39949999994"/>
    <n v="3"/>
    <n v="429.00000000000023"/>
    <n v="69827.75049999998"/>
    <x v="4"/>
    <n v="5610"/>
    <n v="421472.14999999991"/>
  </r>
  <r>
    <d v="2021-09-14T00:00:00"/>
    <n v="9"/>
    <x v="2"/>
    <s v="INV00000117"/>
    <s v="C00000003"/>
    <x v="2"/>
    <x v="12"/>
    <n v="1.2"/>
    <n v="25"/>
    <m/>
    <n v="30"/>
    <n v="2"/>
    <n v="0.66666666666666674"/>
    <n v="0.8"/>
    <n v="20"/>
    <m/>
    <m/>
    <m/>
    <m/>
    <m/>
    <m/>
    <m/>
    <n v="120"/>
    <n v="351764.39949999994"/>
    <n v="4"/>
    <n v="80"/>
    <n v="69907.75049999998"/>
    <x v="4"/>
    <n v="200"/>
    <n v="421672.14999999991"/>
  </r>
  <r>
    <d v="2021-09-14T00:00:00"/>
    <n v="9"/>
    <x v="2"/>
    <s v="INV00000117"/>
    <s v="C00000003"/>
    <x v="2"/>
    <x v="4"/>
    <n v="16"/>
    <n v="5"/>
    <m/>
    <n v="80"/>
    <n v="20"/>
    <n v="0.25"/>
    <n v="4"/>
    <n v="20"/>
    <m/>
    <m/>
    <m/>
    <m/>
    <m/>
    <m/>
    <m/>
    <n v="480"/>
    <n v="352244.39949999994"/>
    <n v="6"/>
    <n v="120"/>
    <n v="70027.75049999998"/>
    <x v="4"/>
    <n v="600"/>
    <n v="422272.14999999991"/>
  </r>
  <r>
    <d v="2021-09-14T00:00:00"/>
    <n v="9"/>
    <x v="2"/>
    <s v="INV00000117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352272.39949999994"/>
    <n v="1"/>
    <n v="17"/>
    <n v="70044.75049999998"/>
    <x v="4"/>
    <n v="45"/>
    <n v="422317.14999999991"/>
  </r>
  <r>
    <d v="2021-09-14T00:00:00"/>
    <n v="9"/>
    <x v="2"/>
    <s v="INV00000117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352666.59949999995"/>
    <n v="1"/>
    <n v="64.800000000000011"/>
    <n v="70109.550499999983"/>
    <x v="4"/>
    <n v="459"/>
    <n v="422776.14999999991"/>
  </r>
  <r>
    <d v="2021-09-14T00:00:00"/>
    <n v="9"/>
    <x v="2"/>
    <s v="INV0000011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362566.59949999995"/>
    <n v="6"/>
    <n v="528.00000000000045"/>
    <n v="70637.550499999983"/>
    <x v="4"/>
    <n v="10428"/>
    <n v="433204.14999999991"/>
  </r>
  <r>
    <d v="2021-09-14T00:00:00"/>
    <n v="9"/>
    <x v="2"/>
    <s v="INV00000118"/>
    <s v="C00000010"/>
    <x v="9"/>
    <x v="27"/>
    <n v="6.2"/>
    <n v="30"/>
    <m/>
    <n v="186"/>
    <n v="8.5"/>
    <n v="0.37096774193548382"/>
    <n v="2.2999999999999998"/>
    <n v="69"/>
    <m/>
    <m/>
    <m/>
    <m/>
    <m/>
    <m/>
    <m/>
    <n v="930"/>
    <n v="363496.59949999995"/>
    <n v="5"/>
    <n v="345"/>
    <n v="70982.550499999983"/>
    <x v="4"/>
    <n v="1275"/>
    <n v="434479.14999999991"/>
  </r>
  <r>
    <d v="2021-09-14T00:00:00"/>
    <n v="9"/>
    <x v="2"/>
    <s v="INV00000118"/>
    <s v="C00000010"/>
    <x v="9"/>
    <x v="27"/>
    <n v="6.4"/>
    <n v="30"/>
    <m/>
    <n v="192"/>
    <n v="8.5"/>
    <n v="0.32812499999999994"/>
    <n v="2.0999999999999996"/>
    <n v="62.999999999999986"/>
    <m/>
    <m/>
    <m/>
    <m/>
    <m/>
    <m/>
    <m/>
    <n v="960"/>
    <n v="364456.59949999995"/>
    <n v="5"/>
    <n v="314.99999999999994"/>
    <n v="71297.550499999983"/>
    <x v="4"/>
    <n v="1275"/>
    <n v="435754.14999999991"/>
  </r>
  <r>
    <d v="2021-09-14T00:00:00"/>
    <n v="9"/>
    <x v="2"/>
    <s v="INV0000011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64756.59949999995"/>
    <n v="10"/>
    <n v="250.00000000000006"/>
    <n v="71547.550499999983"/>
    <x v="4"/>
    <n v="550"/>
    <n v="436304.14999999991"/>
  </r>
  <r>
    <d v="2021-09-14T00:00:00"/>
    <n v="9"/>
    <x v="2"/>
    <s v="INV00000118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364996.59949999995"/>
    <n v="4"/>
    <n v="80"/>
    <n v="71627.550499999983"/>
    <x v="4"/>
    <n v="320"/>
    <n v="436624.14999999991"/>
  </r>
  <r>
    <d v="2021-09-14T00:00:00"/>
    <n v="9"/>
    <x v="2"/>
    <s v="INV00000118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365286.59949999995"/>
    <n v="1"/>
    <n v="70"/>
    <n v="71697.550499999983"/>
    <x v="4"/>
    <n v="360"/>
    <n v="436984.14999999991"/>
  </r>
  <r>
    <d v="2021-09-21T00:00:00"/>
    <n v="9"/>
    <x v="2"/>
    <s v="INV00000119"/>
    <s v="C00000018"/>
    <x v="18"/>
    <x v="15"/>
    <n v="7.85"/>
    <n v="220"/>
    <m/>
    <n v="1727"/>
    <n v="7.9"/>
    <n v="6.3694267515924472E-3"/>
    <n v="5.0000000000000711E-2"/>
    <n v="11.000000000000156"/>
    <m/>
    <m/>
    <m/>
    <m/>
    <m/>
    <m/>
    <m/>
    <n v="6908"/>
    <n v="372194.59949999995"/>
    <n v="4"/>
    <n v="44.000000000000625"/>
    <n v="71741.550499999983"/>
    <x v="4"/>
    <n v="6952.0000000000009"/>
    <n v="443936.14999999991"/>
  </r>
  <r>
    <d v="2021-09-21T00:00:00"/>
    <n v="9"/>
    <x v="2"/>
    <s v="INV00000119"/>
    <s v="C00000018"/>
    <x v="18"/>
    <x v="27"/>
    <n v="6.4"/>
    <n v="30"/>
    <m/>
    <n v="192"/>
    <n v="8"/>
    <n v="0.24999999999999994"/>
    <n v="1.5999999999999996"/>
    <n v="47.999999999999986"/>
    <m/>
    <m/>
    <m/>
    <m/>
    <m/>
    <m/>
    <m/>
    <n v="1920"/>
    <n v="374114.59949999995"/>
    <n v="10"/>
    <n v="479.99999999999989"/>
    <n v="72221.550499999983"/>
    <x v="4"/>
    <n v="2400"/>
    <n v="446336.14999999991"/>
  </r>
  <r>
    <d v="2021-09-21T00:00:00"/>
    <n v="9"/>
    <x v="2"/>
    <s v="INV00000119"/>
    <s v="C00000018"/>
    <x v="18"/>
    <x v="63"/>
    <n v="12"/>
    <n v="5"/>
    <m/>
    <n v="60"/>
    <n v="16"/>
    <n v="0.33333333333333331"/>
    <n v="4"/>
    <n v="20"/>
    <m/>
    <m/>
    <m/>
    <m/>
    <m/>
    <m/>
    <m/>
    <n v="180"/>
    <n v="374294.59949999995"/>
    <n v="3"/>
    <n v="60"/>
    <n v="72281.550499999983"/>
    <x v="4"/>
    <n v="240"/>
    <n v="446576.14999999991"/>
  </r>
  <r>
    <d v="2021-09-25T00:00:00"/>
    <n v="9"/>
    <x v="2"/>
    <s v="INV00000120"/>
    <s v="C00000001"/>
    <x v="0"/>
    <x v="15"/>
    <n v="7.85"/>
    <n v="220"/>
    <m/>
    <n v="1727"/>
    <n v="8.5"/>
    <n v="8.2802547770700688E-2"/>
    <n v="0.65000000000000036"/>
    <n v="143.00000000000009"/>
    <m/>
    <m/>
    <m/>
    <m/>
    <m/>
    <m/>
    <m/>
    <n v="1727"/>
    <n v="376021.59949999995"/>
    <n v="1"/>
    <n v="143.00000000000009"/>
    <n v="72424.550499999983"/>
    <x v="4"/>
    <n v="1870"/>
    <n v="448446.14999999991"/>
  </r>
  <r>
    <d v="2021-09-27T00:00:00"/>
    <n v="9"/>
    <x v="2"/>
    <s v="INV00000121"/>
    <s v="C00000004"/>
    <x v="3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384271.59949999995"/>
    <n v="5"/>
    <n v="440.00000000000045"/>
    <n v="72864.550499999983"/>
    <x v="4"/>
    <n v="8690"/>
    <n v="457136.14999999991"/>
  </r>
  <r>
    <d v="2021-09-27T00:00:00"/>
    <n v="9"/>
    <x v="2"/>
    <s v="INV00000121"/>
    <s v="C00000004"/>
    <x v="3"/>
    <x v="64"/>
    <n v="7.5"/>
    <n v="220"/>
    <m/>
    <n v="1650"/>
    <n v="7.9"/>
    <n v="5.3333333333333378E-2"/>
    <n v="0.40000000000000036"/>
    <n v="88.000000000000085"/>
    <m/>
    <m/>
    <m/>
    <m/>
    <m/>
    <m/>
    <m/>
    <n v="1650"/>
    <n v="385921.59949999995"/>
    <n v="1"/>
    <n v="88.000000000000085"/>
    <n v="72952.550499999983"/>
    <x v="4"/>
    <n v="1738"/>
    <n v="458874.14999999991"/>
  </r>
  <r>
    <d v="2021-09-27T00:00:00"/>
    <n v="9"/>
    <x v="2"/>
    <s v="INV00000121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87769.59949999995"/>
    <n v="4"/>
    <n v="168.00000000000006"/>
    <n v="73120.550499999983"/>
    <x v="4"/>
    <n v="2016"/>
    <n v="460890.14999999991"/>
  </r>
  <r>
    <d v="2021-09-27T00:00:00"/>
    <n v="9"/>
    <x v="2"/>
    <s v="INV00000121"/>
    <s v="C00000004"/>
    <x v="3"/>
    <x v="4"/>
    <n v="12"/>
    <n v="5"/>
    <m/>
    <n v="60"/>
    <n v="16"/>
    <n v="0.33333333333333331"/>
    <n v="4"/>
    <n v="20"/>
    <m/>
    <m/>
    <m/>
    <m/>
    <m/>
    <m/>
    <m/>
    <n v="60"/>
    <n v="387829.59949999995"/>
    <n v="1"/>
    <n v="20"/>
    <n v="73140.550499999983"/>
    <x v="4"/>
    <n v="80"/>
    <n v="460970.14999999991"/>
  </r>
  <r>
    <d v="2021-09-28T00:00:00"/>
    <n v="9"/>
    <x v="2"/>
    <s v="INV00000122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89556.59949999995"/>
    <n v="1"/>
    <n v="99.000000000000227"/>
    <n v="73239.550499999983"/>
    <x v="4"/>
    <n v="1826.0000000000002"/>
    <n v="462796.14999999991"/>
  </r>
  <r>
    <d v="2021-09-30T00:00:00"/>
    <n v="9"/>
    <x v="2"/>
    <s v="INV00000123"/>
    <s v="C00000004"/>
    <x v="3"/>
    <x v="63"/>
    <n v="12"/>
    <n v="5"/>
    <m/>
    <n v="60"/>
    <n v="16"/>
    <n v="0.33333333333333331"/>
    <n v="4"/>
    <n v="20"/>
    <m/>
    <m/>
    <m/>
    <m/>
    <m/>
    <m/>
    <m/>
    <n v="180"/>
    <n v="389736.59949999995"/>
    <n v="3"/>
    <n v="60"/>
    <n v="73299.550499999983"/>
    <x v="4"/>
    <n v="240"/>
    <n v="463036.14999999991"/>
  </r>
  <r>
    <d v="2021-10-01T00:00:00"/>
    <n v="10"/>
    <x v="2"/>
    <s v="INV00000124"/>
    <s v="C00000006"/>
    <x v="5"/>
    <x v="5"/>
    <n v="11.1"/>
    <n v="20"/>
    <m/>
    <n v="222"/>
    <n v="12"/>
    <n v="8.1081081081081113E-2"/>
    <n v="0.90000000000000036"/>
    <n v="18.000000000000007"/>
    <m/>
    <m/>
    <m/>
    <m/>
    <m/>
    <m/>
    <m/>
    <n v="222"/>
    <n v="389958.59949999995"/>
    <n v="1"/>
    <n v="18.000000000000007"/>
    <n v="73317.550499999983"/>
    <x v="5"/>
    <n v="240"/>
    <n v="463276.14999999991"/>
  </r>
  <r>
    <d v="2021-10-02T00:00:00"/>
    <n v="10"/>
    <x v="2"/>
    <s v="INV00000125"/>
    <s v="C00000019"/>
    <x v="19"/>
    <x v="51"/>
    <n v="7.5"/>
    <n v="220"/>
    <m/>
    <n v="1650"/>
    <n v="8.4"/>
    <n v="0.12000000000000005"/>
    <n v="0.90000000000000036"/>
    <n v="198.00000000000009"/>
    <m/>
    <m/>
    <m/>
    <m/>
    <m/>
    <m/>
    <m/>
    <n v="3300"/>
    <n v="393258.59949999995"/>
    <n v="2"/>
    <n v="396.00000000000017"/>
    <n v="73713.550499999983"/>
    <x v="5"/>
    <n v="3696"/>
    <n v="466972.14999999991"/>
  </r>
  <r>
    <d v="2021-10-02T00:00:00"/>
    <n v="10"/>
    <x v="2"/>
    <s v="INV00000125"/>
    <s v="C00000019"/>
    <x v="19"/>
    <x v="10"/>
    <n v="7.5"/>
    <n v="54"/>
    <m/>
    <n v="405"/>
    <n v="8.8000000000000007"/>
    <n v="0.17333333333333342"/>
    <n v="1.3000000000000007"/>
    <n v="70.200000000000045"/>
    <m/>
    <m/>
    <m/>
    <m/>
    <m/>
    <m/>
    <m/>
    <n v="405"/>
    <n v="393663.59949999995"/>
    <n v="1"/>
    <n v="70.200000000000045"/>
    <n v="73783.75049999998"/>
    <x v="5"/>
    <n v="475.20000000000005"/>
    <n v="467447.34999999992"/>
  </r>
  <r>
    <d v="2021-10-02T00:00:00"/>
    <n v="10"/>
    <x v="2"/>
    <s v="INV00000125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394273.59949999995"/>
    <n v="2"/>
    <n v="110"/>
    <n v="73893.75049999998"/>
    <x v="5"/>
    <n v="720"/>
    <n v="468167.34999999992"/>
  </r>
  <r>
    <d v="2021-10-02T00:00:00"/>
    <n v="10"/>
    <x v="2"/>
    <s v="INV00000125"/>
    <s v="C00000019"/>
    <x v="1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90"/>
    <n v="394363.59949999995"/>
    <n v="3"/>
    <n v="75.000000000000028"/>
    <n v="73968.75049999998"/>
    <x v="5"/>
    <n v="165.00000000000003"/>
    <n v="468332.34999999992"/>
  </r>
  <r>
    <d v="2021-10-05T00:00:00"/>
    <n v="10"/>
    <x v="2"/>
    <s v="INV00000125"/>
    <s v="C00000019"/>
    <x v="19"/>
    <x v="4"/>
    <n v="16"/>
    <n v="5"/>
    <m/>
    <n v="80"/>
    <n v="20"/>
    <n v="0.25"/>
    <n v="4"/>
    <n v="20"/>
    <m/>
    <m/>
    <m/>
    <m/>
    <m/>
    <m/>
    <m/>
    <n v="80"/>
    <n v="394443.59949999995"/>
    <n v="1"/>
    <n v="20"/>
    <n v="73988.75049999998"/>
    <x v="5"/>
    <n v="100"/>
    <n v="468432.34999999992"/>
  </r>
  <r>
    <d v="2021-10-05T00:00:00"/>
    <n v="10"/>
    <x v="2"/>
    <s v="INV00000127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404343.59949999995"/>
    <n v="6"/>
    <n v="528.00000000000045"/>
    <n v="74516.75049999998"/>
    <x v="5"/>
    <n v="10428"/>
    <n v="478860.34999999992"/>
  </r>
  <r>
    <d v="2021-10-05T00:00:00"/>
    <n v="10"/>
    <x v="2"/>
    <s v="INV00000127"/>
    <s v="C00000010"/>
    <x v="9"/>
    <x v="65"/>
    <n v="7.7"/>
    <n v="37"/>
    <m/>
    <n v="284.90000000000003"/>
    <n v="8.5"/>
    <n v="0.10389610389610388"/>
    <n v="0.79999999999999982"/>
    <n v="29.599999999999994"/>
    <m/>
    <m/>
    <m/>
    <m/>
    <m/>
    <m/>
    <m/>
    <n v="1139.6000000000001"/>
    <n v="405483.19949999993"/>
    <n v="4"/>
    <n v="118.39999999999998"/>
    <n v="74635.150499999974"/>
    <x v="5"/>
    <n v="1258"/>
    <n v="480118.34999999992"/>
  </r>
  <r>
    <d v="2021-10-05T00:00:00"/>
    <n v="10"/>
    <x v="2"/>
    <s v="INV00000127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405633.19949999993"/>
    <n v="5"/>
    <n v="125.00000000000003"/>
    <n v="74760.150499999974"/>
    <x v="5"/>
    <n v="275"/>
    <n v="480393.34999999992"/>
  </r>
  <r>
    <d v="2021-10-05T00:00:00"/>
    <n v="10"/>
    <x v="2"/>
    <s v="INV00000127"/>
    <s v="C00000010"/>
    <x v="9"/>
    <x v="63"/>
    <n v="12"/>
    <n v="5"/>
    <m/>
    <n v="60"/>
    <n v="16"/>
    <n v="0.33333333333333331"/>
    <n v="4"/>
    <n v="20"/>
    <m/>
    <m/>
    <m/>
    <m/>
    <m/>
    <m/>
    <m/>
    <n v="120"/>
    <n v="405753.19949999993"/>
    <n v="2"/>
    <n v="40"/>
    <n v="74800.150499999974"/>
    <x v="5"/>
    <n v="160"/>
    <n v="480553.34999999992"/>
  </r>
  <r>
    <d v="2021-10-07T00:00:00"/>
    <n v="10"/>
    <x v="2"/>
    <s v="INV00000128"/>
    <s v="C00000003"/>
    <x v="2"/>
    <x v="66"/>
    <n v="7.65"/>
    <n v="220"/>
    <m/>
    <n v="1683"/>
    <n v="8.5"/>
    <n v="0.11111111111111106"/>
    <n v="0.84999999999999964"/>
    <n v="186.99999999999991"/>
    <m/>
    <m/>
    <m/>
    <m/>
    <m/>
    <m/>
    <m/>
    <n v="1683"/>
    <n v="407436.19949999993"/>
    <n v="1"/>
    <n v="186.99999999999991"/>
    <n v="74987.150499999974"/>
    <x v="5"/>
    <n v="1870"/>
    <n v="482423.34999999992"/>
  </r>
  <r>
    <d v="2021-10-07T00:00:00"/>
    <n v="10"/>
    <x v="2"/>
    <s v="INV00000128"/>
    <s v="C00000003"/>
    <x v="2"/>
    <x v="12"/>
    <n v="1.2"/>
    <n v="25"/>
    <m/>
    <n v="30"/>
    <n v="2"/>
    <n v="0.66666666666666674"/>
    <n v="0.8"/>
    <n v="20"/>
    <m/>
    <m/>
    <m/>
    <m/>
    <m/>
    <m/>
    <m/>
    <n v="180"/>
    <n v="407616.19949999993"/>
    <n v="6"/>
    <n v="120"/>
    <n v="75107.150499999974"/>
    <x v="5"/>
    <n v="300"/>
    <n v="482723.34999999992"/>
  </r>
  <r>
    <d v="2021-10-07T00:00:00"/>
    <n v="10"/>
    <x v="2"/>
    <s v="INV00000128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407736.19949999993"/>
    <n v="2"/>
    <n v="40"/>
    <n v="75147.150499999974"/>
    <x v="5"/>
    <n v="160"/>
    <n v="482883.34999999992"/>
  </r>
  <r>
    <d v="2021-10-08T00:00:00"/>
    <n v="10"/>
    <x v="2"/>
    <s v="INV00000129"/>
    <s v="C00000003"/>
    <x v="2"/>
    <x v="67"/>
    <n v="32"/>
    <n v="25"/>
    <m/>
    <n v="800"/>
    <n v="52"/>
    <n v="0.625"/>
    <n v="20"/>
    <n v="500"/>
    <m/>
    <m/>
    <m/>
    <m/>
    <m/>
    <m/>
    <m/>
    <n v="800"/>
    <n v="408536.19949999993"/>
    <n v="1"/>
    <n v="500"/>
    <n v="75647.150499999974"/>
    <x v="5"/>
    <n v="1300"/>
    <n v="484183.34999999992"/>
  </r>
  <r>
    <d v="2021-10-09T00:00:00"/>
    <n v="10"/>
    <x v="2"/>
    <s v="INV00000130"/>
    <s v="C00000020"/>
    <x v="20"/>
    <x v="13"/>
    <n v="7.35"/>
    <n v="220"/>
    <m/>
    <n v="1617"/>
    <n v="8"/>
    <n v="8.843537414965992E-2"/>
    <n v="0.65000000000000036"/>
    <n v="143.00000000000009"/>
    <m/>
    <m/>
    <m/>
    <m/>
    <m/>
    <m/>
    <m/>
    <n v="1617"/>
    <n v="410153.19949999993"/>
    <n v="1"/>
    <n v="143.00000000000009"/>
    <n v="75790.150499999974"/>
    <x v="5"/>
    <n v="1760"/>
    <n v="485943.34999999992"/>
  </r>
  <r>
    <d v="2021-10-11T00:00:00"/>
    <n v="10"/>
    <x v="2"/>
    <s v="INV00000131"/>
    <s v="C00000013"/>
    <x v="12"/>
    <x v="12"/>
    <n v="1.2"/>
    <n v="25"/>
    <m/>
    <n v="30"/>
    <n v="2.5"/>
    <n v="1.0833333333333335"/>
    <n v="1.3"/>
    <n v="32.5"/>
    <m/>
    <m/>
    <m/>
    <m/>
    <m/>
    <m/>
    <m/>
    <n v="60"/>
    <n v="410213.19949999993"/>
    <n v="2"/>
    <n v="65"/>
    <n v="75855.150499999974"/>
    <x v="5"/>
    <n v="125"/>
    <n v="486068.34999999992"/>
  </r>
  <r>
    <d v="2021-10-11T00:00:00"/>
    <n v="10"/>
    <x v="2"/>
    <s v="INV00000131"/>
    <s v="C00000013"/>
    <x v="12"/>
    <x v="63"/>
    <n v="12"/>
    <n v="5"/>
    <m/>
    <n v="60"/>
    <n v="16"/>
    <n v="0.33333333333333331"/>
    <n v="4"/>
    <n v="20"/>
    <m/>
    <m/>
    <m/>
    <m/>
    <m/>
    <m/>
    <m/>
    <n v="60"/>
    <n v="410273.19949999993"/>
    <n v="1"/>
    <n v="20"/>
    <n v="75875.150499999974"/>
    <x v="5"/>
    <n v="80"/>
    <n v="486148.34999999992"/>
  </r>
  <r>
    <d v="2021-10-12T00:00:00"/>
    <n v="10"/>
    <x v="2"/>
    <s v="INV00000132"/>
    <s v="C00000020"/>
    <x v="20"/>
    <x v="68"/>
    <n v="7.45"/>
    <n v="225"/>
    <m/>
    <n v="1676.25"/>
    <n v="8.5"/>
    <n v="0.1409395973154362"/>
    <n v="1.0499999999999998"/>
    <n v="236.24999999999997"/>
    <m/>
    <m/>
    <m/>
    <m/>
    <m/>
    <m/>
    <m/>
    <n v="6705"/>
    <n v="416978.19949999993"/>
    <n v="4"/>
    <n v="944.99999999999989"/>
    <n v="76820.150499999974"/>
    <x v="5"/>
    <n v="7650"/>
    <n v="493798.34999999992"/>
  </r>
  <r>
    <d v="2021-10-12T00:00:00"/>
    <n v="10"/>
    <x v="2"/>
    <s v="INV00000132"/>
    <s v="C00000020"/>
    <x v="20"/>
    <x v="69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3071"/>
    <n v="420049.19949999993"/>
    <n v="10"/>
    <n v="110.9999999999996"/>
    <n v="76931.150499999974"/>
    <x v="5"/>
    <n v="3181.9999999999995"/>
    <n v="496980.34999999992"/>
  </r>
  <r>
    <d v="2021-10-12T00:00:00"/>
    <n v="10"/>
    <x v="2"/>
    <s v="INV00000132"/>
    <s v="C00000020"/>
    <x v="20"/>
    <x v="12"/>
    <n v="1.2"/>
    <n v="25"/>
    <m/>
    <n v="30"/>
    <n v="2.5"/>
    <n v="1.0833333333333335"/>
    <n v="1.3"/>
    <n v="32.5"/>
    <m/>
    <m/>
    <m/>
    <m/>
    <m/>
    <m/>
    <m/>
    <n v="60"/>
    <n v="420109.19949999993"/>
    <n v="2"/>
    <n v="65"/>
    <n v="76996.150499999974"/>
    <x v="5"/>
    <n v="125"/>
    <n v="497105.34999999992"/>
  </r>
  <r>
    <d v="2021-10-12T00:00:00"/>
    <n v="10"/>
    <x v="2"/>
    <s v="INV00000132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420349.19949999993"/>
    <n v="4"/>
    <n v="80"/>
    <n v="77076.150499999974"/>
    <x v="5"/>
    <n v="320"/>
    <n v="497425.34999999992"/>
  </r>
  <r>
    <d v="2021-10-12T00:00:00"/>
    <n v="10"/>
    <x v="2"/>
    <s v="INV00000132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1152"/>
    <n v="421501.19949999993"/>
    <n v="4"/>
    <n v="197.99999999999994"/>
    <n v="77274.150499999974"/>
    <x v="5"/>
    <n v="1350"/>
    <n v="498775.34999999992"/>
  </r>
  <r>
    <d v="2021-10-13T00:00:00"/>
    <n v="10"/>
    <x v="2"/>
    <s v="INV00000133"/>
    <s v="C00000019"/>
    <x v="19"/>
    <x v="51"/>
    <n v="7.35"/>
    <n v="220"/>
    <m/>
    <n v="1617"/>
    <n v="8.4"/>
    <n v="0.14285714285714296"/>
    <n v="1.0500000000000007"/>
    <n v="231.00000000000017"/>
    <m/>
    <m/>
    <m/>
    <m/>
    <m/>
    <m/>
    <m/>
    <n v="3234"/>
    <n v="424735.19949999993"/>
    <n v="2"/>
    <n v="462.00000000000034"/>
    <n v="77736.150499999974"/>
    <x v="5"/>
    <n v="3696.0000000000005"/>
    <n v="502471.34999999992"/>
  </r>
  <r>
    <d v="2021-10-13T00:00:00"/>
    <n v="10"/>
    <x v="2"/>
    <s v="INV00000133"/>
    <s v="C00000019"/>
    <x v="19"/>
    <x v="71"/>
    <n v="8"/>
    <n v="54"/>
    <m/>
    <n v="432"/>
    <n v="8.8000000000000007"/>
    <n v="0.10000000000000009"/>
    <n v="0.80000000000000071"/>
    <n v="43.200000000000038"/>
    <m/>
    <m/>
    <m/>
    <m/>
    <m/>
    <m/>
    <m/>
    <n v="864"/>
    <n v="425599.19949999993"/>
    <n v="2"/>
    <n v="86.400000000000077"/>
    <n v="77822.550499999968"/>
    <x v="5"/>
    <n v="950.40000000000009"/>
    <n v="503421.74999999988"/>
  </r>
  <r>
    <d v="2021-10-13T00:00:00"/>
    <n v="10"/>
    <x v="2"/>
    <s v="INV00000133"/>
    <s v="C00000019"/>
    <x v="19"/>
    <x v="36"/>
    <n v="29"/>
    <n v="10"/>
    <m/>
    <n v="290"/>
    <n v="36"/>
    <n v="0.2413793103448276"/>
    <n v="7"/>
    <n v="70"/>
    <m/>
    <m/>
    <m/>
    <m/>
    <m/>
    <m/>
    <m/>
    <n v="290"/>
    <n v="425889.19949999993"/>
    <n v="1"/>
    <n v="70"/>
    <n v="77892.550499999968"/>
    <x v="5"/>
    <n v="360"/>
    <n v="503781.74999999988"/>
  </r>
  <r>
    <d v="2021-10-14T00:00:00"/>
    <n v="10"/>
    <x v="2"/>
    <s v="INV00000134"/>
    <s v="C00000019"/>
    <x v="19"/>
    <x v="72"/>
    <n v="40"/>
    <n v="1"/>
    <m/>
    <n v="40"/>
    <n v="50"/>
    <n v="0.25"/>
    <n v="10"/>
    <n v="10"/>
    <m/>
    <m/>
    <m/>
    <m/>
    <m/>
    <m/>
    <m/>
    <n v="240"/>
    <n v="426129.19949999993"/>
    <n v="6"/>
    <n v="60"/>
    <n v="77952.550499999968"/>
    <x v="5"/>
    <n v="300"/>
    <n v="504081.74999999988"/>
  </r>
  <r>
    <d v="2021-10-14T00:00:00"/>
    <n v="10"/>
    <x v="2"/>
    <s v="INV00000134"/>
    <s v="C00000019"/>
    <x v="19"/>
    <x v="4"/>
    <n v="16"/>
    <n v="5"/>
    <m/>
    <n v="80"/>
    <n v="20"/>
    <n v="0.25"/>
    <n v="4"/>
    <n v="20"/>
    <m/>
    <m/>
    <m/>
    <m/>
    <m/>
    <m/>
    <m/>
    <n v="80"/>
    <n v="426209.19949999993"/>
    <n v="1"/>
    <n v="20"/>
    <n v="77972.550499999968"/>
    <x v="5"/>
    <n v="100"/>
    <n v="504181.74999999988"/>
  </r>
  <r>
    <d v="2021-10-14T00:00:00"/>
    <n v="10"/>
    <x v="2"/>
    <s v="INV00000135"/>
    <s v="C00000009"/>
    <x v="8"/>
    <x v="60"/>
    <n v="7.8"/>
    <n v="60"/>
    <m/>
    <n v="468"/>
    <n v="8.5"/>
    <n v="8.9743589743589772E-2"/>
    <n v="0.70000000000000018"/>
    <n v="42.000000000000014"/>
    <m/>
    <m/>
    <m/>
    <m/>
    <m/>
    <m/>
    <m/>
    <n v="4680"/>
    <n v="430889.19949999993"/>
    <n v="10"/>
    <n v="420.00000000000011"/>
    <n v="78392.550499999968"/>
    <x v="5"/>
    <n v="5100"/>
    <n v="509281.74999999988"/>
  </r>
  <r>
    <d v="2021-10-15T00:00:00"/>
    <n v="10"/>
    <x v="2"/>
    <s v="INV00000136"/>
    <s v="C00000014"/>
    <x v="13"/>
    <x v="73"/>
    <n v="20"/>
    <n v="25"/>
    <m/>
    <n v="500"/>
    <n v="27"/>
    <n v="0.35"/>
    <n v="7"/>
    <n v="175"/>
    <m/>
    <m/>
    <m/>
    <m/>
    <m/>
    <m/>
    <m/>
    <n v="1500"/>
    <n v="432389.19949999993"/>
    <n v="3"/>
    <n v="525"/>
    <n v="78917.550499999968"/>
    <x v="5"/>
    <n v="2025"/>
    <n v="511306.74999999988"/>
  </r>
  <r>
    <d v="2021-10-15T00:00:00"/>
    <n v="10"/>
    <x v="2"/>
    <s v="INV00000136"/>
    <s v="C00000014"/>
    <x v="13"/>
    <x v="69"/>
    <n v="7.3"/>
    <n v="30"/>
    <m/>
    <n v="219"/>
    <n v="8.6"/>
    <n v="0.17808219178082191"/>
    <n v="1.2999999999999998"/>
    <n v="38.999999999999993"/>
    <m/>
    <m/>
    <m/>
    <m/>
    <m/>
    <m/>
    <m/>
    <n v="438"/>
    <n v="432827.19949999993"/>
    <n v="2"/>
    <n v="77.999999999999986"/>
    <n v="78995.550499999968"/>
    <x v="5"/>
    <n v="516"/>
    <n v="511822.74999999988"/>
  </r>
  <r>
    <d v="2021-10-15T00:00:00"/>
    <n v="10"/>
    <x v="2"/>
    <s v="INV00000136"/>
    <s v="C00000014"/>
    <x v="13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432857.19949999993"/>
    <n v="1"/>
    <n v="25.000000000000007"/>
    <n v="79020.550499999968"/>
    <x v="5"/>
    <n v="55.000000000000007"/>
    <n v="511877.74999999988"/>
  </r>
  <r>
    <d v="2021-10-15T00:00:00"/>
    <n v="10"/>
    <x v="2"/>
    <s v="INV00000136"/>
    <s v="C00000014"/>
    <x v="13"/>
    <x v="63"/>
    <n v="12"/>
    <n v="5"/>
    <m/>
    <n v="60"/>
    <n v="16"/>
    <n v="0.33333333333333331"/>
    <n v="4"/>
    <n v="20"/>
    <m/>
    <m/>
    <m/>
    <m/>
    <m/>
    <m/>
    <m/>
    <n v="60"/>
    <n v="432917.19949999993"/>
    <n v="1"/>
    <n v="20"/>
    <n v="79040.550499999968"/>
    <x v="5"/>
    <n v="80"/>
    <n v="511957.74999999988"/>
  </r>
  <r>
    <d v="2021-10-15T00:00:00"/>
    <n v="10"/>
    <x v="2"/>
    <s v="INV00000137"/>
    <s v="C00000005"/>
    <x v="4"/>
    <x v="15"/>
    <n v="7.65"/>
    <n v="220"/>
    <m/>
    <n v="1683"/>
    <n v="8.3000000000000007"/>
    <n v="8.4967320261437954E-2"/>
    <n v="0.65000000000000036"/>
    <n v="143.00000000000009"/>
    <m/>
    <m/>
    <m/>
    <m/>
    <m/>
    <m/>
    <m/>
    <n v="1683"/>
    <n v="434600.19949999993"/>
    <n v="1"/>
    <n v="143.00000000000009"/>
    <n v="79183.550499999968"/>
    <x v="5"/>
    <n v="1826"/>
    <n v="513783.74999999988"/>
  </r>
  <r>
    <d v="2021-10-15T00:00:00"/>
    <n v="10"/>
    <x v="2"/>
    <s v="INV00000137"/>
    <s v="C00000005"/>
    <x v="4"/>
    <x v="4"/>
    <n v="16"/>
    <n v="5"/>
    <m/>
    <n v="80"/>
    <n v="20"/>
    <n v="0.25"/>
    <n v="4"/>
    <n v="20"/>
    <m/>
    <m/>
    <m/>
    <m/>
    <m/>
    <m/>
    <m/>
    <n v="80"/>
    <n v="434680.19949999993"/>
    <n v="1"/>
    <n v="20"/>
    <n v="79203.550499999968"/>
    <x v="5"/>
    <n v="100"/>
    <n v="513883.74999999988"/>
  </r>
  <r>
    <d v="2021-10-15T00:00:00"/>
    <n v="10"/>
    <x v="2"/>
    <s v="INV00000138"/>
    <s v="C00000020"/>
    <x v="20"/>
    <x v="27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614.20000000000005"/>
    <n v="435294.39949999994"/>
    <n v="2"/>
    <n v="22.199999999999921"/>
    <n v="79225.750499999966"/>
    <x v="5"/>
    <n v="636.4"/>
    <n v="514520.14999999991"/>
  </r>
  <r>
    <d v="2021-10-15T00:00:00"/>
    <n v="10"/>
    <x v="2"/>
    <s v="INV00000138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576"/>
    <n v="435870.39949999994"/>
    <n v="2"/>
    <n v="98.999999999999972"/>
    <n v="79324.750499999966"/>
    <x v="5"/>
    <n v="675"/>
    <n v="515195.14999999991"/>
  </r>
  <r>
    <d v="2021-10-18T00:00:00"/>
    <n v="10"/>
    <x v="2"/>
    <s v="INV00000139"/>
    <s v="C00000020"/>
    <x v="20"/>
    <x v="74"/>
    <n v="7.5"/>
    <n v="220"/>
    <m/>
    <n v="1650"/>
    <n v="8.5"/>
    <n v="0.13333333333333333"/>
    <n v="1"/>
    <n v="220"/>
    <m/>
    <m/>
    <m/>
    <m/>
    <m/>
    <m/>
    <m/>
    <n v="3300"/>
    <n v="439170.39949999994"/>
    <n v="2"/>
    <n v="525"/>
    <n v="79849.750499999966"/>
    <x v="5"/>
    <n v="3825"/>
    <n v="519020.14999999991"/>
  </r>
  <r>
    <d v="2021-10-18T00:00:00"/>
    <n v="10"/>
    <x v="2"/>
    <s v="INV00000139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3234"/>
    <n v="442404.39949999994"/>
    <n v="2"/>
    <n v="506.00000000000017"/>
    <n v="80355.750499999966"/>
    <x v="5"/>
    <n v="3740"/>
    <n v="522760.14999999991"/>
  </r>
  <r>
    <d v="2021-10-18T00:00:00"/>
    <n v="10"/>
    <x v="2"/>
    <s v="INV00000139"/>
    <s v="C00000020"/>
    <x v="20"/>
    <x v="69"/>
    <n v="7.7"/>
    <n v="37"/>
    <m/>
    <n v="284.90000000000003"/>
    <n v="8.6"/>
    <n v="0.11688311688311681"/>
    <n v="0.89999999999999947"/>
    <n v="33.299999999999983"/>
    <m/>
    <m/>
    <m/>
    <m/>
    <m/>
    <m/>
    <m/>
    <n v="1709.4"/>
    <n v="444113.79949999996"/>
    <n v="6"/>
    <n v="199.7999999999999"/>
    <n v="80555.550499999968"/>
    <x v="5"/>
    <n v="1909.2"/>
    <n v="524669.35"/>
  </r>
  <r>
    <d v="2021-10-18T00:00:00"/>
    <n v="10"/>
    <x v="2"/>
    <s v="INV00000139"/>
    <s v="C00000020"/>
    <x v="20"/>
    <x v="12"/>
    <n v="1.2"/>
    <n v="25"/>
    <m/>
    <n v="30"/>
    <n v="2.5"/>
    <n v="1.0833333333333335"/>
    <n v="1.3"/>
    <n v="32.5"/>
    <m/>
    <m/>
    <m/>
    <m/>
    <m/>
    <m/>
    <m/>
    <n v="210"/>
    <n v="444323.79949999996"/>
    <n v="7"/>
    <n v="227.5"/>
    <n v="80783.050499999968"/>
    <x v="5"/>
    <n v="437.5"/>
    <n v="525106.85"/>
  </r>
  <r>
    <d v="2021-10-18T00:00:00"/>
    <n v="10"/>
    <x v="2"/>
    <s v="INV00000139"/>
    <s v="C00000020"/>
    <x v="20"/>
    <x v="63"/>
    <n v="12"/>
    <n v="5"/>
    <m/>
    <n v="60"/>
    <n v="16"/>
    <n v="0.33333333333333331"/>
    <n v="4"/>
    <n v="20"/>
    <m/>
    <m/>
    <m/>
    <m/>
    <m/>
    <m/>
    <m/>
    <n v="120"/>
    <n v="444443.79949999996"/>
    <n v="2"/>
    <n v="40"/>
    <n v="80823.050499999968"/>
    <x v="5"/>
    <n v="160"/>
    <n v="525266.85"/>
  </r>
  <r>
    <d v="2021-10-18T00:00:00"/>
    <n v="10"/>
    <x v="2"/>
    <s v="INV00000139"/>
    <s v="C00000020"/>
    <x v="20"/>
    <x v="75"/>
    <n v="6"/>
    <n v="45"/>
    <m/>
    <n v="270"/>
    <n v="7.5"/>
    <n v="0.25"/>
    <n v="1.5"/>
    <n v="67.5"/>
    <m/>
    <m/>
    <m/>
    <m/>
    <m/>
    <m/>
    <m/>
    <n v="2430"/>
    <n v="446873.79949999996"/>
    <n v="9"/>
    <n v="607.5"/>
    <n v="81430.550499999968"/>
    <x v="5"/>
    <n v="3037.5"/>
    <n v="528304.35"/>
  </r>
  <r>
    <d v="2021-10-20T00:00:00"/>
    <n v="10"/>
    <x v="2"/>
    <s v="INV00000140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47573.79949999996"/>
    <n v="1"/>
    <n v="300"/>
    <n v="81730.550499999968"/>
    <x v="5"/>
    <n v="1000"/>
    <n v="529304.35"/>
  </r>
  <r>
    <d v="2021-10-20T00:00:00"/>
    <n v="10"/>
    <x v="2"/>
    <s v="INV00000141"/>
    <s v="C00000020"/>
    <x v="20"/>
    <x v="74"/>
    <n v="7.35"/>
    <n v="220"/>
    <m/>
    <n v="1617"/>
    <n v="8.5"/>
    <n v="0.15646258503401367"/>
    <n v="1.1500000000000004"/>
    <n v="253.00000000000009"/>
    <m/>
    <m/>
    <m/>
    <m/>
    <m/>
    <m/>
    <m/>
    <n v="3234"/>
    <n v="450807.79949999996"/>
    <n v="2"/>
    <n v="591.00000000000023"/>
    <n v="82321.550499999968"/>
    <x v="5"/>
    <n v="3825"/>
    <n v="533129.35"/>
  </r>
  <r>
    <d v="2021-10-20T00:00:00"/>
    <n v="10"/>
    <x v="2"/>
    <s v="INV00000141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1617"/>
    <n v="452424.79949999996"/>
    <n v="1"/>
    <n v="253.00000000000009"/>
    <n v="82574.550499999968"/>
    <x v="5"/>
    <n v="1870"/>
    <n v="534999.35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4111.99949999998"/>
    <n v="6"/>
    <n v="222"/>
    <n v="82796.550499999968"/>
    <x v="5"/>
    <n v="1909.1999999999998"/>
    <n v="536908.54999999993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5799.19949999999"/>
    <n v="6"/>
    <n v="222"/>
    <n v="83018.550499999968"/>
    <x v="5"/>
    <n v="1909.1999999999998"/>
    <n v="538817.75"/>
  </r>
  <r>
    <d v="2021-10-20T00:00:00"/>
    <n v="10"/>
    <x v="2"/>
    <s v="INV00000141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455859.19949999999"/>
    <n v="1"/>
    <n v="20"/>
    <n v="83038.550499999968"/>
    <x v="5"/>
    <n v="80"/>
    <n v="538897.75"/>
  </r>
  <r>
    <d v="2021-10-20T00:00:00"/>
    <n v="10"/>
    <x v="2"/>
    <s v="INV00000141"/>
    <s v="C00000020"/>
    <x v="20"/>
    <x v="63"/>
    <n v="13"/>
    <n v="5"/>
    <m/>
    <n v="65"/>
    <n v="16"/>
    <n v="0.23076923076923078"/>
    <n v="3"/>
    <n v="15"/>
    <m/>
    <m/>
    <m/>
    <m/>
    <m/>
    <m/>
    <m/>
    <n v="65"/>
    <n v="455924.19949999999"/>
    <n v="1"/>
    <n v="15"/>
    <n v="83053.550499999968"/>
    <x v="5"/>
    <n v="80"/>
    <n v="538977.75"/>
  </r>
  <r>
    <d v="2021-10-23T00:00:00"/>
    <n v="10"/>
    <x v="2"/>
    <s v="INV00000142"/>
    <s v="C00000008"/>
    <x v="14"/>
    <x v="15"/>
    <n v="7.65"/>
    <n v="220"/>
    <m/>
    <n v="1683"/>
    <n v="8.6"/>
    <n v="0.12418300653594762"/>
    <n v="0.94999999999999929"/>
    <n v="208.99999999999983"/>
    <m/>
    <m/>
    <m/>
    <m/>
    <m/>
    <m/>
    <m/>
    <n v="1683"/>
    <n v="457607.19949999999"/>
    <n v="1"/>
    <n v="208.99999999999983"/>
    <n v="83262.550499999968"/>
    <x v="5"/>
    <n v="1891.9999999999998"/>
    <n v="540869.75"/>
  </r>
  <r>
    <d v="2021-10-23T00:00:00"/>
    <n v="10"/>
    <x v="2"/>
    <s v="INV00000142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58045.19949999999"/>
    <n v="2"/>
    <n v="72.000000000000014"/>
    <n v="83334.550499999968"/>
    <x v="5"/>
    <n v="510"/>
    <n v="541379.75"/>
  </r>
  <r>
    <d v="2021-10-23T00:00:00"/>
    <n v="10"/>
    <x v="2"/>
    <s v="INV00000142"/>
    <s v="C00000008"/>
    <x v="14"/>
    <x v="5"/>
    <n v="11.1"/>
    <n v="20"/>
    <m/>
    <n v="222"/>
    <n v="12"/>
    <n v="8.1081081081081113E-2"/>
    <n v="0.90000000000000036"/>
    <n v="18.000000000000007"/>
    <m/>
    <m/>
    <m/>
    <m/>
    <m/>
    <m/>
    <m/>
    <n v="888"/>
    <n v="458933.19949999999"/>
    <n v="4"/>
    <n v="72.000000000000028"/>
    <n v="83406.550499999968"/>
    <x v="5"/>
    <n v="960"/>
    <n v="542339.75"/>
  </r>
  <r>
    <d v="2021-10-26T00:00:00"/>
    <n v="10"/>
    <x v="2"/>
    <s v="INV00000143"/>
    <s v="C00000001"/>
    <x v="0"/>
    <x v="15"/>
    <n v="7.5"/>
    <n v="220"/>
    <m/>
    <n v="1650"/>
    <n v="8.5"/>
    <n v="0.13333333333333333"/>
    <n v="1"/>
    <n v="220"/>
    <m/>
    <m/>
    <m/>
    <m/>
    <m/>
    <m/>
    <m/>
    <n v="3300"/>
    <n v="462233.19949999999"/>
    <n v="2"/>
    <n v="440"/>
    <n v="83846.550499999968"/>
    <x v="5"/>
    <n v="3740"/>
    <n v="546079.75"/>
  </r>
  <r>
    <d v="2021-10-26T00:00:00"/>
    <n v="10"/>
    <x v="2"/>
    <s v="INV00000143"/>
    <s v="C00000001"/>
    <x v="0"/>
    <x v="65"/>
    <n v="7.6"/>
    <n v="37"/>
    <m/>
    <n v="281.2"/>
    <n v="8.5"/>
    <n v="0.118421052631579"/>
    <n v="0.90000000000000036"/>
    <n v="33.300000000000011"/>
    <m/>
    <m/>
    <m/>
    <m/>
    <m/>
    <m/>
    <m/>
    <n v="2249.6"/>
    <n v="464482.79949999996"/>
    <n v="8"/>
    <n v="266.40000000000009"/>
    <n v="84112.950499999963"/>
    <x v="5"/>
    <n v="2516"/>
    <n v="548595.74999999988"/>
  </r>
  <r>
    <d v="2021-10-26T00:00:00"/>
    <n v="10"/>
    <x v="2"/>
    <s v="INV00000143"/>
    <s v="C00000001"/>
    <x v="0"/>
    <x v="4"/>
    <n v="16.5"/>
    <n v="5"/>
    <m/>
    <n v="82.5"/>
    <n v="20"/>
    <n v="0.21212121212121213"/>
    <n v="3.5"/>
    <n v="17.5"/>
    <m/>
    <m/>
    <m/>
    <m/>
    <m/>
    <m/>
    <m/>
    <n v="330"/>
    <n v="464812.79949999996"/>
    <n v="4"/>
    <n v="70"/>
    <n v="84182.950499999963"/>
    <x v="5"/>
    <n v="400"/>
    <n v="548995.74999999988"/>
  </r>
  <r>
    <d v="2021-10-26T00:00:00"/>
    <n v="10"/>
    <x v="2"/>
    <s v="INV00000143"/>
    <s v="C00000001"/>
    <x v="0"/>
    <x v="38"/>
    <n v="0"/>
    <n v="6"/>
    <m/>
    <n v="0"/>
    <n v="8.5"/>
    <e v="#DIV/0!"/>
    <n v="8.5"/>
    <n v="51"/>
    <m/>
    <m/>
    <m/>
    <m/>
    <m/>
    <m/>
    <m/>
    <n v="0"/>
    <n v="464812.79949999996"/>
    <n v="0"/>
    <n v="0"/>
    <n v="84182.950499999963"/>
    <x v="5"/>
    <n v="0"/>
    <n v="548995.74999999988"/>
  </r>
  <r>
    <d v="2021-10-26T00:00:00"/>
    <n v="10"/>
    <x v="2"/>
    <s v="INV00000144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3300"/>
    <n v="468112.79949999996"/>
    <n v="2"/>
    <n v="616.00000000000011"/>
    <n v="84798.950499999963"/>
    <x v="5"/>
    <n v="3916"/>
    <n v="552911.74999999988"/>
  </r>
  <r>
    <d v="2021-10-26T00:00:00"/>
    <n v="10"/>
    <x v="2"/>
    <s v="INV00000144"/>
    <s v="C00000020"/>
    <x v="20"/>
    <x v="43"/>
    <n v="7.35"/>
    <n v="220"/>
    <m/>
    <n v="1617"/>
    <n v="8.9"/>
    <n v="0.21088435374149669"/>
    <n v="1.5500000000000007"/>
    <n v="341.00000000000017"/>
    <m/>
    <m/>
    <m/>
    <m/>
    <m/>
    <m/>
    <m/>
    <n v="3234"/>
    <n v="471346.79949999996"/>
    <n v="2"/>
    <n v="682.00000000000034"/>
    <n v="85480.950499999963"/>
    <x v="5"/>
    <n v="3916.0000000000005"/>
    <n v="556827.74999999988"/>
  </r>
  <r>
    <d v="2021-10-26T00:00:00"/>
    <n v="10"/>
    <x v="2"/>
    <s v="INV00000144"/>
    <s v="C00000020"/>
    <x v="20"/>
    <x v="65"/>
    <n v="7.6"/>
    <n v="37"/>
    <m/>
    <n v="281.2"/>
    <n v="8.9"/>
    <n v="0.17105263157894746"/>
    <n v="1.3000000000000007"/>
    <n v="48.100000000000023"/>
    <m/>
    <m/>
    <m/>
    <m/>
    <m/>
    <m/>
    <m/>
    <n v="3936.7999999999997"/>
    <n v="475283.59949999995"/>
    <n v="14"/>
    <n v="673.40000000000032"/>
    <n v="86154.350499999957"/>
    <x v="5"/>
    <n v="4610.2"/>
    <n v="561437.94999999995"/>
  </r>
  <r>
    <d v="2021-10-26T00:00:00"/>
    <n v="10"/>
    <x v="2"/>
    <s v="INV00000144"/>
    <s v="C00000020"/>
    <x v="20"/>
    <x v="12"/>
    <n v="1.2"/>
    <n v="25"/>
    <m/>
    <n v="30"/>
    <n v="2.5"/>
    <n v="1.0833333333333335"/>
    <n v="1.3"/>
    <n v="32.5"/>
    <m/>
    <m/>
    <m/>
    <m/>
    <m/>
    <m/>
    <m/>
    <n v="180"/>
    <n v="475463.59949999995"/>
    <n v="6"/>
    <n v="195"/>
    <n v="86349.350499999957"/>
    <x v="5"/>
    <n v="375"/>
    <n v="561812.94999999995"/>
  </r>
  <r>
    <d v="2021-10-26T00:00:00"/>
    <n v="10"/>
    <x v="2"/>
    <s v="INV00000144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478055.59949999995"/>
    <n v="9"/>
    <n v="566.99999999999977"/>
    <n v="86916.350499999957"/>
    <x v="5"/>
    <n v="3159"/>
    <n v="564971.94999999995"/>
  </r>
  <r>
    <d v="2021-10-26T00:00:00"/>
    <n v="10"/>
    <x v="2"/>
    <s v="INV00000144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78755.59949999995"/>
    <n v="1"/>
    <n v="300"/>
    <n v="87216.350499999957"/>
    <x v="5"/>
    <n v="1000"/>
    <n v="565971.94999999995"/>
  </r>
  <r>
    <d v="2021-10-28T00:00:00"/>
    <n v="10"/>
    <x v="2"/>
    <s v="INV00000145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79193.59949999995"/>
    <n v="2"/>
    <n v="72.000000000000014"/>
    <n v="87288.350499999957"/>
    <x v="5"/>
    <n v="510"/>
    <n v="566481.94999999995"/>
  </r>
  <r>
    <d v="2021-10-27T00:00:00"/>
    <n v="10"/>
    <x v="2"/>
    <s v="INV00000146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4950"/>
    <n v="484143.59949999995"/>
    <n v="3"/>
    <n v="924.00000000000023"/>
    <n v="88212.350499999957"/>
    <x v="5"/>
    <n v="5874"/>
    <n v="572355.94999999995"/>
  </r>
  <r>
    <d v="2021-10-28T00:00:00"/>
    <n v="10"/>
    <x v="2"/>
    <s v="INV00000147"/>
    <s v="C00000010"/>
    <x v="9"/>
    <x v="51"/>
    <n v="7.35"/>
    <n v="220"/>
    <m/>
    <n v="1617"/>
    <n v="8.9"/>
    <n v="0.21088435374149669"/>
    <n v="1.5500000000000007"/>
    <n v="341.00000000000017"/>
    <m/>
    <m/>
    <m/>
    <m/>
    <m/>
    <m/>
    <m/>
    <n v="4851"/>
    <n v="488994.59949999995"/>
    <n v="3"/>
    <n v="1023.0000000000005"/>
    <n v="89235.350499999957"/>
    <x v="5"/>
    <n v="5874"/>
    <n v="578229.94999999995"/>
  </r>
  <r>
    <d v="2021-10-28T00:00:00"/>
    <n v="10"/>
    <x v="2"/>
    <s v="INV00000147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5280"/>
    <n v="494274.59949999995"/>
    <n v="3"/>
    <n v="594.00000000000023"/>
    <n v="89829.350499999957"/>
    <x v="5"/>
    <n v="5874"/>
    <n v="584103.94999999995"/>
  </r>
  <r>
    <d v="2021-10-28T00:00:00"/>
    <n v="10"/>
    <x v="2"/>
    <s v="INV00000147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687.1999999999998"/>
    <n v="495961.79949999996"/>
    <n v="6"/>
    <n v="288.60000000000014"/>
    <n v="90117.950499999963"/>
    <x v="5"/>
    <n v="1975.8"/>
    <n v="586079.74999999988"/>
  </r>
  <r>
    <d v="2021-10-28T00:00:00"/>
    <n v="10"/>
    <x v="2"/>
    <s v="INV0000014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496571.79949999996"/>
    <n v="2"/>
    <n v="110"/>
    <n v="90227.950499999963"/>
    <x v="5"/>
    <n v="720"/>
    <n v="586799.74999999988"/>
  </r>
  <r>
    <d v="2021-10-30T00:00:00"/>
    <n v="10"/>
    <x v="2"/>
    <s v="INV00000149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7040"/>
    <n v="503611.79949999996"/>
    <n v="4"/>
    <n v="792.00000000000034"/>
    <n v="91019.950499999963"/>
    <x v="5"/>
    <n v="7832"/>
    <n v="594631.74999999988"/>
  </r>
  <r>
    <d v="2021-10-30T00:00:00"/>
    <n v="10"/>
    <x v="2"/>
    <s v="INV00000149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124.8"/>
    <n v="504736.59949999995"/>
    <n v="4"/>
    <n v="192.40000000000009"/>
    <n v="91212.350499999957"/>
    <x v="5"/>
    <n v="1317.2"/>
    <n v="595948.94999999995"/>
  </r>
  <r>
    <d v="2021-10-30T00:00:00"/>
    <n v="10"/>
    <x v="2"/>
    <s v="INV00000149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505036.59949999995"/>
    <n v="10"/>
    <n v="250.00000000000006"/>
    <n v="91462.350499999957"/>
    <x v="5"/>
    <n v="550"/>
    <n v="596498.94999999995"/>
  </r>
  <r>
    <d v="2021-10-30T00:00:00"/>
    <n v="10"/>
    <x v="2"/>
    <s v="INV00000149"/>
    <s v="C00000010"/>
    <x v="9"/>
    <x v="4"/>
    <n v="13"/>
    <n v="5"/>
    <m/>
    <n v="65"/>
    <n v="16"/>
    <n v="0.23076923076923078"/>
    <n v="3"/>
    <n v="15"/>
    <m/>
    <m/>
    <m/>
    <m/>
    <m/>
    <m/>
    <m/>
    <n v="260"/>
    <n v="505296.59949999995"/>
    <n v="4"/>
    <n v="60"/>
    <n v="91522.350499999957"/>
    <x v="5"/>
    <n v="320"/>
    <n v="596818.94999999995"/>
  </r>
  <r>
    <d v="2021-11-01T00:00:00"/>
    <n v="11"/>
    <x v="2"/>
    <s v="INV00000150"/>
    <s v="C00000005"/>
    <x v="4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21.89999999999998"/>
    <n v="505618.49949999998"/>
    <n v="1"/>
    <n v="18.5"/>
    <n v="91540.850499999957"/>
    <x v="6"/>
    <n v="340.4"/>
    <n v="597159.35"/>
  </r>
  <r>
    <d v="2021-11-01T00:00:00"/>
    <n v="11"/>
    <x v="2"/>
    <s v="INV00000150"/>
    <s v="C00000005"/>
    <x v="4"/>
    <x v="77"/>
    <n v="21"/>
    <n v="1"/>
    <m/>
    <n v="21"/>
    <n v="40"/>
    <n v="0.90476190476190477"/>
    <n v="19"/>
    <n v="19"/>
    <m/>
    <m/>
    <m/>
    <m/>
    <m/>
    <m/>
    <m/>
    <n v="21"/>
    <n v="505639.49949999998"/>
    <n v="1"/>
    <n v="19"/>
    <n v="91559.850499999957"/>
    <x v="6"/>
    <n v="40"/>
    <n v="597199.35"/>
  </r>
  <r>
    <d v="2021-11-02T00:00:00"/>
    <n v="11"/>
    <x v="2"/>
    <s v="INV00000151"/>
    <s v="C00000019"/>
    <x v="19"/>
    <x v="51"/>
    <n v="8"/>
    <n v="220"/>
    <m/>
    <n v="1760"/>
    <n v="9"/>
    <n v="0.125"/>
    <n v="1"/>
    <n v="220"/>
    <m/>
    <m/>
    <m/>
    <m/>
    <m/>
    <m/>
    <m/>
    <n v="3520"/>
    <n v="509159.49949999998"/>
    <n v="2"/>
    <n v="440"/>
    <n v="91999.850499999957"/>
    <x v="6"/>
    <n v="3960"/>
    <n v="601159.35"/>
  </r>
  <r>
    <d v="2021-11-02T00:00:00"/>
    <n v="11"/>
    <x v="2"/>
    <s v="INV00000151"/>
    <s v="C00000019"/>
    <x v="19"/>
    <x v="12"/>
    <n v="1.2"/>
    <n v="25"/>
    <m/>
    <n v="30"/>
    <n v="2.4"/>
    <n v="1"/>
    <n v="1.2"/>
    <n v="30"/>
    <m/>
    <m/>
    <m/>
    <m/>
    <m/>
    <m/>
    <m/>
    <n v="180"/>
    <n v="509339.49949999998"/>
    <n v="6"/>
    <n v="180"/>
    <n v="92179.850499999957"/>
    <x v="6"/>
    <n v="360"/>
    <n v="601519.35"/>
  </r>
  <r>
    <d v="2021-11-02T00:00:00"/>
    <n v="11"/>
    <x v="2"/>
    <s v="INV00000151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509729.49949999998"/>
    <n v="1"/>
    <n v="50"/>
    <n v="92229.850499999957"/>
    <x v="6"/>
    <n v="440"/>
    <n v="601959.35"/>
  </r>
  <r>
    <d v="2021-11-02T00:00:00"/>
    <n v="11"/>
    <x v="2"/>
    <s v="INV00000151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510034.49949999998"/>
    <n v="1"/>
    <n v="55"/>
    <n v="92284.850499999957"/>
    <x v="6"/>
    <n v="360"/>
    <n v="602319.35"/>
  </r>
  <r>
    <d v="2021-11-02T00:00:00"/>
    <n v="11"/>
    <x v="2"/>
    <s v="INV00000152"/>
    <s v="C00000003"/>
    <x v="2"/>
    <x v="66"/>
    <n v="7.5"/>
    <n v="220"/>
    <m/>
    <n v="1650"/>
    <n v="9.1999999999999993"/>
    <n v="0.22666666666666657"/>
    <n v="1.6999999999999993"/>
    <n v="373.99999999999983"/>
    <m/>
    <m/>
    <m/>
    <m/>
    <m/>
    <m/>
    <m/>
    <n v="1650"/>
    <n v="511684.49949999998"/>
    <n v="1"/>
    <n v="373.99999999999983"/>
    <n v="92658.850499999957"/>
    <x v="6"/>
    <n v="2023.9999999999998"/>
    <n v="604343.35"/>
  </r>
  <r>
    <d v="2021-11-02T00:00:00"/>
    <n v="11"/>
    <x v="2"/>
    <s v="INV00000152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511804.49949999998"/>
    <n v="2"/>
    <n v="40"/>
    <n v="92698.850499999957"/>
    <x v="6"/>
    <n v="160"/>
    <n v="604503.35"/>
  </r>
  <r>
    <d v="2021-11-03T00:00:00"/>
    <n v="11"/>
    <x v="2"/>
    <s v="INV00000153"/>
    <s v="C00000020"/>
    <x v="20"/>
    <x v="15"/>
    <n v="7.5"/>
    <n v="220"/>
    <m/>
    <n v="1650"/>
    <n v="9.1999999999999993"/>
    <n v="0.22666666666666657"/>
    <n v="1.6999999999999993"/>
    <n v="373.99999999999983"/>
    <m/>
    <m/>
    <m/>
    <m/>
    <m/>
    <m/>
    <m/>
    <n v="3300"/>
    <n v="515104.49949999998"/>
    <n v="2"/>
    <n v="747.99999999999966"/>
    <n v="93446.850499999957"/>
    <x v="6"/>
    <n v="4047.9999999999995"/>
    <n v="608551.35"/>
  </r>
  <r>
    <d v="2021-11-03T00:00:00"/>
    <n v="11"/>
    <x v="2"/>
    <s v="INV00000153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5247"/>
    <n v="520351.49949999998"/>
    <n v="3"/>
    <n v="824.99999999999955"/>
    <n v="94271.850499999957"/>
    <x v="6"/>
    <n v="6072"/>
    <n v="614623.35"/>
  </r>
  <r>
    <d v="2021-11-03T00:00:00"/>
    <n v="11"/>
    <x v="2"/>
    <s v="INV00000153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4218"/>
    <n v="524569.49949999992"/>
    <n v="15"/>
    <n v="887.99999999999977"/>
    <n v="95159.850499999957"/>
    <x v="6"/>
    <n v="5106"/>
    <n v="619729.34999999986"/>
  </r>
  <r>
    <d v="2021-11-03T00:00:00"/>
    <n v="11"/>
    <x v="2"/>
    <s v="INV00000153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24719.49949999992"/>
    <n v="5"/>
    <n v="162.5"/>
    <n v="95322.350499999957"/>
    <x v="6"/>
    <n v="312.5"/>
    <n v="620041.84999999986"/>
  </r>
  <r>
    <d v="2021-11-03T00:00:00"/>
    <n v="11"/>
    <x v="2"/>
    <s v="INV00000153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527311.49949999992"/>
    <n v="9"/>
    <n v="566.99999999999977"/>
    <n v="95889.350499999957"/>
    <x v="6"/>
    <n v="3159"/>
    <n v="623200.84999999986"/>
  </r>
  <r>
    <d v="2021-11-03T00:00:00"/>
    <n v="11"/>
    <x v="2"/>
    <s v="INV00000153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527551.49949999992"/>
    <n v="4"/>
    <n v="80"/>
    <n v="95969.350499999957"/>
    <x v="6"/>
    <n v="320"/>
    <n v="623520.84999999986"/>
  </r>
  <r>
    <d v="2021-11-03T00:00:00"/>
    <n v="11"/>
    <x v="2"/>
    <s v="INV00000154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527701.49949999992"/>
    <n v="5"/>
    <n v="125.00000000000003"/>
    <n v="96094.350499999957"/>
    <x v="6"/>
    <n v="275"/>
    <n v="623795.84999999986"/>
  </r>
  <r>
    <d v="2021-11-03T00:00:00"/>
    <n v="11"/>
    <x v="2"/>
    <s v="INV00000154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527941.49949999992"/>
    <n v="4"/>
    <n v="80"/>
    <n v="96174.350499999957"/>
    <x v="6"/>
    <n v="320"/>
    <n v="624115.84999999986"/>
  </r>
  <r>
    <d v="2021-11-03T00:00:00"/>
    <n v="11"/>
    <x v="2"/>
    <s v="INV00000154"/>
    <s v="C00000010"/>
    <x v="9"/>
    <x v="36"/>
    <n v="39"/>
    <n v="10"/>
    <m/>
    <n v="390"/>
    <n v="44"/>
    <n v="0.12820512820512819"/>
    <n v="5"/>
    <n v="50"/>
    <m/>
    <m/>
    <m/>
    <m/>
    <m/>
    <m/>
    <m/>
    <n v="1170"/>
    <n v="529111.49949999992"/>
    <n v="3"/>
    <n v="150"/>
    <n v="96324.350499999957"/>
    <x v="6"/>
    <n v="1320"/>
    <n v="625435.84999999986"/>
  </r>
  <r>
    <d v="2021-11-03T00:00:00"/>
    <n v="11"/>
    <x v="2"/>
    <s v="INV00000154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529279.49949999992"/>
    <n v="4"/>
    <n v="52"/>
    <n v="96376.350499999957"/>
    <x v="6"/>
    <n v="220"/>
    <n v="625655.84999999986"/>
  </r>
  <r>
    <d v="2021-11-06T00:00:00"/>
    <n v="11"/>
    <x v="2"/>
    <s v="INV00000155"/>
    <s v="C00000020"/>
    <x v="20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3520"/>
    <n v="532799.49949999992"/>
    <n v="2"/>
    <n v="527.99999999999966"/>
    <n v="96904.350499999957"/>
    <x v="6"/>
    <n v="4047.9999999999995"/>
    <n v="629703.84999999986"/>
  </r>
  <r>
    <d v="2021-11-06T00:00:00"/>
    <n v="11"/>
    <x v="2"/>
    <s v="INV00000155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3498"/>
    <n v="536297.49949999992"/>
    <n v="2"/>
    <n v="549.99999999999966"/>
    <n v="97454.350499999957"/>
    <x v="6"/>
    <n v="4047.9999999999995"/>
    <n v="633751.84999999986"/>
  </r>
  <r>
    <d v="2021-11-06T00:00:00"/>
    <n v="11"/>
    <x v="2"/>
    <s v="INV00000155"/>
    <s v="C00000020"/>
    <x v="20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538112.49949999992"/>
    <n v="1"/>
    <n v="208.99999999999983"/>
    <n v="97663.350499999957"/>
    <x v="6"/>
    <n v="2023.9999999999998"/>
    <n v="635775.84999999986"/>
  </r>
  <r>
    <d v="2021-11-06T00:00:00"/>
    <n v="11"/>
    <x v="2"/>
    <s v="INV00000155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1124.8"/>
    <n v="539237.29949999996"/>
    <n v="4"/>
    <n v="236.79999999999995"/>
    <n v="97900.15049999996"/>
    <x v="6"/>
    <n v="1361.6"/>
    <n v="637137.44999999995"/>
  </r>
  <r>
    <d v="2021-11-06T00:00:00"/>
    <n v="11"/>
    <x v="2"/>
    <s v="INV00000155"/>
    <s v="C00000020"/>
    <x v="20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540.8999999999996"/>
    <n v="542778.19949999999"/>
    <n v="11"/>
    <n v="203.5"/>
    <n v="98103.65049999996"/>
    <x v="6"/>
    <n v="3744.3999999999996"/>
    <n v="640881.85"/>
  </r>
  <r>
    <d v="2021-11-06T00:00:00"/>
    <n v="11"/>
    <x v="2"/>
    <s v="INV00000155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42928.19949999999"/>
    <n v="5"/>
    <n v="162.5"/>
    <n v="98266.15049999996"/>
    <x v="6"/>
    <n v="312.5"/>
    <n v="641194.35"/>
  </r>
  <r>
    <d v="2021-11-06T00:00:00"/>
    <n v="11"/>
    <x v="2"/>
    <s v="INV00000155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016"/>
    <n v="544944.19949999999"/>
    <n v="7"/>
    <n v="440.99999999999983"/>
    <n v="98707.15049999996"/>
    <x v="6"/>
    <n v="2457"/>
    <n v="643651.35"/>
  </r>
  <r>
    <d v="2021-11-06T00:00:00"/>
    <n v="11"/>
    <x v="2"/>
    <s v="INV00000155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545004.19949999999"/>
    <n v="1"/>
    <n v="20"/>
    <n v="98727.15049999996"/>
    <x v="6"/>
    <n v="80"/>
    <n v="643731.35"/>
  </r>
  <r>
    <d v="2021-11-06T00:00:00"/>
    <n v="11"/>
    <x v="2"/>
    <s v="INV00000155"/>
    <s v="C00000020"/>
    <x v="20"/>
    <x v="63"/>
    <n v="13"/>
    <n v="5"/>
    <m/>
    <n v="65"/>
    <n v="16"/>
    <n v="0.23076923076923078"/>
    <n v="3"/>
    <n v="15"/>
    <m/>
    <m/>
    <m/>
    <m/>
    <m/>
    <m/>
    <m/>
    <n v="195"/>
    <n v="545199.19949999999"/>
    <n v="3"/>
    <n v="45"/>
    <n v="98772.15049999996"/>
    <x v="6"/>
    <n v="240"/>
    <n v="643971.35"/>
  </r>
  <r>
    <d v="2021-11-06T00:00:00"/>
    <n v="11"/>
    <x v="2"/>
    <s v="INV0000015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545899.19949999999"/>
    <n v="1"/>
    <n v="300"/>
    <n v="99072.15049999996"/>
    <x v="6"/>
    <n v="1000"/>
    <n v="644971.35"/>
  </r>
  <r>
    <d v="2021-11-08T00:00:00"/>
    <n v="11"/>
    <x v="2"/>
    <s v="INV00000156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556789.19949999999"/>
    <n v="6"/>
    <n v="1253.9999999999991"/>
    <n v="100326.15049999996"/>
    <x v="6"/>
    <n v="12144"/>
    <n v="657115.35"/>
  </r>
  <r>
    <d v="2021-11-08T00:00:00"/>
    <n v="11"/>
    <x v="2"/>
    <s v="INV00000156"/>
    <s v="C00000010"/>
    <x v="9"/>
    <x v="65"/>
    <n v="8.6999999999999993"/>
    <n v="37"/>
    <m/>
    <n v="321.89999999999998"/>
    <n v="9.5"/>
    <n v="9.1954022988505843E-2"/>
    <n v="0.80000000000000071"/>
    <n v="29.600000000000026"/>
    <m/>
    <m/>
    <m/>
    <m/>
    <m/>
    <m/>
    <m/>
    <n v="1931.3999999999999"/>
    <n v="558720.59950000001"/>
    <n v="6"/>
    <n v="177.60000000000016"/>
    <n v="100503.75049999997"/>
    <x v="6"/>
    <n v="2109"/>
    <n v="659224.35"/>
  </r>
  <r>
    <d v="2021-11-09T00:00:00"/>
    <n v="11"/>
    <x v="2"/>
    <s v="INV00000157"/>
    <s v="CA1"/>
    <x v="21"/>
    <x v="78"/>
    <n v="0"/>
    <n v="20"/>
    <m/>
    <n v="0"/>
    <n v="12"/>
    <e v="#DIV/0!"/>
    <n v="12"/>
    <n v="240"/>
    <m/>
    <m/>
    <m/>
    <m/>
    <m/>
    <m/>
    <m/>
    <n v="0"/>
    <n v="558720.59950000001"/>
    <n v="1"/>
    <n v="240"/>
    <n v="100743.75049999997"/>
    <x v="6"/>
    <n v="240"/>
    <n v="659464.35"/>
  </r>
  <r>
    <d v="2021-11-10T00:00:00"/>
    <n v="11"/>
    <x v="2"/>
    <s v="INV00000158"/>
    <s v="C00000021"/>
    <x v="22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60480.59950000001"/>
    <n v="1"/>
    <n v="263.99999999999983"/>
    <n v="101007.75049999997"/>
    <x v="6"/>
    <n v="2023.9999999999998"/>
    <n v="661488.35"/>
  </r>
  <r>
    <d v="2021-11-11T00:00:00"/>
    <n v="11"/>
    <x v="2"/>
    <s v="INV00000159"/>
    <s v="C00000020"/>
    <x v="20"/>
    <x v="51"/>
    <n v="8.25"/>
    <n v="220"/>
    <m/>
    <n v="1815"/>
    <n v="9.4"/>
    <n v="0.13939393939393943"/>
    <n v="1.1500000000000004"/>
    <n v="253.00000000000009"/>
    <m/>
    <m/>
    <m/>
    <m/>
    <m/>
    <m/>
    <m/>
    <n v="1815"/>
    <n v="562295.59950000001"/>
    <n v="1"/>
    <n v="253.00000000000009"/>
    <n v="101260.75049999997"/>
    <x v="6"/>
    <n v="2068"/>
    <n v="663556.35"/>
  </r>
  <r>
    <d v="2021-11-11T00:00:00"/>
    <n v="11"/>
    <x v="2"/>
    <s v="INV00000159"/>
    <s v="C00000020"/>
    <x v="20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17225.999999999996"/>
    <n v="579521.59950000001"/>
    <n v="9"/>
    <n v="1386.000000000002"/>
    <n v="102646.75049999997"/>
    <x v="6"/>
    <n v="18612"/>
    <n v="682168.35"/>
  </r>
  <r>
    <d v="2021-11-11T00:00:00"/>
    <n v="11"/>
    <x v="2"/>
    <s v="INV00000159"/>
    <s v="C00000020"/>
    <x v="20"/>
    <x v="65"/>
    <n v="8.6999999999999993"/>
    <n v="37"/>
    <m/>
    <n v="321.89999999999998"/>
    <n v="9.6"/>
    <n v="0.10344827586206902"/>
    <n v="0.90000000000000036"/>
    <n v="33.300000000000011"/>
    <m/>
    <m/>
    <m/>
    <m/>
    <m/>
    <m/>
    <m/>
    <n v="4828.5"/>
    <n v="584350.09950000001"/>
    <n v="15"/>
    <n v="499.50000000000017"/>
    <n v="103146.25049999997"/>
    <x v="6"/>
    <n v="5328"/>
    <n v="687496.35"/>
  </r>
  <r>
    <d v="2021-11-11T00:00:00"/>
    <n v="11"/>
    <x v="2"/>
    <s v="INV0000015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4032"/>
    <n v="588382.09950000001"/>
    <n v="14"/>
    <n v="881.99999999999966"/>
    <n v="104028.25049999997"/>
    <x v="6"/>
    <n v="4914"/>
    <n v="692410.35"/>
  </r>
  <r>
    <d v="2021-11-11T00:00:00"/>
    <n v="11"/>
    <x v="2"/>
    <s v="INV00000159"/>
    <s v="C00000020"/>
    <x v="20"/>
    <x v="12"/>
    <n v="1.2"/>
    <n v="25"/>
    <m/>
    <n v="30"/>
    <n v="2.5"/>
    <n v="1.0833333333333335"/>
    <n v="1.3"/>
    <n v="32.5"/>
    <m/>
    <m/>
    <m/>
    <m/>
    <m/>
    <m/>
    <m/>
    <n v="120"/>
    <n v="588502.09950000001"/>
    <n v="4"/>
    <n v="130"/>
    <n v="104158.25049999997"/>
    <x v="6"/>
    <n v="250"/>
    <n v="692660.35"/>
  </r>
  <r>
    <d v="2021-11-11T00:00:00"/>
    <n v="11"/>
    <x v="2"/>
    <s v="INV00000159"/>
    <s v="C00000020"/>
    <x v="20"/>
    <x v="76"/>
    <n v="28"/>
    <n v="25"/>
    <m/>
    <n v="700"/>
    <n v="40"/>
    <n v="0.42857142857142855"/>
    <n v="12"/>
    <n v="300"/>
    <m/>
    <m/>
    <m/>
    <m/>
    <m/>
    <m/>
    <m/>
    <n v="1400"/>
    <n v="589902.09950000001"/>
    <n v="2"/>
    <n v="600"/>
    <n v="104758.25049999997"/>
    <x v="6"/>
    <n v="2000"/>
    <n v="694660.35"/>
  </r>
  <r>
    <d v="2021-11-11T00:00:00"/>
    <n v="11"/>
    <x v="2"/>
    <s v="INV00000160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590064.59950000001"/>
    <n v="5"/>
    <n v="150"/>
    <n v="104908.25049999997"/>
    <x v="6"/>
    <n v="312.5"/>
    <n v="694972.85"/>
  </r>
  <r>
    <d v="2021-11-13T00:00:00"/>
    <n v="11"/>
    <x v="2"/>
    <s v="INV00000161"/>
    <s v="C00000020"/>
    <x v="12"/>
    <x v="15"/>
    <n v="8"/>
    <n v="220"/>
    <m/>
    <n v="1760"/>
    <n v="9.5"/>
    <n v="0.1875"/>
    <n v="1.5"/>
    <n v="330"/>
    <m/>
    <m/>
    <m/>
    <m/>
    <m/>
    <m/>
    <m/>
    <n v="1760"/>
    <n v="591824.59950000001"/>
    <n v="1"/>
    <n v="330"/>
    <n v="105238.25049999997"/>
    <x v="6"/>
    <n v="2090"/>
    <n v="697062.85"/>
  </r>
  <r>
    <d v="2021-11-13T00:00:00"/>
    <n v="11"/>
    <x v="2"/>
    <s v="INV00000161"/>
    <s v="C00000020"/>
    <x v="12"/>
    <x v="72"/>
    <n v="40"/>
    <n v="1"/>
    <m/>
    <n v="40"/>
    <n v="60"/>
    <n v="0.5"/>
    <n v="20"/>
    <n v="20"/>
    <m/>
    <m/>
    <m/>
    <m/>
    <m/>
    <m/>
    <m/>
    <n v="80"/>
    <n v="591904.59950000001"/>
    <n v="2"/>
    <n v="40"/>
    <n v="105278.25049999997"/>
    <x v="6"/>
    <n v="120"/>
    <n v="697182.85"/>
  </r>
  <r>
    <d v="2021-11-13T00:00:00"/>
    <n v="11"/>
    <x v="2"/>
    <s v="INV00000161"/>
    <s v="C00000020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592396.59950000001"/>
    <n v="2"/>
    <n v="47.999999999999972"/>
    <n v="105326.25049999997"/>
    <x v="6"/>
    <n v="540"/>
    <n v="697722.85"/>
  </r>
  <r>
    <d v="2021-11-13T00:00:00"/>
    <n v="11"/>
    <x v="2"/>
    <s v="INV00000161"/>
    <s v="C00000020"/>
    <x v="12"/>
    <x v="32"/>
    <n v="22"/>
    <n v="5"/>
    <m/>
    <n v="110"/>
    <n v="32"/>
    <n v="0.45454545454545453"/>
    <n v="10"/>
    <n v="50"/>
    <m/>
    <m/>
    <m/>
    <m/>
    <m/>
    <m/>
    <m/>
    <n v="220"/>
    <n v="592616.59950000001"/>
    <n v="2"/>
    <n v="100"/>
    <n v="105426.25049999997"/>
    <x v="6"/>
    <n v="320"/>
    <n v="698042.85"/>
  </r>
  <r>
    <d v="2021-11-13T00:00:00"/>
    <n v="11"/>
    <x v="2"/>
    <s v="INV00000162"/>
    <s v="C00000019"/>
    <x v="1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3630"/>
    <n v="596246.59950000001"/>
    <n v="2"/>
    <n v="417.99999999999966"/>
    <n v="105844.25049999997"/>
    <x v="6"/>
    <n v="4047.9999999999995"/>
    <n v="702090.85"/>
  </r>
  <r>
    <d v="2021-11-13T00:00:00"/>
    <n v="11"/>
    <x v="2"/>
    <s v="INV00000162"/>
    <s v="C00000019"/>
    <x v="19"/>
    <x v="79"/>
    <n v="4.7"/>
    <n v="54"/>
    <m/>
    <n v="253.8"/>
    <n v="9.1999999999999993"/>
    <n v="0.95744680851063813"/>
    <n v="4.4999999999999991"/>
    <n v="242.99999999999994"/>
    <m/>
    <m/>
    <m/>
    <m/>
    <m/>
    <m/>
    <m/>
    <n v="507.6"/>
    <n v="596754.19949999999"/>
    <n v="2"/>
    <n v="485.99999999999989"/>
    <n v="106330.25049999997"/>
    <x v="6"/>
    <n v="993.59999999999991"/>
    <n v="703084.45"/>
  </r>
  <r>
    <d v="2021-11-13T00:00:00"/>
    <n v="11"/>
    <x v="2"/>
    <s v="INV00000162"/>
    <s v="C00000019"/>
    <x v="19"/>
    <x v="12"/>
    <n v="1.3"/>
    <n v="25"/>
    <m/>
    <n v="32.5"/>
    <n v="2.5"/>
    <n v="0.92307692307692302"/>
    <n v="1.2"/>
    <n v="30"/>
    <m/>
    <m/>
    <m/>
    <m/>
    <m/>
    <m/>
    <m/>
    <n v="65"/>
    <n v="596819.19949999999"/>
    <n v="2"/>
    <n v="60"/>
    <n v="106390.25049999997"/>
    <x v="6"/>
    <n v="125"/>
    <n v="703209.45"/>
  </r>
  <r>
    <d v="2021-11-13T00:00:00"/>
    <n v="11"/>
    <x v="2"/>
    <s v="INV00000162"/>
    <s v="C00000019"/>
    <x v="19"/>
    <x v="4"/>
    <n v="16.5"/>
    <n v="5"/>
    <m/>
    <n v="82.5"/>
    <n v="20"/>
    <n v="0.21212121212121213"/>
    <n v="3.5"/>
    <n v="17.5"/>
    <m/>
    <m/>
    <m/>
    <m/>
    <m/>
    <m/>
    <m/>
    <n v="165"/>
    <n v="596984.19949999999"/>
    <n v="2"/>
    <n v="35"/>
    <n v="106425.25049999997"/>
    <x v="6"/>
    <n v="200"/>
    <n v="703409.45"/>
  </r>
  <r>
    <d v="2021-11-23T00:00:00"/>
    <n v="11"/>
    <x v="2"/>
    <s v="INV00000163"/>
    <s v="C00000003"/>
    <x v="2"/>
    <x v="66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98744.19949999999"/>
    <n v="1"/>
    <n v="263.99999999999983"/>
    <n v="106689.25049999997"/>
    <x v="6"/>
    <n v="2023.9999999999998"/>
    <n v="705433.45"/>
  </r>
  <r>
    <d v="2021-11-23T00:00:00"/>
    <n v="11"/>
    <x v="2"/>
    <s v="INV00000163"/>
    <s v="C00000003"/>
    <x v="2"/>
    <x v="63"/>
    <n v="13"/>
    <n v="5"/>
    <m/>
    <n v="65"/>
    <n v="17"/>
    <n v="0.30769230769230771"/>
    <n v="4"/>
    <n v="20"/>
    <m/>
    <m/>
    <m/>
    <m/>
    <m/>
    <m/>
    <m/>
    <n v="130"/>
    <n v="598874.19949999999"/>
    <n v="2"/>
    <n v="40"/>
    <n v="106729.25049999997"/>
    <x v="6"/>
    <n v="170"/>
    <n v="705603.45"/>
  </r>
  <r>
    <d v="2021-11-23T00:00:00"/>
    <n v="11"/>
    <x v="2"/>
    <s v="INV00000163"/>
    <s v="C00000003"/>
    <x v="2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97.5"/>
    <n v="598971.69949999999"/>
    <n v="3"/>
    <n v="74.999999999999972"/>
    <n v="106804.25049999997"/>
    <x v="6"/>
    <n v="172.49999999999997"/>
    <n v="705775.95"/>
  </r>
  <r>
    <d v="2021-11-26T00:00:00"/>
    <n v="11"/>
    <x v="2"/>
    <s v="INV00000164"/>
    <s v="C00000019"/>
    <x v="1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00885.69949999999"/>
    <n v="1"/>
    <n v="110"/>
    <n v="106914.25049999997"/>
    <x v="6"/>
    <n v="2023.9999999999998"/>
    <n v="707799.95"/>
  </r>
  <r>
    <d v="2021-11-26T00:00:00"/>
    <n v="11"/>
    <x v="2"/>
    <s v="INV00000164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601015.69949999999"/>
    <n v="4"/>
    <n v="120"/>
    <n v="107034.25049999997"/>
    <x v="6"/>
    <n v="250"/>
    <n v="708049.95"/>
  </r>
  <r>
    <d v="2021-11-26T00:00:00"/>
    <n v="11"/>
    <x v="2"/>
    <s v="INV00000164"/>
    <s v="C00000019"/>
    <x v="19"/>
    <x v="4"/>
    <n v="16.5"/>
    <n v="5"/>
    <m/>
    <n v="82.5"/>
    <n v="20"/>
    <n v="0.21212121212121213"/>
    <n v="3.5"/>
    <n v="17.5"/>
    <m/>
    <m/>
    <m/>
    <m/>
    <m/>
    <m/>
    <m/>
    <n v="82.5"/>
    <n v="601098.19949999999"/>
    <n v="1"/>
    <n v="17.5"/>
    <n v="107051.75049999997"/>
    <x v="6"/>
    <n v="100"/>
    <n v="708149.95"/>
  </r>
  <r>
    <d v="2021-11-26T00:00:00"/>
    <n v="11"/>
    <x v="2"/>
    <s v="INV00000165"/>
    <s v="C00000019"/>
    <x v="1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2002"/>
    <n v="603100.19949999999"/>
    <n v="1"/>
    <n v="21.999999999999922"/>
    <n v="107073.75049999997"/>
    <x v="6"/>
    <n v="2024"/>
    <n v="710173.95"/>
  </r>
  <r>
    <d v="2021-11-29T00:00:00"/>
    <n v="11"/>
    <x v="2"/>
    <s v="INV00000166"/>
    <s v="C00000008"/>
    <x v="14"/>
    <x v="15"/>
    <n v="8"/>
    <n v="220"/>
    <m/>
    <n v="1760"/>
    <n v="9.5"/>
    <n v="0.1875"/>
    <n v="1.5"/>
    <n v="330"/>
    <m/>
    <m/>
    <m/>
    <m/>
    <m/>
    <m/>
    <m/>
    <n v="1760"/>
    <n v="604860.19949999999"/>
    <n v="1"/>
    <n v="330"/>
    <n v="107403.75049999997"/>
    <x v="6"/>
    <n v="2090"/>
    <n v="712263.95"/>
  </r>
  <r>
    <d v="2021-11-29T00:00:00"/>
    <n v="11"/>
    <x v="2"/>
    <s v="INV00000166"/>
    <s v="C00000008"/>
    <x v="14"/>
    <x v="65"/>
    <n v="4.7"/>
    <n v="37"/>
    <m/>
    <n v="173.9"/>
    <n v="9.5"/>
    <n v="1.0212765957446808"/>
    <n v="4.8"/>
    <n v="177.6"/>
    <m/>
    <m/>
    <m/>
    <m/>
    <m/>
    <m/>
    <m/>
    <n v="521.70000000000005"/>
    <n v="605381.89949999994"/>
    <n v="3"/>
    <n v="532.79999999999995"/>
    <n v="107936.55049999997"/>
    <x v="6"/>
    <n v="1054.5"/>
    <n v="713318.45"/>
  </r>
  <r>
    <d v="2021-11-29T00:00:00"/>
    <n v="11"/>
    <x v="2"/>
    <s v="INV00000166"/>
    <s v="C00000008"/>
    <x v="14"/>
    <x v="65"/>
    <n v="9"/>
    <n v="37"/>
    <m/>
    <n v="333"/>
    <n v="9.5"/>
    <n v="5.5555555555555552E-2"/>
    <n v="0.5"/>
    <n v="18.5"/>
    <m/>
    <m/>
    <m/>
    <m/>
    <m/>
    <m/>
    <m/>
    <n v="333"/>
    <n v="605714.89949999994"/>
    <n v="1"/>
    <n v="18.5"/>
    <n v="107955.05049999997"/>
    <x v="6"/>
    <n v="351.5"/>
    <n v="713669.95"/>
  </r>
  <r>
    <d v="2021-12-07T00:00:00"/>
    <n v="12"/>
    <x v="2"/>
    <s v="INV00000167"/>
    <s v="C00000020"/>
    <x v="20"/>
    <x v="15"/>
    <n v="8"/>
    <n v="220"/>
    <m/>
    <n v="1760"/>
    <n v="9.3000000000000007"/>
    <n v="0.16250000000000009"/>
    <n v="1.3000000000000007"/>
    <n v="286.00000000000017"/>
    <m/>
    <m/>
    <m/>
    <m/>
    <m/>
    <m/>
    <m/>
    <n v="5280"/>
    <n v="610994.89949999994"/>
    <n v="3"/>
    <n v="858.00000000000045"/>
    <n v="108813.05049999997"/>
    <x v="0"/>
    <n v="6138"/>
    <n v="719807.95"/>
  </r>
  <r>
    <d v="2021-12-07T00:00:00"/>
    <n v="12"/>
    <x v="2"/>
    <s v="INV00000167"/>
    <s v="C00000020"/>
    <x v="20"/>
    <x v="65"/>
    <n v="9"/>
    <n v="37"/>
    <m/>
    <n v="333"/>
    <n v="9.8000000000000007"/>
    <n v="8.8888888888888962E-2"/>
    <n v="0.80000000000000071"/>
    <n v="29.600000000000026"/>
    <m/>
    <m/>
    <m/>
    <m/>
    <m/>
    <m/>
    <m/>
    <n v="2997"/>
    <n v="613991.89949999994"/>
    <n v="9"/>
    <n v="266.40000000000026"/>
    <n v="109079.45049999996"/>
    <x v="0"/>
    <n v="3263.4"/>
    <n v="723071.34999999986"/>
  </r>
  <r>
    <d v="2021-12-07T00:00:00"/>
    <n v="12"/>
    <x v="2"/>
    <s v="INV00000167"/>
    <s v="C00000020"/>
    <x v="20"/>
    <x v="70"/>
    <n v="5.33"/>
    <n v="45"/>
    <m/>
    <n v="239.85"/>
    <n v="9"/>
    <n v="0.68855534709193245"/>
    <n v="3.67"/>
    <n v="165.15"/>
    <m/>
    <m/>
    <m/>
    <m/>
    <m/>
    <m/>
    <m/>
    <n v="479.7"/>
    <n v="614471.59949999989"/>
    <n v="2"/>
    <n v="330.3"/>
    <n v="109409.75049999997"/>
    <x v="0"/>
    <n v="810"/>
    <n v="723881.34999999986"/>
  </r>
  <r>
    <d v="2021-12-07T00:00:00"/>
    <n v="12"/>
    <x v="2"/>
    <s v="INV00000167"/>
    <s v="C00000020"/>
    <x v="20"/>
    <x v="70"/>
    <n v="6.4"/>
    <n v="45"/>
    <m/>
    <n v="288"/>
    <n v="9"/>
    <n v="0.40624999999999994"/>
    <n v="2.5999999999999996"/>
    <n v="116.99999999999999"/>
    <m/>
    <m/>
    <m/>
    <m/>
    <m/>
    <m/>
    <m/>
    <n v="1152"/>
    <n v="615623.59949999989"/>
    <n v="4"/>
    <n v="467.99999999999994"/>
    <n v="109877.75049999997"/>
    <x v="0"/>
    <n v="1620"/>
    <n v="725501.34999999986"/>
  </r>
  <r>
    <d v="2021-12-07T00:00:00"/>
    <n v="12"/>
    <x v="2"/>
    <s v="INV00000167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15721.09949999989"/>
    <n v="3"/>
    <n v="90"/>
    <n v="109967.75049999997"/>
    <x v="0"/>
    <n v="187.5"/>
    <n v="725688.84999999986"/>
  </r>
  <r>
    <d v="2021-12-07T00:00:00"/>
    <n v="12"/>
    <x v="2"/>
    <s v="INV00000167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15851.09949999989"/>
    <n v="2"/>
    <n v="40"/>
    <n v="110007.75049999997"/>
    <x v="0"/>
    <n v="170"/>
    <n v="725858.84999999986"/>
  </r>
  <r>
    <d v="2021-12-10T00:00:00"/>
    <n v="12"/>
    <x v="2"/>
    <s v="INV00000168"/>
    <s v="C00000013"/>
    <x v="12"/>
    <x v="15"/>
    <n v="8"/>
    <n v="220"/>
    <m/>
    <n v="1760"/>
    <n v="9.6"/>
    <n v="0.19999999999999996"/>
    <n v="1.5999999999999996"/>
    <n v="351.99999999999994"/>
    <m/>
    <m/>
    <m/>
    <m/>
    <m/>
    <m/>
    <m/>
    <n v="1760"/>
    <n v="617611.09949999989"/>
    <n v="1"/>
    <n v="351.99999999999994"/>
    <n v="110359.75049999997"/>
    <x v="0"/>
    <n v="2112"/>
    <n v="727970.84999999986"/>
  </r>
  <r>
    <d v="2021-12-10T00:00:00"/>
    <n v="12"/>
    <x v="2"/>
    <s v="INV00000168"/>
    <s v="C00000013"/>
    <x v="12"/>
    <x v="72"/>
    <n v="40"/>
    <n v="1"/>
    <m/>
    <n v="40"/>
    <n v="60"/>
    <n v="0.5"/>
    <n v="20"/>
    <n v="20"/>
    <m/>
    <m/>
    <m/>
    <m/>
    <m/>
    <m/>
    <m/>
    <n v="40"/>
    <n v="617651.09949999989"/>
    <n v="1"/>
    <n v="20"/>
    <n v="110379.75049999997"/>
    <x v="0"/>
    <n v="60"/>
    <n v="728030.84999999986"/>
  </r>
  <r>
    <d v="2021-12-10T00:00:00"/>
    <n v="12"/>
    <x v="2"/>
    <s v="INV00000168"/>
    <s v="C00000013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246"/>
    <n v="617897.09949999989"/>
    <n v="1"/>
    <n v="23.999999999999986"/>
    <n v="110403.75049999997"/>
    <x v="0"/>
    <n v="270"/>
    <n v="728300.84999999986"/>
  </r>
  <r>
    <d v="2021-12-10T00:00:00"/>
    <n v="12"/>
    <x v="2"/>
    <s v="INV00000168"/>
    <s v="C00000013"/>
    <x v="12"/>
    <x v="32"/>
    <n v="24"/>
    <n v="5"/>
    <m/>
    <n v="120"/>
    <n v="32"/>
    <n v="0.33333333333333331"/>
    <n v="8"/>
    <n v="40"/>
    <m/>
    <m/>
    <m/>
    <m/>
    <m/>
    <m/>
    <m/>
    <n v="240"/>
    <n v="618137.09949999989"/>
    <n v="2"/>
    <n v="80"/>
    <n v="110483.75049999997"/>
    <x v="0"/>
    <n v="320"/>
    <n v="728620.84999999986"/>
  </r>
  <r>
    <d v="2021-12-10T00:00:00"/>
    <n v="12"/>
    <x v="2"/>
    <s v="INV00000168"/>
    <s v="C00000013"/>
    <x v="12"/>
    <x v="46"/>
    <n v="305"/>
    <n v="1"/>
    <m/>
    <n v="305"/>
    <n v="390"/>
    <n v="0.27868852459016391"/>
    <n v="85"/>
    <n v="85"/>
    <m/>
    <m/>
    <m/>
    <m/>
    <m/>
    <m/>
    <m/>
    <n v="305"/>
    <n v="618442.09949999989"/>
    <n v="1"/>
    <n v="85"/>
    <n v="110568.75049999997"/>
    <x v="0"/>
    <n v="390"/>
    <n v="729010.84999999986"/>
  </r>
  <r>
    <d v="2021-12-10T00:00:00"/>
    <n v="12"/>
    <x v="2"/>
    <s v="INV00000168"/>
    <s v="C00000013"/>
    <x v="12"/>
    <x v="63"/>
    <n v="13"/>
    <n v="5"/>
    <m/>
    <n v="65"/>
    <n v="17"/>
    <n v="0.30769230769230771"/>
    <n v="4"/>
    <n v="20"/>
    <m/>
    <m/>
    <m/>
    <m/>
    <m/>
    <m/>
    <m/>
    <n v="130"/>
    <n v="618572.09949999989"/>
    <n v="2"/>
    <n v="40"/>
    <n v="110608.75049999997"/>
    <x v="0"/>
    <n v="170"/>
    <n v="729180.84999999986"/>
  </r>
  <r>
    <d v="2021-12-10T00:00:00"/>
    <n v="12"/>
    <x v="2"/>
    <s v="INV00000168"/>
    <s v="C00000013"/>
    <x v="12"/>
    <x v="80"/>
    <n v="32"/>
    <n v="1"/>
    <m/>
    <n v="32"/>
    <n v="45"/>
    <n v="0.40625"/>
    <n v="13"/>
    <n v="13"/>
    <m/>
    <m/>
    <m/>
    <m/>
    <m/>
    <m/>
    <m/>
    <n v="32"/>
    <n v="618604.09949999989"/>
    <n v="1"/>
    <n v="13"/>
    <n v="110621.75049999997"/>
    <x v="0"/>
    <n v="45"/>
    <n v="729225.84999999986"/>
  </r>
  <r>
    <d v="2021-12-10T00:00:00"/>
    <n v="12"/>
    <x v="2"/>
    <s v="INV00000168"/>
    <s v="C00000013"/>
    <x v="12"/>
    <x v="10"/>
    <n v="8"/>
    <n v="54"/>
    <m/>
    <n v="432"/>
    <n v="9.8000000000000007"/>
    <n v="0.22500000000000009"/>
    <n v="1.8000000000000007"/>
    <n v="97.200000000000045"/>
    <m/>
    <m/>
    <m/>
    <m/>
    <m/>
    <m/>
    <m/>
    <n v="432"/>
    <n v="619036.09949999989"/>
    <n v="1"/>
    <n v="97.200000000000045"/>
    <n v="110718.95049999996"/>
    <x v="0"/>
    <n v="529.20000000000005"/>
    <n v="729755.04999999981"/>
  </r>
  <r>
    <d v="2021-12-10T00:00:00"/>
    <n v="12"/>
    <x v="2"/>
    <s v="INV00000168"/>
    <s v="C00000013"/>
    <x v="12"/>
    <x v="16"/>
    <n v="7.3"/>
    <n v="54"/>
    <m/>
    <n v="394.2"/>
    <n v="9.8000000000000007"/>
    <n v="0.34246575342465768"/>
    <n v="2.5000000000000009"/>
    <n v="135.00000000000006"/>
    <m/>
    <m/>
    <m/>
    <m/>
    <m/>
    <m/>
    <m/>
    <n v="394.2"/>
    <n v="619430.29949999985"/>
    <n v="1"/>
    <n v="135.00000000000006"/>
    <n v="110853.95049999996"/>
    <x v="0"/>
    <n v="529.20000000000005"/>
    <n v="730284.24999999977"/>
  </r>
  <r>
    <d v="2021-12-10T00:00:00"/>
    <n v="12"/>
    <x v="2"/>
    <s v="INV00000168"/>
    <s v="C00000013"/>
    <x v="12"/>
    <x v="81"/>
    <n v="1.4"/>
    <n v="300"/>
    <m/>
    <n v="420"/>
    <n v="2.5"/>
    <n v="0.78571428571428581"/>
    <n v="1.1000000000000001"/>
    <n v="330"/>
    <m/>
    <m/>
    <m/>
    <m/>
    <m/>
    <m/>
    <m/>
    <n v="420"/>
    <n v="619850.29949999985"/>
    <n v="1"/>
    <n v="330"/>
    <n v="111183.95049999996"/>
    <x v="0"/>
    <n v="750"/>
    <n v="731034.24999999977"/>
  </r>
  <r>
    <d v="2021-12-10T00:00:00"/>
    <n v="12"/>
    <x v="2"/>
    <s v="INV00000169"/>
    <s v="C00000020"/>
    <x v="20"/>
    <x v="82"/>
    <n v="8.6999999999999993"/>
    <n v="225"/>
    <m/>
    <n v="1957.4999999999998"/>
    <n v="9.3000000000000007"/>
    <n v="6.8965517241379476E-2"/>
    <n v="0.60000000000000142"/>
    <n v="135.00000000000031"/>
    <m/>
    <m/>
    <m/>
    <m/>
    <m/>
    <m/>
    <m/>
    <n v="9787.4999999999982"/>
    <n v="629637.79949999985"/>
    <n v="5"/>
    <n v="675.00000000000159"/>
    <n v="111858.95049999996"/>
    <x v="0"/>
    <n v="10462.5"/>
    <n v="741496.74999999977"/>
  </r>
  <r>
    <d v="2021-12-10T00:00:00"/>
    <n v="12"/>
    <x v="2"/>
    <s v="INV00000169"/>
    <s v="C00000020"/>
    <x v="20"/>
    <x v="60"/>
    <n v="7.7"/>
    <n v="60"/>
    <m/>
    <n v="462"/>
    <n v="9.5"/>
    <n v="0.23376623376623373"/>
    <n v="1.7999999999999998"/>
    <n v="107.99999999999999"/>
    <m/>
    <m/>
    <m/>
    <m/>
    <m/>
    <m/>
    <m/>
    <n v="2772"/>
    <n v="632409.79949999985"/>
    <n v="6"/>
    <n v="647.99999999999989"/>
    <n v="112506.95049999996"/>
    <x v="0"/>
    <n v="3420"/>
    <n v="744916.74999999977"/>
  </r>
  <r>
    <d v="2021-12-10T00:00:00"/>
    <n v="12"/>
    <x v="2"/>
    <s v="INV00000169"/>
    <s v="C00000020"/>
    <x v="20"/>
    <x v="70"/>
    <n v="6.8"/>
    <n v="45"/>
    <m/>
    <n v="306"/>
    <n v="9"/>
    <n v="0.3235294117647059"/>
    <n v="2.2000000000000002"/>
    <n v="99.000000000000014"/>
    <m/>
    <m/>
    <m/>
    <m/>
    <m/>
    <m/>
    <m/>
    <n v="2142"/>
    <n v="634551.79949999985"/>
    <n v="7"/>
    <n v="693.00000000000011"/>
    <n v="113199.95049999996"/>
    <x v="0"/>
    <n v="2835"/>
    <n v="747751.74999999977"/>
  </r>
  <r>
    <d v="2021-12-10T00:00:00"/>
    <n v="12"/>
    <x v="2"/>
    <s v="INV0000016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634714.29949999985"/>
    <n v="5"/>
    <n v="150"/>
    <n v="113349.95049999996"/>
    <x v="0"/>
    <n v="312.5"/>
    <n v="748064.24999999977"/>
  </r>
  <r>
    <d v="2021-12-10T00:00:00"/>
    <n v="12"/>
    <x v="2"/>
    <s v="INV0000016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35414.29949999985"/>
    <n v="1"/>
    <n v="300"/>
    <n v="113649.95049999996"/>
    <x v="0"/>
    <n v="1000"/>
    <n v="749064.24999999977"/>
  </r>
  <r>
    <d v="2021-12-10T00:00:00"/>
    <n v="12"/>
    <x v="2"/>
    <s v="INV00000169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35544.29949999985"/>
    <n v="2"/>
    <n v="40"/>
    <n v="113689.95049999996"/>
    <x v="0"/>
    <n v="170"/>
    <n v="749234.24999999977"/>
  </r>
  <r>
    <d v="2021-12-10T00:00:00"/>
    <n v="12"/>
    <x v="2"/>
    <s v="INV00000169"/>
    <s v="C00000020"/>
    <x v="20"/>
    <x v="83"/>
    <n v="8.4700000000000006"/>
    <n v="51"/>
    <m/>
    <n v="432"/>
    <n v="9.5"/>
    <n v="0.12160566706021243"/>
    <n v="1.0299999999999994"/>
    <n v="52.5"/>
    <m/>
    <m/>
    <m/>
    <m/>
    <m/>
    <m/>
    <m/>
    <n v="432"/>
    <n v="635976.29949999985"/>
    <n v="1"/>
    <n v="52.5"/>
    <n v="113742.45049999996"/>
    <x v="0"/>
    <n v="484.5"/>
    <n v="749718.74999999977"/>
  </r>
  <r>
    <d v="2021-12-15T00:00:00"/>
    <n v="12"/>
    <x v="2"/>
    <s v="INV00000170"/>
    <s v="C00000010"/>
    <x v="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6006"/>
    <n v="641982.29949999985"/>
    <n v="3"/>
    <n v="65.999999999999773"/>
    <n v="113808.45049999996"/>
    <x v="0"/>
    <n v="6072"/>
    <n v="755790.74999999977"/>
  </r>
  <r>
    <d v="2021-12-15T00:00:00"/>
    <n v="12"/>
    <x v="2"/>
    <s v="INV0000017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5741.9999999999991"/>
    <n v="647724.29949999985"/>
    <n v="3"/>
    <n v="330"/>
    <n v="114138.45049999996"/>
    <x v="0"/>
    <n v="6071.9999999999991"/>
    <n v="761862.74999999977"/>
  </r>
  <r>
    <d v="2021-12-15T00:00:00"/>
    <n v="12"/>
    <x v="2"/>
    <s v="INV00000171"/>
    <s v="C00000004"/>
    <x v="3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49638.29949999985"/>
    <n v="1"/>
    <n v="110"/>
    <n v="114248.45049999996"/>
    <x v="0"/>
    <n v="2023.9999999999998"/>
    <n v="763886.74999999977"/>
  </r>
  <r>
    <d v="2021-12-15T00:00:00"/>
    <n v="12"/>
    <x v="2"/>
    <s v="INV00000171"/>
    <s v="C00000004"/>
    <x v="3"/>
    <x v="51"/>
    <n v="9"/>
    <n v="220"/>
    <m/>
    <n v="1980"/>
    <n v="9.1999999999999993"/>
    <n v="2.2222222222222143E-2"/>
    <n v="0.19999999999999929"/>
    <n v="43.999999999999844"/>
    <m/>
    <m/>
    <m/>
    <m/>
    <m/>
    <m/>
    <m/>
    <n v="7920"/>
    <n v="657558.29949999985"/>
    <n v="4"/>
    <n v="175.99999999999937"/>
    <n v="114424.45049999996"/>
    <x v="0"/>
    <n v="8095.9999999999991"/>
    <n v="771982.74999999977"/>
  </r>
  <r>
    <d v="2021-12-15T00:00:00"/>
    <n v="12"/>
    <x v="2"/>
    <s v="INV00000171"/>
    <s v="C00000004"/>
    <x v="3"/>
    <x v="84"/>
    <n v="9"/>
    <n v="220"/>
    <m/>
    <n v="1980"/>
    <n v="9.1999999999999993"/>
    <n v="2.2222222222222143E-2"/>
    <n v="0.19999999999999929"/>
    <n v="43.999999999999844"/>
    <m/>
    <m/>
    <m/>
    <m/>
    <m/>
    <m/>
    <m/>
    <n v="1980"/>
    <n v="659538.29949999985"/>
    <n v="1"/>
    <n v="43.999999999999844"/>
    <n v="114468.45049999996"/>
    <x v="0"/>
    <n v="2023.9999999999998"/>
    <n v="774006.74999999977"/>
  </r>
  <r>
    <d v="2021-12-15T00:00:00"/>
    <n v="12"/>
    <x v="2"/>
    <s v="INV00000171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659798.29949999985"/>
    <n v="4"/>
    <n v="80"/>
    <n v="114548.45049999996"/>
    <x v="0"/>
    <n v="340"/>
    <n v="774346.74999999977"/>
  </r>
  <r>
    <d v="2021-12-16T00:00:00"/>
    <n v="12"/>
    <x v="2"/>
    <s v="INV0000017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660143.29949999985"/>
    <n v="1"/>
    <n v="45"/>
    <n v="114593.45049999996"/>
    <x v="0"/>
    <n v="390"/>
    <n v="774736.74999999977"/>
  </r>
  <r>
    <d v="2021-12-20T00:00:00"/>
    <n v="12"/>
    <x v="2"/>
    <s v="INV00000173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6006"/>
    <n v="666149.29949999985"/>
    <n v="3"/>
    <n v="264.00000000000023"/>
    <n v="114857.45049999996"/>
    <x v="0"/>
    <n v="6270"/>
    <n v="781006.74999999977"/>
  </r>
  <r>
    <d v="2021-12-20T00:00:00"/>
    <n v="12"/>
    <x v="2"/>
    <s v="INV0000017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66849.29949999985"/>
    <n v="1"/>
    <n v="300"/>
    <n v="115157.45049999996"/>
    <x v="0"/>
    <n v="1000"/>
    <n v="782006.74999999977"/>
  </r>
  <r>
    <d v="2021-12-20T00:00:00"/>
    <n v="12"/>
    <x v="2"/>
    <s v="INV00000173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66946.79949999985"/>
    <n v="3"/>
    <n v="90"/>
    <n v="115247.45049999996"/>
    <x v="0"/>
    <n v="187.5"/>
    <n v="782194.24999999977"/>
  </r>
  <r>
    <d v="2021-12-21T00:00:00"/>
    <n v="12"/>
    <x v="2"/>
    <s v="INV00000174"/>
    <s v="C00000004"/>
    <x v="3"/>
    <x v="85"/>
    <n v="7.3"/>
    <n v="54"/>
    <m/>
    <n v="394.2"/>
    <n v="9.5"/>
    <n v="0.30136986301369867"/>
    <n v="2.2000000000000002"/>
    <n v="118.80000000000001"/>
    <m/>
    <m/>
    <m/>
    <m/>
    <m/>
    <m/>
    <m/>
    <n v="394.2"/>
    <n v="667340.9994999998"/>
    <n v="1"/>
    <n v="118.80000000000001"/>
    <n v="115366.25049999997"/>
    <x v="0"/>
    <n v="513"/>
    <n v="782707.24999999977"/>
  </r>
  <r>
    <d v="2021-12-21T00:00:00"/>
    <n v="12"/>
    <x v="2"/>
    <s v="INV00000174"/>
    <s v="C00000004"/>
    <x v="3"/>
    <x v="86"/>
    <n v="9.3000000000000007"/>
    <n v="64"/>
    <m/>
    <n v="595.20000000000005"/>
    <n v="9.8000000000000007"/>
    <n v="5.3763440860215048E-2"/>
    <n v="0.5"/>
    <n v="32"/>
    <m/>
    <m/>
    <m/>
    <m/>
    <m/>
    <m/>
    <m/>
    <n v="2380.8000000000002"/>
    <n v="669721.79949999985"/>
    <n v="4"/>
    <n v="128"/>
    <n v="115494.25049999997"/>
    <x v="0"/>
    <n v="2508.8000000000002"/>
    <n v="785216.04999999981"/>
  </r>
  <r>
    <d v="2021-12-22T00:00:00"/>
    <n v="12"/>
    <x v="2"/>
    <s v="INV00000175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2002"/>
    <n v="671723.79949999985"/>
    <n v="1"/>
    <n v="88.000000000000085"/>
    <n v="115582.25049999997"/>
    <x v="0"/>
    <n v="2090"/>
    <n v="787306.04999999981"/>
  </r>
  <r>
    <d v="2021-12-22T00:00:00"/>
    <n v="12"/>
    <x v="2"/>
    <s v="INV00000175"/>
    <s v="C00000020"/>
    <x v="20"/>
    <x v="15"/>
    <n v="9"/>
    <n v="220"/>
    <m/>
    <n v="1980"/>
    <n v="9.5"/>
    <n v="5.5555555555555552E-2"/>
    <n v="0.5"/>
    <n v="110"/>
    <m/>
    <m/>
    <m/>
    <m/>
    <m/>
    <m/>
    <m/>
    <n v="3960"/>
    <n v="675683.79949999985"/>
    <n v="2"/>
    <n v="220"/>
    <n v="115802.25049999997"/>
    <x v="0"/>
    <n v="4180"/>
    <n v="791486.04999999981"/>
  </r>
  <r>
    <d v="2021-12-22T00:00:00"/>
    <n v="12"/>
    <x v="2"/>
    <s v="INV0000017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76383.79949999985"/>
    <n v="1"/>
    <n v="300"/>
    <n v="116102.25049999997"/>
    <x v="0"/>
    <n v="1000"/>
    <n v="792486.04999999981"/>
  </r>
  <r>
    <d v="2021-12-22T00:00:00"/>
    <n v="12"/>
    <x v="2"/>
    <s v="INV0000017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76481.29949999985"/>
    <n v="3"/>
    <n v="90"/>
    <n v="116192.25049999997"/>
    <x v="0"/>
    <n v="187.5"/>
    <n v="792673.54999999981"/>
  </r>
  <r>
    <d v="2021-12-22T00:00:00"/>
    <n v="12"/>
    <x v="2"/>
    <s v="INV00000175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2900.8"/>
    <n v="679382.09949999989"/>
    <n v="8"/>
    <n v="207.19999999999979"/>
    <n v="116399.45049999996"/>
    <x v="0"/>
    <n v="3108"/>
    <n v="795781.54999999981"/>
  </r>
  <r>
    <d v="2021-12-24T00:00:00"/>
    <n v="12"/>
    <x v="2"/>
    <s v="INV00000176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107.29949999985"/>
    <n v="2"/>
    <n v="51.799999999999947"/>
    <n v="116451.25049999997"/>
    <x v="0"/>
    <n v="777"/>
    <n v="796558.54999999981"/>
  </r>
  <r>
    <d v="2021-12-27T00:00:00"/>
    <n v="12"/>
    <x v="2"/>
    <s v="INV00000177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832.4994999998"/>
    <n v="2"/>
    <n v="51.799999999999947"/>
    <n v="116503.05049999997"/>
    <x v="0"/>
    <n v="777"/>
    <n v="797335.54999999981"/>
  </r>
  <r>
    <d v="2021-12-27T00:00:00"/>
    <n v="12"/>
    <x v="2"/>
    <s v="INV00000177"/>
    <s v="C00000020"/>
    <x v="20"/>
    <x v="40"/>
    <n v="5.3"/>
    <n v="40"/>
    <m/>
    <n v="212"/>
    <n v="7.5"/>
    <n v="0.41509433962264158"/>
    <n v="2.2000000000000002"/>
    <n v="88"/>
    <m/>
    <m/>
    <m/>
    <m/>
    <m/>
    <m/>
    <m/>
    <n v="212"/>
    <n v="681044.4994999998"/>
    <n v="1"/>
    <n v="88"/>
    <n v="116591.05049999997"/>
    <x v="0"/>
    <n v="300"/>
    <n v="797635.54999999981"/>
  </r>
  <r>
    <d v="2021-12-28T00:00:00"/>
    <n v="12"/>
    <x v="2"/>
    <s v="INV00000178"/>
    <s v="C00000001"/>
    <x v="0"/>
    <x v="15"/>
    <n v="9"/>
    <n v="220"/>
    <m/>
    <n v="1980"/>
    <n v="9.4"/>
    <n v="4.4444444444444481E-2"/>
    <n v="0.40000000000000036"/>
    <n v="88.000000000000085"/>
    <m/>
    <m/>
    <m/>
    <m/>
    <m/>
    <m/>
    <m/>
    <n v="3960"/>
    <n v="685004.4994999998"/>
    <n v="2"/>
    <n v="176.00000000000017"/>
    <n v="116767.05049999997"/>
    <x v="0"/>
    <n v="4136"/>
    <n v="801771.54999999981"/>
  </r>
  <r>
    <d v="2021-12-28T00:00:00"/>
    <n v="12"/>
    <x v="2"/>
    <s v="INV00000178"/>
    <s v="C00000001"/>
    <x v="0"/>
    <x v="88"/>
    <n v="8.8000000000000007"/>
    <n v="30"/>
    <m/>
    <n v="264"/>
    <n v="9.6999999999999993"/>
    <n v="0.1022727272727271"/>
    <n v="0.89999999999999858"/>
    <n v="26.999999999999957"/>
    <m/>
    <m/>
    <m/>
    <m/>
    <m/>
    <m/>
    <m/>
    <n v="1320"/>
    <n v="686324.4994999998"/>
    <n v="5"/>
    <n v="134.99999999999977"/>
    <n v="116902.05049999997"/>
    <x v="0"/>
    <n v="1454.9999999999998"/>
    <n v="803226.54999999981"/>
  </r>
  <r>
    <d v="2021-12-30T00:00:00"/>
    <n v="12"/>
    <x v="2"/>
    <s v="INV00000179"/>
    <s v="C00000020"/>
    <x v="20"/>
    <x v="15"/>
    <n v="9"/>
    <n v="220"/>
    <m/>
    <n v="1980"/>
    <n v="9.5"/>
    <n v="5.5555555555555552E-2"/>
    <n v="0.5"/>
    <n v="110"/>
    <m/>
    <m/>
    <m/>
    <m/>
    <m/>
    <m/>
    <m/>
    <n v="1980"/>
    <n v="688304.4994999998"/>
    <n v="1"/>
    <n v="110"/>
    <n v="117012.05049999997"/>
    <x v="0"/>
    <n v="2090"/>
    <n v="805316.54999999981"/>
  </r>
  <r>
    <d v="2021-12-30T00:00:00"/>
    <n v="12"/>
    <x v="2"/>
    <s v="INV00000179"/>
    <s v="C00000020"/>
    <x v="20"/>
    <x v="15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7744.0000000000009"/>
    <n v="696048.4994999998"/>
    <n v="4"/>
    <n v="615.99999999999932"/>
    <n v="117628.05049999997"/>
    <x v="0"/>
    <n v="8360"/>
    <n v="813676.54999999981"/>
  </r>
  <r>
    <d v="2021-12-30T00:00:00"/>
    <n v="12"/>
    <x v="2"/>
    <s v="INV00000179"/>
    <s v="C00000020"/>
    <x v="20"/>
    <x v="88"/>
    <n v="8.8000000000000007"/>
    <n v="30"/>
    <m/>
    <n v="264"/>
    <n v="9.8000000000000007"/>
    <n v="0.11363636363636363"/>
    <n v="1"/>
    <n v="30"/>
    <m/>
    <m/>
    <m/>
    <m/>
    <m/>
    <m/>
    <m/>
    <n v="3960"/>
    <n v="700008.4994999998"/>
    <n v="15"/>
    <n v="450"/>
    <n v="118078.05049999997"/>
    <x v="0"/>
    <n v="4410"/>
    <n v="818086.54999999981"/>
  </r>
  <r>
    <d v="2021-12-30T00:00:00"/>
    <n v="12"/>
    <x v="2"/>
    <s v="INV00000179"/>
    <s v="C00000020"/>
    <x v="20"/>
    <x v="89"/>
    <n v="6.8"/>
    <n v="45"/>
    <m/>
    <n v="306"/>
    <n v="7.8"/>
    <n v="0.14705882352941177"/>
    <n v="1"/>
    <n v="45"/>
    <m/>
    <m/>
    <m/>
    <m/>
    <m/>
    <m/>
    <m/>
    <n v="2448"/>
    <n v="702456.4994999998"/>
    <n v="8"/>
    <n v="360"/>
    <n v="118438.05049999997"/>
    <x v="0"/>
    <n v="2808"/>
    <n v="820894.54999999981"/>
  </r>
  <r>
    <d v="2021-12-30T00:00:00"/>
    <n v="12"/>
    <x v="2"/>
    <s v="INV0000017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702618.9994999998"/>
    <n v="5"/>
    <n v="150"/>
    <n v="118588.05049999997"/>
    <x v="0"/>
    <n v="312.5"/>
    <n v="821207.04999999981"/>
  </r>
  <r>
    <d v="2021-12-30T00:00:00"/>
    <n v="12"/>
    <x v="2"/>
    <s v="INV0000017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703318.9994999998"/>
    <n v="1"/>
    <n v="300"/>
    <n v="118888.05049999997"/>
    <x v="0"/>
    <n v="1000"/>
    <n v="822207.04999999981"/>
  </r>
  <r>
    <d v="2021-12-30T00:00:00"/>
    <n v="12"/>
    <x v="2"/>
    <s v="INV00000179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703578.9994999998"/>
    <n v="4"/>
    <n v="80"/>
    <n v="118968.05049999997"/>
    <x v="0"/>
    <n v="340"/>
    <n v="822547.04999999981"/>
  </r>
  <r>
    <d v="2021-12-31T00:00:00"/>
    <n v="12"/>
    <x v="2"/>
    <s v="INV0000018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7655.9999999999991"/>
    <n v="711234.9994999998"/>
    <n v="4"/>
    <n v="440"/>
    <n v="119408.05049999997"/>
    <x v="0"/>
    <n v="8095.9999999999991"/>
    <n v="830643.04999999981"/>
  </r>
  <r>
    <d v="2021-12-31T00:00:00"/>
    <n v="12"/>
    <x v="2"/>
    <s v="INV00000180"/>
    <s v="C00000010"/>
    <x v="9"/>
    <x v="15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13170.9994999998"/>
    <n v="1"/>
    <n v="87.999999999999687"/>
    <n v="119496.05049999997"/>
    <x v="0"/>
    <n v="2024"/>
    <n v="832667.04999999981"/>
  </r>
  <r>
    <d v="2021-12-31T00:00:00"/>
    <n v="12"/>
    <x v="2"/>
    <s v="INV00000181"/>
    <s v="C00000019"/>
    <x v="19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3827.9999999999995"/>
    <n v="716998.9994999998"/>
    <n v="2"/>
    <n v="308.00000000000045"/>
    <n v="119804.05049999997"/>
    <x v="0"/>
    <n v="4136"/>
    <n v="836803.04999999981"/>
  </r>
  <r>
    <d v="2021-12-31T00:00:00"/>
    <n v="12"/>
    <x v="2"/>
    <s v="INV00000181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717128.9994999998"/>
    <n v="4"/>
    <n v="120"/>
    <n v="119924.05049999997"/>
    <x v="0"/>
    <n v="250"/>
    <n v="837053.04999999981"/>
  </r>
  <r>
    <d v="2021-12-31T00:00:00"/>
    <n v="12"/>
    <x v="2"/>
    <s v="INV00000181"/>
    <s v="C00000019"/>
    <x v="19"/>
    <x v="4"/>
    <n v="16.5"/>
    <n v="5"/>
    <m/>
    <n v="82.5"/>
    <n v="21"/>
    <n v="0.27272727272727271"/>
    <n v="4.5"/>
    <n v="22.5"/>
    <m/>
    <m/>
    <m/>
    <m/>
    <m/>
    <m/>
    <m/>
    <n v="82.5"/>
    <n v="717211.4994999998"/>
    <n v="1"/>
    <n v="22.5"/>
    <n v="119946.55049999997"/>
    <x v="0"/>
    <n v="105"/>
    <n v="837158.04999999981"/>
  </r>
  <r>
    <d v="2021-12-31T00:00:00"/>
    <n v="12"/>
    <x v="2"/>
    <s v="INV00000181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717643.4994999998"/>
    <n v="1"/>
    <n v="91.799999999999955"/>
    <n v="120038.35049999997"/>
    <x v="0"/>
    <n v="523.79999999999995"/>
    <n v="837681.84999999974"/>
  </r>
  <r>
    <d v="2022-01-03T00:00:00"/>
    <n v="1"/>
    <x v="3"/>
    <s v="INV00000182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723451.4994999998"/>
    <n v="3"/>
    <n v="461.99999999999949"/>
    <n v="120500.35049999997"/>
    <x v="7"/>
    <n v="6270"/>
    <n v="843951.84999999974"/>
  </r>
  <r>
    <d v="2022-01-03T00:00:00"/>
    <n v="1"/>
    <x v="3"/>
    <s v="INV00000182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116"/>
    <n v="724567.4994999998"/>
    <n v="4"/>
    <n v="60"/>
    <n v="120560.35049999997"/>
    <x v="7"/>
    <n v="1176"/>
    <n v="845127.84999999974"/>
  </r>
  <r>
    <d v="2022-01-03T00:00:00"/>
    <n v="1"/>
    <x v="3"/>
    <s v="INV00000182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25179.4994999998"/>
    <n v="2"/>
    <n v="90"/>
    <n v="120650.35049999997"/>
    <x v="7"/>
    <n v="702"/>
    <n v="845829.84999999974"/>
  </r>
  <r>
    <d v="2022-01-03T00:00:00"/>
    <n v="1"/>
    <x v="3"/>
    <s v="INV00000182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25244.4994999998"/>
    <n v="2"/>
    <n v="60"/>
    <n v="120710.35049999997"/>
    <x v="7"/>
    <n v="125"/>
    <n v="845954.84999999974"/>
  </r>
  <r>
    <d v="2022-01-06T00:00:00"/>
    <n v="1"/>
    <x v="3"/>
    <s v="INV00000183"/>
    <s v="C00000019"/>
    <x v="19"/>
    <x v="72"/>
    <n v="40"/>
    <n v="1"/>
    <m/>
    <n v="40"/>
    <n v="60"/>
    <n v="0.5"/>
    <n v="20"/>
    <n v="20"/>
    <m/>
    <m/>
    <m/>
    <m/>
    <m/>
    <m/>
    <m/>
    <n v="240"/>
    <n v="725484.4994999998"/>
    <n v="6"/>
    <n v="120"/>
    <n v="120830.35049999997"/>
    <x v="7"/>
    <n v="360"/>
    <n v="846314.84999999974"/>
  </r>
  <r>
    <d v="2022-01-06T00:00:00"/>
    <n v="1"/>
    <x v="3"/>
    <s v="INV00000183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726094.4994999998"/>
    <n v="2"/>
    <n v="110"/>
    <n v="120940.35049999997"/>
    <x v="7"/>
    <n v="720"/>
    <n v="847034.84999999974"/>
  </r>
  <r>
    <d v="2022-01-07T00:00:00"/>
    <n v="1"/>
    <x v="3"/>
    <s v="INV00000184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837"/>
    <n v="726931.4994999998"/>
    <n v="3"/>
    <n v="45"/>
    <n v="120985.35049999997"/>
    <x v="7"/>
    <n v="882"/>
    <n v="847916.84999999974"/>
  </r>
  <r>
    <d v="2022-01-07T00:00:00"/>
    <n v="1"/>
    <x v="3"/>
    <s v="INV00000184"/>
    <s v="C00000020"/>
    <x v="20"/>
    <x v="89"/>
    <n v="6.8"/>
    <n v="45"/>
    <m/>
    <n v="306"/>
    <n v="7.8"/>
    <n v="0.14705882352941177"/>
    <n v="1"/>
    <n v="45"/>
    <m/>
    <m/>
    <m/>
    <m/>
    <m/>
    <m/>
    <m/>
    <n v="306"/>
    <n v="727237.4994999998"/>
    <n v="1"/>
    <n v="45"/>
    <n v="121030.35049999997"/>
    <x v="7"/>
    <n v="351"/>
    <n v="848267.84999999974"/>
  </r>
  <r>
    <d v="2022-01-08T00:00:00"/>
    <n v="1"/>
    <x v="3"/>
    <s v="INV00000185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3872.0000000000005"/>
    <n v="731109.4994999998"/>
    <n v="2"/>
    <n v="307.99999999999966"/>
    <n v="121338.35049999997"/>
    <x v="7"/>
    <n v="4180"/>
    <n v="852447.84999999974"/>
  </r>
  <r>
    <d v="2022-01-08T00:00:00"/>
    <n v="1"/>
    <x v="3"/>
    <s v="INV00000185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953"/>
    <n v="733062.4994999998"/>
    <n v="7"/>
    <n v="105"/>
    <n v="121443.35049999997"/>
    <x v="7"/>
    <n v="2058"/>
    <n v="854505.84999999974"/>
  </r>
  <r>
    <d v="2022-01-08T00:00:00"/>
    <n v="1"/>
    <x v="3"/>
    <s v="INV00000185"/>
    <s v="C00000020"/>
    <x v="20"/>
    <x v="40"/>
    <n v="5.3"/>
    <n v="40"/>
    <m/>
    <n v="212"/>
    <n v="7.8"/>
    <n v="0.47169811320754718"/>
    <n v="2.5"/>
    <n v="100"/>
    <m/>
    <m/>
    <m/>
    <m/>
    <m/>
    <m/>
    <m/>
    <n v="212"/>
    <n v="733274.4994999998"/>
    <n v="1"/>
    <n v="100"/>
    <n v="121543.35049999997"/>
    <x v="7"/>
    <n v="312"/>
    <n v="854817.84999999974"/>
  </r>
  <r>
    <d v="2022-01-08T00:00:00"/>
    <n v="1"/>
    <x v="3"/>
    <s v="INV00000185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33886.4994999998"/>
    <n v="2"/>
    <n v="90"/>
    <n v="121633.35049999997"/>
    <x v="7"/>
    <n v="702"/>
    <n v="855519.84999999974"/>
  </r>
  <r>
    <d v="2022-01-08T00:00:00"/>
    <n v="1"/>
    <x v="3"/>
    <s v="INV00000185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33951.4994999998"/>
    <n v="2"/>
    <n v="60"/>
    <n v="121693.35049999997"/>
    <x v="7"/>
    <n v="125"/>
    <n v="855644.84999999974"/>
  </r>
  <r>
    <d v="2022-01-10T00:00:00"/>
    <n v="1"/>
    <x v="3"/>
    <s v="INV00000186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5808.0000000000009"/>
    <n v="739759.4994999998"/>
    <n v="3"/>
    <n v="527.99999999999932"/>
    <n v="122221.35049999997"/>
    <x v="7"/>
    <n v="6336"/>
    <n v="861980.84999999974"/>
  </r>
  <r>
    <d v="2022-01-10T00:00:00"/>
    <n v="1"/>
    <x v="3"/>
    <s v="INV00000186"/>
    <s v="C00000003"/>
    <x v="2"/>
    <x v="91"/>
    <n v="9"/>
    <n v="30"/>
    <m/>
    <n v="270"/>
    <n v="10.3"/>
    <n v="0.14444444444444451"/>
    <n v="1.3000000000000007"/>
    <n v="39.000000000000021"/>
    <m/>
    <m/>
    <m/>
    <m/>
    <m/>
    <m/>
    <m/>
    <n v="270"/>
    <n v="740029.4994999998"/>
    <n v="1"/>
    <n v="39.000000000000021"/>
    <n v="122260.35049999997"/>
    <x v="7"/>
    <n v="309"/>
    <n v="862289.84999999974"/>
  </r>
  <r>
    <d v="2022-01-10T00:00:00"/>
    <n v="1"/>
    <x v="3"/>
    <s v="INV00000186"/>
    <s v="C00000003"/>
    <x v="2"/>
    <x v="4"/>
    <n v="16.5"/>
    <n v="5"/>
    <m/>
    <n v="82.5"/>
    <n v="20"/>
    <n v="0.21212121212121213"/>
    <n v="3.5"/>
    <n v="17.5"/>
    <m/>
    <m/>
    <m/>
    <m/>
    <m/>
    <m/>
    <m/>
    <n v="82.5"/>
    <n v="740111.9994999998"/>
    <n v="1"/>
    <n v="17.5"/>
    <n v="122277.85049999997"/>
    <x v="7"/>
    <n v="100"/>
    <n v="862389.84999999974"/>
  </r>
  <r>
    <d v="2022-01-10T00:00:00"/>
    <n v="1"/>
    <x v="3"/>
    <s v="INV00000186"/>
    <s v="C00000003"/>
    <x v="2"/>
    <x v="4"/>
    <n v="18"/>
    <n v="5"/>
    <m/>
    <n v="90"/>
    <n v="20"/>
    <n v="0.1111111111111111"/>
    <n v="2"/>
    <n v="10"/>
    <m/>
    <m/>
    <m/>
    <m/>
    <m/>
    <m/>
    <m/>
    <n v="450"/>
    <n v="740561.9994999998"/>
    <n v="5"/>
    <n v="50"/>
    <n v="122327.85049999997"/>
    <x v="7"/>
    <n v="500"/>
    <n v="862889.84999999974"/>
  </r>
  <r>
    <d v="2022-01-10T00:00:00"/>
    <n v="1"/>
    <x v="3"/>
    <s v="INV0000018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740617.9994999998"/>
    <n v="2"/>
    <n v="34"/>
    <n v="122361.85049999997"/>
    <x v="7"/>
    <n v="90"/>
    <n v="862979.84999999974"/>
  </r>
  <r>
    <d v="2022-01-11T00:00:00"/>
    <n v="1"/>
    <x v="3"/>
    <s v="INV00000187"/>
    <s v="C00000010"/>
    <x v="9"/>
    <x v="92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7744.0000000000009"/>
    <n v="748361.9994999998"/>
    <n v="4"/>
    <n v="351.99999999999875"/>
    <n v="122713.85049999997"/>
    <x v="7"/>
    <n v="8096"/>
    <n v="871075.84999999974"/>
  </r>
  <r>
    <d v="2022-01-11T00:00:00"/>
    <n v="1"/>
    <x v="3"/>
    <s v="INV00000187"/>
    <s v="C00000010"/>
    <x v="9"/>
    <x v="93"/>
    <n v="9"/>
    <n v="30"/>
    <m/>
    <n v="270"/>
    <n v="9.5"/>
    <n v="5.5555555555555552E-2"/>
    <n v="0.5"/>
    <n v="15"/>
    <m/>
    <m/>
    <m/>
    <m/>
    <m/>
    <m/>
    <m/>
    <n v="5400"/>
    <n v="753761.9994999998"/>
    <n v="20"/>
    <n v="300"/>
    <n v="123013.85049999997"/>
    <x v="7"/>
    <n v="5700"/>
    <n v="876775.84999999974"/>
  </r>
  <r>
    <d v="2022-01-11T00:00:00"/>
    <n v="1"/>
    <x v="3"/>
    <s v="INV00000187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754086.9994999998"/>
    <n v="10"/>
    <n v="225.00000000000003"/>
    <n v="123238.85049999997"/>
    <x v="7"/>
    <n v="550"/>
    <n v="877325.84999999974"/>
  </r>
  <r>
    <d v="2022-01-11T00:00:00"/>
    <n v="1"/>
    <x v="3"/>
    <s v="INV00000187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754346.9994999998"/>
    <n v="4"/>
    <n v="80"/>
    <n v="123318.85049999997"/>
    <x v="7"/>
    <n v="340"/>
    <n v="877665.84999999974"/>
  </r>
  <r>
    <d v="2022-01-11T00:00:00"/>
    <n v="1"/>
    <x v="3"/>
    <s v="INV00000187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754636.9994999998"/>
    <n v="1"/>
    <n v="150"/>
    <n v="123468.85049999997"/>
    <x v="7"/>
    <n v="440"/>
    <n v="878105.84999999974"/>
  </r>
  <r>
    <d v="2022-01-11T00:00:00"/>
    <n v="1"/>
    <x v="3"/>
    <s v="INV00000187"/>
    <s v="C00000010"/>
    <x v="9"/>
    <x v="50"/>
    <n v="42"/>
    <n v="1"/>
    <m/>
    <n v="42"/>
    <n v="55"/>
    <n v="0.30952380952380953"/>
    <n v="13"/>
    <n v="13"/>
    <m/>
    <m/>
    <m/>
    <m/>
    <m/>
    <m/>
    <m/>
    <n v="168"/>
    <n v="754804.9994999998"/>
    <n v="4"/>
    <n v="52"/>
    <n v="123520.85049999997"/>
    <x v="7"/>
    <n v="220"/>
    <n v="878325.84999999974"/>
  </r>
  <r>
    <d v="2022-01-13T00:00:00"/>
    <n v="1"/>
    <x v="3"/>
    <s v="INV00000188"/>
    <s v="C00000019"/>
    <x v="19"/>
    <x v="51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758676.9994999998"/>
    <n v="2"/>
    <n v="263.99999999999983"/>
    <n v="123784.85049999997"/>
    <x v="7"/>
    <n v="4136"/>
    <n v="882461.84999999974"/>
  </r>
  <r>
    <d v="2022-01-13T00:00:00"/>
    <n v="1"/>
    <x v="3"/>
    <s v="INV00000188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864"/>
    <n v="759540.9994999998"/>
    <n v="2"/>
    <n v="183.59999999999991"/>
    <n v="123968.45049999998"/>
    <x v="7"/>
    <n v="1047.5999999999999"/>
    <n v="883509.44999999972"/>
  </r>
  <r>
    <d v="2022-01-13T00:00:00"/>
    <n v="1"/>
    <x v="3"/>
    <s v="INV00000189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5488.000000000002"/>
    <n v="775028.9994999998"/>
    <n v="8"/>
    <n v="1231.9999999999986"/>
    <n v="125200.45049999998"/>
    <x v="7"/>
    <n v="16720"/>
    <n v="900229.44999999972"/>
  </r>
  <r>
    <d v="2022-01-13T00:00:00"/>
    <n v="1"/>
    <x v="3"/>
    <s v="INV00000189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808"/>
    <n v="780836.9994999998"/>
    <n v="11"/>
    <n v="660"/>
    <n v="125860.45049999998"/>
    <x v="7"/>
    <n v="6468"/>
    <n v="906697.44999999972"/>
  </r>
  <r>
    <d v="2022-01-13T00:00:00"/>
    <n v="1"/>
    <x v="3"/>
    <s v="INV00000189"/>
    <s v="C00000020"/>
    <x v="20"/>
    <x v="95"/>
    <n v="6.3"/>
    <n v="45"/>
    <m/>
    <n v="283.5"/>
    <n v="7.8"/>
    <n v="0.23809523809523811"/>
    <n v="1.5"/>
    <n v="67.5"/>
    <m/>
    <m/>
    <m/>
    <m/>
    <m/>
    <m/>
    <m/>
    <n v="3118.5"/>
    <n v="783955.4994999998"/>
    <n v="11"/>
    <n v="742.5"/>
    <n v="126602.95049999998"/>
    <x v="7"/>
    <n v="3861"/>
    <n v="910558.44999999972"/>
  </r>
  <r>
    <d v="2022-01-13T00:00:00"/>
    <n v="1"/>
    <x v="3"/>
    <s v="INV00000189"/>
    <s v="C00000020"/>
    <x v="20"/>
    <x v="76"/>
    <n v="7"/>
    <n v="25"/>
    <m/>
    <n v="175"/>
    <n v="40"/>
    <n v="4.7142857142857144"/>
    <n v="33"/>
    <n v="825"/>
    <m/>
    <m/>
    <m/>
    <m/>
    <m/>
    <m/>
    <m/>
    <n v="175"/>
    <n v="784130.4994999998"/>
    <n v="1"/>
    <n v="825"/>
    <n v="127427.95049999998"/>
    <x v="7"/>
    <n v="1000"/>
    <n v="911558.44999999972"/>
  </r>
  <r>
    <d v="2022-01-13T00:00:00"/>
    <n v="1"/>
    <x v="3"/>
    <s v="INV00000189"/>
    <s v="C00000020"/>
    <x v="20"/>
    <x v="12"/>
    <n v="1.3"/>
    <n v="25"/>
    <m/>
    <n v="32.5"/>
    <n v="2.5"/>
    <n v="0.92307692307692302"/>
    <n v="1.2"/>
    <n v="30"/>
    <m/>
    <m/>
    <m/>
    <m/>
    <m/>
    <m/>
    <m/>
    <n v="260"/>
    <n v="784390.4994999998"/>
    <n v="8"/>
    <n v="240"/>
    <n v="127667.95049999998"/>
    <x v="7"/>
    <n v="500"/>
    <n v="912058.44999999972"/>
  </r>
  <r>
    <d v="2022-01-14T00:00:00"/>
    <n v="1"/>
    <x v="3"/>
    <s v="INV00000190"/>
    <s v="C00000004"/>
    <x v="3"/>
    <x v="9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3872.0000000000005"/>
    <n v="788262.4994999998"/>
    <n v="2"/>
    <n v="175.99999999999937"/>
    <n v="127843.95049999998"/>
    <x v="7"/>
    <n v="4048"/>
    <n v="916106.44999999972"/>
  </r>
  <r>
    <d v="2022-01-14T00:00:00"/>
    <n v="1"/>
    <x v="3"/>
    <s v="INV00000190"/>
    <s v="C00000004"/>
    <x v="3"/>
    <x v="94"/>
    <n v="8.8000000000000007"/>
    <n v="60"/>
    <m/>
    <n v="528"/>
    <n v="9.5"/>
    <n v="7.9545454545454461E-2"/>
    <n v="0.69999999999999929"/>
    <n v="41.999999999999957"/>
    <m/>
    <m/>
    <m/>
    <m/>
    <m/>
    <m/>
    <m/>
    <n v="1056"/>
    <n v="789318.4994999998"/>
    <n v="2"/>
    <n v="83.999999999999915"/>
    <n v="127927.95049999998"/>
    <x v="7"/>
    <n v="1140"/>
    <n v="917246.44999999972"/>
  </r>
  <r>
    <d v="2022-01-14T00:00:00"/>
    <n v="1"/>
    <x v="3"/>
    <s v="INV00000190"/>
    <s v="C00000004"/>
    <x v="3"/>
    <x v="36"/>
    <n v="39"/>
    <n v="10"/>
    <m/>
    <n v="390"/>
    <n v="45"/>
    <n v="0.15384615384615385"/>
    <n v="6"/>
    <n v="60"/>
    <m/>
    <m/>
    <m/>
    <m/>
    <m/>
    <m/>
    <m/>
    <n v="390"/>
    <n v="789708.4994999998"/>
    <n v="1"/>
    <n v="60"/>
    <n v="127987.95049999998"/>
    <x v="7"/>
    <n v="450"/>
    <n v="917696.44999999972"/>
  </r>
  <r>
    <d v="2022-01-14T00:00:00"/>
    <n v="1"/>
    <x v="3"/>
    <s v="INV00000190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789968.4994999998"/>
    <n v="4"/>
    <n v="80"/>
    <n v="128067.95049999998"/>
    <x v="7"/>
    <n v="340"/>
    <n v="918036.44999999972"/>
  </r>
  <r>
    <d v="2022-01-14T00:00:00"/>
    <n v="1"/>
    <x v="3"/>
    <s v="INV00000190"/>
    <s v="C00000004"/>
    <x v="3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790460.4994999998"/>
    <n v="2"/>
    <n v="47.999999999999972"/>
    <n v="128115.95049999998"/>
    <x v="7"/>
    <n v="540"/>
    <n v="918576.44999999972"/>
  </r>
  <r>
    <d v="2022-01-14T00:00:00"/>
    <n v="1"/>
    <x v="3"/>
    <s v="INV00000190"/>
    <s v="C00000004"/>
    <x v="3"/>
    <x v="91"/>
    <n v="9"/>
    <n v="30"/>
    <m/>
    <n v="270"/>
    <n v="9.5"/>
    <n v="5.5555555555555552E-2"/>
    <n v="0.5"/>
    <n v="15"/>
    <m/>
    <m/>
    <m/>
    <m/>
    <m/>
    <m/>
    <m/>
    <n v="270"/>
    <n v="790730.4994999998"/>
    <n v="1"/>
    <n v="15"/>
    <n v="128130.95049999998"/>
    <x v="7"/>
    <n v="285"/>
    <n v="918861.44999999972"/>
  </r>
  <r>
    <d v="2022-01-14T00:00:00"/>
    <n v="1"/>
    <x v="3"/>
    <s v="INV00000191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791810.4994999998"/>
    <n v="4"/>
    <n v="60"/>
    <n v="128190.95049999998"/>
    <x v="7"/>
    <n v="1140"/>
    <n v="920001.44999999972"/>
  </r>
  <r>
    <d v="2022-01-14T00:00:00"/>
    <n v="1"/>
    <x v="3"/>
    <s v="INV00000191"/>
    <s v="C00000004"/>
    <x v="3"/>
    <x v="12"/>
    <n v="1"/>
    <n v="25"/>
    <m/>
    <n v="25"/>
    <n v="2.5"/>
    <n v="1.5"/>
    <n v="1.5"/>
    <n v="37.5"/>
    <m/>
    <m/>
    <m/>
    <m/>
    <m/>
    <m/>
    <m/>
    <n v="25"/>
    <n v="791835.4994999998"/>
    <n v="1"/>
    <n v="37.5"/>
    <n v="128228.45049999998"/>
    <x v="7"/>
    <n v="62.5"/>
    <n v="920063.94999999972"/>
  </r>
  <r>
    <d v="2022-01-17T00:00:00"/>
    <n v="1"/>
    <x v="3"/>
    <s v="INV00000192"/>
    <s v="C00000004"/>
    <x v="3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5445"/>
    <n v="797280.4994999998"/>
    <n v="3"/>
    <n v="626.99999999999955"/>
    <n v="128855.45049999998"/>
    <x v="7"/>
    <n v="6072"/>
    <n v="926135.94999999972"/>
  </r>
  <r>
    <d v="2022-01-17T00:00:00"/>
    <n v="1"/>
    <x v="3"/>
    <s v="INV00000192"/>
    <s v="C00000004"/>
    <x v="3"/>
    <x v="5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99216.4994999998"/>
    <n v="1"/>
    <n v="87.999999999999687"/>
    <n v="128943.45049999998"/>
    <x v="7"/>
    <n v="2024"/>
    <n v="928159.94999999972"/>
  </r>
  <r>
    <d v="2022-01-17T00:00:00"/>
    <n v="1"/>
    <x v="3"/>
    <s v="INV0000019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799561.4994999998"/>
    <n v="1"/>
    <n v="45"/>
    <n v="128988.45049999998"/>
    <x v="7"/>
    <n v="390"/>
    <n v="928549.94999999972"/>
  </r>
  <r>
    <d v="2022-01-18T00:00:00"/>
    <n v="1"/>
    <x v="3"/>
    <s v="INV00000193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805369.4994999998"/>
    <n v="3"/>
    <n v="461.99999999999949"/>
    <n v="129450.45049999998"/>
    <x v="7"/>
    <n v="6270"/>
    <n v="934819.94999999972"/>
  </r>
  <r>
    <d v="2022-01-18T00:00:00"/>
    <n v="1"/>
    <x v="3"/>
    <s v="INV00000193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2112"/>
    <n v="807481.4994999998"/>
    <n v="4"/>
    <n v="240"/>
    <n v="129690.45049999998"/>
    <x v="7"/>
    <n v="2352"/>
    <n v="937171.94999999972"/>
  </r>
  <r>
    <d v="2022-01-18T00:00:00"/>
    <n v="1"/>
    <x v="3"/>
    <s v="INV00000193"/>
    <s v="C00000020"/>
    <x v="20"/>
    <x v="95"/>
    <n v="6.3"/>
    <n v="45"/>
    <m/>
    <n v="283.5"/>
    <n v="7.8"/>
    <n v="0.23809523809523811"/>
    <n v="1.5"/>
    <n v="67.5"/>
    <m/>
    <m/>
    <m/>
    <m/>
    <m/>
    <m/>
    <m/>
    <n v="1417.5"/>
    <n v="808898.9994999998"/>
    <n v="5"/>
    <n v="337.5"/>
    <n v="130027.95049999998"/>
    <x v="7"/>
    <n v="1755"/>
    <n v="938926.94999999972"/>
  </r>
  <r>
    <d v="2022-01-18T00:00:00"/>
    <n v="1"/>
    <x v="3"/>
    <s v="INV0000019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09598.9994999998"/>
    <n v="1"/>
    <n v="300"/>
    <n v="130327.95049999998"/>
    <x v="7"/>
    <n v="1000"/>
    <n v="939926.94999999972"/>
  </r>
  <r>
    <d v="2022-01-18T00:00:00"/>
    <n v="1"/>
    <x v="3"/>
    <s v="INV00000193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809663.9994999998"/>
    <n v="2"/>
    <n v="60"/>
    <n v="130387.95049999998"/>
    <x v="7"/>
    <n v="125"/>
    <n v="940051.94999999972"/>
  </r>
  <r>
    <d v="2022-01-22T00:00:00"/>
    <n v="1"/>
    <x v="3"/>
    <s v="INV00000194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1815"/>
    <n v="811478.9994999998"/>
    <n v="1"/>
    <n v="253.00000000000009"/>
    <n v="130640.95049999998"/>
    <x v="7"/>
    <n v="2068"/>
    <n v="942119.94999999972"/>
  </r>
  <r>
    <d v="2022-01-22T00:00:00"/>
    <n v="1"/>
    <x v="3"/>
    <s v="INV00000194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811910.9994999998"/>
    <n v="1"/>
    <n v="91.799999999999955"/>
    <n v="130732.75049999998"/>
    <x v="7"/>
    <n v="523.79999999999995"/>
    <n v="942643.74999999977"/>
  </r>
  <r>
    <d v="2022-01-22T00:00:00"/>
    <n v="1"/>
    <x v="3"/>
    <s v="INV00000194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12000.9994999998"/>
    <n v="1"/>
    <n v="15"/>
    <n v="130747.75049999998"/>
    <x v="7"/>
    <n v="105"/>
    <n v="942748.74999999977"/>
  </r>
  <r>
    <d v="2022-01-24T00:00:00"/>
    <n v="1"/>
    <x v="3"/>
    <s v="INV00000195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822890.9994999998"/>
    <n v="6"/>
    <n v="1253.9999999999991"/>
    <n v="132001.75049999997"/>
    <x v="7"/>
    <n v="12144"/>
    <n v="954892.74999999977"/>
  </r>
  <r>
    <d v="2022-01-24T00:00:00"/>
    <n v="1"/>
    <x v="3"/>
    <s v="INV00000195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823215.9994999998"/>
    <n v="10"/>
    <n v="225.00000000000003"/>
    <n v="132226.75049999997"/>
    <x v="7"/>
    <n v="550"/>
    <n v="955442.74999999977"/>
  </r>
  <r>
    <d v="2022-01-24T00:00:00"/>
    <n v="1"/>
    <x v="3"/>
    <s v="INV00000195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823475.9994999998"/>
    <n v="4"/>
    <n v="80"/>
    <n v="132306.75049999997"/>
    <x v="7"/>
    <n v="340"/>
    <n v="955782.74999999977"/>
  </r>
  <r>
    <d v="2022-01-24T00:00:00"/>
    <n v="1"/>
    <x v="3"/>
    <s v="INV00000195"/>
    <s v="C00000010"/>
    <x v="9"/>
    <x v="36"/>
    <n v="39"/>
    <n v="10"/>
    <m/>
    <n v="390"/>
    <n v="44"/>
    <n v="0.12820512820512819"/>
    <n v="5"/>
    <n v="50"/>
    <m/>
    <m/>
    <m/>
    <m/>
    <m/>
    <m/>
    <m/>
    <n v="390"/>
    <n v="823865.9994999998"/>
    <n v="1"/>
    <n v="50"/>
    <n v="132356.75049999997"/>
    <x v="7"/>
    <n v="440"/>
    <n v="956222.74999999977"/>
  </r>
  <r>
    <d v="2022-01-25T00:00:00"/>
    <n v="1"/>
    <x v="3"/>
    <s v="INV00000196"/>
    <s v="C00000006"/>
    <x v="5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825680.9994999998"/>
    <n v="1"/>
    <n v="208.99999999999983"/>
    <n v="132565.75049999997"/>
    <x v="7"/>
    <n v="2023.9999999999998"/>
    <n v="958246.74999999977"/>
  </r>
  <r>
    <d v="2022-01-25T00:00:00"/>
    <n v="1"/>
    <x v="3"/>
    <s v="INV00000196"/>
    <s v="C00000004"/>
    <x v="5"/>
    <x v="91"/>
    <n v="9"/>
    <n v="30"/>
    <m/>
    <n v="270"/>
    <n v="9.5"/>
    <n v="5.5555555555555552E-2"/>
    <n v="0.5"/>
    <n v="15"/>
    <m/>
    <m/>
    <m/>
    <m/>
    <m/>
    <m/>
    <m/>
    <n v="270"/>
    <n v="825950.9994999998"/>
    <n v="1"/>
    <n v="15"/>
    <n v="132580.75049999997"/>
    <x v="7"/>
    <n v="285"/>
    <n v="958531.74999999977"/>
  </r>
  <r>
    <d v="2022-01-26T00:00:00"/>
    <n v="1"/>
    <x v="3"/>
    <s v="INV00000197"/>
    <s v="C00000007"/>
    <x v="3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9075"/>
    <n v="835025.9994999998"/>
    <n v="5"/>
    <n v="1044.9999999999991"/>
    <n v="133625.75049999997"/>
    <x v="7"/>
    <n v="10120"/>
    <n v="968651.74999999977"/>
  </r>
  <r>
    <d v="2022-01-26T00:00:00"/>
    <n v="1"/>
    <x v="3"/>
    <s v="INV00000197"/>
    <s v="C00000007"/>
    <x v="3"/>
    <x v="97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836961.9994999998"/>
    <n v="1"/>
    <n v="87.999999999999687"/>
    <n v="133713.75049999997"/>
    <x v="7"/>
    <n v="2024"/>
    <n v="970675.74999999977"/>
  </r>
  <r>
    <d v="2022-01-26T00:00:00"/>
    <n v="1"/>
    <x v="3"/>
    <s v="INV00000197"/>
    <s v="C00000007"/>
    <x v="3"/>
    <x v="91"/>
    <n v="9"/>
    <n v="30"/>
    <m/>
    <n v="270"/>
    <n v="9.5"/>
    <n v="5.5555555555555552E-2"/>
    <n v="0.5"/>
    <n v="15"/>
    <m/>
    <m/>
    <m/>
    <m/>
    <m/>
    <m/>
    <m/>
    <n v="1350"/>
    <n v="838311.9994999998"/>
    <n v="5"/>
    <n v="75"/>
    <n v="133788.75049999997"/>
    <x v="7"/>
    <n v="1425"/>
    <n v="972100.74999999977"/>
  </r>
  <r>
    <d v="2022-01-26T00:00:00"/>
    <n v="1"/>
    <x v="3"/>
    <s v="INV00000197"/>
    <s v="C00000007"/>
    <x v="3"/>
    <x v="79"/>
    <n v="8"/>
    <n v="54"/>
    <m/>
    <n v="432"/>
    <n v="9.5"/>
    <n v="0.1875"/>
    <n v="1.5"/>
    <n v="81"/>
    <m/>
    <m/>
    <m/>
    <m/>
    <m/>
    <m/>
    <m/>
    <n v="864"/>
    <n v="839175.9994999998"/>
    <n v="2"/>
    <n v="162"/>
    <n v="133950.75049999997"/>
    <x v="7"/>
    <n v="1026"/>
    <n v="973126.74999999977"/>
  </r>
  <r>
    <d v="2022-01-26T00:00:00"/>
    <n v="1"/>
    <x v="3"/>
    <s v="INV00000197"/>
    <s v="C00000007"/>
    <x v="3"/>
    <x v="79"/>
    <n v="9"/>
    <n v="54"/>
    <m/>
    <n v="486"/>
    <n v="9.5"/>
    <n v="5.5555555555555552E-2"/>
    <n v="0.5"/>
    <n v="27"/>
    <m/>
    <m/>
    <m/>
    <m/>
    <m/>
    <m/>
    <m/>
    <n v="486"/>
    <n v="839661.9994999998"/>
    <n v="1"/>
    <n v="27"/>
    <n v="133977.75049999997"/>
    <x v="7"/>
    <n v="513"/>
    <n v="973639.74999999977"/>
  </r>
  <r>
    <d v="2022-02-10T00:00:00"/>
    <n v="2"/>
    <x v="3"/>
    <s v="INV00000198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3630"/>
    <n v="843291.9994999998"/>
    <n v="2"/>
    <n v="506.00000000000017"/>
    <n v="134483.75049999997"/>
    <x v="8"/>
    <n v="4136"/>
    <n v="977775.74999999977"/>
  </r>
  <r>
    <d v="2022-02-10T00:00:00"/>
    <n v="2"/>
    <x v="3"/>
    <s v="INV00000198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1458"/>
    <n v="844749.9994999998"/>
    <n v="3"/>
    <n v="113.39999999999989"/>
    <n v="134597.15049999996"/>
    <x v="8"/>
    <n v="1571.3999999999999"/>
    <n v="979347.14999999979"/>
  </r>
  <r>
    <d v="2022-02-10T00:00:00"/>
    <n v="2"/>
    <x v="3"/>
    <s v="INV00000198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44839.9994999998"/>
    <n v="1"/>
    <n v="15"/>
    <n v="134612.15049999996"/>
    <x v="8"/>
    <n v="105"/>
    <n v="979452.14999999979"/>
  </r>
  <r>
    <d v="2022-02-10T00:00:00"/>
    <n v="2"/>
    <x v="3"/>
    <s v="INV0000019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845449.9994999998"/>
    <n v="2"/>
    <n v="110"/>
    <n v="134722.15049999996"/>
    <x v="8"/>
    <n v="720"/>
    <n v="980172.14999999979"/>
  </r>
  <r>
    <d v="2022-02-15T00:00:00"/>
    <n v="2"/>
    <x v="3"/>
    <s v="INV00000199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845709.9994999998"/>
    <n v="4"/>
    <n v="80"/>
    <n v="134802.15049999996"/>
    <x v="8"/>
    <n v="340"/>
    <n v="980512.14999999979"/>
  </r>
  <r>
    <d v="2022-02-15T00:00:00"/>
    <n v="2"/>
    <x v="3"/>
    <s v="INV00000199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846789.9994999998"/>
    <n v="4"/>
    <n v="60"/>
    <n v="134862.15049999996"/>
    <x v="8"/>
    <n v="1140"/>
    <n v="981652.14999999979"/>
  </r>
  <r>
    <d v="2022-02-17T00:00:00"/>
    <n v="2"/>
    <x v="3"/>
    <s v="INV00000200"/>
    <s v="C00000010"/>
    <x v="9"/>
    <x v="92"/>
    <n v="8.25"/>
    <n v="220"/>
    <m/>
    <n v="1815"/>
    <n v="9"/>
    <n v="9.0909090909090912E-2"/>
    <n v="0.75"/>
    <n v="165"/>
    <m/>
    <m/>
    <m/>
    <m/>
    <m/>
    <m/>
    <m/>
    <n v="3630"/>
    <n v="850419.9994999998"/>
    <n v="2"/>
    <n v="330"/>
    <n v="135192.15049999996"/>
    <x v="8"/>
    <n v="3960"/>
    <n v="985612.14999999979"/>
  </r>
  <r>
    <d v="2022-02-17T00:00:00"/>
    <n v="2"/>
    <x v="3"/>
    <s v="INV00000200"/>
    <s v="C00000010"/>
    <x v="9"/>
    <x v="92"/>
    <n v="8.8000000000000007"/>
    <n v="220"/>
    <m/>
    <n v="1936.0000000000002"/>
    <n v="9"/>
    <n v="2.2727272727272645E-2"/>
    <n v="0.19999999999999929"/>
    <n v="43.999999999999844"/>
    <m/>
    <m/>
    <m/>
    <m/>
    <m/>
    <m/>
    <m/>
    <n v="7744.0000000000009"/>
    <n v="858163.9994999998"/>
    <n v="4"/>
    <n v="175.99999999999937"/>
    <n v="135368.15049999996"/>
    <x v="8"/>
    <n v="7920"/>
    <n v="993532.14999999979"/>
  </r>
  <r>
    <d v="2022-02-17T00:00:00"/>
    <n v="2"/>
    <x v="3"/>
    <s v="INV00000200"/>
    <s v="C00000010"/>
    <x v="9"/>
    <x v="98"/>
    <n v="9"/>
    <n v="30"/>
    <m/>
    <n v="270"/>
    <n v="9.5"/>
    <n v="5.5555555555555552E-2"/>
    <n v="0.5"/>
    <n v="15"/>
    <m/>
    <m/>
    <m/>
    <m/>
    <m/>
    <m/>
    <m/>
    <n v="1350"/>
    <n v="859513.9994999998"/>
    <n v="5"/>
    <n v="75"/>
    <n v="135443.15049999996"/>
    <x v="8"/>
    <n v="1425"/>
    <n v="994957.14999999979"/>
  </r>
  <r>
    <d v="2022-02-17T00:00:00"/>
    <n v="2"/>
    <x v="3"/>
    <s v="INV00000200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162.5"/>
    <n v="859676.4994999998"/>
    <n v="5"/>
    <n v="112.50000000000001"/>
    <n v="135555.65049999996"/>
    <x v="8"/>
    <n v="275"/>
    <n v="995232.14999999979"/>
  </r>
  <r>
    <d v="2022-02-17T00:00:00"/>
    <n v="2"/>
    <x v="3"/>
    <s v="INV00000200"/>
    <s v="C00000010"/>
    <x v="9"/>
    <x v="58"/>
    <n v="320"/>
    <n v="1"/>
    <m/>
    <n v="320"/>
    <n v="375"/>
    <n v="0.171875"/>
    <n v="55"/>
    <n v="55"/>
    <m/>
    <m/>
    <m/>
    <m/>
    <m/>
    <m/>
    <m/>
    <n v="320"/>
    <n v="859996.4994999998"/>
    <n v="1"/>
    <n v="55"/>
    <n v="135610.65049999996"/>
    <x v="8"/>
    <n v="375"/>
    <n v="995607.14999999979"/>
  </r>
  <r>
    <d v="2022-02-17T00:00:00"/>
    <n v="2"/>
    <x v="3"/>
    <s v="INV00000200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860286.4994999998"/>
    <n v="1"/>
    <n v="150"/>
    <n v="135760.65049999996"/>
    <x v="8"/>
    <n v="440"/>
    <n v="996047.14999999979"/>
  </r>
  <r>
    <d v="2022-02-18T00:00:00"/>
    <n v="2"/>
    <x v="3"/>
    <s v="INV00000201"/>
    <s v="C00000009"/>
    <x v="8"/>
    <x v="96"/>
    <n v="8.8000000000000007"/>
    <n v="220"/>
    <m/>
    <n v="1936.0000000000002"/>
    <n v="9"/>
    <n v="2.2727272727272645E-2"/>
    <n v="0.19999999999999929"/>
    <n v="43.999999999999844"/>
    <m/>
    <m/>
    <m/>
    <m/>
    <m/>
    <m/>
    <m/>
    <n v="3872.0000000000005"/>
    <n v="864158.4994999998"/>
    <n v="2"/>
    <n v="87.999999999999687"/>
    <n v="135848.65049999996"/>
    <x v="8"/>
    <n v="3960"/>
    <n v="1000007.1499999998"/>
  </r>
  <r>
    <d v="2022-02-18T00:00:00"/>
    <n v="2"/>
    <x v="3"/>
    <s v="INV00000201"/>
    <s v="C00000009"/>
    <x v="8"/>
    <x v="99"/>
    <n v="8.1999999999999993"/>
    <n v="220"/>
    <m/>
    <n v="1803.9999999999998"/>
    <n v="9"/>
    <n v="9.7560975609756198E-2"/>
    <n v="0.80000000000000071"/>
    <n v="176.00000000000017"/>
    <m/>
    <m/>
    <m/>
    <m/>
    <m/>
    <m/>
    <m/>
    <n v="1803.9999999999998"/>
    <n v="865962.4994999998"/>
    <n v="1"/>
    <n v="176.00000000000017"/>
    <n v="136024.65049999996"/>
    <x v="8"/>
    <n v="1980"/>
    <n v="1001987.1499999998"/>
  </r>
  <r>
    <d v="2022-02-19T00:00:00"/>
    <n v="2"/>
    <x v="3"/>
    <s v="INV00000202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3872.0000000000005"/>
    <n v="869834.4994999998"/>
    <n v="2"/>
    <n v="351.99999999999955"/>
    <n v="136376.65049999996"/>
    <x v="8"/>
    <n v="4224"/>
    <n v="1006211.1499999998"/>
  </r>
  <r>
    <d v="2022-02-19T00:00:00"/>
    <n v="2"/>
    <x v="3"/>
    <s v="INV00000202"/>
    <s v="C00000003"/>
    <x v="2"/>
    <x v="90"/>
    <n v="8.25"/>
    <n v="220"/>
    <m/>
    <n v="1815"/>
    <n v="9.6"/>
    <n v="0.16363636363636358"/>
    <n v="1.3499999999999996"/>
    <n v="296.99999999999994"/>
    <m/>
    <m/>
    <m/>
    <m/>
    <m/>
    <m/>
    <m/>
    <n v="1815"/>
    <n v="871649.4994999998"/>
    <n v="1"/>
    <n v="296.99999999999994"/>
    <n v="136673.65049999996"/>
    <x v="8"/>
    <n v="2112"/>
    <n v="1008323.1499999998"/>
  </r>
  <r>
    <d v="2022-02-19T00:00:00"/>
    <n v="2"/>
    <x v="3"/>
    <s v="INV00000202"/>
    <s v="C00000003"/>
    <x v="2"/>
    <x v="12"/>
    <n v="1.3"/>
    <n v="25"/>
    <m/>
    <n v="32.5"/>
    <n v="2.6"/>
    <n v="1"/>
    <n v="1.3"/>
    <n v="32.5"/>
    <m/>
    <m/>
    <m/>
    <m/>
    <m/>
    <m/>
    <m/>
    <n v="130"/>
    <n v="871779.4994999998"/>
    <n v="4"/>
    <n v="130"/>
    <n v="136803.65049999996"/>
    <x v="8"/>
    <n v="260"/>
    <n v="1008583.1499999998"/>
  </r>
  <r>
    <d v="2022-02-19T00:00:00"/>
    <n v="2"/>
    <x v="3"/>
    <s v="INV00000202"/>
    <s v="C00000003"/>
    <x v="2"/>
    <x v="4"/>
    <n v="18"/>
    <n v="5"/>
    <m/>
    <n v="90"/>
    <n v="21"/>
    <n v="0.16666666666666666"/>
    <n v="3"/>
    <n v="15"/>
    <m/>
    <m/>
    <m/>
    <m/>
    <m/>
    <m/>
    <m/>
    <n v="540"/>
    <n v="872319.4994999998"/>
    <n v="6"/>
    <n v="90"/>
    <n v="136893.65049999996"/>
    <x v="8"/>
    <n v="630"/>
    <n v="1009213.1499999998"/>
  </r>
  <r>
    <d v="2022-02-19T00:00:00"/>
    <n v="2"/>
    <x v="3"/>
    <s v="INV00000202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872347.4994999998"/>
    <n v="1"/>
    <n v="17"/>
    <n v="136910.65049999996"/>
    <x v="8"/>
    <n v="45"/>
    <n v="1009258.1499999998"/>
  </r>
  <r>
    <d v="2022-02-21T00:00:00"/>
    <n v="2"/>
    <x v="3"/>
    <s v="INV00000203"/>
    <s v="C00000021"/>
    <x v="23"/>
    <x v="90"/>
    <n v="8.25"/>
    <n v="220"/>
    <m/>
    <n v="1815"/>
    <n v="9"/>
    <n v="9.0909090909090912E-2"/>
    <n v="0.75"/>
    <n v="165"/>
    <m/>
    <m/>
    <m/>
    <m/>
    <m/>
    <m/>
    <m/>
    <n v="3630"/>
    <n v="875977.4994999998"/>
    <n v="2"/>
    <n v="330"/>
    <n v="137240.65049999996"/>
    <x v="8"/>
    <n v="3960"/>
    <n v="1013218.1499999998"/>
  </r>
  <r>
    <d v="2022-02-21T00:00:00"/>
    <n v="2"/>
    <x v="3"/>
    <s v="INV00000203"/>
    <s v="C00000021"/>
    <x v="23"/>
    <x v="98"/>
    <n v="9.3000000000000007"/>
    <n v="30"/>
    <m/>
    <n v="279"/>
    <n v="9.4"/>
    <n v="1.0752688172042972E-2"/>
    <n v="9.9999999999999645E-2"/>
    <n v="2.9999999999999893"/>
    <m/>
    <m/>
    <m/>
    <m/>
    <m/>
    <m/>
    <m/>
    <n v="1674"/>
    <n v="877651.4994999998"/>
    <n v="6"/>
    <n v="17.999999999999936"/>
    <n v="137258.65049999996"/>
    <x v="8"/>
    <n v="1692"/>
    <n v="1014910.1499999998"/>
  </r>
  <r>
    <d v="2022-02-21T00:00:00"/>
    <n v="2"/>
    <x v="3"/>
    <s v="INV00000203"/>
    <s v="C00000021"/>
    <x v="23"/>
    <x v="63"/>
    <n v="13"/>
    <n v="5"/>
    <m/>
    <n v="65"/>
    <n v="17"/>
    <n v="0.30769230769230771"/>
    <n v="4"/>
    <n v="20"/>
    <m/>
    <m/>
    <m/>
    <m/>
    <m/>
    <m/>
    <m/>
    <n v="130"/>
    <n v="877781.4994999998"/>
    <n v="2"/>
    <n v="40"/>
    <n v="137298.65049999996"/>
    <x v="8"/>
    <n v="170"/>
    <n v="1015080.1499999998"/>
  </r>
  <r>
    <d v="2022-02-21T00:00:00"/>
    <n v="2"/>
    <x v="3"/>
    <s v="INV00000204"/>
    <s v="C00000006"/>
    <x v="5"/>
    <x v="42"/>
    <n v="21"/>
    <n v="5"/>
    <m/>
    <n v="105"/>
    <n v="35"/>
    <n v="0.66666666666666663"/>
    <n v="14"/>
    <n v="70"/>
    <m/>
    <m/>
    <m/>
    <m/>
    <m/>
    <m/>
    <m/>
    <n v="105"/>
    <n v="877886.4994999998"/>
    <n v="1"/>
    <n v="70"/>
    <n v="137368.65049999996"/>
    <x v="8"/>
    <n v="175"/>
    <n v="1015255.1499999998"/>
  </r>
  <r>
    <d v="2022-02-22T00:00:00"/>
    <n v="2"/>
    <x v="3"/>
    <s v="INV00000205"/>
    <s v="C00000019"/>
    <x v="19"/>
    <x v="96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881758.4994999998"/>
    <n v="2"/>
    <n v="263.99999999999983"/>
    <n v="137632.65049999996"/>
    <x v="8"/>
    <n v="4136"/>
    <n v="1019391.1499999998"/>
  </r>
  <r>
    <d v="2022-02-22T00:00:00"/>
    <n v="2"/>
    <x v="3"/>
    <s v="INV00000205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486"/>
    <n v="882244.4994999998"/>
    <n v="1"/>
    <n v="37.799999999999962"/>
    <n v="137670.45049999995"/>
    <x v="8"/>
    <n v="523.79999999999995"/>
    <n v="1019914.9499999997"/>
  </r>
  <r>
    <d v="2022-02-22T00:00:00"/>
    <n v="2"/>
    <x v="3"/>
    <s v="INV00000205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82334.4994999998"/>
    <n v="1"/>
    <n v="15"/>
    <n v="137685.45049999995"/>
    <x v="8"/>
    <n v="105"/>
    <n v="1020019.9499999997"/>
  </r>
  <r>
    <d v="2022-02-22T00:00:00"/>
    <n v="2"/>
    <x v="3"/>
    <s v="INV00000205"/>
    <s v="C00000019"/>
    <x v="19"/>
    <x v="46"/>
    <n v="309"/>
    <n v="1"/>
    <m/>
    <n v="309"/>
    <n v="360"/>
    <n v="0.1650485436893204"/>
    <n v="51"/>
    <n v="51"/>
    <m/>
    <m/>
    <m/>
    <m/>
    <m/>
    <m/>
    <m/>
    <n v="309"/>
    <n v="882643.4994999998"/>
    <n v="1"/>
    <n v="51"/>
    <n v="137736.45049999995"/>
    <x v="8"/>
    <n v="360"/>
    <n v="1020379.9499999997"/>
  </r>
  <r>
    <d v="2022-02-22T00:00:00"/>
    <n v="2"/>
    <x v="3"/>
    <s v="INV00000205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882805.9994999998"/>
    <n v="5"/>
    <n v="150"/>
    <n v="137886.45049999995"/>
    <x v="8"/>
    <n v="312.5"/>
    <n v="1020692.4499999997"/>
  </r>
  <r>
    <d v="2022-02-22T00:00:00"/>
    <n v="2"/>
    <x v="3"/>
    <s v="INV00000205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883195.9994999998"/>
    <n v="1"/>
    <n v="50"/>
    <n v="137936.45049999995"/>
    <x v="8"/>
    <n v="440"/>
    <n v="1021132.4499999997"/>
  </r>
  <r>
    <d v="2022-02-24T00:00:00"/>
    <n v="2"/>
    <x v="3"/>
    <s v="INV00000206"/>
    <s v="C00000020"/>
    <x v="20"/>
    <x v="90"/>
    <n v="8.25"/>
    <n v="220"/>
    <m/>
    <n v="1815"/>
    <n v="9.5"/>
    <n v="0.15151515151515152"/>
    <n v="1.25"/>
    <n v="275"/>
    <m/>
    <m/>
    <m/>
    <m/>
    <m/>
    <m/>
    <m/>
    <n v="3630"/>
    <n v="886825.9994999998"/>
    <n v="2"/>
    <n v="550"/>
    <n v="138486.45049999995"/>
    <x v="8"/>
    <n v="4180"/>
    <n v="1025312.4499999997"/>
  </r>
  <r>
    <d v="2022-02-24T00:00:00"/>
    <n v="2"/>
    <x v="3"/>
    <s v="INV00000206"/>
    <s v="C00000020"/>
    <x v="20"/>
    <x v="96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936.0000000000002"/>
    <n v="888761.9994999998"/>
    <n v="1"/>
    <n v="153.99999999999983"/>
    <n v="138640.45049999995"/>
    <x v="8"/>
    <n v="2090"/>
    <n v="1027402.4499999997"/>
  </r>
  <r>
    <d v="2022-02-24T00:00:00"/>
    <n v="2"/>
    <x v="3"/>
    <s v="INV00000206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889045.4994999998"/>
    <n v="1"/>
    <n v="67.5"/>
    <n v="138707.95049999995"/>
    <x v="8"/>
    <n v="351"/>
    <n v="1027753.4499999997"/>
  </r>
  <r>
    <d v="2022-02-24T00:00:00"/>
    <n v="2"/>
    <x v="3"/>
    <s v="INV00000206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89745.4994999998"/>
    <n v="1"/>
    <n v="300"/>
    <n v="139007.95049999995"/>
    <x v="8"/>
    <n v="1000"/>
    <n v="1028753.4499999997"/>
  </r>
  <r>
    <d v="2022-02-24T00:00:00"/>
    <n v="2"/>
    <x v="3"/>
    <s v="INV00000206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890005.4994999998"/>
    <n v="4"/>
    <n v="80"/>
    <n v="139087.95049999995"/>
    <x v="8"/>
    <n v="340"/>
    <n v="1029093.4499999997"/>
  </r>
  <r>
    <d v="2022-02-26T00:00:00"/>
    <n v="2"/>
    <x v="3"/>
    <s v="INV00000207"/>
    <s v="C00000020"/>
    <x v="20"/>
    <x v="90"/>
    <n v="8.25"/>
    <n v="220"/>
    <m/>
    <n v="1815"/>
    <n v="9.5"/>
    <n v="0.15151515151515152"/>
    <n v="1.25"/>
    <n v="275"/>
    <m/>
    <m/>
    <m/>
    <m/>
    <m/>
    <m/>
    <m/>
    <n v="1815"/>
    <n v="891820.4994999998"/>
    <n v="1"/>
    <n v="275"/>
    <n v="139362.95049999995"/>
    <x v="8"/>
    <n v="2090"/>
    <n v="1031183.4499999997"/>
  </r>
  <r>
    <d v="2022-02-26T00:00:00"/>
    <n v="2"/>
    <x v="3"/>
    <s v="INV00000207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892348.4994999998"/>
    <n v="1"/>
    <n v="60"/>
    <n v="139422.95049999995"/>
    <x v="8"/>
    <n v="588"/>
    <n v="1031771.4499999997"/>
  </r>
  <r>
    <d v="2022-02-26T00:00:00"/>
    <n v="2"/>
    <x v="3"/>
    <s v="INV00000208"/>
    <s v="C00000003"/>
    <x v="2"/>
    <x v="91"/>
    <n v="9"/>
    <n v="30"/>
    <m/>
    <n v="270"/>
    <n v="10.5"/>
    <n v="0.16666666666666666"/>
    <n v="1.5"/>
    <n v="45"/>
    <m/>
    <m/>
    <m/>
    <m/>
    <m/>
    <m/>
    <m/>
    <n v="270"/>
    <n v="892618.4994999998"/>
    <n v="1"/>
    <n v="45"/>
    <n v="139467.95049999995"/>
    <x v="8"/>
    <n v="315"/>
    <n v="1032086.4499999997"/>
  </r>
  <r>
    <d v="2022-03-05T00:00:00"/>
    <n v="3"/>
    <x v="3"/>
    <s v="INV00000209"/>
    <s v="C00000021"/>
    <x v="23"/>
    <x v="90"/>
    <n v="8.25"/>
    <n v="220"/>
    <m/>
    <n v="1815"/>
    <n v="9"/>
    <n v="9.0909090909090912E-2"/>
    <n v="0.75"/>
    <n v="165"/>
    <m/>
    <m/>
    <m/>
    <m/>
    <m/>
    <m/>
    <m/>
    <n v="3630"/>
    <n v="896248.4994999998"/>
    <n v="2"/>
    <n v="330"/>
    <n v="139797.95049999995"/>
    <x v="9"/>
    <n v="3960"/>
    <n v="1036046.4499999997"/>
  </r>
  <r>
    <d v="2022-03-05T00:00:00"/>
    <n v="3"/>
    <x v="3"/>
    <s v="INV00000209"/>
    <s v="C00000021"/>
    <x v="23"/>
    <x v="98"/>
    <n v="9"/>
    <n v="30"/>
    <m/>
    <n v="270"/>
    <n v="9.4"/>
    <n v="4.4444444444444481E-2"/>
    <n v="0.40000000000000036"/>
    <n v="12.000000000000011"/>
    <m/>
    <m/>
    <m/>
    <m/>
    <m/>
    <m/>
    <m/>
    <n v="2160"/>
    <n v="898408.4994999998"/>
    <n v="8"/>
    <n v="96.000000000000085"/>
    <n v="139893.95049999995"/>
    <x v="9"/>
    <n v="2256"/>
    <n v="1038302.4499999997"/>
  </r>
  <r>
    <d v="2022-03-05T00:00:00"/>
    <n v="3"/>
    <x v="3"/>
    <s v="INV00000209"/>
    <s v="C00000021"/>
    <x v="23"/>
    <x v="63"/>
    <n v="12"/>
    <n v="5"/>
    <m/>
    <n v="60"/>
    <n v="17"/>
    <n v="0.41666666666666669"/>
    <n v="5"/>
    <n v="25"/>
    <m/>
    <m/>
    <m/>
    <m/>
    <m/>
    <m/>
    <m/>
    <n v="60"/>
    <n v="898468.4994999998"/>
    <n v="1"/>
    <n v="25"/>
    <n v="139918.95049999995"/>
    <x v="9"/>
    <n v="85"/>
    <n v="1038387.4499999997"/>
  </r>
  <r>
    <d v="2022-03-08T00:00:00"/>
    <n v="3"/>
    <x v="3"/>
    <s v="INV00000210"/>
    <s v="C00000022"/>
    <x v="24"/>
    <x v="99"/>
    <n v="8.4499999999999993"/>
    <n v="220"/>
    <m/>
    <n v="1858.9999999999998"/>
    <n v="9.6"/>
    <n v="0.13609467455621307"/>
    <n v="1.1500000000000004"/>
    <n v="253.00000000000009"/>
    <m/>
    <m/>
    <m/>
    <m/>
    <m/>
    <m/>
    <m/>
    <n v="1858.9999999999998"/>
    <n v="900327.4994999998"/>
    <n v="1"/>
    <n v="253.00000000000009"/>
    <n v="140171.95049999995"/>
    <x v="9"/>
    <n v="2112"/>
    <n v="1040499.4499999997"/>
  </r>
  <r>
    <d v="2022-03-08T00:00:00"/>
    <n v="3"/>
    <x v="3"/>
    <s v="INV00000210"/>
    <s v="C00000022"/>
    <x v="24"/>
    <x v="100"/>
    <n v="16"/>
    <n v="10"/>
    <m/>
    <n v="160"/>
    <n v="32"/>
    <n v="1"/>
    <n v="16"/>
    <n v="160"/>
    <m/>
    <m/>
    <m/>
    <m/>
    <m/>
    <m/>
    <m/>
    <n v="160"/>
    <n v="900487.4994999998"/>
    <n v="1"/>
    <n v="160"/>
    <n v="140331.95049999995"/>
    <x v="9"/>
    <n v="320"/>
    <n v="1040819.4499999997"/>
  </r>
  <r>
    <d v="2022-03-08T00:00:00"/>
    <n v="3"/>
    <x v="3"/>
    <s v="INV00000210"/>
    <s v="C00000022"/>
    <x v="24"/>
    <x v="101"/>
    <n v="12.4"/>
    <n v="25"/>
    <m/>
    <n v="310"/>
    <n v="13.5"/>
    <n v="8.8709677419354802E-2"/>
    <n v="1.0999999999999996"/>
    <n v="27.499999999999993"/>
    <m/>
    <m/>
    <m/>
    <m/>
    <m/>
    <m/>
    <m/>
    <n v="310"/>
    <n v="900797.4994999998"/>
    <n v="1"/>
    <n v="27.499999999999993"/>
    <n v="140359.45049999995"/>
    <x v="9"/>
    <n v="337.5"/>
    <n v="1041156.9499999997"/>
  </r>
  <r>
    <d v="2022-03-08T00:00:00"/>
    <n v="3"/>
    <x v="3"/>
    <s v="INV00000210"/>
    <s v="C00000022"/>
    <x v="24"/>
    <x v="102"/>
    <n v="37"/>
    <n v="5"/>
    <m/>
    <n v="185"/>
    <n v="48"/>
    <n v="0.29729729729729731"/>
    <n v="11"/>
    <n v="55"/>
    <m/>
    <m/>
    <m/>
    <m/>
    <m/>
    <m/>
    <m/>
    <n v="370"/>
    <n v="901167.4994999998"/>
    <n v="2"/>
    <n v="110"/>
    <n v="140469.45049999995"/>
    <x v="9"/>
    <n v="480"/>
    <n v="1041636.9499999997"/>
  </r>
  <r>
    <d v="2022-03-08T00:00:00"/>
    <n v="3"/>
    <x v="3"/>
    <s v="INV00000210"/>
    <s v="C00000022"/>
    <x v="24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901695.4994999998"/>
    <n v="1"/>
    <n v="60"/>
    <n v="140529.45049999995"/>
    <x v="9"/>
    <n v="588"/>
    <n v="1042224.9499999997"/>
  </r>
  <r>
    <d v="2022-03-08T00:00:00"/>
    <n v="3"/>
    <x v="3"/>
    <s v="INV00000210"/>
    <s v="C00000022"/>
    <x v="24"/>
    <x v="91"/>
    <n v="9"/>
    <n v="30"/>
    <m/>
    <n v="270"/>
    <n v="9.8000000000000007"/>
    <n v="8.8888888888888962E-2"/>
    <n v="0.80000000000000071"/>
    <n v="24.000000000000021"/>
    <m/>
    <m/>
    <m/>
    <m/>
    <m/>
    <m/>
    <m/>
    <n v="540"/>
    <n v="902235.4994999998"/>
    <n v="2"/>
    <n v="48.000000000000043"/>
    <n v="140577.45049999995"/>
    <x v="9"/>
    <n v="588"/>
    <n v="1042812.9499999997"/>
  </r>
  <r>
    <d v="2022-03-08T00:00:00"/>
    <n v="3"/>
    <x v="3"/>
    <s v="INV00000210"/>
    <s v="C00000022"/>
    <x v="24"/>
    <x v="95"/>
    <n v="6.3"/>
    <n v="45"/>
    <m/>
    <n v="283.5"/>
    <n v="7.5"/>
    <n v="0.19047619047619052"/>
    <n v="1.2000000000000002"/>
    <n v="54.000000000000007"/>
    <m/>
    <m/>
    <m/>
    <m/>
    <m/>
    <m/>
    <m/>
    <n v="283.5"/>
    <n v="902518.9994999998"/>
    <n v="1"/>
    <n v="54.000000000000007"/>
    <n v="140631.45049999995"/>
    <x v="9"/>
    <n v="337.5"/>
    <n v="1043150.4499999997"/>
  </r>
  <r>
    <d v="2022-03-08T00:00:00"/>
    <n v="3"/>
    <x v="3"/>
    <s v="INV00000210"/>
    <s v="C00000022"/>
    <x v="24"/>
    <x v="4"/>
    <n v="18"/>
    <n v="5"/>
    <m/>
    <n v="90"/>
    <n v="22"/>
    <n v="0.22222222222222221"/>
    <n v="4"/>
    <n v="20"/>
    <m/>
    <m/>
    <m/>
    <m/>
    <m/>
    <m/>
    <m/>
    <n v="90"/>
    <n v="902608.9994999998"/>
    <n v="1"/>
    <n v="20"/>
    <n v="140651.45049999995"/>
    <x v="9"/>
    <n v="110"/>
    <n v="1043260.4499999997"/>
  </r>
  <r>
    <d v="2022-03-08T00:00:00"/>
    <n v="3"/>
    <x v="3"/>
    <s v="INV00000211"/>
    <s v="C00000010"/>
    <x v="9"/>
    <x v="92"/>
    <n v="8.25"/>
    <n v="220"/>
    <m/>
    <n v="1815"/>
    <n v="9"/>
    <n v="9.0909090909090912E-2"/>
    <n v="0.75"/>
    <n v="165"/>
    <m/>
    <m/>
    <m/>
    <m/>
    <m/>
    <m/>
    <m/>
    <n v="10890"/>
    <n v="913498.9994999998"/>
    <n v="6"/>
    <n v="990"/>
    <n v="141641.45049999995"/>
    <x v="9"/>
    <n v="11880"/>
    <n v="1055140.4499999997"/>
  </r>
  <r>
    <d v="2022-03-08T00:00:00"/>
    <n v="3"/>
    <x v="3"/>
    <s v="INV00000211"/>
    <s v="C00000010"/>
    <x v="9"/>
    <x v="98"/>
    <n v="9"/>
    <n v="30"/>
    <m/>
    <n v="270"/>
    <n v="9.5"/>
    <n v="5.5555555555555552E-2"/>
    <n v="0.5"/>
    <n v="15"/>
    <m/>
    <m/>
    <m/>
    <m/>
    <m/>
    <m/>
    <m/>
    <n v="2700"/>
    <n v="916198.9994999998"/>
    <n v="10"/>
    <n v="150"/>
    <n v="141791.45049999995"/>
    <x v="9"/>
    <n v="2850"/>
    <n v="1057990.4499999997"/>
  </r>
  <r>
    <d v="2022-03-08T00:00:00"/>
    <n v="3"/>
    <x v="3"/>
    <s v="INV00000211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916523.9994999998"/>
    <n v="10"/>
    <n v="225.00000000000003"/>
    <n v="142016.45049999995"/>
    <x v="9"/>
    <n v="550"/>
    <n v="1058540.4499999997"/>
  </r>
  <r>
    <d v="2022-03-09T00:00:00"/>
    <n v="3"/>
    <x v="3"/>
    <s v="INV00000212"/>
    <s v="C00000022"/>
    <x v="24"/>
    <x v="12"/>
    <n v="1.3"/>
    <n v="25"/>
    <m/>
    <n v="32.5"/>
    <n v="2.6"/>
    <n v="1"/>
    <n v="1.3"/>
    <n v="32.5"/>
    <m/>
    <m/>
    <m/>
    <m/>
    <m/>
    <m/>
    <m/>
    <n v="32.5"/>
    <n v="916556.4994999998"/>
    <n v="1"/>
    <n v="32.5"/>
    <n v="142048.95049999995"/>
    <x v="9"/>
    <n v="65"/>
    <n v="1058605.4499999997"/>
  </r>
  <r>
    <d v="2022-03-11T00:00:00"/>
    <n v="3"/>
    <x v="3"/>
    <s v="INV00000213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3630"/>
    <n v="920186.4994999998"/>
    <n v="2"/>
    <n v="506.00000000000017"/>
    <n v="142554.95049999995"/>
    <x v="9"/>
    <n v="4136"/>
    <n v="1062741.4499999997"/>
  </r>
  <r>
    <d v="2022-03-11T00:00:00"/>
    <n v="3"/>
    <x v="3"/>
    <s v="INV00000213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1458"/>
    <n v="921644.4994999998"/>
    <n v="3"/>
    <n v="113.39999999999989"/>
    <n v="142668.35049999994"/>
    <x v="9"/>
    <n v="1571.3999999999999"/>
    <n v="1064312.8499999996"/>
  </r>
  <r>
    <d v="2022-03-11T00:00:00"/>
    <n v="3"/>
    <x v="3"/>
    <s v="INV00000213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921806.9994999998"/>
    <n v="5"/>
    <n v="150"/>
    <n v="142818.35049999994"/>
    <x v="9"/>
    <n v="312.5"/>
    <n v="1064625.3499999996"/>
  </r>
  <r>
    <d v="2022-03-11T00:00:00"/>
    <n v="3"/>
    <x v="3"/>
    <s v="INV00000213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922111.9994999998"/>
    <n v="1"/>
    <n v="55"/>
    <n v="142873.35049999994"/>
    <x v="9"/>
    <n v="360"/>
    <n v="1064985.3499999996"/>
  </r>
  <r>
    <d v="2022-03-12T00:00:00"/>
    <n v="3"/>
    <x v="3"/>
    <s v="INV00000214"/>
    <s v="C00000022"/>
    <x v="24"/>
    <x v="46"/>
    <n v="305"/>
    <n v="1"/>
    <m/>
    <n v="305"/>
    <n v="390"/>
    <n v="0.27868852459016391"/>
    <n v="85"/>
    <n v="85"/>
    <m/>
    <m/>
    <m/>
    <m/>
    <m/>
    <m/>
    <m/>
    <n v="305"/>
    <n v="922416.9994999998"/>
    <n v="1"/>
    <n v="85"/>
    <n v="142958.35049999994"/>
    <x v="9"/>
    <n v="390"/>
    <n v="1065375.3499999996"/>
  </r>
  <r>
    <d v="2022-03-12T00:00:00"/>
    <n v="3"/>
    <x v="3"/>
    <s v="INV00000215"/>
    <s v="C00000006"/>
    <x v="5"/>
    <x v="92"/>
    <n v="8.25"/>
    <n v="220"/>
    <m/>
    <n v="1815"/>
    <n v="9.4"/>
    <n v="0.13939393939393943"/>
    <n v="1.1500000000000004"/>
    <n v="253.00000000000009"/>
    <m/>
    <m/>
    <m/>
    <m/>
    <m/>
    <m/>
    <m/>
    <n v="1815"/>
    <n v="924231.9994999998"/>
    <n v="1"/>
    <n v="253.00000000000009"/>
    <n v="143211.35049999994"/>
    <x v="9"/>
    <n v="2068"/>
    <n v="1067443.3499999996"/>
  </r>
  <r>
    <d v="2022-03-14T00:00:00"/>
    <n v="3"/>
    <x v="3"/>
    <s v="INV00000216"/>
    <s v="C00000020"/>
    <x v="20"/>
    <x v="90"/>
    <n v="8.25"/>
    <n v="220"/>
    <m/>
    <n v="1815"/>
    <n v="9.5"/>
    <n v="0.15151515151515152"/>
    <n v="1.25"/>
    <n v="275"/>
    <m/>
    <m/>
    <m/>
    <m/>
    <m/>
    <m/>
    <m/>
    <n v="1815"/>
    <n v="926046.9994999998"/>
    <n v="1"/>
    <n v="275"/>
    <n v="143486.35049999994"/>
    <x v="9"/>
    <n v="2090"/>
    <n v="1069533.3499999996"/>
  </r>
  <r>
    <d v="2022-03-14T00:00:00"/>
    <n v="3"/>
    <x v="3"/>
    <s v="INV00000216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926574.9994999998"/>
    <n v="1"/>
    <n v="60"/>
    <n v="143546.35049999994"/>
    <x v="9"/>
    <n v="588"/>
    <n v="1070121.3499999996"/>
  </r>
  <r>
    <d v="2022-03-14T00:00:00"/>
    <n v="3"/>
    <x v="3"/>
    <s v="INV00000216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926858.4994999998"/>
    <n v="1"/>
    <n v="67.5"/>
    <n v="143613.85049999994"/>
    <x v="9"/>
    <n v="351"/>
    <n v="1070472.3499999996"/>
  </r>
  <r>
    <d v="2022-03-15T00:00:00"/>
    <n v="3"/>
    <x v="3"/>
    <s v="INV00000217"/>
    <s v="C00000010"/>
    <x v="9"/>
    <x v="92"/>
    <n v="8.25"/>
    <n v="220"/>
    <m/>
    <n v="1815"/>
    <n v="9"/>
    <n v="9.0909090909090912E-2"/>
    <n v="0.75"/>
    <n v="165"/>
    <m/>
    <m/>
    <m/>
    <m/>
    <m/>
    <m/>
    <m/>
    <n v="10890"/>
    <n v="937748.4994999998"/>
    <n v="6"/>
    <n v="990"/>
    <n v="144603.85049999994"/>
    <x v="9"/>
    <n v="11880"/>
    <n v="1082352.3499999996"/>
  </r>
  <r>
    <d v="2022-03-15T00:00:00"/>
    <n v="3"/>
    <x v="3"/>
    <s v="INV00000217"/>
    <s v="C00000010"/>
    <x v="9"/>
    <x v="98"/>
    <n v="9"/>
    <n v="30"/>
    <m/>
    <n v="270"/>
    <n v="9.5"/>
    <n v="5.5555555555555552E-2"/>
    <n v="0.5"/>
    <n v="15"/>
    <m/>
    <m/>
    <m/>
    <m/>
    <m/>
    <m/>
    <m/>
    <n v="1350"/>
    <n v="939098.4994999998"/>
    <n v="5"/>
    <n v="75"/>
    <n v="144678.85049999994"/>
    <x v="9"/>
    <n v="1425"/>
    <n v="1083777.3499999996"/>
  </r>
  <r>
    <d v="2022-03-15T00:00:00"/>
    <n v="3"/>
    <x v="3"/>
    <s v="INV00000217"/>
    <s v="C00000010"/>
    <x v="9"/>
    <x v="36"/>
    <n v="39"/>
    <n v="10"/>
    <m/>
    <n v="390"/>
    <n v="44"/>
    <n v="0.12820512820512819"/>
    <n v="5"/>
    <n v="50"/>
    <m/>
    <m/>
    <m/>
    <m/>
    <m/>
    <m/>
    <m/>
    <n v="780"/>
    <n v="939878.4994999998"/>
    <n v="2"/>
    <n v="100"/>
    <n v="144778.85049999994"/>
    <x v="9"/>
    <n v="880"/>
    <n v="1084657.3499999996"/>
  </r>
  <r>
    <d v="2022-03-15T00:00:00"/>
    <n v="3"/>
    <x v="3"/>
    <s v="INV00000218"/>
    <s v="C00000020"/>
    <x v="20"/>
    <x v="90"/>
    <n v="8.25"/>
    <n v="220"/>
    <m/>
    <n v="1815"/>
    <n v="9.5"/>
    <n v="0.15151515151515152"/>
    <n v="1.25"/>
    <n v="275"/>
    <m/>
    <m/>
    <m/>
    <m/>
    <m/>
    <m/>
    <m/>
    <n v="5445"/>
    <n v="945323.4994999998"/>
    <n v="3"/>
    <n v="825"/>
    <n v="145603.85049999994"/>
    <x v="9"/>
    <n v="6270"/>
    <n v="1090927.3499999996"/>
  </r>
  <r>
    <d v="2022-03-15T00:00:00"/>
    <n v="3"/>
    <x v="3"/>
    <s v="INV00000218"/>
    <s v="C00000020"/>
    <x v="20"/>
    <x v="94"/>
    <n v="9"/>
    <n v="60"/>
    <m/>
    <n v="540"/>
    <n v="9.8000000000000007"/>
    <n v="8.8888888888888962E-2"/>
    <n v="0.80000000000000071"/>
    <n v="48.000000000000043"/>
    <m/>
    <m/>
    <m/>
    <m/>
    <m/>
    <m/>
    <m/>
    <n v="3240"/>
    <n v="948563.4994999998"/>
    <n v="6"/>
    <n v="288.00000000000023"/>
    <n v="145891.85049999994"/>
    <x v="9"/>
    <n v="3528"/>
    <n v="1094455.3499999996"/>
  </r>
  <r>
    <d v="2022-03-15T00:00:00"/>
    <n v="3"/>
    <x v="3"/>
    <s v="INV00000218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948846.9994999998"/>
    <n v="1"/>
    <n v="67.5"/>
    <n v="145959.35049999994"/>
    <x v="9"/>
    <n v="351"/>
    <n v="1094806.3499999996"/>
  </r>
  <r>
    <d v="2022-03-15T00:00:00"/>
    <n v="3"/>
    <x v="3"/>
    <s v="INV00000218"/>
    <s v="C00000020"/>
    <x v="20"/>
    <x v="40"/>
    <n v="5.3"/>
    <n v="40"/>
    <m/>
    <n v="212"/>
    <n v="7.8"/>
    <n v="0.47169811320754718"/>
    <n v="2.5"/>
    <n v="100"/>
    <m/>
    <m/>
    <m/>
    <m/>
    <m/>
    <m/>
    <m/>
    <n v="636"/>
    <n v="949482.9994999998"/>
    <n v="3"/>
    <n v="300"/>
    <n v="146259.35049999994"/>
    <x v="9"/>
    <n v="936"/>
    <n v="1095742.3499999996"/>
  </r>
  <r>
    <d v="2022-03-15T00:00:00"/>
    <n v="3"/>
    <x v="3"/>
    <s v="INV00000218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949742.9994999998"/>
    <n v="4"/>
    <n v="80"/>
    <n v="146339.35049999994"/>
    <x v="9"/>
    <n v="340"/>
    <n v="1096082.3499999996"/>
  </r>
  <r>
    <d v="2022-03-17T00:00:00"/>
    <n v="3"/>
    <x v="3"/>
    <s v="INV00000219"/>
    <s v="C00000019"/>
    <x v="19"/>
    <x v="103"/>
    <n v="18"/>
    <n v="5"/>
    <m/>
    <n v="90"/>
    <n v="21"/>
    <n v="0.16666666666666666"/>
    <n v="3"/>
    <n v="15"/>
    <m/>
    <m/>
    <m/>
    <m/>
    <m/>
    <m/>
    <m/>
    <n v="270"/>
    <n v="950012.9994999998"/>
    <n v="3"/>
    <n v="45"/>
    <n v="146384.35049999994"/>
    <x v="9"/>
    <n v="315"/>
    <n v="1096397.3499999996"/>
  </r>
  <r>
    <d v="2022-03-18T00:00:00"/>
    <n v="3"/>
    <x v="3"/>
    <s v="INV00000220"/>
    <s v="C00000020"/>
    <x v="20"/>
    <x v="15"/>
    <n v="8.25"/>
    <n v="220"/>
    <m/>
    <n v="1815"/>
    <n v="9.5"/>
    <n v="0.15151515151515152"/>
    <n v="1.25"/>
    <n v="275"/>
    <m/>
    <m/>
    <m/>
    <m/>
    <m/>
    <m/>
    <m/>
    <n v="5445"/>
    <n v="955457.9994999998"/>
    <n v="3"/>
    <n v="825"/>
    <n v="147209.35049999994"/>
    <x v="9"/>
    <n v="6270"/>
    <n v="1102667.3499999996"/>
  </r>
  <r>
    <d v="2022-03-18T00:00:00"/>
    <n v="3"/>
    <x v="3"/>
    <s v="INV00000220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911"/>
    <n v="957368.9994999998"/>
    <n v="7"/>
    <n v="147.00000000000023"/>
    <n v="147356.35049999994"/>
    <x v="9"/>
    <n v="2058"/>
    <n v="1104725.3499999996"/>
  </r>
  <r>
    <d v="2022-03-18T00:00:00"/>
    <n v="3"/>
    <x v="3"/>
    <s v="INV00000220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290"/>
    <n v="958658.9994999998"/>
    <n v="5"/>
    <n v="269.99999999999994"/>
    <n v="147626.35049999994"/>
    <x v="9"/>
    <n v="1560"/>
    <n v="1106285.3499999996"/>
  </r>
  <r>
    <d v="2022-03-19T00:00:00"/>
    <n v="3"/>
    <x v="3"/>
    <s v="INV00000221"/>
    <s v="C00000021"/>
    <x v="23"/>
    <x v="15"/>
    <n v="8.5"/>
    <n v="220"/>
    <m/>
    <n v="1870"/>
    <n v="9.1999999999999993"/>
    <n v="8.2352941176470504E-2"/>
    <n v="0.69999999999999929"/>
    <n v="153.99999999999983"/>
    <m/>
    <m/>
    <m/>
    <m/>
    <m/>
    <m/>
    <m/>
    <n v="3740"/>
    <n v="962398.9994999998"/>
    <n v="2"/>
    <n v="307.99999999999966"/>
    <n v="147934.35049999994"/>
    <x v="9"/>
    <n v="4047.9999999999995"/>
    <n v="1110333.3499999996"/>
  </r>
  <r>
    <d v="2022-03-19T00:00:00"/>
    <n v="3"/>
    <x v="3"/>
    <s v="INV00000221"/>
    <s v="C00000021"/>
    <x v="23"/>
    <x v="104"/>
    <n v="9.1"/>
    <n v="30"/>
    <m/>
    <n v="273"/>
    <n v="9.5"/>
    <n v="4.3956043956043994E-2"/>
    <n v="0.40000000000000036"/>
    <n v="12.000000000000011"/>
    <m/>
    <m/>
    <m/>
    <m/>
    <m/>
    <m/>
    <m/>
    <n v="1638"/>
    <n v="964036.9994999998"/>
    <n v="6"/>
    <n v="72.000000000000057"/>
    <n v="148006.35049999994"/>
    <x v="9"/>
    <n v="1710"/>
    <n v="1112043.3499999996"/>
  </r>
  <r>
    <d v="2022-03-19T00:00:00"/>
    <n v="3"/>
    <x v="3"/>
    <s v="INV00000221"/>
    <s v="C00000021"/>
    <x v="23"/>
    <x v="63"/>
    <n v="13"/>
    <n v="5"/>
    <m/>
    <n v="65"/>
    <n v="17"/>
    <n v="0.30769230769230771"/>
    <n v="4"/>
    <n v="20"/>
    <m/>
    <m/>
    <m/>
    <m/>
    <m/>
    <m/>
    <m/>
    <n v="130"/>
    <n v="964166.9994999998"/>
    <n v="2"/>
    <n v="40"/>
    <n v="148046.35049999994"/>
    <x v="9"/>
    <n v="170"/>
    <n v="1112213.3499999996"/>
  </r>
  <r>
    <d v="2022-03-19T00:00:00"/>
    <n v="3"/>
    <x v="3"/>
    <s v="INV00000221"/>
    <s v="C00000021"/>
    <x v="23"/>
    <x v="106"/>
    <n v="21"/>
    <n v="5"/>
    <m/>
    <n v="105"/>
    <n v="35"/>
    <n v="0.66666666666666663"/>
    <n v="14"/>
    <n v="70"/>
    <m/>
    <m/>
    <m/>
    <m/>
    <m/>
    <m/>
    <m/>
    <n v="105"/>
    <n v="964271.9994999998"/>
    <n v="1"/>
    <n v="70"/>
    <n v="148116.35049999994"/>
    <x v="9"/>
    <n v="175"/>
    <n v="1112388.3499999996"/>
  </r>
  <r>
    <d v="2022-03-19T00:00:00"/>
    <n v="3"/>
    <x v="3"/>
    <s v="INV00000221"/>
    <s v="C00000021"/>
    <x v="23"/>
    <x v="107"/>
    <n v="50"/>
    <n v="5"/>
    <m/>
    <n v="250"/>
    <n v="78"/>
    <n v="0.56000000000000005"/>
    <n v="28"/>
    <n v="140"/>
    <m/>
    <m/>
    <m/>
    <m/>
    <m/>
    <m/>
    <m/>
    <n v="250"/>
    <n v="964521.9994999998"/>
    <n v="1"/>
    <n v="140"/>
    <n v="148256.35049999994"/>
    <x v="9"/>
    <n v="390"/>
    <n v="1112778.3499999996"/>
  </r>
  <r>
    <d v="2022-03-19T00:00:00"/>
    <n v="3"/>
    <x v="3"/>
    <s v="INV00000221"/>
    <s v="C00000021"/>
    <x v="23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964846.9994999998"/>
    <n v="10"/>
    <n v="249.99999999999994"/>
    <n v="148506.35049999994"/>
    <x v="9"/>
    <n v="575"/>
    <n v="1113353.3499999996"/>
  </r>
  <r>
    <d v="2022-03-19T00:00:00"/>
    <n v="3"/>
    <x v="3"/>
    <s v="INV00000221"/>
    <s v="C00000021"/>
    <x v="23"/>
    <x v="108"/>
    <n v="5.5"/>
    <n v="163"/>
    <m/>
    <n v="896.5"/>
    <n v="6.5"/>
    <n v="0.18181818181818182"/>
    <n v="1"/>
    <n v="163"/>
    <m/>
    <m/>
    <m/>
    <m/>
    <m/>
    <m/>
    <m/>
    <n v="896.5"/>
    <n v="965743.4994999998"/>
    <n v="1"/>
    <n v="163"/>
    <n v="148669.35049999994"/>
    <x v="9"/>
    <n v="1059.5"/>
    <n v="1114412.8499999996"/>
  </r>
  <r>
    <d v="2022-03-21T00:00:00"/>
    <n v="3"/>
    <x v="3"/>
    <s v="INV00000222"/>
    <s v="C00000022"/>
    <x v="5"/>
    <x v="101"/>
    <n v="12.4"/>
    <n v="25"/>
    <m/>
    <n v="310"/>
    <n v="13.5"/>
    <n v="8.8709677419354802E-2"/>
    <n v="1.0999999999999996"/>
    <n v="27.499999999999993"/>
    <m/>
    <m/>
    <m/>
    <m/>
    <m/>
    <m/>
    <m/>
    <n v="310"/>
    <n v="966053.4994999998"/>
    <n v="1"/>
    <n v="27.499999999999993"/>
    <n v="148696.85049999994"/>
    <x v="9"/>
    <n v="337.5"/>
    <n v="1114750.3499999996"/>
  </r>
  <r>
    <d v="2022-03-23T00:00:00"/>
    <n v="3"/>
    <x v="3"/>
    <s v="INV00000223"/>
    <s v="C00000020"/>
    <x v="20"/>
    <x v="15"/>
    <n v="8.5"/>
    <n v="220"/>
    <m/>
    <n v="1870"/>
    <n v="9.5"/>
    <n v="0.11764705882352941"/>
    <n v="1"/>
    <n v="220"/>
    <m/>
    <m/>
    <m/>
    <m/>
    <m/>
    <m/>
    <m/>
    <n v="5610"/>
    <n v="971663.4994999998"/>
    <n v="3"/>
    <n v="660"/>
    <n v="149356.85049999994"/>
    <x v="9"/>
    <n v="6270"/>
    <n v="1121020.3499999996"/>
  </r>
  <r>
    <d v="2022-03-23T00:00:00"/>
    <n v="3"/>
    <x v="3"/>
    <s v="INV00000223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092"/>
    <n v="972755.4994999998"/>
    <n v="4"/>
    <n v="84.000000000000128"/>
    <n v="149440.85049999994"/>
    <x v="9"/>
    <n v="1176.0000000000002"/>
    <n v="1122196.3499999996"/>
  </r>
  <r>
    <d v="2022-03-23T00:00:00"/>
    <n v="3"/>
    <x v="3"/>
    <s v="INV00000223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032"/>
    <n v="973787.4994999998"/>
    <n v="4"/>
    <n v="215.99999999999994"/>
    <n v="149656.85049999994"/>
    <x v="9"/>
    <n v="1248"/>
    <n v="1123444.3499999996"/>
  </r>
  <r>
    <d v="2022-03-23T00:00:00"/>
    <n v="3"/>
    <x v="3"/>
    <s v="INV00000223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973852.4994999998"/>
    <n v="2"/>
    <n v="60"/>
    <n v="149716.85049999994"/>
    <x v="9"/>
    <n v="125"/>
    <n v="1123569.3499999996"/>
  </r>
  <r>
    <d v="2022-03-25T00:00:00"/>
    <n v="3"/>
    <x v="3"/>
    <s v="INV00000224"/>
    <s v="C00000020"/>
    <x v="20"/>
    <x v="43"/>
    <n v="8.25"/>
    <n v="220"/>
    <m/>
    <n v="1815"/>
    <n v="9.5"/>
    <n v="0.15151515151515152"/>
    <n v="1.25"/>
    <n v="275"/>
    <m/>
    <m/>
    <m/>
    <m/>
    <m/>
    <m/>
    <m/>
    <n v="7260"/>
    <n v="981112.4994999998"/>
    <n v="4"/>
    <n v="1100"/>
    <n v="150816.85049999994"/>
    <x v="9"/>
    <n v="8360"/>
    <n v="1131929.3499999996"/>
  </r>
  <r>
    <d v="2022-03-25T00:00:00"/>
    <n v="3"/>
    <x v="3"/>
    <s v="INV00000224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730"/>
    <n v="983842.4994999998"/>
    <n v="10"/>
    <n v="210.00000000000031"/>
    <n v="151026.85049999994"/>
    <x v="9"/>
    <n v="2940.0000000000005"/>
    <n v="1134869.3499999996"/>
  </r>
  <r>
    <d v="2022-03-25T00:00:00"/>
    <n v="3"/>
    <x v="3"/>
    <s v="INV00000224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548"/>
    <n v="985390.4994999998"/>
    <n v="6"/>
    <n v="323.99999999999989"/>
    <n v="151350.85049999994"/>
    <x v="9"/>
    <n v="1872"/>
    <n v="1136741.3499999996"/>
  </r>
  <r>
    <d v="2022-03-25T00:00:00"/>
    <n v="3"/>
    <x v="3"/>
    <s v="INV00000224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985520.4994999998"/>
    <n v="4"/>
    <n v="120"/>
    <n v="151470.85049999994"/>
    <x v="9"/>
    <n v="250"/>
    <n v="1136991.3499999996"/>
  </r>
  <r>
    <d v="2022-03-25T00:00:00"/>
    <n v="3"/>
    <x v="3"/>
    <s v="INV00000224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986170.4994999998"/>
    <n v="1"/>
    <n v="350"/>
    <n v="151820.85049999994"/>
    <x v="9"/>
    <n v="1000"/>
    <n v="1137991.3499999996"/>
  </r>
  <r>
    <d v="2022-03-29T00:00:00"/>
    <n v="3"/>
    <x v="3"/>
    <s v="INV00000225"/>
    <s v="C00000001"/>
    <x v="0"/>
    <x v="15"/>
    <n v="8.5"/>
    <n v="220"/>
    <m/>
    <n v="1870"/>
    <n v="9.4"/>
    <n v="0.10588235294117651"/>
    <n v="0.90000000000000036"/>
    <n v="198.00000000000009"/>
    <m/>
    <m/>
    <m/>
    <m/>
    <m/>
    <m/>
    <m/>
    <n v="1870"/>
    <n v="988040.4994999998"/>
    <n v="1"/>
    <n v="198.00000000000009"/>
    <n v="152018.85049999994"/>
    <x v="9"/>
    <n v="2068"/>
    <n v="1140059.3499999996"/>
  </r>
  <r>
    <d v="2022-03-29T00:00:00"/>
    <n v="3"/>
    <x v="3"/>
    <s v="INV00000225"/>
    <s v="C00000001"/>
    <x v="0"/>
    <x v="104"/>
    <n v="9.1"/>
    <n v="30"/>
    <m/>
    <n v="273"/>
    <n v="9.6999999999999993"/>
    <n v="6.5934065934065894E-2"/>
    <n v="0.59999999999999964"/>
    <n v="17.999999999999989"/>
    <m/>
    <m/>
    <m/>
    <m/>
    <m/>
    <m/>
    <m/>
    <n v="1092"/>
    <n v="989132.4994999998"/>
    <n v="4"/>
    <n v="71.999999999999957"/>
    <n v="152090.85049999994"/>
    <x v="9"/>
    <n v="1164"/>
    <n v="1141223.3499999996"/>
  </r>
  <r>
    <d v="2022-03-29T00:00:00"/>
    <n v="3"/>
    <x v="3"/>
    <s v="INV00000226"/>
    <s v="C00000020"/>
    <x v="20"/>
    <x v="43"/>
    <n v="8.25"/>
    <n v="220"/>
    <m/>
    <n v="1815"/>
    <n v="9.5"/>
    <n v="0.15151515151515152"/>
    <n v="1.25"/>
    <n v="275"/>
    <m/>
    <m/>
    <m/>
    <m/>
    <m/>
    <m/>
    <m/>
    <n v="3630"/>
    <n v="992762.4994999998"/>
    <n v="2"/>
    <n v="550"/>
    <n v="152640.85049999994"/>
    <x v="9"/>
    <n v="4180"/>
    <n v="1145403.3499999996"/>
  </r>
  <r>
    <d v="2022-03-29T00:00:00"/>
    <n v="3"/>
    <x v="3"/>
    <s v="INV00000226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184"/>
    <n v="994946.4994999998"/>
    <n v="8"/>
    <n v="168.00000000000026"/>
    <n v="152808.85049999994"/>
    <x v="9"/>
    <n v="2352.0000000000005"/>
    <n v="1147755.3499999996"/>
  </r>
  <r>
    <d v="2022-03-29T00:00:00"/>
    <n v="3"/>
    <x v="3"/>
    <s v="INV00000226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995720.4994999998"/>
    <n v="3"/>
    <n v="161.99999999999994"/>
    <n v="152970.85049999994"/>
    <x v="9"/>
    <n v="936"/>
    <n v="1148691.3499999996"/>
  </r>
  <r>
    <d v="2022-03-29T00:00:00"/>
    <n v="3"/>
    <x v="3"/>
    <s v="INV00000226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995785.4994999998"/>
    <n v="2"/>
    <n v="60"/>
    <n v="153030.85049999994"/>
    <x v="9"/>
    <n v="125"/>
    <n v="1148816.3499999996"/>
  </r>
  <r>
    <d v="2022-03-31T00:00:00"/>
    <n v="3"/>
    <x v="3"/>
    <s v="INV00000227"/>
    <s v="C00000023"/>
    <x v="25"/>
    <x v="43"/>
    <n v="8.25"/>
    <n v="220"/>
    <m/>
    <n v="1815"/>
    <n v="9.5"/>
    <n v="0.15151515151515152"/>
    <n v="1.25"/>
    <n v="275"/>
    <m/>
    <m/>
    <m/>
    <m/>
    <m/>
    <m/>
    <m/>
    <n v="1815"/>
    <n v="997600.4994999998"/>
    <n v="1"/>
    <n v="275"/>
    <n v="153305.85049999994"/>
    <x v="9"/>
    <n v="2090"/>
    <n v="1150906.3499999996"/>
  </r>
  <r>
    <d v="2022-03-31T00:00:00"/>
    <n v="3"/>
    <x v="3"/>
    <s v="INV00000227"/>
    <s v="C00000023"/>
    <x v="25"/>
    <x v="110"/>
    <n v="11"/>
    <n v="5"/>
    <m/>
    <n v="55"/>
    <n v="17"/>
    <n v="0.54545454545454541"/>
    <n v="6"/>
    <n v="30"/>
    <m/>
    <m/>
    <m/>
    <m/>
    <m/>
    <m/>
    <m/>
    <n v="220"/>
    <n v="997820.4994999998"/>
    <n v="4"/>
    <n v="120"/>
    <n v="153425.85049999994"/>
    <x v="9"/>
    <n v="340"/>
    <n v="1151246.3499999996"/>
  </r>
  <r>
    <d v="2022-03-31T00:00:00"/>
    <n v="3"/>
    <x v="3"/>
    <s v="INV00000227"/>
    <s v="C00000023"/>
    <x v="25"/>
    <x v="109"/>
    <n v="26"/>
    <n v="25"/>
    <m/>
    <n v="650"/>
    <n v="40"/>
    <n v="0.53846153846153844"/>
    <n v="14"/>
    <n v="350"/>
    <m/>
    <m/>
    <m/>
    <m/>
    <m/>
    <m/>
    <m/>
    <n v="650"/>
    <n v="998470.4994999998"/>
    <n v="1"/>
    <n v="350"/>
    <n v="153775.85049999994"/>
    <x v="9"/>
    <n v="1000"/>
    <n v="1152246.3499999996"/>
  </r>
  <r>
    <d v="2022-03-31T00:00:00"/>
    <n v="3"/>
    <x v="3"/>
    <s v="INV00000227"/>
    <s v="C00000023"/>
    <x v="25"/>
    <x v="12"/>
    <n v="1.3"/>
    <n v="25"/>
    <m/>
    <n v="32.5"/>
    <n v="2.5"/>
    <n v="0.92307692307692302"/>
    <n v="1.2"/>
    <n v="30"/>
    <m/>
    <m/>
    <m/>
    <m/>
    <m/>
    <m/>
    <m/>
    <n v="65"/>
    <n v="998535.4994999998"/>
    <n v="2"/>
    <n v="60"/>
    <n v="153835.85049999994"/>
    <x v="9"/>
    <n v="125"/>
    <n v="1152371.3499999996"/>
  </r>
  <r>
    <d v="2022-04-01T00:00:00"/>
    <n v="4"/>
    <x v="3"/>
    <s v="INV00000228"/>
    <s v="C00000021"/>
    <x v="23"/>
    <x v="15"/>
    <n v="8.5"/>
    <n v="220"/>
    <m/>
    <n v="1870"/>
    <n v="9.4"/>
    <n v="0.10588235294117651"/>
    <n v="0.90000000000000036"/>
    <n v="198.00000000000009"/>
    <m/>
    <m/>
    <m/>
    <m/>
    <m/>
    <m/>
    <m/>
    <n v="3740"/>
    <n v="1002275.4994999998"/>
    <n v="2"/>
    <n v="396.00000000000017"/>
    <n v="154231.85049999994"/>
    <x v="10"/>
    <n v="4136"/>
    <n v="1156507.3499999996"/>
  </r>
  <r>
    <d v="2022-04-01T00:00:00"/>
    <n v="4"/>
    <x v="3"/>
    <s v="INV00000228"/>
    <s v="C00000021"/>
    <x v="23"/>
    <x v="104"/>
    <n v="9.1"/>
    <n v="30"/>
    <m/>
    <n v="273"/>
    <n v="9.5"/>
    <n v="4.3956043956043994E-2"/>
    <n v="0.40000000000000036"/>
    <n v="12.000000000000011"/>
    <m/>
    <m/>
    <m/>
    <m/>
    <m/>
    <m/>
    <m/>
    <n v="819"/>
    <n v="1003094.4994999998"/>
    <n v="3"/>
    <n v="36.000000000000028"/>
    <n v="154267.85049999994"/>
    <x v="10"/>
    <n v="855"/>
    <n v="1157362.3499999996"/>
  </r>
  <r>
    <d v="2022-04-01T00:00:00"/>
    <n v="4"/>
    <x v="3"/>
    <s v="INV00000228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003204.4994999998"/>
    <n v="2"/>
    <n v="60"/>
    <n v="154327.85049999994"/>
    <x v="10"/>
    <n v="170"/>
    <n v="1157532.3499999996"/>
  </r>
  <r>
    <d v="2022-04-01T00:00:00"/>
    <n v="4"/>
    <x v="3"/>
    <s v="INV00000228"/>
    <s v="C00000021"/>
    <x v="23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1003529.4994999998"/>
    <n v="10"/>
    <n v="249.99999999999994"/>
    <n v="154577.85049999994"/>
    <x v="10"/>
    <n v="575"/>
    <n v="1158107.3499999996"/>
  </r>
  <r>
    <d v="2022-04-01T00:00:00"/>
    <n v="4"/>
    <x v="3"/>
    <s v="INV00000228"/>
    <s v="C00000021"/>
    <x v="23"/>
    <x v="111"/>
    <n v="12.85"/>
    <n v="25"/>
    <m/>
    <n v="321.25"/>
    <n v="13.9"/>
    <n v="8.1712062256809395E-2"/>
    <n v="1.0500000000000007"/>
    <n v="26.250000000000018"/>
    <m/>
    <m/>
    <m/>
    <m/>
    <m/>
    <m/>
    <m/>
    <n v="321.25"/>
    <n v="1003850.7494999998"/>
    <n v="1"/>
    <n v="26.250000000000018"/>
    <n v="154604.10049999994"/>
    <x v="10"/>
    <n v="347.5"/>
    <n v="1158454.8499999996"/>
  </r>
  <r>
    <d v="2022-04-01T00:00:00"/>
    <n v="4"/>
    <x v="3"/>
    <s v="INV00000229"/>
    <s v="C00000020"/>
    <x v="20"/>
    <x v="15"/>
    <n v="8.5"/>
    <n v="220"/>
    <m/>
    <n v="1870"/>
    <n v="9.5"/>
    <n v="0.11764705882352941"/>
    <n v="1"/>
    <n v="220"/>
    <m/>
    <m/>
    <m/>
    <m/>
    <m/>
    <m/>
    <m/>
    <n v="1870"/>
    <n v="1005720.7494999998"/>
    <n v="1"/>
    <n v="220"/>
    <n v="154824.10049999994"/>
    <x v="10"/>
    <n v="2090"/>
    <n v="1160544.8499999996"/>
  </r>
  <r>
    <d v="2022-04-01T00:00:00"/>
    <n v="4"/>
    <x v="3"/>
    <s v="INV00000229"/>
    <s v="C00000020"/>
    <x v="20"/>
    <x v="43"/>
    <n v="8.25"/>
    <n v="220"/>
    <m/>
    <n v="1815"/>
    <n v="9.5"/>
    <n v="0.15151515151515152"/>
    <n v="1.25"/>
    <n v="275"/>
    <m/>
    <m/>
    <m/>
    <m/>
    <m/>
    <m/>
    <m/>
    <n v="3630"/>
    <n v="1009350.7494999998"/>
    <n v="2"/>
    <n v="550"/>
    <n v="155374.10049999994"/>
    <x v="10"/>
    <n v="4180"/>
    <n v="1164724.8499999996"/>
  </r>
  <r>
    <d v="2022-04-01T00:00:00"/>
    <n v="4"/>
    <x v="3"/>
    <s v="INV00000229"/>
    <s v="C00000020"/>
    <x v="20"/>
    <x v="112"/>
    <n v="9.1"/>
    <n v="60"/>
    <m/>
    <n v="546"/>
    <n v="9.8000000000000007"/>
    <n v="7.6923076923077038E-2"/>
    <n v="0.70000000000000107"/>
    <n v="42.000000000000064"/>
    <m/>
    <m/>
    <m/>
    <m/>
    <m/>
    <m/>
    <m/>
    <n v="1638"/>
    <n v="1010988.7494999998"/>
    <n v="3"/>
    <n v="126.0000000000002"/>
    <n v="155500.10049999994"/>
    <x v="10"/>
    <n v="1764.0000000000002"/>
    <n v="1166488.8499999996"/>
  </r>
  <r>
    <d v="2022-04-01T00:00:00"/>
    <n v="4"/>
    <x v="3"/>
    <s v="INV00000229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11762.7494999998"/>
    <n v="3"/>
    <n v="161.99999999999994"/>
    <n v="155662.10049999994"/>
    <x v="10"/>
    <n v="936"/>
    <n v="1167424.8499999996"/>
  </r>
  <r>
    <d v="2022-04-01T00:00:00"/>
    <n v="4"/>
    <x v="3"/>
    <s v="INV00000229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11860.2494999998"/>
    <n v="3"/>
    <n v="90"/>
    <n v="155752.10049999994"/>
    <x v="10"/>
    <n v="187.5"/>
    <n v="1167612.3499999996"/>
  </r>
  <r>
    <d v="2022-04-01T00:00:00"/>
    <n v="4"/>
    <x v="3"/>
    <s v="INV00000230"/>
    <s v="C00000022"/>
    <x v="24"/>
    <x v="43"/>
    <n v="8.25"/>
    <n v="220"/>
    <m/>
    <n v="1815"/>
    <n v="9.6"/>
    <n v="0.16363636363636358"/>
    <n v="1.3499999999999996"/>
    <n v="296.99999999999994"/>
    <m/>
    <m/>
    <m/>
    <m/>
    <m/>
    <m/>
    <m/>
    <n v="1815"/>
    <n v="1013675.2494999998"/>
    <n v="1"/>
    <n v="296.99999999999994"/>
    <n v="156049.10049999994"/>
    <x v="10"/>
    <n v="2112"/>
    <n v="1169724.3499999996"/>
  </r>
  <r>
    <d v="2022-04-01T00:00:00"/>
    <n v="4"/>
    <x v="3"/>
    <s v="INV00000230"/>
    <s v="C00000022"/>
    <x v="24"/>
    <x v="91"/>
    <n v="9"/>
    <n v="30"/>
    <m/>
    <n v="270"/>
    <n v="9.8000000000000007"/>
    <n v="8.8888888888888962E-2"/>
    <n v="0.80000000000000071"/>
    <n v="24.000000000000021"/>
    <m/>
    <m/>
    <m/>
    <m/>
    <m/>
    <m/>
    <m/>
    <n v="540"/>
    <n v="1014215.2494999998"/>
    <n v="2"/>
    <n v="48.000000000000043"/>
    <n v="156097.10049999994"/>
    <x v="10"/>
    <n v="588"/>
    <n v="1170312.3499999996"/>
  </r>
  <r>
    <d v="2022-04-01T00:00:00"/>
    <n v="4"/>
    <x v="3"/>
    <s v="INV00000230"/>
    <s v="C00000022"/>
    <x v="24"/>
    <x v="105"/>
    <n v="6.45"/>
    <n v="40"/>
    <m/>
    <n v="258"/>
    <n v="7.5"/>
    <n v="0.16279069767441856"/>
    <n v="1.0499999999999998"/>
    <n v="41.999999999999993"/>
    <m/>
    <m/>
    <m/>
    <m/>
    <m/>
    <m/>
    <m/>
    <n v="258"/>
    <n v="1014473.2494999998"/>
    <n v="1"/>
    <n v="41.999999999999993"/>
    <n v="156139.10049999994"/>
    <x v="10"/>
    <n v="300"/>
    <n v="1170612.3499999996"/>
  </r>
  <r>
    <d v="2022-04-01T00:00:00"/>
    <n v="4"/>
    <x v="3"/>
    <s v="INV00000230"/>
    <s v="C00000022"/>
    <x v="24"/>
    <x v="102"/>
    <n v="36"/>
    <n v="5"/>
    <m/>
    <n v="180"/>
    <n v="48"/>
    <n v="0.33333333333333331"/>
    <n v="12"/>
    <n v="60"/>
    <m/>
    <m/>
    <m/>
    <m/>
    <m/>
    <m/>
    <m/>
    <n v="360"/>
    <n v="1014833.2494999998"/>
    <n v="2"/>
    <n v="120"/>
    <n v="156259.10049999994"/>
    <x v="10"/>
    <n v="480"/>
    <n v="1171092.3499999996"/>
  </r>
  <r>
    <d v="2022-04-05T00:00:00"/>
    <n v="4"/>
    <x v="3"/>
    <s v="INV00000231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20443.2494999998"/>
    <n v="3"/>
    <n v="660"/>
    <n v="156919.10049999994"/>
    <x v="10"/>
    <n v="6270"/>
    <n v="1177362.3499999996"/>
  </r>
  <r>
    <d v="2022-04-05T00:00:00"/>
    <n v="4"/>
    <x v="3"/>
    <s v="INV00000231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638"/>
    <n v="1022081.2494999998"/>
    <n v="6"/>
    <n v="126.0000000000002"/>
    <n v="157045.10049999994"/>
    <x v="10"/>
    <n v="1764.0000000000002"/>
    <n v="1179126.3499999996"/>
  </r>
  <r>
    <d v="2022-04-05T00:00:00"/>
    <n v="4"/>
    <x v="3"/>
    <s v="INV00000231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22855.2494999998"/>
    <n v="3"/>
    <n v="161.99999999999994"/>
    <n v="157207.10049999994"/>
    <x v="10"/>
    <n v="936"/>
    <n v="1180062.3499999996"/>
  </r>
  <r>
    <d v="2022-04-05T00:00:00"/>
    <n v="4"/>
    <x v="3"/>
    <s v="INV00000231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22952.7494999998"/>
    <n v="3"/>
    <n v="90"/>
    <n v="157297.10049999994"/>
    <x v="10"/>
    <n v="187.5"/>
    <n v="1180249.8499999996"/>
  </r>
  <r>
    <d v="2022-04-05T00:00:00"/>
    <n v="4"/>
    <x v="3"/>
    <s v="INV00000231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023602.7494999998"/>
    <n v="1"/>
    <n v="350"/>
    <n v="157647.10049999994"/>
    <x v="10"/>
    <n v="1000"/>
    <n v="1181249.8499999996"/>
  </r>
  <r>
    <d v="2022-04-05T00:00:00"/>
    <n v="4"/>
    <x v="3"/>
    <s v="INV00000231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023822.7494999998"/>
    <n v="4"/>
    <n v="120"/>
    <n v="157767.10049999994"/>
    <x v="10"/>
    <n v="340"/>
    <n v="1181589.8499999996"/>
  </r>
  <r>
    <d v="2022-04-08T00:00:00"/>
    <n v="4"/>
    <x v="3"/>
    <s v="INV00000232"/>
    <s v="C00000019"/>
    <x v="19"/>
    <x v="43"/>
    <n v="8.5"/>
    <n v="220"/>
    <m/>
    <n v="1870"/>
    <n v="9.4"/>
    <n v="0.10588235294117651"/>
    <n v="0.90000000000000036"/>
    <n v="198.00000000000009"/>
    <m/>
    <m/>
    <m/>
    <m/>
    <m/>
    <m/>
    <m/>
    <n v="3740"/>
    <n v="1027562.7494999998"/>
    <n v="2"/>
    <n v="396.00000000000017"/>
    <n v="158163.10049999994"/>
    <x v="10"/>
    <n v="4136"/>
    <n v="1185725.8499999996"/>
  </r>
  <r>
    <d v="2022-04-08T00:00:00"/>
    <n v="4"/>
    <x v="3"/>
    <s v="INV00000232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972"/>
    <n v="1028534.7494999998"/>
    <n v="2"/>
    <n v="75.599999999999923"/>
    <n v="158238.70049999995"/>
    <x v="10"/>
    <n v="1047.5999999999999"/>
    <n v="1186773.4499999997"/>
  </r>
  <r>
    <d v="2022-04-08T00:00:00"/>
    <n v="4"/>
    <x v="3"/>
    <s v="INV00000232"/>
    <s v="C00000019"/>
    <x v="19"/>
    <x v="12"/>
    <n v="1.3"/>
    <n v="25"/>
    <m/>
    <n v="32.5"/>
    <n v="2.5"/>
    <n v="0.92307692307692302"/>
    <n v="1.2"/>
    <n v="30"/>
    <m/>
    <m/>
    <m/>
    <m/>
    <m/>
    <m/>
    <m/>
    <n v="97.5"/>
    <n v="1028632.2494999998"/>
    <n v="3"/>
    <n v="90"/>
    <n v="158328.70049999995"/>
    <x v="10"/>
    <n v="187.5"/>
    <n v="1186960.9499999997"/>
  </r>
  <r>
    <d v="2022-04-08T00:00:00"/>
    <n v="4"/>
    <x v="3"/>
    <s v="INV00000232"/>
    <s v="C00000019"/>
    <x v="19"/>
    <x v="46"/>
    <n v="305"/>
    <n v="1"/>
    <m/>
    <n v="305"/>
    <n v="390"/>
    <n v="0.27868852459016391"/>
    <n v="85"/>
    <n v="85"/>
    <m/>
    <m/>
    <m/>
    <m/>
    <m/>
    <m/>
    <m/>
    <n v="610"/>
    <n v="1029242.2494999998"/>
    <n v="2"/>
    <n v="170"/>
    <n v="158498.70049999995"/>
    <x v="10"/>
    <n v="780"/>
    <n v="1187740.9499999997"/>
  </r>
  <r>
    <d v="2022-04-08T00:00:00"/>
    <n v="4"/>
    <x v="3"/>
    <s v="INV00000232"/>
    <s v="C00000019"/>
    <x v="19"/>
    <x v="103"/>
    <n v="18"/>
    <n v="5"/>
    <m/>
    <n v="90"/>
    <n v="21"/>
    <n v="0.16666666666666666"/>
    <n v="3"/>
    <n v="15"/>
    <m/>
    <m/>
    <m/>
    <m/>
    <m/>
    <m/>
    <m/>
    <n v="180"/>
    <n v="1029422.2494999998"/>
    <n v="2"/>
    <n v="30"/>
    <n v="158528.70049999995"/>
    <x v="10"/>
    <n v="210"/>
    <n v="1187950.9499999997"/>
  </r>
  <r>
    <d v="2022-04-08T00:00:00"/>
    <n v="4"/>
    <x v="3"/>
    <s v="INV00000233"/>
    <s v="C00000003"/>
    <x v="2"/>
    <x v="15"/>
    <n v="8.5"/>
    <n v="220"/>
    <m/>
    <n v="1870"/>
    <n v="9.6"/>
    <n v="0.12941176470588231"/>
    <n v="1.0999999999999996"/>
    <n v="241.99999999999991"/>
    <m/>
    <m/>
    <m/>
    <m/>
    <m/>
    <m/>
    <m/>
    <n v="1870"/>
    <n v="1031292.2494999998"/>
    <n v="1"/>
    <n v="241.99999999999991"/>
    <n v="158770.70049999995"/>
    <x v="10"/>
    <n v="2112"/>
    <n v="1190062.9499999997"/>
  </r>
  <r>
    <d v="2022-04-08T00:00:00"/>
    <n v="4"/>
    <x v="3"/>
    <s v="INV00000233"/>
    <s v="C00000003"/>
    <x v="2"/>
    <x v="15"/>
    <n v="8.85"/>
    <n v="220"/>
    <m/>
    <n v="1947"/>
    <n v="9.6"/>
    <n v="8.4745762711864417E-2"/>
    <n v="0.75"/>
    <n v="165"/>
    <m/>
    <m/>
    <m/>
    <m/>
    <m/>
    <m/>
    <m/>
    <n v="3894"/>
    <n v="1035186.2494999998"/>
    <n v="2"/>
    <n v="330"/>
    <n v="159100.70049999995"/>
    <x v="10"/>
    <n v="4224"/>
    <n v="1194286.9499999997"/>
  </r>
  <r>
    <d v="2022-04-08T00:00:00"/>
    <n v="4"/>
    <x v="3"/>
    <s v="INV00000233"/>
    <s v="C00000003"/>
    <x v="2"/>
    <x v="12"/>
    <n v="1.3"/>
    <n v="25"/>
    <m/>
    <n v="32.5"/>
    <n v="2.6"/>
    <n v="1"/>
    <n v="1.3"/>
    <n v="32.5"/>
    <m/>
    <m/>
    <m/>
    <m/>
    <m/>
    <m/>
    <m/>
    <n v="130"/>
    <n v="1035316.2494999998"/>
    <n v="4"/>
    <n v="130"/>
    <n v="159230.70049999995"/>
    <x v="10"/>
    <n v="260"/>
    <n v="1194546.9499999997"/>
  </r>
  <r>
    <d v="2022-04-08T00:00:00"/>
    <n v="4"/>
    <x v="3"/>
    <s v="INV00000233"/>
    <s v="C00000003"/>
    <x v="2"/>
    <x v="4"/>
    <n v="18"/>
    <n v="5"/>
    <m/>
    <n v="90"/>
    <n v="21"/>
    <n v="0.16666666666666666"/>
    <n v="3"/>
    <n v="15"/>
    <m/>
    <m/>
    <m/>
    <m/>
    <m/>
    <m/>
    <m/>
    <n v="540"/>
    <n v="1035856.2494999998"/>
    <n v="6"/>
    <n v="90"/>
    <n v="159320.70049999995"/>
    <x v="10"/>
    <n v="630"/>
    <n v="1195176.9499999997"/>
  </r>
  <r>
    <d v="2022-04-08T00:00:00"/>
    <n v="4"/>
    <x v="3"/>
    <s v="INV00000233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1035912.2494999998"/>
    <n v="2"/>
    <n v="34"/>
    <n v="159354.70049999995"/>
    <x v="10"/>
    <n v="90"/>
    <n v="1195266.9499999997"/>
  </r>
  <r>
    <d v="2022-04-09T00:00:00"/>
    <n v="4"/>
    <x v="3"/>
    <s v="INV00000234"/>
    <s v="C00000009"/>
    <x v="8"/>
    <x v="43"/>
    <n v="8.5"/>
    <n v="220"/>
    <m/>
    <n v="1870"/>
    <n v="9"/>
    <n v="5.8823529411764705E-2"/>
    <n v="0.5"/>
    <n v="110"/>
    <m/>
    <m/>
    <m/>
    <m/>
    <m/>
    <m/>
    <m/>
    <n v="3740"/>
    <n v="1039652.2494999998"/>
    <n v="2"/>
    <n v="220"/>
    <n v="159574.70049999995"/>
    <x v="10"/>
    <n v="3960"/>
    <n v="1199226.9499999997"/>
  </r>
  <r>
    <d v="2022-04-09T00:00:00"/>
    <n v="4"/>
    <x v="3"/>
    <s v="INV00000234"/>
    <s v="C00000009"/>
    <x v="8"/>
    <x v="112"/>
    <n v="9.1"/>
    <n v="60"/>
    <m/>
    <n v="546"/>
    <n v="9.5"/>
    <n v="4.3956043956043994E-2"/>
    <n v="0.40000000000000036"/>
    <n v="24.000000000000021"/>
    <m/>
    <m/>
    <m/>
    <m/>
    <m/>
    <m/>
    <m/>
    <n v="546"/>
    <n v="1040198.2494999998"/>
    <n v="1"/>
    <n v="24.000000000000021"/>
    <n v="159598.70049999995"/>
    <x v="10"/>
    <n v="570"/>
    <n v="1199796.9499999997"/>
  </r>
  <r>
    <d v="2022-04-09T00:00:00"/>
    <n v="4"/>
    <x v="3"/>
    <s v="INV00000234"/>
    <s v="C00000009"/>
    <x v="8"/>
    <x v="113"/>
    <n v="8.8000000000000007"/>
    <n v="54"/>
    <m/>
    <n v="475.20000000000005"/>
    <n v="9.5"/>
    <n v="7.9545454545454461E-2"/>
    <n v="0.69999999999999929"/>
    <n v="37.799999999999962"/>
    <m/>
    <m/>
    <m/>
    <m/>
    <m/>
    <m/>
    <m/>
    <n v="475.20000000000005"/>
    <n v="1040673.4494999998"/>
    <n v="1"/>
    <n v="37.799999999999962"/>
    <n v="159636.50049999994"/>
    <x v="10"/>
    <n v="513"/>
    <n v="1200309.9499999997"/>
  </r>
  <r>
    <d v="2022-04-09T00:00:00"/>
    <n v="4"/>
    <x v="3"/>
    <s v="INV00000235"/>
    <s v="C00000020"/>
    <x v="20"/>
    <x v="15"/>
    <n v="8.85"/>
    <n v="220"/>
    <m/>
    <n v="1947"/>
    <n v="9.5"/>
    <n v="7.3446327683615864E-2"/>
    <n v="0.65000000000000036"/>
    <n v="143.00000000000009"/>
    <m/>
    <m/>
    <m/>
    <m/>
    <m/>
    <m/>
    <m/>
    <n v="5841"/>
    <n v="1046514.4494999998"/>
    <n v="3"/>
    <n v="429.00000000000023"/>
    <n v="160065.50049999994"/>
    <x v="10"/>
    <n v="6270"/>
    <n v="1206579.9499999997"/>
  </r>
  <r>
    <d v="2022-04-09T00:00:00"/>
    <n v="4"/>
    <x v="3"/>
    <s v="INV00000235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092"/>
    <n v="1047606.4494999998"/>
    <n v="4"/>
    <n v="84.000000000000128"/>
    <n v="160149.50049999994"/>
    <x v="10"/>
    <n v="1176.0000000000002"/>
    <n v="1207755.9499999997"/>
  </r>
  <r>
    <d v="2022-04-09T00:00:00"/>
    <n v="4"/>
    <x v="3"/>
    <s v="INV00000235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48380.4494999998"/>
    <n v="3"/>
    <n v="161.99999999999994"/>
    <n v="160311.50049999994"/>
    <x v="10"/>
    <n v="936"/>
    <n v="1208691.9499999997"/>
  </r>
  <r>
    <d v="2022-04-09T00:00:00"/>
    <n v="4"/>
    <x v="3"/>
    <s v="INV0000023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48477.9494999998"/>
    <n v="3"/>
    <n v="90"/>
    <n v="160401.50049999994"/>
    <x v="10"/>
    <n v="187.5"/>
    <n v="1208879.4499999997"/>
  </r>
  <r>
    <d v="2022-04-09T00:00:00"/>
    <n v="4"/>
    <x v="3"/>
    <s v="INV00000236"/>
    <s v="C00000024"/>
    <x v="26"/>
    <x v="15"/>
    <n v="8.85"/>
    <n v="220"/>
    <m/>
    <n v="1947"/>
    <n v="9.5"/>
    <n v="7.3446327683615864E-2"/>
    <n v="0.65000000000000036"/>
    <n v="143.00000000000009"/>
    <m/>
    <m/>
    <m/>
    <m/>
    <m/>
    <m/>
    <m/>
    <n v="1947"/>
    <n v="1050424.9494999996"/>
    <n v="1"/>
    <n v="143.00000000000009"/>
    <n v="160544.50049999994"/>
    <x v="10"/>
    <n v="2090"/>
    <n v="1210969.4499999995"/>
  </r>
  <r>
    <d v="2022-04-09T00:00:00"/>
    <n v="4"/>
    <x v="3"/>
    <s v="INV00000236"/>
    <s v="C00000024"/>
    <x v="26"/>
    <x v="114"/>
    <n v="0"/>
    <n v="25"/>
    <m/>
    <n v="0"/>
    <n v="14"/>
    <e v="#DIV/0!"/>
    <n v="14"/>
    <n v="350"/>
    <m/>
    <m/>
    <m/>
    <m/>
    <m/>
    <m/>
    <m/>
    <n v="0"/>
    <n v="1050424.9494999996"/>
    <n v="1"/>
    <n v="350"/>
    <n v="160894.50049999994"/>
    <x v="10"/>
    <n v="350"/>
    <n v="1211319.4499999995"/>
  </r>
  <r>
    <d v="2022-04-09T00:00:00"/>
    <n v="4"/>
    <x v="3"/>
    <s v="INV00000236"/>
    <s v="C00000024"/>
    <x v="26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73"/>
    <n v="1050697.9494999996"/>
    <n v="1"/>
    <n v="21.000000000000032"/>
    <n v="160915.50049999994"/>
    <x v="10"/>
    <n v="294.00000000000006"/>
    <n v="1211613.4499999995"/>
  </r>
  <r>
    <d v="2022-04-09T00:00:00"/>
    <n v="4"/>
    <x v="3"/>
    <s v="INV00000236"/>
    <s v="C00000024"/>
    <x v="26"/>
    <x v="12"/>
    <n v="1.3"/>
    <n v="25"/>
    <m/>
    <n v="32.5"/>
    <n v="2.5"/>
    <n v="0.92307692307692302"/>
    <n v="1.2"/>
    <n v="30"/>
    <m/>
    <m/>
    <m/>
    <m/>
    <m/>
    <m/>
    <m/>
    <n v="32.5"/>
    <n v="1050730.4494999996"/>
    <n v="1"/>
    <n v="30"/>
    <n v="160945.50049999994"/>
    <x v="10"/>
    <n v="62.5"/>
    <n v="1211675.9499999995"/>
  </r>
  <r>
    <d v="2022-04-09T00:00:00"/>
    <n v="4"/>
    <x v="3"/>
    <s v="INV00000236"/>
    <s v="C00000024"/>
    <x v="26"/>
    <x v="109"/>
    <n v="26"/>
    <n v="25"/>
    <m/>
    <n v="650"/>
    <n v="40"/>
    <n v="0.53846153846153844"/>
    <n v="14"/>
    <n v="350"/>
    <m/>
    <m/>
    <m/>
    <m/>
    <m/>
    <m/>
    <m/>
    <n v="650"/>
    <n v="1051380.4494999996"/>
    <n v="1"/>
    <n v="350"/>
    <n v="161295.50049999994"/>
    <x v="10"/>
    <n v="1000"/>
    <n v="1212675.9499999995"/>
  </r>
  <r>
    <d v="2022-04-09T00:00:00"/>
    <n v="4"/>
    <x v="3"/>
    <s v="INV00000236"/>
    <s v="C00000024"/>
    <x v="26"/>
    <x v="110"/>
    <n v="11"/>
    <n v="5"/>
    <m/>
    <n v="55"/>
    <n v="17"/>
    <n v="0.54545454545454541"/>
    <n v="6"/>
    <n v="30"/>
    <m/>
    <m/>
    <m/>
    <m/>
    <m/>
    <m/>
    <m/>
    <n v="55"/>
    <n v="1051435.4494999996"/>
    <n v="1"/>
    <n v="30"/>
    <n v="161325.50049999994"/>
    <x v="10"/>
    <n v="85"/>
    <n v="1212760.9499999995"/>
  </r>
  <r>
    <d v="2022-04-12T00:00:00"/>
    <n v="4"/>
    <x v="3"/>
    <s v="INV00000237"/>
    <s v="C00000022"/>
    <x v="24"/>
    <x v="115"/>
    <n v="13.9"/>
    <n v="5"/>
    <m/>
    <n v="69.5"/>
    <n v="20"/>
    <n v="0.43884892086330929"/>
    <n v="6.1"/>
    <n v="30.5"/>
    <m/>
    <m/>
    <m/>
    <m/>
    <m/>
    <m/>
    <m/>
    <n v="139"/>
    <n v="1051574.4494999996"/>
    <n v="2"/>
    <n v="61"/>
    <n v="161386.50049999994"/>
    <x v="10"/>
    <n v="200"/>
    <n v="1212960.9499999995"/>
  </r>
  <r>
    <d v="2022-04-12T00:00:00"/>
    <n v="4"/>
    <x v="3"/>
    <s v="INV00000237"/>
    <s v="C00000022"/>
    <x v="24"/>
    <x v="46"/>
    <n v="320"/>
    <n v="1"/>
    <m/>
    <n v="320"/>
    <n v="390"/>
    <n v="0.21875"/>
    <n v="70"/>
    <n v="70"/>
    <m/>
    <m/>
    <m/>
    <m/>
    <m/>
    <m/>
    <m/>
    <n v="320"/>
    <n v="1051894.4494999996"/>
    <n v="1"/>
    <n v="70"/>
    <n v="161456.50049999994"/>
    <x v="10"/>
    <n v="390"/>
    <n v="1213350.9499999995"/>
  </r>
  <r>
    <d v="2022-04-13T00:00:00"/>
    <n v="4"/>
    <x v="3"/>
    <s v="INV00000238"/>
    <s v="C00000024"/>
    <x v="26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546"/>
    <n v="1052440.4494999996"/>
    <n v="2"/>
    <n v="42.000000000000064"/>
    <n v="161498.50049999994"/>
    <x v="10"/>
    <n v="588.00000000000011"/>
    <n v="1213938.9499999995"/>
  </r>
  <r>
    <d v="2022-04-13T00:00:00"/>
    <n v="4"/>
    <x v="3"/>
    <s v="INV00000239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58050.4494999996"/>
    <n v="3"/>
    <n v="660"/>
    <n v="162158.50049999994"/>
    <x v="10"/>
    <n v="6270"/>
    <n v="1220208.9499999995"/>
  </r>
  <r>
    <d v="2022-04-13T00:00:00"/>
    <n v="4"/>
    <x v="3"/>
    <s v="INV00000239"/>
    <s v="C00000020"/>
    <x v="20"/>
    <x v="116"/>
    <n v="9.1"/>
    <n v="54"/>
    <m/>
    <n v="491.4"/>
    <n v="9.8000000000000007"/>
    <n v="7.6923076923077038E-2"/>
    <n v="0.70000000000000107"/>
    <n v="37.800000000000054"/>
    <m/>
    <m/>
    <m/>
    <m/>
    <m/>
    <m/>
    <m/>
    <n v="2457"/>
    <n v="1060507.4494999996"/>
    <n v="5"/>
    <n v="189.00000000000028"/>
    <n v="162347.50049999994"/>
    <x v="10"/>
    <n v="2646.0000000000005"/>
    <n v="1222854.9499999995"/>
  </r>
  <r>
    <d v="2022-04-13T00:00:00"/>
    <n v="4"/>
    <x v="3"/>
    <s v="INV00000239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548"/>
    <n v="1062055.4494999996"/>
    <n v="6"/>
    <n v="323.99999999999989"/>
    <n v="162671.50049999994"/>
    <x v="10"/>
    <n v="1872"/>
    <n v="1224726.9499999995"/>
  </r>
  <r>
    <d v="2022-04-13T00:00:00"/>
    <n v="4"/>
    <x v="3"/>
    <s v="INV00000239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62152.9494999996"/>
    <n v="3"/>
    <n v="90"/>
    <n v="162761.50049999994"/>
    <x v="10"/>
    <n v="187.5"/>
    <n v="1224914.4499999995"/>
  </r>
  <r>
    <d v="2022-04-14T00:00:00"/>
    <n v="4"/>
    <x v="3"/>
    <s v="INV00000240"/>
    <s v="C00000021"/>
    <x v="23"/>
    <x v="15"/>
    <n v="8.85"/>
    <n v="220"/>
    <m/>
    <n v="1947"/>
    <n v="9.4"/>
    <n v="6.2146892655367311E-2"/>
    <n v="0.55000000000000071"/>
    <n v="121.00000000000016"/>
    <m/>
    <m/>
    <m/>
    <m/>
    <m/>
    <m/>
    <m/>
    <n v="3894"/>
    <n v="1066046.9494999996"/>
    <n v="2"/>
    <n v="242.00000000000031"/>
    <n v="163003.50049999994"/>
    <x v="10"/>
    <n v="4136"/>
    <n v="1229050.4499999995"/>
  </r>
  <r>
    <d v="2022-04-14T00:00:00"/>
    <n v="4"/>
    <x v="3"/>
    <s v="INV00000240"/>
    <s v="C00000021"/>
    <x v="23"/>
    <x v="104"/>
    <n v="9.1"/>
    <n v="30"/>
    <m/>
    <n v="273"/>
    <n v="9.6"/>
    <n v="5.4945054945054944E-2"/>
    <n v="0.5"/>
    <n v="15"/>
    <m/>
    <m/>
    <m/>
    <m/>
    <m/>
    <m/>
    <m/>
    <n v="1365"/>
    <n v="1067411.9494999996"/>
    <n v="5"/>
    <n v="75"/>
    <n v="163078.50049999994"/>
    <x v="10"/>
    <n v="1440"/>
    <n v="1230490.4499999995"/>
  </r>
  <r>
    <d v="2022-04-14T00:00:00"/>
    <n v="4"/>
    <x v="3"/>
    <s v="INV00000240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067521.9494999996"/>
    <n v="2"/>
    <n v="60"/>
    <n v="163138.50049999994"/>
    <x v="10"/>
    <n v="170"/>
    <n v="1230660.4499999995"/>
  </r>
  <r>
    <d v="2022-04-15T00:00:00"/>
    <n v="4"/>
    <x v="3"/>
    <s v="INV00000241"/>
    <s v="C00000024"/>
    <x v="26"/>
    <x v="15"/>
    <n v="8.85"/>
    <n v="220"/>
    <m/>
    <n v="1947"/>
    <n v="9.5"/>
    <n v="7.3446327683615864E-2"/>
    <n v="0.65000000000000036"/>
    <n v="143.00000000000009"/>
    <m/>
    <m/>
    <m/>
    <m/>
    <m/>
    <m/>
    <m/>
    <n v="1947"/>
    <n v="1069468.9494999996"/>
    <n v="1"/>
    <n v="143.00000000000009"/>
    <n v="163281.50049999994"/>
    <x v="10"/>
    <n v="2090"/>
    <n v="1232750.4499999995"/>
  </r>
  <r>
    <d v="2022-04-15T00:00:00"/>
    <n v="4"/>
    <x v="3"/>
    <s v="INV00000241"/>
    <s v="C00000024"/>
    <x v="26"/>
    <x v="110"/>
    <n v="11"/>
    <n v="5"/>
    <m/>
    <n v="55"/>
    <n v="17"/>
    <n v="0.54545454545454541"/>
    <n v="6"/>
    <n v="30"/>
    <m/>
    <m/>
    <m/>
    <m/>
    <m/>
    <m/>
    <m/>
    <n v="55"/>
    <n v="1069523.9494999996"/>
    <n v="1"/>
    <n v="30"/>
    <n v="163311.50049999994"/>
    <x v="10"/>
    <n v="85"/>
    <n v="1232835.4499999995"/>
  </r>
  <r>
    <d v="2022-03-16T00:00:00"/>
    <n v="3"/>
    <x v="3"/>
    <s v="INV00000242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75133.9494999996"/>
    <n v="3"/>
    <n v="660"/>
    <n v="163971.50049999994"/>
    <x v="9"/>
    <n v="6270"/>
    <n v="1239105.4499999995"/>
  </r>
  <r>
    <d v="2022-03-16T00:00:00"/>
    <n v="3"/>
    <x v="3"/>
    <s v="INV00000242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819"/>
    <n v="1075952.9494999996"/>
    <n v="3"/>
    <n v="63.000000000000099"/>
    <n v="164034.50049999994"/>
    <x v="9"/>
    <n v="882.00000000000011"/>
    <n v="1239987.4499999995"/>
  </r>
  <r>
    <d v="2022-03-16T00:00:00"/>
    <n v="3"/>
    <x v="3"/>
    <s v="INV00000242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104"/>
    <n v="1077056.9494999996"/>
    <n v="4"/>
    <n v="72.000000000000171"/>
    <n v="164106.50049999994"/>
    <x v="9"/>
    <n v="1176.0000000000002"/>
    <n v="1241163.4499999995"/>
  </r>
  <r>
    <d v="2022-03-16T00:00:00"/>
    <n v="3"/>
    <x v="3"/>
    <s v="INV00000242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032"/>
    <n v="1078088.9494999996"/>
    <n v="4"/>
    <n v="215.99999999999994"/>
    <n v="164322.50049999994"/>
    <x v="9"/>
    <n v="1248"/>
    <n v="1242411.4499999995"/>
  </r>
  <r>
    <d v="2022-03-16T00:00:00"/>
    <n v="3"/>
    <x v="3"/>
    <s v="INV00000242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78186.4494999996"/>
    <n v="3"/>
    <n v="90"/>
    <n v="164412.50049999994"/>
    <x v="9"/>
    <n v="187.5"/>
    <n v="1242598.9499999995"/>
  </r>
  <r>
    <d v="2022-03-16T00:00:00"/>
    <n v="3"/>
    <x v="3"/>
    <s v="INV00000242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078406.4494999996"/>
    <n v="4"/>
    <n v="120"/>
    <n v="164532.50049999994"/>
    <x v="9"/>
    <n v="340"/>
    <n v="1242938.9499999995"/>
  </r>
  <r>
    <d v="2022-03-16T00:00:00"/>
    <n v="3"/>
    <x v="3"/>
    <s v="INV00000243"/>
    <s v="C00000023"/>
    <x v="25"/>
    <x v="117"/>
    <n v="8.85"/>
    <n v="220"/>
    <m/>
    <n v="1947"/>
    <n v="9.5"/>
    <n v="7.3446327683615864E-2"/>
    <n v="0.65000000000000036"/>
    <n v="143.00000000000009"/>
    <m/>
    <m/>
    <m/>
    <m/>
    <m/>
    <m/>
    <m/>
    <n v="9735"/>
    <n v="1088141.4494999996"/>
    <n v="5"/>
    <n v="715.00000000000045"/>
    <n v="165247.50049999994"/>
    <x v="9"/>
    <n v="10450"/>
    <n v="1253388.9499999995"/>
  </r>
  <r>
    <d v="2022-03-16T00:00:00"/>
    <n v="3"/>
    <x v="3"/>
    <s v="INV00000243"/>
    <s v="C00000023"/>
    <x v="25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457"/>
    <n v="1090598.4494999996"/>
    <n v="9"/>
    <n v="189.00000000000028"/>
    <n v="165436.50049999994"/>
    <x v="9"/>
    <n v="2646.0000000000005"/>
    <n v="1256034.9499999995"/>
  </r>
  <r>
    <d v="2022-03-16T00:00:00"/>
    <n v="3"/>
    <x v="3"/>
    <s v="INV00000243"/>
    <s v="C00000023"/>
    <x v="25"/>
    <x v="110"/>
    <n v="11"/>
    <n v="5"/>
    <m/>
    <n v="55"/>
    <n v="17"/>
    <n v="0.54545454545454541"/>
    <n v="6"/>
    <n v="30"/>
    <m/>
    <m/>
    <m/>
    <m/>
    <m/>
    <m/>
    <m/>
    <n v="440"/>
    <n v="1091038.4494999996"/>
    <n v="8"/>
    <n v="240"/>
    <n v="165676.50049999994"/>
    <x v="9"/>
    <n v="680"/>
    <n v="1256714.9499999995"/>
  </r>
  <r>
    <d v="2022-03-16T00:00:00"/>
    <n v="3"/>
    <x v="3"/>
    <s v="INV00000243"/>
    <s v="C00000023"/>
    <x v="25"/>
    <x v="12"/>
    <n v="1.3"/>
    <n v="25"/>
    <m/>
    <n v="32.5"/>
    <n v="2.5"/>
    <n v="0.92307692307692302"/>
    <n v="1.2"/>
    <n v="30"/>
    <m/>
    <m/>
    <m/>
    <m/>
    <m/>
    <m/>
    <m/>
    <n v="162.5"/>
    <n v="1091200.9494999996"/>
    <n v="5"/>
    <n v="150"/>
    <n v="165826.50049999994"/>
    <x v="9"/>
    <n v="312.5"/>
    <n v="1257027.4499999995"/>
  </r>
  <r>
    <d v="2022-04-19T00:00:00"/>
    <n v="4"/>
    <x v="3"/>
    <s v="INV00000244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091850.9494999996"/>
    <n v="1"/>
    <n v="350"/>
    <n v="166176.50049999994"/>
    <x v="10"/>
    <n v="1000"/>
    <n v="1258027.4499999995"/>
  </r>
  <r>
    <d v="2022-04-19T00:00:00"/>
    <n v="4"/>
    <x v="3"/>
    <s v="INV00000244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656"/>
    <n v="1093506.9494999996"/>
    <n v="6"/>
    <n v="108.00000000000026"/>
    <n v="166284.50049999994"/>
    <x v="10"/>
    <n v="1764.0000000000002"/>
    <n v="1259791.4499999995"/>
  </r>
  <r>
    <d v="2022-04-19T00:00:00"/>
    <n v="4"/>
    <x v="3"/>
    <s v="INV00000244"/>
    <s v="C00000020"/>
    <x v="20"/>
    <x v="40"/>
    <n v="5.3"/>
    <n v="40"/>
    <m/>
    <n v="212"/>
    <n v="7.8"/>
    <n v="0.47169811320754718"/>
    <n v="2.5"/>
    <n v="100"/>
    <m/>
    <m/>
    <m/>
    <m/>
    <m/>
    <m/>
    <m/>
    <n v="212"/>
    <n v="1093718.9494999996"/>
    <n v="1"/>
    <n v="100"/>
    <n v="166384.50049999994"/>
    <x v="10"/>
    <n v="312"/>
    <n v="1260103.4499999995"/>
  </r>
  <r>
    <d v="2022-04-20T00:00:00"/>
    <n v="4"/>
    <x v="3"/>
    <s v="INV00000245"/>
    <s v="C00000025"/>
    <x v="27"/>
    <x v="118"/>
    <n v="8.5"/>
    <n v="25"/>
    <m/>
    <n v="212.5"/>
    <n v="14"/>
    <n v="0.6470588235294118"/>
    <n v="5.5"/>
    <n v="137.5"/>
    <m/>
    <m/>
    <m/>
    <m/>
    <m/>
    <m/>
    <m/>
    <n v="425"/>
    <n v="1094143.9494999996"/>
    <n v="2"/>
    <n v="275"/>
    <n v="166659.50049999994"/>
    <x v="10"/>
    <n v="700"/>
    <n v="1260803.4499999995"/>
  </r>
  <r>
    <d v="2022-04-20T00:00:00"/>
    <n v="4"/>
    <x v="3"/>
    <s v="INV00000245"/>
    <s v="C00000025"/>
    <x v="27"/>
    <x v="119"/>
    <n v="9.1999999999999993"/>
    <n v="30"/>
    <m/>
    <n v="276"/>
    <n v="10.5"/>
    <n v="0.14130434782608706"/>
    <n v="1.3000000000000007"/>
    <n v="39.000000000000021"/>
    <m/>
    <m/>
    <m/>
    <m/>
    <m/>
    <m/>
    <m/>
    <n v="276"/>
    <n v="1094419.9494999996"/>
    <n v="1"/>
    <n v="39.000000000000021"/>
    <n v="166698.50049999994"/>
    <x v="10"/>
    <n v="315"/>
    <n v="1261118.4499999995"/>
  </r>
  <r>
    <d v="2022-04-20T00:00:00"/>
    <n v="4"/>
    <x v="3"/>
    <s v="INV00000245"/>
    <s v="C00000025"/>
    <x v="27"/>
    <x v="120"/>
    <n v="11"/>
    <n v="5"/>
    <m/>
    <n v="55"/>
    <n v="18"/>
    <n v="0.63636363636363635"/>
    <n v="7"/>
    <n v="35"/>
    <m/>
    <m/>
    <m/>
    <m/>
    <m/>
    <m/>
    <m/>
    <n v="55"/>
    <n v="1094474.9494999996"/>
    <n v="1"/>
    <n v="35"/>
    <n v="166733.50049999994"/>
    <x v="10"/>
    <n v="90"/>
    <n v="1261208.4499999995"/>
  </r>
  <r>
    <d v="2022-04-20T00:00:00"/>
    <n v="4"/>
    <x v="3"/>
    <s v="INV00000245"/>
    <s v="C00000025"/>
    <x v="27"/>
    <x v="121"/>
    <n v="1.3"/>
    <n v="25"/>
    <m/>
    <n v="32.5"/>
    <n v="2.6"/>
    <n v="1"/>
    <n v="1.3"/>
    <n v="32.5"/>
    <m/>
    <m/>
    <m/>
    <m/>
    <m/>
    <m/>
    <m/>
    <n v="32.5"/>
    <n v="1094507.4494999996"/>
    <n v="1"/>
    <n v="32.5"/>
    <n v="166766.00049999994"/>
    <x v="10"/>
    <n v="65"/>
    <n v="1261273.4499999995"/>
  </r>
  <r>
    <d v="2022-04-21T00:00:00"/>
    <n v="4"/>
    <x v="3"/>
    <s v="INV00000246"/>
    <s v="C00000004"/>
    <x v="3"/>
    <x v="96"/>
    <n v="8.5"/>
    <n v="220"/>
    <m/>
    <n v="1870"/>
    <n v="9.1999999999999993"/>
    <n v="8.2352941176470504E-2"/>
    <n v="0.69999999999999929"/>
    <n v="153.99999999999983"/>
    <m/>
    <m/>
    <m/>
    <m/>
    <m/>
    <m/>
    <m/>
    <n v="9350"/>
    <n v="1103857.4494999996"/>
    <n v="5"/>
    <n v="769.99999999999909"/>
    <n v="167536.00049999994"/>
    <x v="10"/>
    <n v="10120"/>
    <n v="1271393.4499999995"/>
  </r>
  <r>
    <d v="2022-04-21T00:00:00"/>
    <n v="4"/>
    <x v="3"/>
    <s v="INV00000246"/>
    <s v="C00000004"/>
    <x v="3"/>
    <x v="97"/>
    <n v="8.5"/>
    <n v="220"/>
    <m/>
    <n v="1870"/>
    <n v="9.1999999999999993"/>
    <n v="8.2352941176470504E-2"/>
    <n v="0.69999999999999929"/>
    <n v="153.99999999999983"/>
    <m/>
    <m/>
    <m/>
    <m/>
    <m/>
    <m/>
    <m/>
    <n v="1870"/>
    <n v="1105727.4494999996"/>
    <n v="1"/>
    <n v="153.99999999999983"/>
    <n v="167690.00049999994"/>
    <x v="10"/>
    <n v="2023.9999999999998"/>
    <n v="1273417.4499999995"/>
  </r>
  <r>
    <d v="2022-04-21T00:00:00"/>
    <n v="4"/>
    <x v="3"/>
    <s v="INV00000246"/>
    <s v="C00000004"/>
    <x v="3"/>
    <x v="116"/>
    <n v="9"/>
    <n v="54"/>
    <m/>
    <n v="486"/>
    <n v="9.5"/>
    <n v="5.5555555555555552E-2"/>
    <n v="0.5"/>
    <n v="27"/>
    <m/>
    <m/>
    <m/>
    <m/>
    <m/>
    <m/>
    <m/>
    <n v="486"/>
    <n v="1106213.4494999996"/>
    <n v="1"/>
    <n v="27"/>
    <n v="167717.00049999994"/>
    <x v="10"/>
    <n v="513"/>
    <n v="1273930.4499999995"/>
  </r>
  <r>
    <d v="2022-04-21T00:00:00"/>
    <n v="4"/>
    <x v="3"/>
    <s v="INV00000246"/>
    <s v="C00000004"/>
    <x v="3"/>
    <x v="116"/>
    <n v="9.1"/>
    <n v="54"/>
    <m/>
    <n v="491.4"/>
    <n v="9.5"/>
    <n v="4.3956043956043994E-2"/>
    <n v="0.40000000000000036"/>
    <n v="21.600000000000019"/>
    <m/>
    <m/>
    <m/>
    <m/>
    <m/>
    <m/>
    <m/>
    <n v="982.8"/>
    <n v="1107196.2494999997"/>
    <n v="2"/>
    <n v="43.200000000000038"/>
    <n v="167760.20049999995"/>
    <x v="10"/>
    <n v="1026"/>
    <n v="1274956.4499999997"/>
  </r>
  <r>
    <d v="2022-04-21T00:00:00"/>
    <n v="4"/>
    <x v="3"/>
    <s v="INV00000246"/>
    <s v="C00000004"/>
    <x v="3"/>
    <x v="113"/>
    <n v="8.8000000000000007"/>
    <n v="54"/>
    <m/>
    <n v="475.20000000000005"/>
    <n v="9.5"/>
    <n v="7.9545454545454461E-2"/>
    <n v="0.69999999999999929"/>
    <n v="37.799999999999962"/>
    <m/>
    <m/>
    <m/>
    <m/>
    <m/>
    <m/>
    <m/>
    <n v="1425.6000000000001"/>
    <n v="1108621.8494999998"/>
    <n v="3"/>
    <n v="113.39999999999989"/>
    <n v="167873.60049999994"/>
    <x v="10"/>
    <n v="1539"/>
    <n v="1276495.4499999997"/>
  </r>
  <r>
    <d v="2022-04-21T00:00:00"/>
    <n v="4"/>
    <x v="3"/>
    <s v="INV00000247"/>
    <s v="C00000025"/>
    <x v="27"/>
    <x v="47"/>
    <n v="50"/>
    <n v="1"/>
    <m/>
    <n v="50"/>
    <n v="68"/>
    <n v="0.36"/>
    <n v="18"/>
    <n v="18"/>
    <m/>
    <m/>
    <m/>
    <m/>
    <m/>
    <m/>
    <m/>
    <n v="50"/>
    <n v="1108671.8494999998"/>
    <n v="1"/>
    <n v="18"/>
    <n v="167891.60049999994"/>
    <x v="10"/>
    <n v="68"/>
    <n v="1276563.4499999997"/>
  </r>
  <r>
    <d v="2022-04-21T00:00:00"/>
    <n v="4"/>
    <x v="3"/>
    <s v="INV00000248"/>
    <s v="C00000001"/>
    <x v="0"/>
    <x v="122"/>
    <n v="8.85"/>
    <n v="220"/>
    <m/>
    <n v="1947"/>
    <n v="9.4"/>
    <n v="6.2146892655367311E-2"/>
    <n v="0.55000000000000071"/>
    <n v="121.00000000000016"/>
    <m/>
    <m/>
    <m/>
    <m/>
    <m/>
    <m/>
    <m/>
    <n v="1947"/>
    <n v="1110618.8494999998"/>
    <n v="1"/>
    <n v="121.00000000000016"/>
    <n v="168012.60049999994"/>
    <x v="10"/>
    <n v="2068"/>
    <n v="1278631.4499999997"/>
  </r>
  <r>
    <d v="2022-04-22T00:00:00"/>
    <n v="4"/>
    <x v="3"/>
    <s v="INV00000248"/>
    <s v="C00000001"/>
    <x v="0"/>
    <x v="123"/>
    <n v="18"/>
    <n v="5"/>
    <m/>
    <n v="90"/>
    <n v="21"/>
    <n v="0.16666666666666666"/>
    <n v="3"/>
    <n v="15"/>
    <m/>
    <m/>
    <m/>
    <m/>
    <m/>
    <m/>
    <m/>
    <n v="180"/>
    <n v="1110798.8494999998"/>
    <n v="2"/>
    <n v="30"/>
    <n v="168042.60049999994"/>
    <x v="10"/>
    <n v="210"/>
    <n v="1278841.4499999997"/>
  </r>
  <r>
    <d v="2022-04-22T00:00:00"/>
    <n v="4"/>
    <x v="3"/>
    <s v="INV00000248"/>
    <s v="C00000001"/>
    <x v="0"/>
    <x v="123"/>
    <n v="19"/>
    <n v="5"/>
    <m/>
    <n v="95"/>
    <n v="21"/>
    <n v="0.10526315789473684"/>
    <n v="2"/>
    <n v="10"/>
    <m/>
    <m/>
    <m/>
    <m/>
    <m/>
    <m/>
    <m/>
    <n v="190"/>
    <n v="1110988.8494999998"/>
    <n v="2"/>
    <n v="20"/>
    <n v="168062.60049999994"/>
    <x v="10"/>
    <n v="210"/>
    <n v="1279051.4499999997"/>
  </r>
  <r>
    <d v="2022-04-23T00:00:00"/>
    <n v="4"/>
    <x v="3"/>
    <s v="INV00000249"/>
    <s v="C00000020"/>
    <x v="20"/>
    <x v="124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1116796.8494999998"/>
    <n v="3"/>
    <n v="461.99999999999949"/>
    <n v="168524.60049999994"/>
    <x v="10"/>
    <n v="6270"/>
    <n v="1285321.4499999997"/>
  </r>
  <r>
    <d v="2022-04-23T00:00:00"/>
    <n v="4"/>
    <x v="3"/>
    <s v="INV00000249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208"/>
    <n v="1119004.8494999998"/>
    <n v="8"/>
    <n v="144.00000000000034"/>
    <n v="168668.60049999994"/>
    <x v="10"/>
    <n v="2352.0000000000005"/>
    <n v="1287673.4499999997"/>
  </r>
  <r>
    <d v="2022-04-23T00:00:00"/>
    <n v="4"/>
    <x v="3"/>
    <s v="INV0000024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152"/>
    <n v="1120156.8494999998"/>
    <n v="4"/>
    <n v="251.99999999999991"/>
    <n v="168920.60049999994"/>
    <x v="10"/>
    <n v="1404"/>
    <n v="1289077.4499999997"/>
  </r>
  <r>
    <d v="2022-04-23T00:00:00"/>
    <n v="4"/>
    <x v="3"/>
    <s v="INV00000249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1120221.8494999998"/>
    <n v="2"/>
    <n v="60"/>
    <n v="168980.60049999994"/>
    <x v="10"/>
    <n v="125"/>
    <n v="1289202.4499999997"/>
  </r>
  <r>
    <d v="2022-04-23T00:00:00"/>
    <n v="4"/>
    <x v="3"/>
    <s v="INV00000249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20871.8494999998"/>
    <n v="1"/>
    <n v="350"/>
    <n v="169330.60049999994"/>
    <x v="10"/>
    <n v="1000"/>
    <n v="1290202.4499999997"/>
  </r>
  <r>
    <s v="26/4/2022"/>
    <n v="4"/>
    <x v="3"/>
    <s v="INV00000250"/>
    <s v="C00000023"/>
    <x v="25"/>
    <x v="124"/>
    <n v="8.5"/>
    <n v="220"/>
    <m/>
    <n v="1870"/>
    <n v="9.5"/>
    <n v="0.11764705882352941"/>
    <n v="1"/>
    <n v="220"/>
    <m/>
    <m/>
    <m/>
    <m/>
    <m/>
    <m/>
    <m/>
    <n v="1870"/>
    <n v="1122741.8494999998"/>
    <n v="1"/>
    <n v="220"/>
    <n v="169550.60049999994"/>
    <x v="10"/>
    <n v="2090"/>
    <n v="1292292.4499999997"/>
  </r>
  <r>
    <s v="26/4/2022"/>
    <n v="4"/>
    <x v="3"/>
    <s v="INV00000250"/>
    <s v="C00000023"/>
    <x v="25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828"/>
    <n v="1123569.8494999998"/>
    <n v="3"/>
    <n v="54.000000000000128"/>
    <n v="169604.60049999994"/>
    <x v="10"/>
    <n v="882.00000000000011"/>
    <n v="1293174.4499999997"/>
  </r>
  <r>
    <s v="26/4/2022"/>
    <n v="4"/>
    <x v="3"/>
    <s v="INV00000250"/>
    <s v="C00000023"/>
    <x v="25"/>
    <x v="70"/>
    <n v="6.4"/>
    <n v="45"/>
    <m/>
    <n v="288"/>
    <n v="7.8"/>
    <n v="0.21874999999999992"/>
    <n v="1.3999999999999995"/>
    <n v="62.999999999999979"/>
    <m/>
    <m/>
    <m/>
    <m/>
    <m/>
    <m/>
    <m/>
    <n v="576"/>
    <n v="1124145.8494999998"/>
    <n v="2"/>
    <n v="125.99999999999996"/>
    <n v="169730.60049999994"/>
    <x v="10"/>
    <n v="702"/>
    <n v="1293876.4499999997"/>
  </r>
  <r>
    <s v="26/4/2022"/>
    <n v="4"/>
    <x v="3"/>
    <s v="INV00000250"/>
    <s v="C00000023"/>
    <x v="25"/>
    <x v="12"/>
    <n v="1.3"/>
    <n v="25"/>
    <m/>
    <n v="32.5"/>
    <n v="2.5"/>
    <n v="0.92307692307692302"/>
    <n v="1.2"/>
    <n v="30"/>
    <m/>
    <m/>
    <m/>
    <m/>
    <m/>
    <m/>
    <m/>
    <n v="65"/>
    <n v="1124210.8494999998"/>
    <n v="2"/>
    <n v="60"/>
    <n v="169790.60049999994"/>
    <x v="10"/>
    <n v="125"/>
    <n v="1294001.4499999997"/>
  </r>
  <r>
    <d v="2022-04-27T00:00:00"/>
    <n v="4"/>
    <x v="3"/>
    <s v="INV00000251"/>
    <s v="C00000010"/>
    <x v="9"/>
    <x v="125"/>
    <n v="8.5"/>
    <n v="220"/>
    <m/>
    <n v="1870"/>
    <n v="9"/>
    <n v="5.8823529411764705E-2"/>
    <n v="0.5"/>
    <n v="110"/>
    <m/>
    <m/>
    <m/>
    <m/>
    <m/>
    <m/>
    <m/>
    <n v="9350"/>
    <n v="1133560.8494999998"/>
    <n v="5"/>
    <n v="550"/>
    <n v="170340.60049999994"/>
    <x v="10"/>
    <n v="9900"/>
    <n v="1303901.4499999997"/>
  </r>
  <r>
    <d v="2022-04-27T00:00:00"/>
    <n v="4"/>
    <x v="3"/>
    <s v="INV00000251"/>
    <s v="C00000010"/>
    <x v="9"/>
    <x v="103"/>
    <n v="19"/>
    <n v="5"/>
    <m/>
    <n v="95"/>
    <n v="21"/>
    <n v="0.10526315789473684"/>
    <n v="2"/>
    <n v="10"/>
    <m/>
    <m/>
    <m/>
    <m/>
    <m/>
    <m/>
    <m/>
    <n v="1140"/>
    <n v="1134700.8494999998"/>
    <n v="12"/>
    <n v="120"/>
    <n v="170460.60049999994"/>
    <x v="10"/>
    <n v="1260"/>
    <n v="1305161.4499999997"/>
  </r>
  <r>
    <d v="2022-04-28T00:00:00"/>
    <n v="4"/>
    <x v="3"/>
    <s v="INV00000252"/>
    <s v="C00000021"/>
    <x v="23"/>
    <x v="15"/>
    <n v="8.6"/>
    <n v="220"/>
    <m/>
    <n v="1892"/>
    <n v="9.4"/>
    <n v="9.302325581395357E-2"/>
    <n v="0.80000000000000071"/>
    <n v="176.00000000000017"/>
    <m/>
    <m/>
    <m/>
    <m/>
    <m/>
    <m/>
    <m/>
    <n v="3784"/>
    <n v="1138484.8494999998"/>
    <n v="2"/>
    <n v="352.00000000000034"/>
    <n v="170812.60049999994"/>
    <x v="10"/>
    <n v="4136"/>
    <n v="1309297.4499999997"/>
  </r>
  <r>
    <d v="2022-04-28T00:00:00"/>
    <n v="4"/>
    <x v="3"/>
    <s v="INV00000252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1104"/>
    <n v="1139588.8494999998"/>
    <n v="4"/>
    <n v="48.000000000000043"/>
    <n v="170860.60049999994"/>
    <x v="10"/>
    <n v="1152"/>
    <n v="1310449.4499999997"/>
  </r>
  <r>
    <d v="2022-04-28T00:00:00"/>
    <n v="4"/>
    <x v="3"/>
    <s v="INV00000252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139698.8494999998"/>
    <n v="2"/>
    <n v="60"/>
    <n v="170920.60049999994"/>
    <x v="10"/>
    <n v="170"/>
    <n v="1310619.4499999997"/>
  </r>
  <r>
    <d v="2022-04-28T00:00:00"/>
    <n v="4"/>
    <x v="3"/>
    <s v="INV00000253"/>
    <s v="C00000020"/>
    <x v="20"/>
    <x v="124"/>
    <n v="8.5"/>
    <n v="220"/>
    <m/>
    <n v="1870"/>
    <n v="9.5"/>
    <n v="0.11764705882352941"/>
    <n v="1"/>
    <n v="220"/>
    <m/>
    <m/>
    <m/>
    <m/>
    <m/>
    <m/>
    <m/>
    <n v="5610"/>
    <n v="1145308.8494999998"/>
    <n v="3"/>
    <n v="660"/>
    <n v="171580.60049999994"/>
    <x v="10"/>
    <n v="6270"/>
    <n v="1316889.4499999997"/>
  </r>
  <r>
    <d v="2022-04-28T00:00:00"/>
    <n v="4"/>
    <x v="3"/>
    <s v="INV00000253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484"/>
    <n v="1147792.8494999998"/>
    <n v="9"/>
    <n v="162.0000000000004"/>
    <n v="171742.60049999994"/>
    <x v="10"/>
    <n v="2646.0000000000005"/>
    <n v="1319535.4499999997"/>
  </r>
  <r>
    <d v="2022-04-28T00:00:00"/>
    <n v="4"/>
    <x v="3"/>
    <s v="INV00000253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440"/>
    <n v="1149232.8494999998"/>
    <n v="5"/>
    <n v="314.99999999999989"/>
    <n v="172057.60049999994"/>
    <x v="10"/>
    <n v="1755"/>
    <n v="1321290.4499999997"/>
  </r>
  <r>
    <d v="2022-04-28T00:00:00"/>
    <n v="4"/>
    <x v="3"/>
    <s v="INV00000253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149330.3494999998"/>
    <n v="3"/>
    <n v="90"/>
    <n v="172147.60049999994"/>
    <x v="10"/>
    <n v="187.5"/>
    <n v="1321477.9499999997"/>
  </r>
  <r>
    <d v="2022-04-28T00:00:00"/>
    <n v="4"/>
    <x v="3"/>
    <s v="INV00000253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49980.3494999998"/>
    <n v="1"/>
    <n v="350"/>
    <n v="172497.60049999994"/>
    <x v="10"/>
    <n v="1000"/>
    <n v="1322477.9499999997"/>
  </r>
  <r>
    <d v="2022-04-28T00:00:00"/>
    <n v="4"/>
    <x v="3"/>
    <s v="INV00000254"/>
    <s v="C00000019"/>
    <x v="19"/>
    <x v="43"/>
    <n v="8.5"/>
    <n v="220"/>
    <m/>
    <n v="1870"/>
    <n v="9.4"/>
    <n v="0.10588235294117651"/>
    <n v="0.90000000000000036"/>
    <n v="198.00000000000009"/>
    <m/>
    <m/>
    <m/>
    <m/>
    <m/>
    <m/>
    <m/>
    <n v="3740"/>
    <n v="1153720.3494999998"/>
    <n v="2"/>
    <n v="396.00000000000017"/>
    <n v="172893.60049999994"/>
    <x v="10"/>
    <n v="4136"/>
    <n v="1326613.9499999997"/>
  </r>
  <r>
    <d v="2022-04-28T00:00:00"/>
    <n v="4"/>
    <x v="3"/>
    <s v="INV00000254"/>
    <s v="C00000019"/>
    <x v="19"/>
    <x v="79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154703.1494999998"/>
    <n v="2"/>
    <n v="64.799999999999955"/>
    <n v="172958.40049999993"/>
    <x v="10"/>
    <n v="1047.5999999999999"/>
    <n v="1327661.5499999998"/>
  </r>
  <r>
    <d v="2022-04-28T00:00:00"/>
    <n v="4"/>
    <x v="3"/>
    <s v="INV00000254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1154865.6494999998"/>
    <n v="5"/>
    <n v="150"/>
    <n v="173108.40049999993"/>
    <x v="10"/>
    <n v="312.5"/>
    <n v="1327974.0499999998"/>
  </r>
  <r>
    <d v="2022-04-28T00:00:00"/>
    <n v="4"/>
    <x v="3"/>
    <s v="INV00000254"/>
    <s v="C00000019"/>
    <x v="19"/>
    <x v="46"/>
    <n v="320"/>
    <n v="1"/>
    <m/>
    <n v="320"/>
    <n v="390"/>
    <n v="0.21875"/>
    <n v="70"/>
    <n v="70"/>
    <m/>
    <m/>
    <m/>
    <m/>
    <m/>
    <m/>
    <m/>
    <n v="320"/>
    <n v="1155185.6494999998"/>
    <n v="1"/>
    <n v="70"/>
    <n v="173178.40049999993"/>
    <x v="10"/>
    <n v="390"/>
    <n v="1328364.0499999998"/>
  </r>
  <r>
    <d v="2022-04-28T00:00:00"/>
    <n v="4"/>
    <x v="3"/>
    <s v="INV00000254"/>
    <s v="C00000019"/>
    <x v="19"/>
    <x v="103"/>
    <n v="19"/>
    <n v="5"/>
    <m/>
    <n v="95"/>
    <n v="21"/>
    <n v="0.10526315789473684"/>
    <n v="2"/>
    <n v="10"/>
    <m/>
    <m/>
    <m/>
    <m/>
    <m/>
    <m/>
    <m/>
    <n v="190"/>
    <n v="1155375.6494999998"/>
    <n v="2"/>
    <n v="20"/>
    <n v="173198.40049999993"/>
    <x v="10"/>
    <n v="210"/>
    <n v="1328574.0499999998"/>
  </r>
  <r>
    <d v="2022-04-29T00:00:00"/>
    <n v="4"/>
    <x v="3"/>
    <s v="INV00000255"/>
    <s v="C00000023"/>
    <x v="25"/>
    <x v="126"/>
    <n v="1092.3"/>
    <n v="1"/>
    <m/>
    <n v="1092.3"/>
    <n v="1350"/>
    <n v="0.23592419664927222"/>
    <n v="257.70000000000005"/>
    <n v="257.70000000000005"/>
    <m/>
    <m/>
    <m/>
    <m/>
    <m/>
    <m/>
    <m/>
    <n v="1092.3"/>
    <n v="1156467.9494999999"/>
    <n v="1"/>
    <n v="257.70000000000005"/>
    <n v="173456.10049999994"/>
    <x v="10"/>
    <n v="1350"/>
    <n v="1329924.0499999998"/>
  </r>
  <r>
    <d v="2022-04-30T00:00:00"/>
    <n v="4"/>
    <x v="3"/>
    <s v="INV00000256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63947.9494999999"/>
    <n v="4"/>
    <n v="880"/>
    <n v="174336.10049999994"/>
    <x v="10"/>
    <n v="8360"/>
    <n v="1338284.0499999998"/>
  </r>
  <r>
    <d v="2022-04-30T00:00:00"/>
    <n v="4"/>
    <x v="3"/>
    <s v="INV00000256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3312"/>
    <n v="1167259.9494999999"/>
    <n v="12"/>
    <n v="216.00000000000051"/>
    <n v="174552.10049999994"/>
    <x v="10"/>
    <n v="3528.0000000000005"/>
    <n v="1341812.0499999998"/>
  </r>
  <r>
    <d v="2022-04-30T00:00:00"/>
    <n v="4"/>
    <x v="3"/>
    <s v="INV00000256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728"/>
    <n v="1168987.9494999999"/>
    <n v="6"/>
    <n v="377.99999999999989"/>
    <n v="174930.10049999994"/>
    <x v="10"/>
    <n v="2106"/>
    <n v="1343918.0499999998"/>
  </r>
  <r>
    <d v="2022-04-30T00:00:00"/>
    <n v="4"/>
    <x v="3"/>
    <s v="INV00000256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69117.9494999999"/>
    <n v="4"/>
    <n v="120"/>
    <n v="175050.10049999994"/>
    <x v="10"/>
    <n v="250"/>
    <n v="1344168.0499999998"/>
  </r>
  <r>
    <d v="2022-04-30T00:00:00"/>
    <n v="4"/>
    <x v="3"/>
    <s v="INV00000256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69767.9494999999"/>
    <n v="1"/>
    <n v="350"/>
    <n v="175400.10049999994"/>
    <x v="10"/>
    <n v="1000"/>
    <n v="1345168.0499999998"/>
  </r>
  <r>
    <d v="2022-05-06T00:00:00"/>
    <n v="5"/>
    <x v="3"/>
    <s v="INV00000257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77247.9494999999"/>
    <n v="4"/>
    <n v="880"/>
    <n v="176280.10049999994"/>
    <x v="11"/>
    <n v="8360"/>
    <n v="1353528.0499999998"/>
  </r>
  <r>
    <d v="2022-05-06T00:00:00"/>
    <n v="5"/>
    <x v="3"/>
    <s v="INV00000257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104"/>
    <n v="1178351.9494999999"/>
    <n v="4"/>
    <n v="72.000000000000171"/>
    <n v="176352.10049999994"/>
    <x v="11"/>
    <n v="1176.0000000000002"/>
    <n v="1354704.0499999998"/>
  </r>
  <r>
    <d v="2022-05-06T00:00:00"/>
    <n v="5"/>
    <x v="3"/>
    <s v="INV00000257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152"/>
    <n v="1179503.9494999999"/>
    <n v="4"/>
    <n v="251.99999999999991"/>
    <n v="176604.10049999994"/>
    <x v="11"/>
    <n v="1404"/>
    <n v="1356108.0499999998"/>
  </r>
  <r>
    <d v="2022-05-06T00:00:00"/>
    <n v="5"/>
    <x v="3"/>
    <s v="INV00000257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79633.9494999999"/>
    <n v="4"/>
    <n v="120"/>
    <n v="176724.10049999994"/>
    <x v="11"/>
    <n v="250"/>
    <n v="1356358.0499999998"/>
  </r>
  <r>
    <d v="2022-05-06T00:00:00"/>
    <n v="5"/>
    <x v="3"/>
    <s v="INV00000257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179853.9494999999"/>
    <n v="4"/>
    <n v="120"/>
    <n v="176844.10049999994"/>
    <x v="11"/>
    <n v="340"/>
    <n v="1356698.0499999998"/>
  </r>
  <r>
    <d v="2022-05-06T00:00:00"/>
    <n v="5"/>
    <x v="3"/>
    <s v="INV00000258"/>
    <s v="C00000023"/>
    <x v="25"/>
    <x v="126"/>
    <n v="1092.3"/>
    <n v="1"/>
    <m/>
    <n v="1092.3"/>
    <n v="1350"/>
    <n v="0.23592419664927222"/>
    <n v="257.70000000000005"/>
    <n v="257.70000000000005"/>
    <m/>
    <m/>
    <m/>
    <m/>
    <m/>
    <m/>
    <m/>
    <n v="1092.3"/>
    <n v="1180946.2494999999"/>
    <n v="1"/>
    <n v="257.70000000000005"/>
    <n v="177101.80049999995"/>
    <x v="11"/>
    <n v="1350"/>
    <n v="1358048.0499999998"/>
  </r>
  <r>
    <d v="2022-05-07T00:00:00"/>
    <n v="5"/>
    <x v="3"/>
    <s v="INV00000259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88426.2494999999"/>
    <n v="4"/>
    <n v="880"/>
    <n v="177981.80049999995"/>
    <x v="11"/>
    <n v="8360"/>
    <n v="1366408.0499999998"/>
  </r>
  <r>
    <d v="2022-05-07T00:00:00"/>
    <n v="5"/>
    <x v="3"/>
    <s v="INV00000259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0"/>
    <n v="1193946.2494999999"/>
    <n v="20"/>
    <n v="360.00000000000085"/>
    <n v="178341.80049999995"/>
    <x v="11"/>
    <n v="5880.0000000000009"/>
    <n v="1372288.0499999998"/>
  </r>
  <r>
    <d v="2022-05-07T00:00:00"/>
    <n v="5"/>
    <x v="3"/>
    <s v="INV0000025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440"/>
    <n v="1195386.2494999999"/>
    <n v="5"/>
    <n v="314.99999999999989"/>
    <n v="178656.80049999995"/>
    <x v="11"/>
    <n v="1755"/>
    <n v="1374043.0499999998"/>
  </r>
  <r>
    <d v="2022-05-07T00:00:00"/>
    <n v="5"/>
    <x v="3"/>
    <s v="INV00000259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95516.2494999999"/>
    <n v="4"/>
    <n v="120"/>
    <n v="178776.80049999995"/>
    <x v="11"/>
    <n v="250"/>
    <n v="1374293.0499999998"/>
  </r>
  <r>
    <d v="2022-05-10T00:00:00"/>
    <n v="5"/>
    <x v="3"/>
    <s v="INV00000260"/>
    <s v="C00000009"/>
    <x v="8"/>
    <x v="124"/>
    <n v="8.5"/>
    <n v="220"/>
    <m/>
    <n v="1870"/>
    <n v="9"/>
    <n v="5.8823529411764705E-2"/>
    <n v="0.5"/>
    <n v="110"/>
    <m/>
    <m/>
    <m/>
    <m/>
    <m/>
    <m/>
    <m/>
    <n v="1870"/>
    <n v="1197386.2494999999"/>
    <n v="1"/>
    <n v="110"/>
    <n v="178886.80049999995"/>
    <x v="11"/>
    <n v="1980"/>
    <n v="1376273.0499999998"/>
  </r>
  <r>
    <d v="2022-05-10T00:00:00"/>
    <n v="5"/>
    <x v="3"/>
    <s v="INV00000260"/>
    <s v="C00000009"/>
    <x v="8"/>
    <x v="99"/>
    <n v="8.4"/>
    <n v="220"/>
    <m/>
    <n v="1848"/>
    <n v="9"/>
    <n v="7.1428571428571383E-2"/>
    <n v="0.59999999999999964"/>
    <n v="131.99999999999991"/>
    <m/>
    <m/>
    <m/>
    <m/>
    <m/>
    <m/>
    <m/>
    <n v="1848"/>
    <n v="1199234.2494999999"/>
    <n v="1"/>
    <n v="131.99999999999991"/>
    <n v="179018.80049999995"/>
    <x v="11"/>
    <n v="1980"/>
    <n v="1378253.0499999998"/>
  </r>
  <r>
    <d v="2022-05-10T00:00:00"/>
    <n v="5"/>
    <x v="3"/>
    <s v="INV00000260"/>
    <s v="C00000009"/>
    <x v="8"/>
    <x v="112"/>
    <n v="9.1999999999999993"/>
    <n v="60"/>
    <m/>
    <n v="552"/>
    <n v="9.5"/>
    <n v="3.2608695652173995E-2"/>
    <n v="0.30000000000000071"/>
    <n v="18.000000000000043"/>
    <m/>
    <m/>
    <m/>
    <m/>
    <m/>
    <m/>
    <m/>
    <n v="1104"/>
    <n v="1200338.2494999999"/>
    <n v="2"/>
    <n v="36.000000000000085"/>
    <n v="179054.80049999995"/>
    <x v="11"/>
    <n v="1140"/>
    <n v="1379393.0499999998"/>
  </r>
  <r>
    <s v="11/5/2022"/>
    <n v="5"/>
    <x v="3"/>
    <s v="INV00000261"/>
    <s v="C00000006"/>
    <x v="5"/>
    <x v="51"/>
    <n v="8.5"/>
    <n v="220"/>
    <m/>
    <n v="1870"/>
    <n v="9.4"/>
    <n v="0.10588235294117651"/>
    <n v="0.90000000000000036"/>
    <n v="198.00000000000009"/>
    <m/>
    <m/>
    <m/>
    <m/>
    <m/>
    <m/>
    <m/>
    <n v="1870"/>
    <n v="1202208.2494999999"/>
    <n v="1"/>
    <n v="198.00000000000009"/>
    <n v="179252.80049999995"/>
    <x v="11"/>
    <n v="2068"/>
    <n v="1381461.0499999998"/>
  </r>
  <r>
    <s v="11/5/2022"/>
    <n v="5"/>
    <x v="3"/>
    <s v="INV00000261"/>
    <s v="C00000006"/>
    <x v="5"/>
    <x v="91"/>
    <n v="9"/>
    <n v="30"/>
    <m/>
    <n v="270"/>
    <n v="9.6999999999999993"/>
    <n v="7.7777777777777696E-2"/>
    <n v="0.69999999999999929"/>
    <n v="20.999999999999979"/>
    <m/>
    <m/>
    <m/>
    <m/>
    <m/>
    <m/>
    <m/>
    <n v="270"/>
    <n v="1202478.2494999999"/>
    <n v="1"/>
    <n v="20.999999999999979"/>
    <n v="179273.80049999995"/>
    <x v="11"/>
    <n v="291"/>
    <n v="1381752.0499999998"/>
  </r>
  <r>
    <s v="11/5/2022"/>
    <n v="5"/>
    <x v="3"/>
    <s v="INV00000261"/>
    <s v="C00000006"/>
    <x v="5"/>
    <x v="127"/>
    <n v="24"/>
    <n v="5"/>
    <m/>
    <n v="120"/>
    <n v="35"/>
    <n v="0.45833333333333331"/>
    <n v="11"/>
    <n v="55"/>
    <m/>
    <m/>
    <m/>
    <m/>
    <m/>
    <m/>
    <m/>
    <n v="120"/>
    <n v="1202598.2494999999"/>
    <n v="1"/>
    <n v="55"/>
    <n v="179328.80049999995"/>
    <x v="11"/>
    <n v="175"/>
    <n v="1381927.0499999998"/>
  </r>
  <r>
    <d v="2022-05-12T00:00:00"/>
    <n v="5"/>
    <x v="3"/>
    <s v="INV00000262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204468.2494999999"/>
    <n v="1"/>
    <n v="241.99999999999991"/>
    <n v="179570.80049999995"/>
    <x v="11"/>
    <n v="2112"/>
    <n v="1384039.0499999998"/>
  </r>
  <r>
    <d v="2022-05-12T00:00:00"/>
    <n v="5"/>
    <x v="3"/>
    <s v="INV00000262"/>
    <s v="C00000022"/>
    <x v="24"/>
    <x v="113"/>
    <n v="8.8000000000000007"/>
    <n v="54"/>
    <m/>
    <n v="475.20000000000005"/>
    <n v="9.8000000000000007"/>
    <n v="0.11363636363636363"/>
    <n v="1"/>
    <n v="54"/>
    <m/>
    <m/>
    <m/>
    <m/>
    <m/>
    <m/>
    <m/>
    <n v="950.40000000000009"/>
    <n v="1205418.6494999998"/>
    <n v="2"/>
    <n v="108"/>
    <n v="179678.80049999995"/>
    <x v="11"/>
    <n v="1058.4000000000001"/>
    <n v="1385097.4499999997"/>
  </r>
  <r>
    <d v="2022-05-12T00:00:00"/>
    <n v="5"/>
    <x v="3"/>
    <s v="INV00000262"/>
    <s v="C00000022"/>
    <x v="24"/>
    <x v="70"/>
    <n v="6.4"/>
    <n v="45"/>
    <m/>
    <n v="288"/>
    <n v="7.5"/>
    <n v="0.17187499999999994"/>
    <n v="1.0999999999999996"/>
    <n v="49.499999999999986"/>
    <m/>
    <m/>
    <m/>
    <m/>
    <m/>
    <m/>
    <m/>
    <n v="288"/>
    <n v="1205706.6494999998"/>
    <n v="1"/>
    <n v="49.499999999999986"/>
    <n v="179728.30049999995"/>
    <x v="11"/>
    <n v="337.5"/>
    <n v="1385434.9499999997"/>
  </r>
  <r>
    <d v="2022-05-12T00:00:00"/>
    <n v="5"/>
    <x v="3"/>
    <s v="INV00000262"/>
    <s v="C00000022"/>
    <x v="24"/>
    <x v="128"/>
    <n v="33"/>
    <n v="10"/>
    <m/>
    <n v="330"/>
    <n v="45"/>
    <n v="0.36363636363636365"/>
    <n v="12"/>
    <n v="120"/>
    <m/>
    <m/>
    <m/>
    <m/>
    <m/>
    <m/>
    <m/>
    <n v="330"/>
    <n v="1206036.6494999998"/>
    <n v="1"/>
    <n v="120"/>
    <n v="179848.30049999995"/>
    <x v="11"/>
    <n v="450"/>
    <n v="1385884.9499999997"/>
  </r>
  <r>
    <d v="2022-05-12T00:00:00"/>
    <n v="5"/>
    <x v="3"/>
    <s v="INV00000262"/>
    <s v="C00000022"/>
    <x v="24"/>
    <x v="129"/>
    <n v="12.4"/>
    <n v="20"/>
    <m/>
    <n v="248"/>
    <n v="13.5"/>
    <n v="8.8709677419354802E-2"/>
    <n v="1.0999999999999996"/>
    <n v="21.999999999999993"/>
    <m/>
    <m/>
    <m/>
    <m/>
    <m/>
    <m/>
    <m/>
    <n v="248"/>
    <n v="1206284.6494999998"/>
    <n v="1"/>
    <n v="21.999999999999993"/>
    <n v="179870.30049999995"/>
    <x v="11"/>
    <n v="270"/>
    <n v="1386154.9499999997"/>
  </r>
  <r>
    <d v="2022-05-12T00:00:00"/>
    <n v="5"/>
    <x v="3"/>
    <s v="INV00000262"/>
    <s v="C00000022"/>
    <x v="24"/>
    <x v="130"/>
    <n v="35"/>
    <n v="1"/>
    <m/>
    <n v="35"/>
    <n v="45"/>
    <n v="0.2857142857142857"/>
    <n v="10"/>
    <n v="10"/>
    <m/>
    <m/>
    <m/>
    <m/>
    <m/>
    <m/>
    <m/>
    <n v="70"/>
    <n v="1206354.6494999998"/>
    <n v="2"/>
    <n v="20"/>
    <n v="179890.30049999995"/>
    <x v="11"/>
    <n v="90"/>
    <n v="1386244.9499999997"/>
  </r>
  <r>
    <d v="2022-05-12T00:00:00"/>
    <n v="5"/>
    <x v="3"/>
    <s v="INV00000263"/>
    <s v="C00000024"/>
    <x v="28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10138.6494999998"/>
    <n v="2"/>
    <n v="396.00000000000017"/>
    <n v="180286.30049999995"/>
    <x v="11"/>
    <n v="4180"/>
    <n v="1390424.9499999997"/>
  </r>
  <r>
    <d v="2022-05-12T00:00:00"/>
    <n v="5"/>
    <x v="3"/>
    <s v="INV00000263"/>
    <s v="C00000024"/>
    <x v="28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1656"/>
    <n v="1211794.6494999998"/>
    <n v="3"/>
    <n v="108.00000000000026"/>
    <n v="180394.30049999995"/>
    <x v="11"/>
    <n v="1764.0000000000002"/>
    <n v="1392188.9499999997"/>
  </r>
  <r>
    <d v="2022-05-12T00:00:00"/>
    <n v="5"/>
    <x v="3"/>
    <s v="INV00000263"/>
    <s v="C00000024"/>
    <x v="28"/>
    <x v="70"/>
    <n v="6.4"/>
    <n v="45"/>
    <m/>
    <n v="288"/>
    <n v="7.8"/>
    <n v="0.21874999999999992"/>
    <n v="1.3999999999999995"/>
    <n v="62.999999999999979"/>
    <m/>
    <m/>
    <m/>
    <m/>
    <m/>
    <m/>
    <m/>
    <n v="864"/>
    <n v="1212658.6494999998"/>
    <n v="3"/>
    <n v="188.99999999999994"/>
    <n v="180583.30049999995"/>
    <x v="11"/>
    <n v="1053"/>
    <n v="1393241.9499999997"/>
  </r>
  <r>
    <d v="2022-05-12T00:00:00"/>
    <n v="5"/>
    <x v="3"/>
    <s v="INV00000263"/>
    <s v="C00000024"/>
    <x v="28"/>
    <x v="12"/>
    <n v="1.3"/>
    <n v="25"/>
    <m/>
    <n v="32.5"/>
    <n v="2.5"/>
    <n v="0.92307692307692302"/>
    <n v="1.2"/>
    <n v="30"/>
    <m/>
    <m/>
    <m/>
    <m/>
    <m/>
    <m/>
    <m/>
    <n v="97.5"/>
    <n v="1212756.1494999998"/>
    <n v="3"/>
    <n v="90"/>
    <n v="180673.30049999995"/>
    <x v="11"/>
    <n v="187.5"/>
    <n v="1393429.4499999997"/>
  </r>
  <r>
    <d v="2022-05-12T00:00:00"/>
    <n v="5"/>
    <x v="3"/>
    <s v="INV00000263"/>
    <s v="C00000024"/>
    <x v="28"/>
    <x v="110"/>
    <n v="11"/>
    <n v="5"/>
    <m/>
    <n v="55"/>
    <n v="17"/>
    <n v="0.54545454545454541"/>
    <n v="6"/>
    <n v="30"/>
    <m/>
    <m/>
    <m/>
    <m/>
    <m/>
    <m/>
    <m/>
    <n v="220"/>
    <n v="1212976.1494999998"/>
    <n v="4"/>
    <n v="120"/>
    <n v="180793.30049999995"/>
    <x v="11"/>
    <n v="340"/>
    <n v="1393769.4499999997"/>
  </r>
  <r>
    <d v="2022-05-12T00:00:00"/>
    <n v="5"/>
    <x v="3"/>
    <s v="INV00000263"/>
    <s v="C00000024"/>
    <x v="28"/>
    <x v="109"/>
    <n v="26"/>
    <n v="25"/>
    <m/>
    <n v="650"/>
    <n v="40"/>
    <n v="0.53846153846153844"/>
    <n v="14"/>
    <n v="350"/>
    <m/>
    <m/>
    <m/>
    <m/>
    <m/>
    <m/>
    <m/>
    <n v="650"/>
    <n v="1213626.1494999998"/>
    <n v="1"/>
    <n v="350"/>
    <n v="181143.30049999995"/>
    <x v="11"/>
    <n v="1000"/>
    <n v="1394769.4499999997"/>
  </r>
  <r>
    <d v="2022-05-14T00:00:00"/>
    <n v="5"/>
    <x v="3"/>
    <s v="INV00000264"/>
    <s v="C00000006"/>
    <x v="5"/>
    <x v="132"/>
    <n v="46"/>
    <n v="1"/>
    <m/>
    <n v="46"/>
    <n v="50"/>
    <n v="8.6956521739130432E-2"/>
    <n v="4"/>
    <n v="4"/>
    <m/>
    <m/>
    <m/>
    <m/>
    <m/>
    <m/>
    <m/>
    <n v="92"/>
    <n v="1213718.1494999998"/>
    <n v="2"/>
    <n v="8"/>
    <n v="181151.30049999995"/>
    <x v="11"/>
    <n v="100"/>
    <n v="1394869.4499999997"/>
  </r>
  <r>
    <d v="2022-05-14T00:00:00"/>
    <n v="5"/>
    <x v="3"/>
    <s v="INV00000265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5676"/>
    <n v="1219394.1494999998"/>
    <n v="3"/>
    <n v="594.00000000000023"/>
    <n v="181745.30049999995"/>
    <x v="11"/>
    <n v="6270"/>
    <n v="1401139.4499999997"/>
  </r>
  <r>
    <d v="2022-05-14T00:00:00"/>
    <n v="5"/>
    <x v="3"/>
    <s v="INV00000265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2208"/>
    <n v="1221602.1494999998"/>
    <n v="4"/>
    <n v="144.00000000000034"/>
    <n v="181889.30049999995"/>
    <x v="11"/>
    <n v="2352.0000000000005"/>
    <n v="1403491.4499999997"/>
  </r>
  <r>
    <d v="2022-05-14T00:00:00"/>
    <n v="5"/>
    <x v="3"/>
    <s v="INV00000265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22642.1494999998"/>
    <n v="5"/>
    <n v="519.99999999999989"/>
    <n v="182409.30049999995"/>
    <x v="11"/>
    <n v="1560"/>
    <n v="1405051.4499999997"/>
  </r>
  <r>
    <d v="2022-05-14T00:00:00"/>
    <n v="5"/>
    <x v="3"/>
    <s v="INV0000026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222739.6494999998"/>
    <n v="3"/>
    <n v="90"/>
    <n v="182499.30049999995"/>
    <x v="11"/>
    <n v="187.5"/>
    <n v="1405238.9499999997"/>
  </r>
  <r>
    <d v="2022-05-16T00:00:00"/>
    <n v="5"/>
    <x v="3"/>
    <s v="INV00000266"/>
    <s v="C00000003"/>
    <x v="2"/>
    <x v="15"/>
    <n v="8.6"/>
    <n v="220"/>
    <m/>
    <n v="1892"/>
    <n v="9.6"/>
    <n v="0.11627906976744186"/>
    <n v="1"/>
    <n v="220"/>
    <m/>
    <m/>
    <m/>
    <m/>
    <m/>
    <m/>
    <m/>
    <n v="5676"/>
    <n v="1228415.6494999998"/>
    <n v="3"/>
    <n v="660"/>
    <n v="183159.30049999995"/>
    <x v="11"/>
    <n v="6336"/>
    <n v="1411574.9499999997"/>
  </r>
  <r>
    <d v="2022-05-16T00:00:00"/>
    <n v="5"/>
    <x v="3"/>
    <s v="INV00000266"/>
    <s v="C00000003"/>
    <x v="2"/>
    <x v="12"/>
    <n v="1.3"/>
    <n v="25"/>
    <m/>
    <n v="32.5"/>
    <n v="2.6"/>
    <n v="1"/>
    <n v="1.3"/>
    <n v="32.5"/>
    <m/>
    <m/>
    <m/>
    <m/>
    <m/>
    <m/>
    <m/>
    <n v="162.5"/>
    <n v="1228578.1494999998"/>
    <n v="5"/>
    <n v="162.5"/>
    <n v="183321.80049999995"/>
    <x v="11"/>
    <n v="325"/>
    <n v="1411899.9499999997"/>
  </r>
  <r>
    <d v="2022-05-16T00:00:00"/>
    <n v="5"/>
    <x v="3"/>
    <s v="INV00000266"/>
    <s v="C00000003"/>
    <x v="2"/>
    <x v="4"/>
    <n v="19"/>
    <n v="5"/>
    <m/>
    <n v="95"/>
    <n v="21"/>
    <n v="0.10526315789473684"/>
    <n v="2"/>
    <n v="10"/>
    <m/>
    <m/>
    <m/>
    <m/>
    <m/>
    <m/>
    <m/>
    <n v="570"/>
    <n v="1229148.1494999998"/>
    <n v="6"/>
    <n v="60"/>
    <n v="183381.80049999995"/>
    <x v="11"/>
    <n v="630"/>
    <n v="1412529.9499999997"/>
  </r>
  <r>
    <d v="2022-05-16T00:00:00"/>
    <n v="5"/>
    <x v="3"/>
    <s v="INV00000266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1229176.1494999998"/>
    <n v="1"/>
    <n v="17"/>
    <n v="183398.80049999995"/>
    <x v="11"/>
    <n v="45"/>
    <n v="1412574.9499999997"/>
  </r>
  <r>
    <d v="2022-05-18T00:00:00"/>
    <n v="5"/>
    <x v="3"/>
    <s v="INV00000267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32960.1494999998"/>
    <n v="2"/>
    <n v="396.00000000000017"/>
    <n v="183794.80049999995"/>
    <x v="11"/>
    <n v="4180"/>
    <n v="1416754.9499999997"/>
  </r>
  <r>
    <d v="2022-05-18T00:00:00"/>
    <n v="5"/>
    <x v="3"/>
    <s v="INV00000267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1104"/>
    <n v="1234064.1494999998"/>
    <n v="2"/>
    <n v="72.000000000000171"/>
    <n v="183866.80049999995"/>
    <x v="11"/>
    <n v="1176.0000000000002"/>
    <n v="1417930.9499999997"/>
  </r>
  <r>
    <d v="2022-05-18T00:00:00"/>
    <n v="5"/>
    <x v="3"/>
    <s v="INV00000267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624"/>
    <n v="1234688.1494999998"/>
    <n v="3"/>
    <n v="311.99999999999994"/>
    <n v="184178.80049999995"/>
    <x v="11"/>
    <n v="936"/>
    <n v="1418866.9499999997"/>
  </r>
  <r>
    <d v="2022-05-18T00:00:00"/>
    <n v="5"/>
    <x v="3"/>
    <s v="INV00000267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1234753.1494999998"/>
    <n v="2"/>
    <n v="60"/>
    <n v="184238.80049999995"/>
    <x v="11"/>
    <n v="125"/>
    <n v="1418991.9499999997"/>
  </r>
  <r>
    <d v="2022-05-18T00:00:00"/>
    <n v="5"/>
    <x v="3"/>
    <s v="INV00000267"/>
    <s v="C00000020"/>
    <x v="20"/>
    <x v="109"/>
    <n v="26"/>
    <n v="25"/>
    <m/>
    <n v="650"/>
    <n v="40"/>
    <n v="0.53846153846153844"/>
    <n v="14"/>
    <n v="350"/>
    <m/>
    <m/>
    <m/>
    <m/>
    <m/>
    <m/>
    <m/>
    <n v="1300"/>
    <n v="1236053.1494999998"/>
    <n v="2"/>
    <n v="700"/>
    <n v="184938.80049999995"/>
    <x v="11"/>
    <n v="2000"/>
    <n v="1420991.9499999997"/>
  </r>
  <r>
    <d v="2022-05-19T00:00:00"/>
    <n v="5"/>
    <x v="3"/>
    <s v="INV00000268"/>
    <s v="C00000021"/>
    <x v="23"/>
    <x v="122"/>
    <n v="8.6"/>
    <n v="220"/>
    <m/>
    <n v="1892"/>
    <n v="9.4"/>
    <n v="9.302325581395357E-2"/>
    <n v="0.80000000000000071"/>
    <n v="176.00000000000017"/>
    <m/>
    <m/>
    <m/>
    <m/>
    <m/>
    <m/>
    <m/>
    <n v="1892"/>
    <n v="1237945.1494999998"/>
    <n v="1"/>
    <n v="176.00000000000017"/>
    <n v="185114.80049999995"/>
    <x v="11"/>
    <n v="2068"/>
    <n v="1423059.9499999997"/>
  </r>
  <r>
    <d v="2022-05-19T00:00:00"/>
    <n v="5"/>
    <x v="3"/>
    <s v="INV00000268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828"/>
    <n v="1238773.1494999998"/>
    <n v="3"/>
    <n v="36.000000000000028"/>
    <n v="185150.80049999995"/>
    <x v="11"/>
    <n v="864"/>
    <n v="1423923.9499999997"/>
  </r>
  <r>
    <d v="2022-05-19T00:00:00"/>
    <n v="5"/>
    <x v="3"/>
    <s v="INV00000268"/>
    <s v="C00000021"/>
    <x v="23"/>
    <x v="25"/>
    <n v="40"/>
    <n v="1"/>
    <m/>
    <n v="40"/>
    <n v="46"/>
    <n v="0.15"/>
    <n v="6"/>
    <n v="6"/>
    <m/>
    <m/>
    <m/>
    <m/>
    <m/>
    <m/>
    <m/>
    <n v="480"/>
    <n v="1239253.1494999998"/>
    <n v="12"/>
    <n v="72"/>
    <n v="185222.80049999995"/>
    <x v="11"/>
    <n v="552"/>
    <n v="1424475.9499999997"/>
  </r>
  <r>
    <d v="2022-05-20T00:00:00"/>
    <n v="5"/>
    <x v="3"/>
    <s v="INV00000269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43037.1494999998"/>
    <n v="2"/>
    <n v="396.00000000000017"/>
    <n v="185618.80049999995"/>
    <x v="11"/>
    <n v="4180"/>
    <n v="1428655.9499999997"/>
  </r>
  <r>
    <d v="2022-05-20T00:00:00"/>
    <n v="5"/>
    <x v="3"/>
    <s v="INV00000269"/>
    <s v="C00000020"/>
    <x v="20"/>
    <x v="131"/>
    <n v="8.5"/>
    <n v="220"/>
    <m/>
    <n v="1870"/>
    <n v="9.5"/>
    <n v="0.11764705882352941"/>
    <n v="1"/>
    <n v="220"/>
    <m/>
    <m/>
    <m/>
    <m/>
    <m/>
    <m/>
    <m/>
    <n v="3740"/>
    <n v="1246777.1494999998"/>
    <n v="2"/>
    <n v="440"/>
    <n v="186058.80049999995"/>
    <x v="11"/>
    <n v="4180"/>
    <n v="1432835.9499999997"/>
  </r>
  <r>
    <d v="2022-05-20T00:00:00"/>
    <n v="5"/>
    <x v="3"/>
    <s v="INV00000269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2760"/>
    <n v="1249537.1494999998"/>
    <n v="5"/>
    <n v="180.00000000000043"/>
    <n v="186238.80049999995"/>
    <x v="11"/>
    <n v="2940.0000000000005"/>
    <n v="1435775.9499999997"/>
  </r>
  <r>
    <d v="2022-05-20T00:00:00"/>
    <n v="5"/>
    <x v="3"/>
    <s v="INV00000269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50577.1494999998"/>
    <n v="5"/>
    <n v="519.99999999999989"/>
    <n v="186758.80049999995"/>
    <x v="11"/>
    <n v="1560"/>
    <n v="1437335.9499999997"/>
  </r>
  <r>
    <d v="2022-05-20T00:00:00"/>
    <n v="5"/>
    <x v="3"/>
    <s v="INV00000269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250707.1494999998"/>
    <n v="4"/>
    <n v="120"/>
    <n v="186878.80049999995"/>
    <x v="11"/>
    <n v="250"/>
    <n v="1437585.9499999997"/>
  </r>
  <r>
    <d v="2022-05-21T00:00:00"/>
    <n v="5"/>
    <x v="3"/>
    <s v="INV00000270"/>
    <s v="C00000026"/>
    <x v="29"/>
    <x v="116"/>
    <n v="9.1"/>
    <n v="54"/>
    <m/>
    <n v="491.4"/>
    <n v="9.9"/>
    <n v="8.7912087912087988E-2"/>
    <n v="0.80000000000000071"/>
    <n v="43.200000000000038"/>
    <m/>
    <m/>
    <m/>
    <m/>
    <m/>
    <m/>
    <m/>
    <n v="491.4"/>
    <n v="1251198.5494999997"/>
    <n v="1"/>
    <n v="43.200000000000038"/>
    <n v="186922.00049999997"/>
    <x v="11"/>
    <n v="534.6"/>
    <n v="1438120.5499999998"/>
  </r>
  <r>
    <d v="2022-05-21T00:00:00"/>
    <n v="5"/>
    <x v="3"/>
    <s v="INV00000270"/>
    <s v="C00000026"/>
    <x v="29"/>
    <x v="134"/>
    <n v="23"/>
    <n v="5"/>
    <m/>
    <n v="115"/>
    <n v="33"/>
    <n v="0.43478260869565216"/>
    <n v="10"/>
    <n v="50"/>
    <m/>
    <m/>
    <m/>
    <m/>
    <m/>
    <m/>
    <m/>
    <n v="115"/>
    <n v="1251313.5494999997"/>
    <n v="1"/>
    <n v="50"/>
    <n v="186972.00049999997"/>
    <x v="11"/>
    <n v="165"/>
    <n v="1438285.5499999998"/>
  </r>
  <r>
    <d v="2022-05-21T00:00:00"/>
    <n v="5"/>
    <x v="3"/>
    <s v="INV00000270"/>
    <s v="C00000026"/>
    <x v="29"/>
    <x v="110"/>
    <n v="11"/>
    <n v="5"/>
    <m/>
    <n v="55"/>
    <n v="18"/>
    <n v="0.63636363636363635"/>
    <n v="7"/>
    <n v="35"/>
    <m/>
    <m/>
    <m/>
    <m/>
    <m/>
    <m/>
    <m/>
    <n v="55"/>
    <n v="1251368.5494999997"/>
    <n v="1"/>
    <n v="35"/>
    <n v="187007.00049999997"/>
    <x v="11"/>
    <n v="90"/>
    <n v="1438375.5499999998"/>
  </r>
  <r>
    <d v="2022-05-21T00:00:00"/>
    <n v="5"/>
    <x v="3"/>
    <s v="INV00000270"/>
    <s v="C00000026"/>
    <x v="29"/>
    <x v="135"/>
    <n v="37"/>
    <n v="10"/>
    <m/>
    <n v="370"/>
    <n v="45"/>
    <n v="0.21621621621621623"/>
    <n v="8"/>
    <n v="80"/>
    <m/>
    <m/>
    <m/>
    <m/>
    <m/>
    <m/>
    <m/>
    <n v="370"/>
    <n v="1251738.5494999997"/>
    <n v="1"/>
    <n v="80"/>
    <n v="187087.00049999997"/>
    <x v="11"/>
    <n v="450"/>
    <n v="1438825.5499999998"/>
  </r>
  <r>
    <d v="2022-05-21T00:00:00"/>
    <n v="5"/>
    <x v="3"/>
    <s v="INV00000271"/>
    <s v="C00000020"/>
    <x v="20"/>
    <x v="131"/>
    <n v="8.5"/>
    <n v="220"/>
    <m/>
    <n v="1870"/>
    <n v="9.5"/>
    <n v="0.11764705882352941"/>
    <n v="1"/>
    <n v="220"/>
    <m/>
    <m/>
    <m/>
    <m/>
    <m/>
    <m/>
    <m/>
    <n v="7480"/>
    <n v="1259218.5494999997"/>
    <n v="4"/>
    <n v="880"/>
    <n v="187967.00049999997"/>
    <x v="11"/>
    <n v="8360"/>
    <n v="1447185.5499999998"/>
  </r>
  <r>
    <d v="2022-05-21T00:00:00"/>
    <n v="5"/>
    <x v="3"/>
    <s v="INV00000271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0"/>
    <n v="1261978.5494999997"/>
    <n v="10"/>
    <n v="180.00000000000043"/>
    <n v="188147.00049999997"/>
    <x v="11"/>
    <n v="2940.0000000000005"/>
    <n v="1450125.5499999998"/>
  </r>
  <r>
    <d v="2022-05-21T00:00:00"/>
    <n v="5"/>
    <x v="3"/>
    <s v="INV00000271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63018.5494999997"/>
    <n v="5"/>
    <n v="519.99999999999989"/>
    <n v="188667.00049999997"/>
    <x v="11"/>
    <n v="1560"/>
    <n v="1451685.5499999998"/>
  </r>
  <r>
    <d v="2022-05-21T00:00:00"/>
    <n v="5"/>
    <x v="3"/>
    <s v="INV00000271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263148.5494999997"/>
    <n v="4"/>
    <n v="120"/>
    <n v="188787.00049999997"/>
    <x v="11"/>
    <n v="250"/>
    <n v="1451935.5499999998"/>
  </r>
  <r>
    <d v="2022-05-23T00:00:00"/>
    <n v="5"/>
    <x v="3"/>
    <s v="INV00000272"/>
    <s v="C00000010"/>
    <x v="9"/>
    <x v="125"/>
    <n v="8.5"/>
    <n v="220"/>
    <m/>
    <n v="1870"/>
    <n v="9"/>
    <n v="5.8823529411764705E-2"/>
    <n v="0.5"/>
    <n v="110"/>
    <m/>
    <m/>
    <m/>
    <m/>
    <m/>
    <m/>
    <m/>
    <n v="1870"/>
    <n v="1265018.5494999997"/>
    <n v="1"/>
    <n v="110"/>
    <n v="188897.00049999997"/>
    <x v="11"/>
    <n v="1980"/>
    <n v="1453915.5499999998"/>
  </r>
  <r>
    <d v="2022-05-23T00:00:00"/>
    <n v="5"/>
    <x v="3"/>
    <s v="INV00000272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9240"/>
    <n v="1274258.5494999997"/>
    <n v="5"/>
    <n v="659.99999999999955"/>
    <n v="189557.00049999997"/>
    <x v="11"/>
    <n v="9900"/>
    <n v="1463815.5499999998"/>
  </r>
  <r>
    <d v="2022-05-23T00:00:00"/>
    <n v="5"/>
    <x v="3"/>
    <s v="INV00000272"/>
    <s v="C00000010"/>
    <x v="9"/>
    <x v="104"/>
    <n v="9.1999999999999993"/>
    <n v="30"/>
    <m/>
    <n v="276"/>
    <n v="9.5"/>
    <n v="3.2608695652173995E-2"/>
    <n v="0.30000000000000071"/>
    <n v="9.0000000000000213"/>
    <m/>
    <m/>
    <m/>
    <m/>
    <m/>
    <m/>
    <m/>
    <n v="1380"/>
    <n v="1275638.5494999997"/>
    <n v="5"/>
    <n v="45.000000000000107"/>
    <n v="189602.00049999997"/>
    <x v="11"/>
    <n v="1425"/>
    <n v="1465240.5499999998"/>
  </r>
  <r>
    <d v="2022-05-23T00:00:00"/>
    <n v="5"/>
    <x v="3"/>
    <s v="INV00000272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275963.5494999997"/>
    <n v="10"/>
    <n v="225.00000000000003"/>
    <n v="189827.00049999997"/>
    <x v="11"/>
    <n v="550"/>
    <n v="1465790.5499999998"/>
  </r>
  <r>
    <d v="2022-05-23T00:00:00"/>
    <n v="5"/>
    <x v="3"/>
    <s v="INV00000272"/>
    <s v="C00000010"/>
    <x v="9"/>
    <x v="103"/>
    <n v="19"/>
    <n v="5"/>
    <m/>
    <n v="95"/>
    <n v="21"/>
    <n v="0.10526315789473684"/>
    <n v="2"/>
    <n v="10"/>
    <m/>
    <m/>
    <m/>
    <m/>
    <m/>
    <m/>
    <m/>
    <n v="380"/>
    <n v="1276343.5494999997"/>
    <n v="4"/>
    <n v="40"/>
    <n v="189867.00049999997"/>
    <x v="11"/>
    <n v="420"/>
    <n v="1466210.5499999998"/>
  </r>
  <r>
    <d v="2022-05-23T00:00:00"/>
    <n v="5"/>
    <x v="3"/>
    <s v="INV00000272"/>
    <s v="C00000010"/>
    <x v="9"/>
    <x v="135"/>
    <n v="37"/>
    <n v="10"/>
    <m/>
    <n v="370"/>
    <n v="44"/>
    <n v="0.1891891891891892"/>
    <n v="7"/>
    <n v="70"/>
    <m/>
    <m/>
    <m/>
    <m/>
    <m/>
    <m/>
    <m/>
    <n v="370"/>
    <n v="1276713.5494999997"/>
    <n v="1"/>
    <n v="70"/>
    <n v="189937.00049999997"/>
    <x v="11"/>
    <n v="440"/>
    <n v="1466650.5499999998"/>
  </r>
  <r>
    <d v="2022-05-23T00:00:00"/>
    <n v="5"/>
    <x v="3"/>
    <s v="INV00000273"/>
    <s v="C00000020"/>
    <x v="20"/>
    <x v="131"/>
    <n v="8.5"/>
    <n v="220"/>
    <m/>
    <n v="1870"/>
    <n v="9.5"/>
    <n v="0.11764705882352941"/>
    <n v="1"/>
    <n v="220"/>
    <m/>
    <m/>
    <m/>
    <m/>
    <m/>
    <m/>
    <m/>
    <n v="3740"/>
    <n v="1280453.5494999997"/>
    <n v="2"/>
    <n v="440"/>
    <n v="190377.00049999997"/>
    <x v="11"/>
    <n v="4180"/>
    <n v="1470830.5499999998"/>
  </r>
  <r>
    <d v="2022-05-23T00:00:00"/>
    <n v="5"/>
    <x v="3"/>
    <s v="INV00000273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380"/>
    <n v="1281833.5494999997"/>
    <n v="5"/>
    <n v="90.000000000000213"/>
    <n v="190467.00049999997"/>
    <x v="11"/>
    <n v="1470.0000000000002"/>
    <n v="1472300.5499999998"/>
  </r>
  <r>
    <d v="2022-05-23T00:00:00"/>
    <n v="5"/>
    <x v="3"/>
    <s v="INV00000273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416"/>
    <n v="1282249.5494999997"/>
    <n v="2"/>
    <n v="207.99999999999997"/>
    <n v="190675.00049999997"/>
    <x v="11"/>
    <n v="624"/>
    <n v="1472924.5499999998"/>
  </r>
  <r>
    <d v="2022-05-23T00:00:00"/>
    <n v="5"/>
    <x v="3"/>
    <s v="INV00000273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282537.5494999997"/>
    <n v="1"/>
    <n v="62.999999999999979"/>
    <n v="190738.00049999997"/>
    <x v="11"/>
    <n v="351"/>
    <n v="1473275.5499999998"/>
  </r>
  <r>
    <d v="2022-05-23T00:00:00"/>
    <n v="5"/>
    <x v="3"/>
    <s v="INV00000273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282602.5494999997"/>
    <n v="2"/>
    <n v="60"/>
    <n v="190798.00049999997"/>
    <x v="11"/>
    <n v="125"/>
    <n v="1473400.5499999998"/>
  </r>
  <r>
    <d v="2022-05-23T00:00:00"/>
    <n v="5"/>
    <x v="3"/>
    <s v="INV00000274"/>
    <s v="C00000019"/>
    <x v="19"/>
    <x v="124"/>
    <n v="8.4"/>
    <n v="220"/>
    <m/>
    <n v="1848"/>
    <n v="9.4"/>
    <n v="0.11904761904761904"/>
    <n v="1"/>
    <n v="220"/>
    <m/>
    <m/>
    <m/>
    <m/>
    <m/>
    <m/>
    <m/>
    <n v="3696"/>
    <n v="1286298.5494999997"/>
    <n v="2"/>
    <n v="440"/>
    <n v="191238.00049999997"/>
    <x v="11"/>
    <n v="4136"/>
    <n v="1477536.5499999998"/>
  </r>
  <r>
    <d v="2022-05-23T00:00:00"/>
    <n v="5"/>
    <x v="3"/>
    <s v="INV00000274"/>
    <s v="C00000019"/>
    <x v="19"/>
    <x v="116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287281.3494999998"/>
    <n v="2"/>
    <n v="64.799999999999955"/>
    <n v="191302.80049999995"/>
    <x v="11"/>
    <n v="1047.5999999999999"/>
    <n v="1478584.1499999997"/>
  </r>
  <r>
    <d v="2022-05-23T00:00:00"/>
    <n v="5"/>
    <x v="3"/>
    <s v="INV00000274"/>
    <s v="C00000019"/>
    <x v="19"/>
    <x v="136"/>
    <n v="1.3"/>
    <n v="25"/>
    <m/>
    <n v="32.5"/>
    <n v="2.5"/>
    <n v="0.92307692307692302"/>
    <n v="1.2"/>
    <n v="30"/>
    <m/>
    <m/>
    <m/>
    <m/>
    <m/>
    <m/>
    <m/>
    <n v="97.5"/>
    <n v="1287378.8494999998"/>
    <n v="3"/>
    <n v="90"/>
    <n v="191392.80049999995"/>
    <x v="11"/>
    <n v="187.5"/>
    <n v="1478771.6499999997"/>
  </r>
  <r>
    <d v="2022-05-23T00:00:00"/>
    <n v="5"/>
    <x v="3"/>
    <s v="INV00000274"/>
    <s v="C00000019"/>
    <x v="19"/>
    <x v="46"/>
    <n v="320"/>
    <n v="1"/>
    <m/>
    <n v="320"/>
    <n v="390"/>
    <n v="0.21875"/>
    <n v="70"/>
    <n v="70"/>
    <m/>
    <m/>
    <m/>
    <m/>
    <m/>
    <m/>
    <m/>
    <n v="320"/>
    <n v="1287698.8494999998"/>
    <n v="1"/>
    <n v="70"/>
    <n v="191462.80049999995"/>
    <x v="11"/>
    <n v="390"/>
    <n v="1479161.6499999997"/>
  </r>
  <r>
    <d v="2022-05-23T00:00:00"/>
    <n v="5"/>
    <x v="3"/>
    <s v="INV00000274"/>
    <s v="C00000019"/>
    <x v="19"/>
    <x v="135"/>
    <n v="37"/>
    <n v="10"/>
    <m/>
    <n v="370"/>
    <n v="44"/>
    <n v="0.1891891891891892"/>
    <n v="7"/>
    <n v="70"/>
    <m/>
    <m/>
    <m/>
    <m/>
    <m/>
    <m/>
    <m/>
    <n v="370"/>
    <n v="1288068.8494999998"/>
    <n v="1"/>
    <n v="70"/>
    <n v="191532.80049999995"/>
    <x v="11"/>
    <n v="440"/>
    <n v="1479601.6499999997"/>
  </r>
  <r>
    <d v="2022-05-24T00:00:00"/>
    <n v="5"/>
    <x v="3"/>
    <s v="INV00000275"/>
    <s v="C00000004"/>
    <x v="3"/>
    <x v="124"/>
    <n v="8.4"/>
    <n v="220"/>
    <m/>
    <n v="1848"/>
    <n v="9.1999999999999993"/>
    <n v="9.5238095238095108E-2"/>
    <n v="0.79999999999999893"/>
    <n v="175.99999999999977"/>
    <m/>
    <m/>
    <m/>
    <m/>
    <m/>
    <m/>
    <m/>
    <n v="9240"/>
    <n v="1297308.8494999998"/>
    <n v="5"/>
    <n v="879.99999999999886"/>
    <n v="192412.80049999995"/>
    <x v="11"/>
    <n v="10119.999999999998"/>
    <n v="1489721.6499999997"/>
  </r>
  <r>
    <d v="2022-05-25T00:00:00"/>
    <n v="5"/>
    <x v="3"/>
    <s v="INV00000276"/>
    <s v="C00000020"/>
    <x v="20"/>
    <x v="124"/>
    <n v="8.4"/>
    <n v="220"/>
    <m/>
    <n v="1848"/>
    <n v="9.5"/>
    <n v="0.1309523809523809"/>
    <n v="1.0999999999999996"/>
    <n v="241.99999999999991"/>
    <m/>
    <m/>
    <m/>
    <m/>
    <m/>
    <m/>
    <m/>
    <n v="7392"/>
    <n v="1304700.8494999998"/>
    <n v="4"/>
    <n v="967.99999999999966"/>
    <n v="193380.80049999995"/>
    <x v="11"/>
    <n v="8360"/>
    <n v="1498081.6499999997"/>
  </r>
  <r>
    <d v="2022-05-25T00:00:00"/>
    <n v="5"/>
    <x v="3"/>
    <s v="INV00000277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208"/>
    <n v="1306908.8494999998"/>
    <n v="8"/>
    <n v="144.00000000000034"/>
    <n v="193524.80049999995"/>
    <x v="11"/>
    <n v="2352.0000000000005"/>
    <n v="1500433.6499999997"/>
  </r>
  <r>
    <d v="2022-05-25T00:00:00"/>
    <n v="5"/>
    <x v="3"/>
    <s v="INV00000277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1728"/>
    <n v="1308636.8494999998"/>
    <n v="6"/>
    <n v="377.99999999999989"/>
    <n v="193902.80049999995"/>
    <x v="11"/>
    <n v="2106"/>
    <n v="1502539.6499999997"/>
  </r>
  <r>
    <d v="2022-05-25T00:00:00"/>
    <n v="5"/>
    <x v="3"/>
    <s v="INV00000277"/>
    <s v="C00000020"/>
    <x v="20"/>
    <x v="136"/>
    <n v="1.3"/>
    <n v="25"/>
    <m/>
    <n v="32.5"/>
    <n v="2.5"/>
    <n v="0.92307692307692302"/>
    <n v="1.2"/>
    <n v="30"/>
    <m/>
    <m/>
    <m/>
    <m/>
    <m/>
    <m/>
    <m/>
    <n v="130"/>
    <n v="1308766.8494999998"/>
    <n v="4"/>
    <n v="120"/>
    <n v="194022.80049999995"/>
    <x v="11"/>
    <n v="250"/>
    <n v="1502789.6499999997"/>
  </r>
  <r>
    <d v="2022-05-25T00:00:00"/>
    <n v="5"/>
    <x v="3"/>
    <s v="INV00000277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309416.8494999998"/>
    <n v="1"/>
    <n v="350"/>
    <n v="194372.80049999995"/>
    <x v="11"/>
    <n v="1000"/>
    <n v="1503789.6499999997"/>
  </r>
  <r>
    <d v="2022-05-28T00:00:00"/>
    <n v="5"/>
    <x v="3"/>
    <s v="INV00000277"/>
    <s v="C00000021"/>
    <x v="23"/>
    <x v="122"/>
    <n v="8.5"/>
    <n v="220"/>
    <m/>
    <n v="1870"/>
    <n v="9.4"/>
    <n v="0.10588235294117651"/>
    <n v="0.90000000000000036"/>
    <n v="198.00000000000009"/>
    <m/>
    <m/>
    <m/>
    <m/>
    <m/>
    <m/>
    <m/>
    <n v="1870"/>
    <n v="1311286.8494999998"/>
    <n v="1"/>
    <n v="198.00000000000009"/>
    <n v="194570.80049999995"/>
    <x v="11"/>
    <n v="2068"/>
    <n v="1505857.6499999997"/>
  </r>
  <r>
    <d v="2022-05-28T00:00:00"/>
    <n v="5"/>
    <x v="3"/>
    <s v="INV00000277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828"/>
    <n v="1312114.8494999998"/>
    <n v="3"/>
    <n v="36.000000000000028"/>
    <n v="194606.80049999995"/>
    <x v="11"/>
    <n v="864"/>
    <n v="1506721.6499999997"/>
  </r>
  <r>
    <d v="2022-05-28T00:00:00"/>
    <n v="5"/>
    <x v="3"/>
    <s v="INV00000277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12169.8494999998"/>
    <n v="1"/>
    <n v="35"/>
    <n v="194641.80049999995"/>
    <x v="11"/>
    <n v="90"/>
    <n v="1506811.6499999997"/>
  </r>
  <r>
    <d v="2022-05-28T00:00:00"/>
    <n v="5"/>
    <x v="3"/>
    <s v="INV00000277"/>
    <s v="C00000021"/>
    <x v="23"/>
    <x v="138"/>
    <n v="6.2"/>
    <n v="30"/>
    <m/>
    <n v="186"/>
    <n v="7.3"/>
    <n v="0.1774193548387096"/>
    <n v="1.0999999999999996"/>
    <n v="32.999999999999986"/>
    <m/>
    <m/>
    <m/>
    <m/>
    <m/>
    <m/>
    <m/>
    <n v="186"/>
    <n v="1312355.8494999998"/>
    <n v="1"/>
    <n v="32.999999999999986"/>
    <n v="194674.80049999995"/>
    <x v="11"/>
    <n v="219"/>
    <n v="1507030.6499999997"/>
  </r>
  <r>
    <d v="2022-06-02T00:00:00"/>
    <n v="6"/>
    <x v="3"/>
    <s v="INV00000278"/>
    <s v="C00000020"/>
    <x v="20"/>
    <x v="122"/>
    <n v="8.5"/>
    <n v="220"/>
    <m/>
    <n v="1870"/>
    <n v="9.5"/>
    <n v="0.11764705882352941"/>
    <n v="1"/>
    <n v="220"/>
    <m/>
    <m/>
    <m/>
    <m/>
    <m/>
    <m/>
    <m/>
    <n v="7480"/>
    <n v="1319835.8494999998"/>
    <n v="4"/>
    <n v="880"/>
    <n v="195554.80049999995"/>
    <x v="1"/>
    <n v="8360"/>
    <n v="1515390.6499999997"/>
  </r>
  <r>
    <d v="2022-06-02T00:00:00"/>
    <n v="6"/>
    <x v="3"/>
    <s v="INV00000278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656"/>
    <n v="1321491.8494999998"/>
    <n v="6"/>
    <n v="108.00000000000026"/>
    <n v="195662.80049999995"/>
    <x v="1"/>
    <n v="1764.0000000000002"/>
    <n v="1517154.6499999997"/>
  </r>
  <r>
    <d v="2022-06-02T00:00:00"/>
    <n v="6"/>
    <x v="3"/>
    <s v="INV00000278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864"/>
    <n v="1322355.8494999998"/>
    <n v="3"/>
    <n v="188.99999999999994"/>
    <n v="195851.80049999995"/>
    <x v="1"/>
    <n v="1053"/>
    <n v="1518207.6499999997"/>
  </r>
  <r>
    <d v="2022-06-02T00:00:00"/>
    <n v="6"/>
    <x v="3"/>
    <s v="INV00000278"/>
    <s v="C00000020"/>
    <x v="20"/>
    <x v="136"/>
    <n v="1.3"/>
    <n v="25"/>
    <m/>
    <n v="32.5"/>
    <n v="2.5"/>
    <n v="0.92307692307692302"/>
    <n v="1.2"/>
    <n v="30"/>
    <m/>
    <m/>
    <m/>
    <m/>
    <m/>
    <m/>
    <m/>
    <n v="130"/>
    <n v="1322485.8494999998"/>
    <n v="4"/>
    <n v="120"/>
    <n v="195971.80049999995"/>
    <x v="1"/>
    <n v="250"/>
    <n v="1518457.6499999997"/>
  </r>
  <r>
    <d v="2022-06-02T00:00:00"/>
    <n v="6"/>
    <x v="3"/>
    <s v="INV00000278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323135.8494999998"/>
    <n v="1"/>
    <n v="350"/>
    <n v="196321.80049999995"/>
    <x v="1"/>
    <n v="1000"/>
    <n v="1519457.6499999997"/>
  </r>
  <r>
    <d v="2022-06-03T00:00:00"/>
    <n v="6"/>
    <x v="3"/>
    <s v="INV00000279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325005.8494999998"/>
    <n v="1"/>
    <n v="241.99999999999991"/>
    <n v="196563.80049999995"/>
    <x v="1"/>
    <n v="2112"/>
    <n v="1521569.6499999997"/>
  </r>
  <r>
    <d v="2022-06-04T00:00:00"/>
    <n v="6"/>
    <x v="3"/>
    <s v="INV00000280"/>
    <s v="C00000020"/>
    <x v="20"/>
    <x v="122"/>
    <n v="9.1999999999999993"/>
    <n v="220"/>
    <m/>
    <n v="2023.9999999999998"/>
    <n v="9.5"/>
    <n v="3.2608695652173995E-2"/>
    <n v="0.30000000000000071"/>
    <n v="66.000000000000156"/>
    <m/>
    <m/>
    <m/>
    <m/>
    <m/>
    <m/>
    <m/>
    <n v="4047.9999999999995"/>
    <n v="1329053.8494999998"/>
    <n v="2"/>
    <n v="132.00000000000031"/>
    <n v="196695.80049999995"/>
    <x v="1"/>
    <n v="4180"/>
    <n v="1525749.6499999997"/>
  </r>
  <r>
    <d v="2022-06-04T00:00:00"/>
    <n v="6"/>
    <x v="3"/>
    <s v="INV00000280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0"/>
    <n v="1331813.8494999998"/>
    <n v="10"/>
    <n v="180.00000000000043"/>
    <n v="196875.80049999995"/>
    <x v="1"/>
    <n v="2940.0000000000005"/>
    <n v="1528689.6499999997"/>
  </r>
  <r>
    <d v="2022-06-04T00:00:00"/>
    <n v="6"/>
    <x v="3"/>
    <s v="INV00000280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1440"/>
    <n v="1333253.8494999998"/>
    <n v="5"/>
    <n v="314.99999999999989"/>
    <n v="197190.80049999995"/>
    <x v="1"/>
    <n v="1755"/>
    <n v="1530444.6499999997"/>
  </r>
  <r>
    <d v="2022-06-04T00:00:00"/>
    <n v="6"/>
    <x v="3"/>
    <s v="INV00000280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33318.8494999998"/>
    <n v="2"/>
    <n v="60"/>
    <n v="197250.80049999995"/>
    <x v="1"/>
    <n v="125"/>
    <n v="1530569.6499999997"/>
  </r>
  <r>
    <d v="2022-06-07T00:00:00"/>
    <n v="6"/>
    <x v="3"/>
    <s v="INV00000281"/>
    <s v="C00000001"/>
    <x v="0"/>
    <x v="122"/>
    <n v="8.4"/>
    <n v="220"/>
    <m/>
    <n v="1848"/>
    <n v="9.4"/>
    <n v="0.11904761904761904"/>
    <n v="1"/>
    <n v="220"/>
    <m/>
    <m/>
    <m/>
    <m/>
    <m/>
    <m/>
    <m/>
    <n v="1848"/>
    <n v="1335166.8494999998"/>
    <n v="1"/>
    <n v="220"/>
    <n v="197470.80049999995"/>
    <x v="1"/>
    <n v="2068"/>
    <n v="1532637.6499999997"/>
  </r>
  <r>
    <d v="2022-06-07T00:00:00"/>
    <n v="6"/>
    <x v="3"/>
    <s v="INV00000281"/>
    <s v="C00000001"/>
    <x v="0"/>
    <x v="139"/>
    <n v="6.45"/>
    <n v="40"/>
    <m/>
    <n v="258"/>
    <n v="7.2"/>
    <n v="0.11627906976744186"/>
    <n v="0.75"/>
    <n v="30"/>
    <m/>
    <m/>
    <m/>
    <m/>
    <m/>
    <m/>
    <m/>
    <n v="258"/>
    <n v="1335424.8494999998"/>
    <n v="1"/>
    <n v="30"/>
    <n v="197500.80049999995"/>
    <x v="1"/>
    <n v="288"/>
    <n v="1532925.6499999997"/>
  </r>
  <r>
    <d v="2022-06-09T00:00:00"/>
    <n v="6"/>
    <x v="3"/>
    <s v="INV00000282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7392"/>
    <n v="1342816.8494999998"/>
    <n v="4"/>
    <n v="527.99999999999966"/>
    <n v="198028.80049999995"/>
    <x v="1"/>
    <n v="7920"/>
    <n v="1540845.6499999997"/>
  </r>
  <r>
    <d v="2022-06-09T00:00:00"/>
    <n v="6"/>
    <x v="3"/>
    <s v="INV00000282"/>
    <s v="C00000010"/>
    <x v="9"/>
    <x v="125"/>
    <n v="8.5"/>
    <n v="220"/>
    <m/>
    <n v="1870"/>
    <n v="9"/>
    <n v="5.8823529411764705E-2"/>
    <n v="0.5"/>
    <n v="110"/>
    <m/>
    <m/>
    <m/>
    <m/>
    <m/>
    <m/>
    <m/>
    <n v="1870"/>
    <n v="1344686.8494999998"/>
    <n v="1"/>
    <n v="110"/>
    <n v="198138.80049999995"/>
    <x v="1"/>
    <n v="1980"/>
    <n v="1542825.6499999997"/>
  </r>
  <r>
    <d v="2022-06-09T00:00:00"/>
    <n v="6"/>
    <x v="3"/>
    <s v="INV00000282"/>
    <s v="C00000010"/>
    <x v="9"/>
    <x v="104"/>
    <n v="9.1999999999999993"/>
    <n v="30"/>
    <m/>
    <n v="276"/>
    <n v="9.5"/>
    <n v="3.2608695652173995E-2"/>
    <n v="0.30000000000000071"/>
    <n v="9.0000000000000213"/>
    <m/>
    <m/>
    <m/>
    <m/>
    <m/>
    <m/>
    <m/>
    <n v="1380"/>
    <n v="1346066.8494999998"/>
    <n v="5"/>
    <n v="45.000000000000107"/>
    <n v="198183.80049999995"/>
    <x v="1"/>
    <n v="1425"/>
    <n v="1544250.6499999997"/>
  </r>
  <r>
    <d v="2022-06-09T00:00:00"/>
    <n v="6"/>
    <x v="3"/>
    <s v="INV00000282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346391.8494999998"/>
    <n v="10"/>
    <n v="225.00000000000003"/>
    <n v="198408.80049999995"/>
    <x v="1"/>
    <n v="550"/>
    <n v="1544800.6499999997"/>
  </r>
  <r>
    <d v="2022-06-09T00:00:00"/>
    <n v="6"/>
    <x v="3"/>
    <s v="INV00000282"/>
    <s v="C00000010"/>
    <x v="9"/>
    <x v="4"/>
    <n v="19"/>
    <n v="5"/>
    <m/>
    <n v="95"/>
    <n v="21"/>
    <n v="0.10526315789473684"/>
    <n v="2"/>
    <n v="10"/>
    <m/>
    <m/>
    <m/>
    <m/>
    <m/>
    <m/>
    <m/>
    <n v="380"/>
    <n v="1346771.8494999998"/>
    <n v="4"/>
    <n v="40"/>
    <n v="198448.80049999995"/>
    <x v="1"/>
    <n v="420"/>
    <n v="1545220.6499999997"/>
  </r>
  <r>
    <d v="2022-06-09T00:00:00"/>
    <n v="6"/>
    <x v="3"/>
    <s v="INV00000282"/>
    <s v="C00000010"/>
    <x v="9"/>
    <x v="58"/>
    <n v="370"/>
    <n v="1"/>
    <m/>
    <n v="370"/>
    <n v="395"/>
    <n v="6.7567567567567571E-2"/>
    <n v="25"/>
    <n v="25"/>
    <m/>
    <m/>
    <m/>
    <m/>
    <m/>
    <m/>
    <m/>
    <n v="370"/>
    <n v="1347141.8494999998"/>
    <n v="1"/>
    <n v="25"/>
    <n v="198473.80049999995"/>
    <x v="1"/>
    <n v="395"/>
    <n v="1545615.6499999997"/>
  </r>
  <r>
    <d v="2022-06-09T00:00:00"/>
    <n v="6"/>
    <x v="3"/>
    <s v="INV00000283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349011.8494999998"/>
    <n v="1"/>
    <n v="241.99999999999991"/>
    <n v="198715.80049999995"/>
    <x v="1"/>
    <n v="2112"/>
    <n v="1547727.6499999997"/>
  </r>
  <r>
    <d v="2022-06-10T00:00:00"/>
    <n v="6"/>
    <x v="3"/>
    <s v="INV00000284"/>
    <s v="C00000021"/>
    <x v="23"/>
    <x v="122"/>
    <n v="8.4"/>
    <n v="220"/>
    <m/>
    <n v="1848"/>
    <n v="9.4"/>
    <n v="0.11904761904761904"/>
    <n v="1"/>
    <n v="220"/>
    <m/>
    <m/>
    <m/>
    <m/>
    <m/>
    <m/>
    <m/>
    <n v="1848"/>
    <n v="1350859.8494999998"/>
    <n v="1"/>
    <n v="220"/>
    <n v="198935.80049999995"/>
    <x v="1"/>
    <n v="2068"/>
    <n v="1549795.6499999997"/>
  </r>
  <r>
    <d v="2022-06-10T00:00:00"/>
    <n v="6"/>
    <x v="3"/>
    <s v="INV00000284"/>
    <s v="C00000021"/>
    <x v="23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"/>
    <n v="1351411.8494999998"/>
    <n v="2"/>
    <n v="36.000000000000085"/>
    <n v="198971.80049999995"/>
    <x v="1"/>
    <n v="588.00000000000011"/>
    <n v="1550383.6499999997"/>
  </r>
  <r>
    <d v="2022-06-10T00:00:00"/>
    <n v="6"/>
    <x v="3"/>
    <s v="INV00000284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51466.8494999998"/>
    <n v="1"/>
    <n v="35"/>
    <n v="199006.80049999995"/>
    <x v="1"/>
    <n v="90"/>
    <n v="1550473.6499999997"/>
  </r>
  <r>
    <d v="2022-06-11T00:00:00"/>
    <n v="6"/>
    <x v="3"/>
    <s v="INV00000285"/>
    <s v="C00000020"/>
    <x v="20"/>
    <x v="122"/>
    <n v="8.4"/>
    <n v="220"/>
    <m/>
    <n v="1848"/>
    <n v="9.5"/>
    <n v="0.1309523809523809"/>
    <n v="1.0999999999999996"/>
    <n v="241.99999999999991"/>
    <m/>
    <m/>
    <m/>
    <m/>
    <m/>
    <m/>
    <m/>
    <n v="3696"/>
    <n v="1355162.8494999998"/>
    <n v="2"/>
    <n v="483.99999999999983"/>
    <n v="199490.80049999995"/>
    <x v="1"/>
    <n v="4180"/>
    <n v="1554653.6499999997"/>
  </r>
  <r>
    <d v="2022-06-11T00:00:00"/>
    <n v="6"/>
    <x v="3"/>
    <s v="INV00000285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"/>
    <n v="1355438.8494999998"/>
    <n v="1"/>
    <n v="18.000000000000043"/>
    <n v="199508.80049999995"/>
    <x v="1"/>
    <n v="294.00000000000006"/>
    <n v="1554947.6499999997"/>
  </r>
  <r>
    <d v="2022-06-11T00:00:00"/>
    <n v="6"/>
    <x v="3"/>
    <s v="INV00000285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355726.8494999998"/>
    <n v="1"/>
    <n v="62.999999999999979"/>
    <n v="199571.80049999995"/>
    <x v="1"/>
    <n v="351"/>
    <n v="1555298.6499999997"/>
  </r>
  <r>
    <d v="2022-06-11T00:00:00"/>
    <n v="6"/>
    <x v="3"/>
    <s v="INV00000285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55791.8494999998"/>
    <n v="2"/>
    <n v="60"/>
    <n v="199631.80049999995"/>
    <x v="1"/>
    <n v="125"/>
    <n v="1555423.6499999997"/>
  </r>
  <r>
    <d v="2022-06-13T00:00:00"/>
    <n v="6"/>
    <x v="3"/>
    <s v="INV00000286"/>
    <s v="C00000023"/>
    <x v="25"/>
    <x v="114"/>
    <n v="8.4"/>
    <n v="25"/>
    <m/>
    <n v="210"/>
    <n v="14"/>
    <n v="0.66666666666666663"/>
    <n v="5.6"/>
    <n v="140"/>
    <m/>
    <m/>
    <m/>
    <m/>
    <m/>
    <m/>
    <m/>
    <n v="840"/>
    <n v="1356631.8494999998"/>
    <n v="4"/>
    <n v="560"/>
    <n v="200191.80049999995"/>
    <x v="1"/>
    <n v="1400"/>
    <n v="1556823.6499999997"/>
  </r>
  <r>
    <d v="2022-06-13T00:00:00"/>
    <n v="6"/>
    <x v="3"/>
    <s v="INV00000286"/>
    <s v="C00000023"/>
    <x v="25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"/>
    <n v="1357183.8494999998"/>
    <n v="2"/>
    <n v="36.000000000000085"/>
    <n v="200227.80049999995"/>
    <x v="1"/>
    <n v="588.00000000000011"/>
    <n v="1557411.6499999997"/>
  </r>
  <r>
    <d v="2022-06-13T00:00:00"/>
    <n v="6"/>
    <x v="3"/>
    <s v="INV00000286"/>
    <s v="C00000023"/>
    <x v="25"/>
    <x v="110"/>
    <n v="11"/>
    <n v="5"/>
    <m/>
    <n v="55"/>
    <n v="17"/>
    <n v="0.54545454545454541"/>
    <n v="6"/>
    <n v="30"/>
    <m/>
    <m/>
    <m/>
    <m/>
    <m/>
    <m/>
    <m/>
    <n v="110"/>
    <n v="1357293.8494999998"/>
    <n v="2"/>
    <n v="60"/>
    <n v="200287.80049999995"/>
    <x v="1"/>
    <n v="170"/>
    <n v="1557581.6499999997"/>
  </r>
  <r>
    <d v="2022-06-14T00:00:00"/>
    <n v="6"/>
    <x v="3"/>
    <s v="INV00000287"/>
    <s v="C00000009"/>
    <x v="8"/>
    <x v="124"/>
    <n v="8.5"/>
    <n v="220"/>
    <m/>
    <n v="1870"/>
    <n v="9"/>
    <n v="5.8823529411764705E-2"/>
    <n v="0.5"/>
    <n v="110"/>
    <m/>
    <m/>
    <m/>
    <m/>
    <m/>
    <m/>
    <m/>
    <n v="3740"/>
    <n v="1361033.8494999998"/>
    <n v="2"/>
    <n v="220"/>
    <n v="200507.80049999995"/>
    <x v="1"/>
    <n v="3960"/>
    <n v="1561541.6499999997"/>
  </r>
  <r>
    <d v="2022-06-14T00:00:00"/>
    <n v="6"/>
    <x v="3"/>
    <s v="INV00000288"/>
    <s v="C00000001"/>
    <x v="0"/>
    <x v="122"/>
    <n v="8.4"/>
    <n v="220"/>
    <m/>
    <n v="1848"/>
    <n v="9.4"/>
    <n v="0.11904761904761904"/>
    <n v="1"/>
    <n v="220"/>
    <m/>
    <m/>
    <m/>
    <m/>
    <m/>
    <m/>
    <m/>
    <n v="1848"/>
    <n v="1362881.8494999998"/>
    <n v="1"/>
    <n v="220"/>
    <n v="200727.80049999995"/>
    <x v="1"/>
    <n v="2068"/>
    <n v="1563609.6499999997"/>
  </r>
  <r>
    <d v="2022-06-14T00:00:00"/>
    <n v="6"/>
    <x v="3"/>
    <s v="INV00000288"/>
    <s v="C00000001"/>
    <x v="0"/>
    <x v="104"/>
    <n v="9.1"/>
    <n v="30"/>
    <m/>
    <n v="273"/>
    <n v="9.6999999999999993"/>
    <n v="6.5934065934065894E-2"/>
    <n v="0.59999999999999964"/>
    <n v="17.999999999999989"/>
    <m/>
    <m/>
    <m/>
    <m/>
    <m/>
    <m/>
    <m/>
    <n v="1092"/>
    <n v="1363973.8494999998"/>
    <n v="4"/>
    <n v="71.999999999999957"/>
    <n v="200799.80049999995"/>
    <x v="1"/>
    <n v="1164"/>
    <n v="1564773.6499999997"/>
  </r>
  <r>
    <d v="2022-06-18T00:00:00"/>
    <n v="6"/>
    <x v="3"/>
    <s v="INV00000289"/>
    <s v="C00000020"/>
    <x v="20"/>
    <x v="43"/>
    <n v="8.5"/>
    <n v="220"/>
    <m/>
    <n v="1870"/>
    <n v="9.5"/>
    <n v="0.11764705882352941"/>
    <n v="1"/>
    <n v="220"/>
    <m/>
    <m/>
    <m/>
    <m/>
    <m/>
    <m/>
    <m/>
    <n v="1870"/>
    <n v="1365843.8494999998"/>
    <n v="1"/>
    <n v="220"/>
    <n v="201019.80049999995"/>
    <x v="1"/>
    <n v="2090"/>
    <n v="1566863.6499999997"/>
  </r>
  <r>
    <d v="2022-06-18T00:00:00"/>
    <n v="6"/>
    <x v="3"/>
    <s v="INV00000289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546"/>
    <n v="1366389.8494999998"/>
    <n v="2"/>
    <n v="42.000000000000064"/>
    <n v="201061.80049999995"/>
    <x v="1"/>
    <n v="588.00000000000011"/>
    <n v="1567451.6499999997"/>
  </r>
  <r>
    <d v="2022-06-18T00:00:00"/>
    <n v="6"/>
    <x v="3"/>
    <s v="INV00000289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366677.8494999998"/>
    <n v="1"/>
    <n v="62.999999999999979"/>
    <n v="201124.80049999995"/>
    <x v="1"/>
    <n v="351"/>
    <n v="1567802.6499999997"/>
  </r>
  <r>
    <d v="2022-06-18T00:00:00"/>
    <n v="6"/>
    <x v="3"/>
    <s v="INV00000289"/>
    <s v="C00000020"/>
    <x v="20"/>
    <x v="136"/>
    <n v="1.3"/>
    <n v="25"/>
    <m/>
    <n v="32.5"/>
    <n v="2.5"/>
    <n v="0.92307692307692302"/>
    <n v="1.2"/>
    <n v="30"/>
    <m/>
    <m/>
    <m/>
    <m/>
    <m/>
    <m/>
    <m/>
    <n v="32.5"/>
    <n v="1366710.3494999998"/>
    <n v="1"/>
    <n v="30"/>
    <n v="201154.80049999995"/>
    <x v="1"/>
    <n v="62.5"/>
    <n v="1567865.1499999997"/>
  </r>
  <r>
    <d v="2022-06-18T00:00:00"/>
    <n v="6"/>
    <x v="3"/>
    <s v="INV00000289"/>
    <s v="C00000020"/>
    <x v="20"/>
    <x v="109"/>
    <n v="28"/>
    <n v="25"/>
    <m/>
    <n v="700"/>
    <n v="40"/>
    <n v="0.42857142857142855"/>
    <n v="12"/>
    <n v="300"/>
    <m/>
    <m/>
    <m/>
    <m/>
    <m/>
    <m/>
    <m/>
    <n v="700"/>
    <n v="1367410.3494999998"/>
    <n v="1"/>
    <n v="300"/>
    <n v="201454.80049999995"/>
    <x v="1"/>
    <n v="1000"/>
    <n v="1568865.1499999997"/>
  </r>
  <r>
    <d v="2022-06-18T00:00:00"/>
    <n v="6"/>
    <x v="3"/>
    <s v="INV00000289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367630.3494999998"/>
    <n v="4"/>
    <n v="120"/>
    <n v="201574.80049999995"/>
    <x v="1"/>
    <n v="340"/>
    <n v="1569205.1499999997"/>
  </r>
  <r>
    <d v="2022-06-20T00:00:00"/>
    <n v="6"/>
    <x v="3"/>
    <s v="INV00000290"/>
    <s v="C00000006"/>
    <x v="5"/>
    <x v="124"/>
    <n v="8.5"/>
    <n v="220"/>
    <m/>
    <n v="1870"/>
    <n v="9.4"/>
    <n v="0.10588235294117651"/>
    <n v="0.90000000000000036"/>
    <n v="198.00000000000009"/>
    <m/>
    <m/>
    <m/>
    <m/>
    <m/>
    <m/>
    <m/>
    <n v="1870"/>
    <n v="1369500.3494999998"/>
    <n v="1"/>
    <n v="198.00000000000009"/>
    <n v="201772.80049999995"/>
    <x v="1"/>
    <n v="2068"/>
    <n v="1571273.1499999997"/>
  </r>
  <r>
    <d v="2022-06-24T00:00:00"/>
    <n v="6"/>
    <x v="3"/>
    <s v="INV00000291"/>
    <s v="C00000021"/>
    <x v="23"/>
    <x v="122"/>
    <n v="8.4"/>
    <n v="220"/>
    <m/>
    <n v="1848"/>
    <n v="9.5"/>
    <n v="0.1309523809523809"/>
    <n v="1.0999999999999996"/>
    <n v="241.99999999999991"/>
    <m/>
    <m/>
    <m/>
    <m/>
    <m/>
    <m/>
    <m/>
    <n v="1848"/>
    <n v="1371348.3494999998"/>
    <n v="1"/>
    <n v="241.99999999999991"/>
    <n v="202014.80049999995"/>
    <x v="1"/>
    <n v="2090"/>
    <n v="1573363.1499999997"/>
  </r>
  <r>
    <d v="2022-06-24T00:00:00"/>
    <n v="6"/>
    <x v="3"/>
    <s v="INV00000291"/>
    <s v="C00000021"/>
    <x v="23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819"/>
    <n v="1372167.3494999998"/>
    <n v="3"/>
    <n v="63.000000000000099"/>
    <n v="202077.80049999995"/>
    <x v="1"/>
    <n v="882.00000000000011"/>
    <n v="1574245.1499999997"/>
  </r>
  <r>
    <d v="2022-06-24T00:00:00"/>
    <n v="6"/>
    <x v="3"/>
    <s v="INV00000291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72222.3494999998"/>
    <n v="1"/>
    <n v="35"/>
    <n v="202112.80049999995"/>
    <x v="1"/>
    <n v="90"/>
    <n v="1574335.1499999997"/>
  </r>
  <r>
    <d v="2022-06-24T00:00:00"/>
    <n v="6"/>
    <x v="3"/>
    <s v="INV00000291"/>
    <s v="C00000021"/>
    <x v="23"/>
    <x v="136"/>
    <n v="1.3"/>
    <n v="25"/>
    <m/>
    <n v="32.5"/>
    <n v="2.5"/>
    <n v="0.92307692307692302"/>
    <n v="1.2"/>
    <n v="30"/>
    <m/>
    <m/>
    <m/>
    <m/>
    <m/>
    <m/>
    <m/>
    <n v="162.5"/>
    <n v="1372384.8494999998"/>
    <n v="5"/>
    <n v="150"/>
    <n v="202262.80049999995"/>
    <x v="1"/>
    <n v="312.5"/>
    <n v="1574647.6499999997"/>
  </r>
  <r>
    <d v="2022-06-24T00:00:00"/>
    <n v="6"/>
    <x v="3"/>
    <s v="INV00000292"/>
    <s v="C00000020"/>
    <x v="20"/>
    <x v="43"/>
    <n v="8.5"/>
    <n v="220"/>
    <m/>
    <n v="1870"/>
    <n v="9.5"/>
    <n v="0.11764705882352941"/>
    <n v="1"/>
    <n v="220"/>
    <m/>
    <m/>
    <m/>
    <m/>
    <m/>
    <m/>
    <m/>
    <n v="3740"/>
    <n v="1376124.8494999998"/>
    <n v="2"/>
    <n v="440"/>
    <n v="202702.80049999995"/>
    <x v="1"/>
    <n v="4180"/>
    <n v="1578827.6499999997"/>
  </r>
  <r>
    <d v="2022-06-24T00:00:00"/>
    <n v="6"/>
    <x v="3"/>
    <s v="INV00000292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828"/>
    <n v="1376952.8494999998"/>
    <n v="3"/>
    <n v="54.000000000000128"/>
    <n v="202756.80049999995"/>
    <x v="1"/>
    <n v="882.00000000000011"/>
    <n v="1579709.6499999997"/>
  </r>
  <r>
    <d v="2022-06-24T00:00:00"/>
    <n v="6"/>
    <x v="3"/>
    <s v="INV00000292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576"/>
    <n v="1377528.8494999998"/>
    <n v="2"/>
    <n v="125.99999999999996"/>
    <n v="202882.80049999995"/>
    <x v="1"/>
    <n v="702"/>
    <n v="1580411.6499999997"/>
  </r>
  <r>
    <d v="2022-06-24T00:00:00"/>
    <n v="6"/>
    <x v="3"/>
    <s v="INV00000292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77593.8494999998"/>
    <n v="2"/>
    <n v="60"/>
    <n v="202942.80049999995"/>
    <x v="1"/>
    <n v="125"/>
    <n v="1580536.6499999997"/>
  </r>
  <r>
    <d v="2022-06-28T00:00:00"/>
    <n v="6"/>
    <x v="3"/>
    <s v="INV00000293"/>
    <s v="C00000019"/>
    <x v="19"/>
    <x v="124"/>
    <n v="8.5"/>
    <n v="220"/>
    <m/>
    <n v="1870"/>
    <n v="9.4"/>
    <n v="0.10588235294117651"/>
    <n v="0.90000000000000036"/>
    <n v="198.00000000000009"/>
    <m/>
    <m/>
    <m/>
    <m/>
    <m/>
    <m/>
    <m/>
    <n v="1870"/>
    <n v="1379463.8494999998"/>
    <n v="1"/>
    <n v="198.00000000000009"/>
    <n v="203140.80049999995"/>
    <x v="1"/>
    <n v="2068"/>
    <n v="1582604.6499999997"/>
  </r>
  <r>
    <d v="2022-06-28T00:00:00"/>
    <n v="6"/>
    <x v="3"/>
    <s v="INV00000293"/>
    <s v="C00000019"/>
    <x v="19"/>
    <x v="124"/>
    <n v="8.4"/>
    <n v="220"/>
    <m/>
    <n v="1848"/>
    <n v="9.4"/>
    <n v="0.11904761904761904"/>
    <n v="1"/>
    <n v="220"/>
    <m/>
    <m/>
    <m/>
    <m/>
    <m/>
    <m/>
    <m/>
    <n v="1848"/>
    <n v="1381311.8494999998"/>
    <n v="1"/>
    <n v="220"/>
    <n v="203360.80049999995"/>
    <x v="1"/>
    <n v="2068"/>
    <n v="1584672.6499999997"/>
  </r>
  <r>
    <d v="2022-06-28T00:00:00"/>
    <n v="6"/>
    <x v="3"/>
    <s v="INV00000293"/>
    <s v="C00000019"/>
    <x v="19"/>
    <x v="116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382294.6494999998"/>
    <n v="2"/>
    <n v="64.799999999999955"/>
    <n v="203425.60049999994"/>
    <x v="1"/>
    <n v="1047.5999999999999"/>
    <n v="1585720.2499999998"/>
  </r>
  <r>
    <d v="2022-06-28T00:00:00"/>
    <n v="6"/>
    <x v="3"/>
    <s v="INV00000293"/>
    <s v="C00000019"/>
    <x v="19"/>
    <x v="4"/>
    <n v="19"/>
    <n v="5"/>
    <m/>
    <n v="95"/>
    <n v="21"/>
    <n v="0.10526315789473684"/>
    <n v="2"/>
    <n v="10"/>
    <m/>
    <m/>
    <m/>
    <m/>
    <m/>
    <m/>
    <m/>
    <n v="190"/>
    <n v="1382484.6494999998"/>
    <n v="2"/>
    <n v="20"/>
    <n v="203445.60049999994"/>
    <x v="1"/>
    <n v="210"/>
    <n v="1585930.2499999998"/>
  </r>
  <r>
    <d v="2022-06-28T00:00:00"/>
    <n v="6"/>
    <x v="3"/>
    <s v="INV00000293"/>
    <s v="C00000019"/>
    <x v="19"/>
    <x v="46"/>
    <n v="320"/>
    <n v="1"/>
    <m/>
    <n v="320"/>
    <n v="390"/>
    <n v="0.21875"/>
    <n v="70"/>
    <n v="70"/>
    <m/>
    <m/>
    <m/>
    <m/>
    <m/>
    <m/>
    <m/>
    <n v="320"/>
    <n v="1382804.6494999998"/>
    <n v="1"/>
    <n v="70"/>
    <n v="203515.60049999994"/>
    <x v="1"/>
    <n v="390"/>
    <n v="1586320.2499999998"/>
  </r>
  <r>
    <d v="2022-06-28T00:00:00"/>
    <n v="6"/>
    <x v="3"/>
    <s v="INV00000293"/>
    <s v="C00000019"/>
    <x v="19"/>
    <x v="135"/>
    <n v="37"/>
    <n v="10"/>
    <m/>
    <n v="370"/>
    <n v="44"/>
    <n v="0.1891891891891892"/>
    <n v="7"/>
    <n v="70"/>
    <m/>
    <m/>
    <m/>
    <m/>
    <m/>
    <m/>
    <m/>
    <n v="370"/>
    <n v="1383174.6494999998"/>
    <n v="1"/>
    <n v="70"/>
    <n v="203585.60049999994"/>
    <x v="1"/>
    <n v="440"/>
    <n v="1586760.2499999998"/>
  </r>
  <r>
    <d v="2022-06-29T00:00:00"/>
    <n v="6"/>
    <x v="3"/>
    <s v="INV00000294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12936"/>
    <n v="1396110.6494999998"/>
    <n v="7"/>
    <n v="923.99999999999943"/>
    <n v="204509.60049999994"/>
    <x v="1"/>
    <n v="13860"/>
    <n v="1600620.2499999998"/>
  </r>
  <r>
    <d v="2022-06-29T00:00:00"/>
    <n v="6"/>
    <x v="3"/>
    <s v="INV00000294"/>
    <s v="C00000010"/>
    <x v="9"/>
    <x v="104"/>
    <n v="9.1"/>
    <n v="30"/>
    <m/>
    <n v="273"/>
    <n v="9.5"/>
    <n v="4.3956043956043994E-2"/>
    <n v="0.40000000000000036"/>
    <n v="12.000000000000011"/>
    <m/>
    <m/>
    <m/>
    <m/>
    <m/>
    <m/>
    <m/>
    <n v="2184"/>
    <n v="1398294.6494999998"/>
    <n v="8"/>
    <n v="96.000000000000085"/>
    <n v="204605.60049999994"/>
    <x v="1"/>
    <n v="2280"/>
    <n v="1602900.2499999998"/>
  </r>
  <r>
    <d v="2022-06-29T00:00:00"/>
    <n v="6"/>
    <x v="3"/>
    <s v="INV00000294"/>
    <s v="C00000010"/>
    <x v="9"/>
    <x v="104"/>
    <n v="9"/>
    <n v="30"/>
    <m/>
    <n v="270"/>
    <n v="9.5"/>
    <n v="5.5555555555555552E-2"/>
    <n v="0.5"/>
    <n v="15"/>
    <m/>
    <m/>
    <m/>
    <m/>
    <m/>
    <m/>
    <m/>
    <n v="540"/>
    <n v="1398834.6494999998"/>
    <n v="2"/>
    <n v="30"/>
    <n v="204635.60049999994"/>
    <x v="1"/>
    <n v="570"/>
    <n v="1603470.2499999998"/>
  </r>
  <r>
    <d v="2022-06-29T00:00:00"/>
    <n v="6"/>
    <x v="3"/>
    <s v="INV00000294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399159.6494999998"/>
    <n v="10"/>
    <n v="225.00000000000003"/>
    <n v="204860.60049999994"/>
    <x v="1"/>
    <n v="550"/>
    <n v="1604020.2499999998"/>
  </r>
  <r>
    <d v="2022-06-29T00:00:00"/>
    <n v="6"/>
    <x v="3"/>
    <s v="INV00000294"/>
    <s v="C00000010"/>
    <x v="9"/>
    <x v="4"/>
    <n v="19"/>
    <n v="5"/>
    <m/>
    <n v="95"/>
    <n v="21"/>
    <n v="0.10526315789473684"/>
    <n v="2"/>
    <n v="10"/>
    <m/>
    <m/>
    <m/>
    <m/>
    <m/>
    <m/>
    <m/>
    <n v="380"/>
    <n v="1399539.6494999998"/>
    <n v="4"/>
    <n v="40"/>
    <n v="204900.60049999994"/>
    <x v="1"/>
    <n v="420"/>
    <n v="1604440.2499999998"/>
  </r>
  <r>
    <d v="2022-06-29T00:00:00"/>
    <n v="6"/>
    <x v="3"/>
    <s v="INV00000294"/>
    <s v="C00000010"/>
    <x v="9"/>
    <x v="58"/>
    <n v="370"/>
    <n v="1"/>
    <m/>
    <n v="370"/>
    <n v="395"/>
    <n v="6.7567567567567571E-2"/>
    <n v="25"/>
    <n v="25"/>
    <m/>
    <m/>
    <m/>
    <m/>
    <m/>
    <m/>
    <m/>
    <n v="370"/>
    <n v="1399909.6494999998"/>
    <n v="1"/>
    <n v="25"/>
    <n v="204925.60049999994"/>
    <x v="1"/>
    <n v="395"/>
    <n v="1604835.2499999998"/>
  </r>
  <r>
    <d v="2022-06-29T00:00:00"/>
    <n v="6"/>
    <x v="3"/>
    <s v="INV00000294"/>
    <s v="C00000010"/>
    <x v="9"/>
    <x v="135"/>
    <n v="37"/>
    <n v="10"/>
    <m/>
    <n v="370"/>
    <n v="44"/>
    <n v="0.1891891891891892"/>
    <n v="7"/>
    <n v="70"/>
    <m/>
    <m/>
    <m/>
    <m/>
    <m/>
    <m/>
    <m/>
    <n v="370"/>
    <n v="1400279.6494999998"/>
    <n v="1"/>
    <n v="70"/>
    <n v="204995.60049999994"/>
    <x v="1"/>
    <n v="440"/>
    <n v="1605275.2499999998"/>
  </r>
  <r>
    <d v="2022-07-01T00:00:00"/>
    <n v="7"/>
    <x v="3"/>
    <s v="INV00000295"/>
    <s v="C00000009"/>
    <x v="8"/>
    <x v="116"/>
    <n v="9.1"/>
    <n v="54"/>
    <m/>
    <n v="491.4"/>
    <n v="9.5"/>
    <n v="4.3956043956043994E-2"/>
    <n v="0.40000000000000036"/>
    <n v="21.600000000000019"/>
    <m/>
    <m/>
    <m/>
    <m/>
    <m/>
    <m/>
    <m/>
    <n v="1474.1999999999998"/>
    <n v="1401753.8494999998"/>
    <n v="3"/>
    <n v="64.800000000000054"/>
    <n v="205060.40049999993"/>
    <x v="2"/>
    <n v="1538.9999999999998"/>
    <n v="1606814.2499999998"/>
  </r>
  <r>
    <d v="2022-07-12T00:00:00"/>
    <n v="7"/>
    <x v="3"/>
    <s v="INV00000296"/>
    <s v="C00000019"/>
    <x v="19"/>
    <x v="124"/>
    <n v="8.4"/>
    <n v="220"/>
    <m/>
    <n v="1848"/>
    <n v="9.4"/>
    <n v="0.11904761904761904"/>
    <n v="1"/>
    <n v="220"/>
    <m/>
    <m/>
    <m/>
    <m/>
    <m/>
    <m/>
    <m/>
    <n v="3696"/>
    <n v="1405449.8494999998"/>
    <n v="2"/>
    <n v="440"/>
    <n v="205500.40049999993"/>
    <x v="2"/>
    <n v="4136"/>
    <n v="1610950.2499999998"/>
  </r>
  <r>
    <d v="2022-07-12T00:00:00"/>
    <n v="7"/>
    <x v="3"/>
    <s v="INV00000296"/>
    <s v="C00000019"/>
    <x v="19"/>
    <x v="116"/>
    <n v="8.4"/>
    <n v="54"/>
    <m/>
    <n v="453.6"/>
    <n v="9.6999999999999993"/>
    <n v="0.15476190476190463"/>
    <n v="1.2999999999999989"/>
    <n v="70.199999999999946"/>
    <m/>
    <m/>
    <m/>
    <m/>
    <m/>
    <m/>
    <m/>
    <n v="907.2"/>
    <n v="1406357.0494999997"/>
    <n v="2"/>
    <n v="140.39999999999989"/>
    <n v="205640.80049999992"/>
    <x v="2"/>
    <n v="1047.5999999999999"/>
    <n v="1611997.8499999996"/>
  </r>
  <r>
    <d v="2022-07-14T00:00:00"/>
    <n v="7"/>
    <x v="3"/>
    <s v="INV00000297"/>
    <s v="C00000020"/>
    <x v="20"/>
    <x v="122"/>
    <n v="8.4"/>
    <n v="220"/>
    <m/>
    <n v="1848"/>
    <n v="9.4"/>
    <n v="0.11904761904761904"/>
    <n v="1"/>
    <n v="220"/>
    <m/>
    <m/>
    <m/>
    <m/>
    <m/>
    <m/>
    <m/>
    <n v="7392"/>
    <n v="1413749.0494999997"/>
    <n v="4"/>
    <n v="880"/>
    <n v="206520.80049999992"/>
    <x v="2"/>
    <n v="8272"/>
    <n v="1620269.8499999996"/>
  </r>
  <r>
    <d v="2022-07-14T00:00:00"/>
    <n v="7"/>
    <x v="3"/>
    <s v="INV00000297"/>
    <s v="C00000020"/>
    <x v="20"/>
    <x v="104"/>
    <n v="9"/>
    <n v="30"/>
    <m/>
    <n v="270"/>
    <n v="9.8000000000000007"/>
    <n v="8.8888888888888962E-2"/>
    <n v="0.80000000000000071"/>
    <n v="24.000000000000021"/>
    <m/>
    <m/>
    <m/>
    <m/>
    <m/>
    <m/>
    <m/>
    <n v="2430"/>
    <n v="1416179.0494999997"/>
    <n v="9"/>
    <n v="216.0000000000002"/>
    <n v="206736.80049999992"/>
    <x v="2"/>
    <n v="2646"/>
    <n v="1622915.8499999996"/>
  </r>
  <r>
    <d v="2022-07-14T00:00:00"/>
    <n v="7"/>
    <x v="3"/>
    <s v="INV00000297"/>
    <s v="C00000020"/>
    <x v="20"/>
    <x v="137"/>
    <n v="6.4"/>
    <n v="45"/>
    <m/>
    <n v="288"/>
    <n v="7.5"/>
    <n v="0.17187499999999994"/>
    <n v="1.0999999999999996"/>
    <n v="49.499999999999986"/>
    <m/>
    <m/>
    <m/>
    <m/>
    <m/>
    <m/>
    <m/>
    <n v="1440"/>
    <n v="1417619.0494999997"/>
    <n v="5"/>
    <n v="247.49999999999994"/>
    <n v="206984.30049999992"/>
    <x v="2"/>
    <n v="1687.5"/>
    <n v="1624603.3499999996"/>
  </r>
  <r>
    <d v="2022-07-14T00:00:00"/>
    <n v="7"/>
    <x v="3"/>
    <s v="INV00000297"/>
    <s v="C00000020"/>
    <x v="20"/>
    <x v="136"/>
    <n v="1.3"/>
    <n v="25"/>
    <m/>
    <n v="32.5"/>
    <n v="2.5"/>
    <n v="0.92307692307692302"/>
    <n v="1.2"/>
    <n v="30"/>
    <m/>
    <m/>
    <m/>
    <m/>
    <m/>
    <m/>
    <m/>
    <n v="130"/>
    <n v="1417749.0494999997"/>
    <n v="4"/>
    <n v="120"/>
    <n v="207104.30049999992"/>
    <x v="2"/>
    <n v="250"/>
    <n v="1624853.3499999996"/>
  </r>
  <r>
    <d v="2022-07-14T00:00:00"/>
    <n v="7"/>
    <x v="3"/>
    <s v="INV00000298"/>
    <s v="C00000027"/>
    <x v="30"/>
    <x v="122"/>
    <n v="8.4"/>
    <n v="220"/>
    <m/>
    <n v="1848"/>
    <n v="9.1"/>
    <n v="8.3333333333333245E-2"/>
    <n v="0.69999999999999929"/>
    <n v="153.99999999999983"/>
    <m/>
    <m/>
    <m/>
    <m/>
    <m/>
    <m/>
    <m/>
    <n v="3696"/>
    <n v="1421445.0494999997"/>
    <n v="2"/>
    <n v="307.99999999999966"/>
    <n v="207412.30049999992"/>
    <x v="2"/>
    <n v="4003.9999999999995"/>
    <n v="1628857.3499999996"/>
  </r>
  <r>
    <d v="2022-07-14T00:00:00"/>
    <n v="7"/>
    <x v="3"/>
    <s v="INV00000298"/>
    <s v="C00000027"/>
    <x v="30"/>
    <x v="116"/>
    <n v="9.1"/>
    <n v="54"/>
    <m/>
    <n v="491.4"/>
    <n v="9.4"/>
    <n v="3.2967032967033044E-2"/>
    <n v="0.30000000000000071"/>
    <n v="16.200000000000038"/>
    <m/>
    <m/>
    <m/>
    <m/>
    <m/>
    <m/>
    <m/>
    <n v="982.8"/>
    <n v="1422427.8494999998"/>
    <n v="2"/>
    <n v="32.400000000000077"/>
    <n v="207444.70049999992"/>
    <x v="2"/>
    <n v="1015.2"/>
    <n v="1629872.5499999998"/>
  </r>
  <r>
    <d v="2022-07-14T00:00:00"/>
    <n v="7"/>
    <x v="3"/>
    <s v="INV00000298"/>
    <s v="C00000027"/>
    <x v="30"/>
    <x v="137"/>
    <n v="6.4"/>
    <n v="45"/>
    <m/>
    <n v="288"/>
    <n v="7"/>
    <n v="9.3749999999999944E-2"/>
    <n v="0.59999999999999964"/>
    <n v="26.999999999999986"/>
    <m/>
    <m/>
    <m/>
    <m/>
    <m/>
    <m/>
    <m/>
    <n v="864"/>
    <n v="1423291.8494999998"/>
    <n v="3"/>
    <n v="80.999999999999957"/>
    <n v="207525.70049999992"/>
    <x v="2"/>
    <n v="945"/>
    <n v="1630817.5499999998"/>
  </r>
  <r>
    <d v="2022-07-14T00:00:00"/>
    <n v="7"/>
    <x v="3"/>
    <s v="INV00000298"/>
    <s v="C00000027"/>
    <x v="30"/>
    <x v="140"/>
    <n v="23"/>
    <n v="5"/>
    <m/>
    <n v="115"/>
    <n v="32"/>
    <n v="0.39130434782608697"/>
    <n v="9"/>
    <n v="45"/>
    <m/>
    <m/>
    <m/>
    <m/>
    <m/>
    <m/>
    <m/>
    <n v="230"/>
    <n v="1423521.8494999998"/>
    <n v="2"/>
    <n v="90"/>
    <n v="207615.70049999992"/>
    <x v="2"/>
    <n v="320"/>
    <n v="1631137.5499999998"/>
  </r>
  <r>
    <d v="2022-07-14T00:00:00"/>
    <n v="7"/>
    <x v="3"/>
    <s v="INV00000298"/>
    <s v="C00000027"/>
    <x v="30"/>
    <x v="110"/>
    <n v="11"/>
    <n v="5"/>
    <m/>
    <n v="55"/>
    <n v="18"/>
    <n v="0.63636363636363635"/>
    <n v="7"/>
    <n v="35"/>
    <m/>
    <m/>
    <m/>
    <m/>
    <m/>
    <m/>
    <m/>
    <n v="55"/>
    <n v="1423576.8494999998"/>
    <n v="1"/>
    <n v="35"/>
    <n v="207650.70049999992"/>
    <x v="2"/>
    <n v="90"/>
    <n v="1631227.5499999998"/>
  </r>
  <r>
    <d v="2022-07-14T00:00:00"/>
    <n v="7"/>
    <x v="3"/>
    <s v="INV00000298"/>
    <s v="C00000027"/>
    <x v="30"/>
    <x v="141"/>
    <n v="480"/>
    <n v="1"/>
    <m/>
    <n v="480"/>
    <n v="500"/>
    <n v="4.1666666666666664E-2"/>
    <n v="20"/>
    <n v="20"/>
    <m/>
    <m/>
    <m/>
    <m/>
    <m/>
    <m/>
    <m/>
    <n v="480"/>
    <n v="1424056.8494999998"/>
    <n v="1"/>
    <n v="20"/>
    <n v="207670.70049999992"/>
    <x v="2"/>
    <n v="500"/>
    <n v="1631727.5499999998"/>
  </r>
  <r>
    <d v="2022-07-14T00:00:00"/>
    <n v="7"/>
    <x v="3"/>
    <s v="INV00000298"/>
    <s v="C00000027"/>
    <x v="30"/>
    <x v="142"/>
    <n v="16"/>
    <n v="5"/>
    <m/>
    <n v="80"/>
    <n v="34"/>
    <n v="1.125"/>
    <n v="18"/>
    <n v="90"/>
    <m/>
    <m/>
    <m/>
    <m/>
    <m/>
    <m/>
    <m/>
    <n v="80"/>
    <n v="1424136.8494999998"/>
    <n v="1"/>
    <n v="90"/>
    <n v="207760.70049999992"/>
    <x v="2"/>
    <n v="170"/>
    <n v="1631897.5499999998"/>
  </r>
  <r>
    <d v="2022-07-14T00:00:00"/>
    <n v="7"/>
    <x v="3"/>
    <s v="INV00000298"/>
    <s v="C00000027"/>
    <x v="30"/>
    <x v="129"/>
    <n v="12"/>
    <n v="20"/>
    <m/>
    <n v="240"/>
    <n v="12.7"/>
    <n v="5.8333333333333272E-2"/>
    <n v="0.69999999999999929"/>
    <n v="13.999999999999986"/>
    <m/>
    <m/>
    <m/>
    <m/>
    <m/>
    <m/>
    <m/>
    <n v="1440"/>
    <n v="1425576.8494999998"/>
    <n v="6"/>
    <n v="83.999999999999915"/>
    <n v="207844.70049999992"/>
    <x v="2"/>
    <n v="1524"/>
    <n v="1633421.5499999998"/>
  </r>
  <r>
    <d v="2022-07-18T00:00:00"/>
    <n v="7"/>
    <x v="3"/>
    <s v="INV00000299"/>
    <s v="C00000020"/>
    <x v="20"/>
    <x v="122"/>
    <n v="8.4"/>
    <n v="220"/>
    <m/>
    <n v="1848"/>
    <n v="9.4"/>
    <n v="0.11904761904761904"/>
    <n v="1"/>
    <n v="220"/>
    <m/>
    <m/>
    <m/>
    <m/>
    <m/>
    <m/>
    <m/>
    <n v="3696"/>
    <n v="1429272.8494999998"/>
    <n v="2"/>
    <n v="440"/>
    <n v="208284.70049999992"/>
    <x v="2"/>
    <n v="4136"/>
    <n v="1637557.5499999998"/>
  </r>
  <r>
    <d v="2022-07-18T00:00:00"/>
    <n v="7"/>
    <x v="3"/>
    <s v="INV00000299"/>
    <s v="C00000020"/>
    <x v="20"/>
    <x v="104"/>
    <n v="9"/>
    <n v="30"/>
    <m/>
    <n v="270"/>
    <n v="9.8000000000000007"/>
    <n v="8.8888888888888962E-2"/>
    <n v="0.80000000000000071"/>
    <n v="24.000000000000021"/>
    <m/>
    <m/>
    <m/>
    <m/>
    <m/>
    <m/>
    <m/>
    <n v="2160"/>
    <n v="1431432.8494999998"/>
    <n v="8"/>
    <n v="192.00000000000017"/>
    <n v="208476.70049999992"/>
    <x v="2"/>
    <n v="2352"/>
    <n v="1639909.5499999998"/>
  </r>
  <r>
    <d v="2022-07-18T00:00:00"/>
    <n v="7"/>
    <x v="3"/>
    <s v="INV00000299"/>
    <s v="C00000020"/>
    <x v="20"/>
    <x v="133"/>
    <n v="5.2"/>
    <n v="40"/>
    <m/>
    <n v="208"/>
    <n v="7.5"/>
    <n v="0.44230769230769224"/>
    <n v="2.2999999999999998"/>
    <n v="92"/>
    <m/>
    <m/>
    <m/>
    <m/>
    <m/>
    <m/>
    <m/>
    <n v="832"/>
    <n v="1432264.8494999998"/>
    <n v="4"/>
    <n v="368"/>
    <n v="208844.70049999992"/>
    <x v="2"/>
    <n v="1200"/>
    <n v="1641109.5499999998"/>
  </r>
  <r>
    <d v="2022-07-18T00:00:00"/>
    <n v="7"/>
    <x v="3"/>
    <s v="INV00000299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432329.8494999998"/>
    <n v="2"/>
    <n v="60"/>
    <n v="208904.70049999992"/>
    <x v="2"/>
    <n v="125"/>
    <n v="1641234.5499999998"/>
  </r>
  <r>
    <d v="2022-07-18T00:00:00"/>
    <n v="7"/>
    <x v="3"/>
    <s v="INV00000299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432979.8494999998"/>
    <n v="1"/>
    <n v="350"/>
    <n v="209254.70049999992"/>
    <x v="2"/>
    <n v="1000"/>
    <n v="1642234.5499999998"/>
  </r>
  <r>
    <d v="2022-07-18T00:00:00"/>
    <n v="7"/>
    <x v="3"/>
    <s v="INV00000299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433199.8494999998"/>
    <n v="4"/>
    <n v="120"/>
    <n v="209374.70049999992"/>
    <x v="2"/>
    <n v="340"/>
    <n v="1642574.5499999998"/>
  </r>
  <r>
    <d v="2022-07-20T00:00:00"/>
    <n v="7"/>
    <x v="3"/>
    <s v="INV00000300"/>
    <s v="C00000020"/>
    <x v="20"/>
    <x v="104"/>
    <n v="9"/>
    <n v="30"/>
    <m/>
    <n v="270"/>
    <n v="9.8000000000000007"/>
    <n v="8.8888888888888962E-2"/>
    <n v="0.80000000000000071"/>
    <n v="24.000000000000021"/>
    <m/>
    <m/>
    <m/>
    <m/>
    <m/>
    <m/>
    <m/>
    <n v="270"/>
    <n v="1433469.8494999998"/>
    <n v="1"/>
    <n v="24.000000000000021"/>
    <n v="209398.70049999992"/>
    <x v="2"/>
    <n v="294"/>
    <n v="1642868.5499999998"/>
  </r>
  <r>
    <d v="2022-07-20T00:00:00"/>
    <n v="7"/>
    <x v="3"/>
    <s v="INV00000300"/>
    <s v="C00000020"/>
    <x v="20"/>
    <x v="104"/>
    <n v="8.8000000000000007"/>
    <n v="30"/>
    <m/>
    <n v="264"/>
    <n v="9.8000000000000007"/>
    <n v="0.11363636363636363"/>
    <n v="1"/>
    <n v="30"/>
    <m/>
    <m/>
    <m/>
    <m/>
    <m/>
    <m/>
    <m/>
    <n v="264"/>
    <n v="1433733.8494999998"/>
    <n v="1"/>
    <n v="30"/>
    <n v="209428.70049999992"/>
    <x v="2"/>
    <n v="294"/>
    <n v="1643162.5499999998"/>
  </r>
  <r>
    <d v="2022-07-20T00:00:00"/>
    <n v="7"/>
    <x v="3"/>
    <s v="INV00000300"/>
    <s v="C00000020"/>
    <x v="20"/>
    <x v="137"/>
    <n v="6.4"/>
    <n v="45"/>
    <m/>
    <n v="288"/>
    <n v="7.5"/>
    <n v="0.17187499999999994"/>
    <n v="1.0999999999999996"/>
    <n v="49.499999999999986"/>
    <m/>
    <m/>
    <m/>
    <m/>
    <m/>
    <m/>
    <m/>
    <n v="288"/>
    <n v="1434021.8494999998"/>
    <n v="1"/>
    <n v="49.499999999999986"/>
    <n v="209478.20049999992"/>
    <x v="2"/>
    <n v="337.5"/>
    <n v="1643500.0499999998"/>
  </r>
  <r>
    <d v="2022-07-23T00:00:00"/>
    <n v="7"/>
    <x v="3"/>
    <s v="INV00000301"/>
    <s v="C00000020"/>
    <x v="20"/>
    <x v="124"/>
    <n v="8.4"/>
    <n v="220"/>
    <m/>
    <n v="1848"/>
    <n v="9.4"/>
    <n v="0.11904761904761904"/>
    <n v="1"/>
    <n v="220"/>
    <m/>
    <m/>
    <m/>
    <m/>
    <m/>
    <m/>
    <m/>
    <n v="3696"/>
    <n v="1437717.8494999998"/>
    <n v="2"/>
    <n v="440"/>
    <n v="209918.20049999992"/>
    <x v="2"/>
    <n v="4136"/>
    <n v="1647636.0499999998"/>
  </r>
  <r>
    <d v="2022-07-23T00:00:00"/>
    <n v="7"/>
    <x v="3"/>
    <s v="INV00000301"/>
    <s v="C00000020"/>
    <x v="20"/>
    <x v="104"/>
    <n v="8.8000000000000007"/>
    <n v="30"/>
    <m/>
    <n v="264"/>
    <n v="9.8000000000000007"/>
    <n v="0.11363636363636363"/>
    <n v="1"/>
    <n v="30"/>
    <m/>
    <m/>
    <m/>
    <m/>
    <m/>
    <m/>
    <m/>
    <n v="1584"/>
    <n v="1439301.8494999998"/>
    <n v="6"/>
    <n v="180"/>
    <n v="210098.20049999992"/>
    <x v="2"/>
    <n v="1764"/>
    <n v="1649400.0499999998"/>
  </r>
  <r>
    <d v="2022-07-23T00:00:00"/>
    <n v="7"/>
    <x v="3"/>
    <s v="INV00000301"/>
    <s v="C00000020"/>
    <x v="20"/>
    <x v="133"/>
    <n v="5.2"/>
    <n v="40"/>
    <m/>
    <n v="208"/>
    <n v="7.5"/>
    <n v="0.44230769230769224"/>
    <n v="2.2999999999999998"/>
    <n v="92"/>
    <m/>
    <m/>
    <m/>
    <m/>
    <m/>
    <m/>
    <m/>
    <n v="416"/>
    <n v="1439717.8494999998"/>
    <n v="2"/>
    <n v="184"/>
    <n v="210282.20049999992"/>
    <x v="2"/>
    <n v="600"/>
    <n v="1650000.0499999998"/>
  </r>
  <r>
    <d v="2022-07-23T00:00:00"/>
    <n v="7"/>
    <x v="3"/>
    <s v="INV00000301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439782.8494999998"/>
    <n v="2"/>
    <n v="60"/>
    <n v="210342.20049999992"/>
    <x v="2"/>
    <n v="125"/>
    <n v="1650125.0499999998"/>
  </r>
  <r>
    <d v="2022-07-23T00:00:00"/>
    <n v="7"/>
    <x v="3"/>
    <s v="INV00000302"/>
    <s v="C00000001"/>
    <x v="0"/>
    <x v="122"/>
    <n v="8.3000000000000007"/>
    <n v="220"/>
    <m/>
    <n v="1826.0000000000002"/>
    <n v="9.3000000000000007"/>
    <n v="0.12048192771084336"/>
    <n v="1"/>
    <n v="220"/>
    <m/>
    <m/>
    <m/>
    <m/>
    <m/>
    <m/>
    <m/>
    <n v="3652.0000000000005"/>
    <n v="1443434.8494999998"/>
    <n v="2"/>
    <n v="440"/>
    <n v="210782.20049999992"/>
    <x v="2"/>
    <n v="4092.0000000000005"/>
    <n v="1654217.0499999998"/>
  </r>
  <r>
    <d v="2022-07-26T00:00:00"/>
    <n v="7"/>
    <x v="3"/>
    <s v="INV00000303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9240"/>
    <n v="1452674.8494999998"/>
    <n v="5"/>
    <n v="659.99999999999955"/>
    <n v="211442.20049999992"/>
    <x v="2"/>
    <n v="9900"/>
    <n v="1664117.0499999998"/>
  </r>
  <r>
    <d v="2022-07-26T00:00:00"/>
    <n v="7"/>
    <x v="3"/>
    <s v="INV00000303"/>
    <s v="C00000010"/>
    <x v="9"/>
    <x v="104"/>
    <n v="8.8000000000000007"/>
    <n v="30"/>
    <m/>
    <n v="264"/>
    <n v="9.5"/>
    <n v="7.9545454545454461E-2"/>
    <n v="0.69999999999999929"/>
    <n v="20.999999999999979"/>
    <m/>
    <m/>
    <m/>
    <m/>
    <m/>
    <m/>
    <m/>
    <n v="2640"/>
    <n v="1455314.8494999998"/>
    <n v="10"/>
    <n v="209.99999999999977"/>
    <n v="211652.20049999992"/>
    <x v="2"/>
    <n v="2850"/>
    <n v="1666967.0499999998"/>
  </r>
  <r>
    <d v="2022-07-26T00:00:00"/>
    <n v="7"/>
    <x v="3"/>
    <s v="INV00000303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162.5"/>
    <n v="1455477.3494999998"/>
    <n v="5"/>
    <n v="112.50000000000001"/>
    <n v="211764.70049999992"/>
    <x v="2"/>
    <n v="275"/>
    <n v="1667242.0499999998"/>
  </r>
  <r>
    <d v="2022-07-26T00:00:00"/>
    <n v="7"/>
    <x v="3"/>
    <s v="INV00000303"/>
    <s v="C00000010"/>
    <x v="9"/>
    <x v="4"/>
    <n v="19"/>
    <n v="5"/>
    <m/>
    <n v="95"/>
    <n v="21"/>
    <n v="0.10526315789473684"/>
    <n v="2"/>
    <n v="10"/>
    <m/>
    <m/>
    <m/>
    <m/>
    <m/>
    <m/>
    <m/>
    <n v="380"/>
    <n v="1455857.3494999998"/>
    <n v="4"/>
    <n v="40"/>
    <n v="211804.70049999992"/>
    <x v="2"/>
    <n v="420"/>
    <n v="1667662.0499999998"/>
  </r>
  <r>
    <d v="2022-07-29T00:00:00"/>
    <n v="7"/>
    <x v="3"/>
    <s v="INV00000304"/>
    <s v="C00000021"/>
    <x v="23"/>
    <x v="122"/>
    <n v="8.3000000000000007"/>
    <n v="220"/>
    <m/>
    <n v="1826.0000000000002"/>
    <n v="9.5"/>
    <n v="0.14457831325301196"/>
    <n v="1.1999999999999993"/>
    <n v="263.99999999999983"/>
    <m/>
    <m/>
    <m/>
    <m/>
    <m/>
    <m/>
    <m/>
    <n v="1826.0000000000002"/>
    <n v="1457683.3494999998"/>
    <n v="1"/>
    <n v="263.99999999999983"/>
    <n v="212068.70049999992"/>
    <x v="2"/>
    <n v="2090"/>
    <n v="1669752.0499999998"/>
  </r>
  <r>
    <d v="2022-07-29T00:00:00"/>
    <n v="7"/>
    <x v="3"/>
    <s v="INV00000304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457738.3494999998"/>
    <n v="1"/>
    <n v="35"/>
    <n v="212103.70049999992"/>
    <x v="2"/>
    <n v="90"/>
    <n v="1669842.0499999998"/>
  </r>
  <r>
    <d v="2022-07-29T00:00:00"/>
    <n v="7"/>
    <x v="3"/>
    <s v="INV00000305"/>
    <s v="C00000009"/>
    <x v="8"/>
    <x v="124"/>
    <n v="8.4"/>
    <n v="220"/>
    <m/>
    <n v="1848"/>
    <n v="9"/>
    <n v="7.1428571428571383E-2"/>
    <n v="0.59999999999999964"/>
    <n v="131.99999999999991"/>
    <m/>
    <m/>
    <m/>
    <m/>
    <m/>
    <m/>
    <m/>
    <n v="3696"/>
    <n v="1461434.3494999998"/>
    <n v="2"/>
    <n v="263.99999999999983"/>
    <n v="212367.70049999992"/>
    <x v="2"/>
    <n v="3960"/>
    <n v="1673802.0499999998"/>
  </r>
  <r>
    <d v="2022-07-29T00:00:00"/>
    <n v="7"/>
    <x v="3"/>
    <s v="INV00000305"/>
    <s v="C00000009"/>
    <x v="8"/>
    <x v="143"/>
    <n v="8.8000000000000007"/>
    <n v="67"/>
    <m/>
    <n v="589.6"/>
    <n v="9.5"/>
    <n v="7.9545454545454461E-2"/>
    <n v="0.69999999999999929"/>
    <n v="46.899999999999949"/>
    <m/>
    <m/>
    <m/>
    <m/>
    <m/>
    <m/>
    <m/>
    <n v="589.6"/>
    <n v="1462023.9494999999"/>
    <n v="1"/>
    <n v="46.899999999999949"/>
    <n v="212414.60049999991"/>
    <x v="2"/>
    <n v="636.5"/>
    <n v="1674438.5499999998"/>
  </r>
  <r>
    <d v="2022-08-04T00:00:00"/>
    <n v="8"/>
    <x v="3"/>
    <s v="INV00000306"/>
    <s v="C00000027"/>
    <x v="30"/>
    <x v="122"/>
    <n v="8.3000000000000007"/>
    <n v="220"/>
    <m/>
    <n v="1826.0000000000002"/>
    <n v="9.1"/>
    <n v="9.6385542168674565E-2"/>
    <n v="0.79999999999999893"/>
    <n v="175.99999999999977"/>
    <m/>
    <m/>
    <m/>
    <m/>
    <m/>
    <m/>
    <m/>
    <n v="5478.0000000000009"/>
    <n v="1467501.9494999999"/>
    <n v="3"/>
    <n v="527.99999999999932"/>
    <n v="212942.60049999991"/>
    <x v="3"/>
    <n v="6006"/>
    <n v="1680444.5499999998"/>
  </r>
  <r>
    <d v="2022-08-04T00:00:00"/>
    <n v="8"/>
    <x v="3"/>
    <s v="INV00000306"/>
    <s v="C00000027"/>
    <x v="30"/>
    <x v="143"/>
    <n v="8.8000000000000007"/>
    <n v="67"/>
    <m/>
    <n v="589.6"/>
    <n v="9.4"/>
    <n v="6.8181818181818135E-2"/>
    <n v="0.59999999999999964"/>
    <n v="40.199999999999974"/>
    <m/>
    <m/>
    <m/>
    <m/>
    <m/>
    <m/>
    <m/>
    <n v="1179.2"/>
    <n v="1468681.1494999998"/>
    <n v="2"/>
    <n v="80.399999999999949"/>
    <n v="213023.00049999991"/>
    <x v="3"/>
    <n v="1259.5999999999999"/>
    <n v="1681704.1499999997"/>
  </r>
  <r>
    <d v="2022-08-04T00:00:00"/>
    <n v="8"/>
    <x v="3"/>
    <s v="INV00000306"/>
    <s v="C00000027"/>
    <x v="30"/>
    <x v="144"/>
    <n v="8.8000000000000007"/>
    <n v="54"/>
    <m/>
    <n v="475.20000000000005"/>
    <n v="9.4"/>
    <n v="6.8181818181818135E-2"/>
    <n v="0.59999999999999964"/>
    <n v="32.399999999999977"/>
    <m/>
    <m/>
    <m/>
    <m/>
    <m/>
    <m/>
    <m/>
    <n v="950.40000000000009"/>
    <n v="1469631.5494999997"/>
    <n v="2"/>
    <n v="64.799999999999955"/>
    <n v="213087.8004999999"/>
    <x v="3"/>
    <n v="1015.2"/>
    <n v="1682719.3499999996"/>
  </r>
  <r>
    <d v="2022-08-04T00:00:00"/>
    <n v="8"/>
    <x v="3"/>
    <s v="INV00000306"/>
    <s v="C00000027"/>
    <x v="30"/>
    <x v="133"/>
    <n v="5.2"/>
    <n v="40"/>
    <m/>
    <n v="208"/>
    <n v="7"/>
    <n v="0.34615384615384609"/>
    <n v="1.7999999999999998"/>
    <n v="72"/>
    <m/>
    <m/>
    <m/>
    <m/>
    <m/>
    <m/>
    <m/>
    <n v="416"/>
    <n v="1470047.5494999997"/>
    <n v="2"/>
    <n v="144"/>
    <n v="213231.8004999999"/>
    <x v="3"/>
    <n v="560"/>
    <n v="1683279.3499999996"/>
  </r>
  <r>
    <d v="2022-08-04T00:00:00"/>
    <n v="8"/>
    <x v="3"/>
    <s v="INV00000306"/>
    <s v="C00000027"/>
    <x v="30"/>
    <x v="145"/>
    <n v="23"/>
    <n v="5"/>
    <m/>
    <n v="115"/>
    <n v="32"/>
    <n v="0.39130434782608697"/>
    <n v="9"/>
    <n v="45"/>
    <m/>
    <m/>
    <m/>
    <m/>
    <m/>
    <m/>
    <m/>
    <n v="460"/>
    <n v="1470507.5494999997"/>
    <n v="4"/>
    <n v="180"/>
    <n v="213411.8004999999"/>
    <x v="3"/>
    <n v="640"/>
    <n v="1683919.3499999996"/>
  </r>
  <r>
    <d v="2022-08-04T00:00:00"/>
    <n v="8"/>
    <x v="3"/>
    <s v="INV00000306"/>
    <s v="C00000027"/>
    <x v="30"/>
    <x v="110"/>
    <n v="11"/>
    <n v="5"/>
    <m/>
    <n v="55"/>
    <n v="18"/>
    <n v="0.63636363636363635"/>
    <n v="7"/>
    <n v="35"/>
    <m/>
    <m/>
    <m/>
    <m/>
    <m/>
    <m/>
    <m/>
    <n v="55"/>
    <n v="1470562.5494999997"/>
    <n v="1"/>
    <n v="35"/>
    <n v="213446.8004999999"/>
    <x v="3"/>
    <n v="90"/>
    <n v="1684009.3499999996"/>
  </r>
  <r>
    <d v="2022-08-04T00:00:00"/>
    <n v="8"/>
    <x v="3"/>
    <s v="INV00000306"/>
    <s v="C00000027"/>
    <x v="30"/>
    <x v="108"/>
    <n v="5.5"/>
    <n v="163"/>
    <m/>
    <n v="896.5"/>
    <n v="6.8"/>
    <n v="0.23636363636363633"/>
    <n v="1.2999999999999998"/>
    <n v="211.89999999999998"/>
    <m/>
    <m/>
    <m/>
    <m/>
    <m/>
    <m/>
    <m/>
    <n v="896.5"/>
    <n v="1471459.0494999997"/>
    <n v="1"/>
    <n v="211.89999999999998"/>
    <n v="213658.70049999989"/>
    <x v="3"/>
    <n v="1108.4000000000001"/>
    <n v="1685117.7499999995"/>
  </r>
  <r>
    <d v="2022-08-04T00:00:00"/>
    <n v="8"/>
    <x v="3"/>
    <s v="INV00000306"/>
    <s v="C00000027"/>
    <x v="30"/>
    <x v="135"/>
    <n v="37"/>
    <n v="10"/>
    <m/>
    <n v="370"/>
    <n v="44"/>
    <n v="0.1891891891891892"/>
    <n v="7"/>
    <n v="70"/>
    <m/>
    <m/>
    <m/>
    <m/>
    <m/>
    <m/>
    <m/>
    <n v="370"/>
    <n v="1471829.0494999997"/>
    <n v="1"/>
    <n v="70"/>
    <n v="213728.70049999989"/>
    <x v="3"/>
    <n v="440"/>
    <n v="1685557.7499999995"/>
  </r>
  <r>
    <d v="2022-08-04T00:00:00"/>
    <n v="8"/>
    <x v="3"/>
    <s v="INV00000306"/>
    <s v="C00000027"/>
    <x v="30"/>
    <x v="129"/>
    <n v="11.7"/>
    <n v="20"/>
    <m/>
    <n v="234"/>
    <n v="12.7"/>
    <n v="8.5470085470085472E-2"/>
    <n v="1"/>
    <n v="20"/>
    <m/>
    <m/>
    <m/>
    <m/>
    <m/>
    <m/>
    <m/>
    <n v="1404"/>
    <n v="1473233.0494999997"/>
    <n v="6"/>
    <n v="120"/>
    <n v="213848.70049999989"/>
    <x v="3"/>
    <n v="1524"/>
    <n v="1687081.7499999995"/>
  </r>
  <r>
    <d v="2022-08-06T00:00:00"/>
    <n v="8"/>
    <x v="3"/>
    <s v="INV00000307"/>
    <s v="C00000020"/>
    <x v="20"/>
    <x v="122"/>
    <n v="8.3000000000000007"/>
    <n v="220"/>
    <m/>
    <n v="1826.0000000000002"/>
    <n v="9.4"/>
    <n v="0.13253012048192767"/>
    <n v="1.0999999999999996"/>
    <n v="241.99999999999991"/>
    <m/>
    <m/>
    <m/>
    <m/>
    <m/>
    <m/>
    <m/>
    <n v="1826.0000000000002"/>
    <n v="1475059.0494999997"/>
    <n v="1"/>
    <n v="241.99999999999991"/>
    <n v="214090.70049999989"/>
    <x v="3"/>
    <n v="2068"/>
    <n v="1689149.7499999995"/>
  </r>
  <r>
    <d v="2022-08-06T00:00:00"/>
    <n v="8"/>
    <x v="3"/>
    <s v="INV00000307"/>
    <s v="C00000020"/>
    <x v="20"/>
    <x v="146"/>
    <n v="8.1"/>
    <n v="37"/>
    <m/>
    <n v="299.7"/>
    <n v="9.8000000000000007"/>
    <n v="0.20987654320987667"/>
    <n v="1.7000000000000011"/>
    <n v="62.900000000000041"/>
    <m/>
    <m/>
    <m/>
    <m/>
    <m/>
    <m/>
    <m/>
    <n v="1798.1999999999998"/>
    <n v="1476857.2494999997"/>
    <n v="6"/>
    <n v="377.40000000000026"/>
    <n v="214468.10049999988"/>
    <x v="3"/>
    <n v="2175.6"/>
    <n v="1691325.3499999996"/>
  </r>
  <r>
    <d v="2022-08-06T00:00:00"/>
    <n v="8"/>
    <x v="3"/>
    <s v="INV00000307"/>
    <s v="C00000020"/>
    <x v="20"/>
    <x v="133"/>
    <n v="6.4"/>
    <n v="40"/>
    <m/>
    <n v="256"/>
    <n v="7.5"/>
    <n v="0.17187499999999994"/>
    <n v="1.0999999999999996"/>
    <n v="43.999999999999986"/>
    <m/>
    <m/>
    <m/>
    <m/>
    <m/>
    <m/>
    <m/>
    <n v="768"/>
    <n v="1477625.2494999997"/>
    <n v="3"/>
    <n v="131.99999999999994"/>
    <n v="214600.10049999988"/>
    <x v="3"/>
    <n v="900"/>
    <n v="1692225.3499999996"/>
  </r>
  <r>
    <d v="2022-08-06T00:00:00"/>
    <n v="8"/>
    <x v="3"/>
    <s v="INV00000307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477690.2494999997"/>
    <n v="2"/>
    <n v="60"/>
    <n v="214660.10049999988"/>
    <x v="3"/>
    <n v="125"/>
    <n v="1692350.3499999996"/>
  </r>
  <r>
    <d v="2022-08-06T00:00:00"/>
    <n v="8"/>
    <x v="3"/>
    <s v="INV00000308"/>
    <s v="C00000001"/>
    <x v="0"/>
    <x v="139"/>
    <n v="5.2"/>
    <n v="40"/>
    <m/>
    <n v="208"/>
    <n v="7.2"/>
    <n v="0.38461538461538458"/>
    <n v="2"/>
    <n v="80"/>
    <m/>
    <m/>
    <m/>
    <m/>
    <m/>
    <m/>
    <m/>
    <n v="624"/>
    <n v="1478314.2494999997"/>
    <n v="3"/>
    <n v="240"/>
    <n v="214900.10049999988"/>
    <x v="3"/>
    <n v="864"/>
    <n v="1693214.3499999996"/>
  </r>
  <r>
    <d v="2022-08-09T00:00:00"/>
    <n v="8"/>
    <x v="3"/>
    <s v="INV00000309"/>
    <s v="C00000026"/>
    <x v="29"/>
    <x v="122"/>
    <n v="8.3000000000000007"/>
    <n v="220"/>
    <m/>
    <n v="1826.0000000000002"/>
    <n v="9.4"/>
    <n v="0.13253012048192767"/>
    <n v="1.0999999999999996"/>
    <n v="241.99999999999991"/>
    <m/>
    <m/>
    <m/>
    <m/>
    <m/>
    <m/>
    <m/>
    <n v="1826.0000000000002"/>
    <n v="1480140.2494999997"/>
    <n v="1"/>
    <n v="241.99999999999991"/>
    <n v="215142.10049999988"/>
    <x v="3"/>
    <n v="2068"/>
    <n v="1695282.3499999996"/>
  </r>
  <r>
    <d v="2022-08-12T00:00:00"/>
    <n v="8"/>
    <x v="3"/>
    <s v="INV00000310"/>
    <s v="C00000020"/>
    <x v="20"/>
    <x v="124"/>
    <n v="8.4"/>
    <n v="220"/>
    <m/>
    <n v="1848"/>
    <n v="9.4"/>
    <n v="0.11904761904761904"/>
    <n v="1"/>
    <n v="220"/>
    <m/>
    <m/>
    <m/>
    <m/>
    <m/>
    <m/>
    <m/>
    <n v="1848"/>
    <n v="1481988.2494999997"/>
    <n v="1"/>
    <n v="220"/>
    <n v="215362.10049999988"/>
    <x v="3"/>
    <n v="2068"/>
    <n v="1697350.3499999996"/>
  </r>
  <r>
    <d v="2022-08-12T00:00:00"/>
    <n v="8"/>
    <x v="3"/>
    <s v="INV00000310"/>
    <s v="C00000020"/>
    <x v="20"/>
    <x v="104"/>
    <n v="8.8000000000000007"/>
    <n v="30"/>
    <m/>
    <n v="264"/>
    <n v="9.8000000000000007"/>
    <n v="0.11363636363636363"/>
    <n v="1"/>
    <n v="30"/>
    <m/>
    <m/>
    <m/>
    <m/>
    <m/>
    <m/>
    <m/>
    <n v="792"/>
    <n v="1482780.2494999997"/>
    <n v="3"/>
    <n v="90"/>
    <n v="215452.10049999988"/>
    <x v="3"/>
    <n v="882"/>
    <n v="1698232.3499999996"/>
  </r>
  <r>
    <d v="2022-08-12T00:00:00"/>
    <n v="8"/>
    <x v="3"/>
    <s v="INV00000310"/>
    <s v="C00000020"/>
    <x v="20"/>
    <x v="133"/>
    <n v="5.2"/>
    <n v="40"/>
    <m/>
    <n v="208"/>
    <n v="7.5"/>
    <n v="0.44230769230769224"/>
    <n v="2.2999999999999998"/>
    <n v="92"/>
    <m/>
    <m/>
    <m/>
    <m/>
    <m/>
    <m/>
    <m/>
    <n v="208"/>
    <n v="1482988.2494999997"/>
    <n v="1"/>
    <n v="92"/>
    <n v="215544.10049999988"/>
    <x v="3"/>
    <n v="300"/>
    <n v="1698532.3499999996"/>
  </r>
  <r>
    <d v="2022-08-12T00:00:00"/>
    <n v="8"/>
    <x v="3"/>
    <s v="INV00000310"/>
    <s v="C00000020"/>
    <x v="20"/>
    <x v="136"/>
    <n v="1.3"/>
    <n v="25"/>
    <m/>
    <n v="32.5"/>
    <n v="2.5"/>
    <n v="0.92307692307692302"/>
    <n v="1.2"/>
    <n v="30"/>
    <m/>
    <m/>
    <m/>
    <m/>
    <m/>
    <m/>
    <m/>
    <n v="32.5"/>
    <n v="1483020.7494999997"/>
    <n v="1"/>
    <n v="30"/>
    <n v="215574.10049999988"/>
    <x v="3"/>
    <n v="62.5"/>
    <n v="1698594.8499999996"/>
  </r>
  <r>
    <d v="2022-08-12T00:00:00"/>
    <n v="8"/>
    <x v="3"/>
    <s v="INV00000310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483670.7494999997"/>
    <n v="1"/>
    <n v="350"/>
    <n v="215924.10049999988"/>
    <x v="3"/>
    <n v="1000"/>
    <n v="1699594.8499999996"/>
  </r>
  <r>
    <d v="2022-08-15T00:00:00"/>
    <n v="8"/>
    <x v="3"/>
    <s v="INV00000311"/>
    <s v="-"/>
    <x v="31"/>
    <x v="147"/>
    <n v="0"/>
    <n v="0"/>
    <m/>
    <n v="0"/>
    <n v="0"/>
    <e v="#DIV/0!"/>
    <n v="0"/>
    <n v="0"/>
    <m/>
    <m/>
    <m/>
    <m/>
    <m/>
    <m/>
    <m/>
    <n v="0"/>
    <n v="1483670.7494999997"/>
    <n v="0"/>
    <n v="0"/>
    <n v="215924.10049999988"/>
    <x v="3"/>
    <n v="0"/>
    <n v="1699594.8499999996"/>
  </r>
  <r>
    <d v="2022-08-15T00:00:00"/>
    <n v="8"/>
    <x v="3"/>
    <s v="INV00000312"/>
    <s v="C00000004"/>
    <x v="3"/>
    <x v="148"/>
    <n v="8.3000000000000007"/>
    <n v="220"/>
    <m/>
    <n v="1826.0000000000002"/>
    <n v="8.6999999999999993"/>
    <n v="4.8192771084337171E-2"/>
    <n v="0.39999999999999858"/>
    <n v="87.999999999999687"/>
    <m/>
    <m/>
    <m/>
    <m/>
    <m/>
    <m/>
    <m/>
    <n v="9130.0000000000018"/>
    <n v="1492800.7494999997"/>
    <n v="5"/>
    <n v="439.99999999999841"/>
    <n v="216364.10049999988"/>
    <x v="3"/>
    <n v="9570"/>
    <n v="1709164.8499999996"/>
  </r>
  <r>
    <d v="2022-08-15T00:00:00"/>
    <n v="8"/>
    <x v="3"/>
    <s v="INV00000312"/>
    <s v="C00000004"/>
    <x v="3"/>
    <x v="149"/>
    <n v="8.1"/>
    <n v="225"/>
    <m/>
    <n v="1822.5"/>
    <n v="8.6999999999999993"/>
    <n v="7.4074074074074028E-2"/>
    <n v="0.59999999999999964"/>
    <n v="134.99999999999991"/>
    <m/>
    <m/>
    <m/>
    <m/>
    <m/>
    <m/>
    <m/>
    <n v="1822.5"/>
    <n v="1494623.2494999997"/>
    <n v="1"/>
    <n v="134.99999999999991"/>
    <n v="216499.10049999988"/>
    <x v="3"/>
    <n v="1957.5"/>
    <n v="1711122.3499999996"/>
  </r>
  <r>
    <d v="2022-08-15T00:00:00"/>
    <n v="8"/>
    <x v="3"/>
    <s v="INV00000312"/>
    <s v="C00000004"/>
    <x v="3"/>
    <x v="143"/>
    <n v="8.8000000000000007"/>
    <n v="67"/>
    <m/>
    <n v="589.6"/>
    <n v="8.8000000000000007"/>
    <n v="0"/>
    <n v="0"/>
    <n v="0"/>
    <m/>
    <m/>
    <m/>
    <m/>
    <m/>
    <m/>
    <m/>
    <n v="1768.8000000000002"/>
    <n v="1496392.0494999997"/>
    <n v="3"/>
    <n v="0"/>
    <n v="216499.10049999988"/>
    <x v="3"/>
    <n v="1768.8000000000002"/>
    <n v="1712891.1499999997"/>
  </r>
  <r>
    <d v="2022-08-15T00:00:00"/>
    <n v="8"/>
    <x v="3"/>
    <s v="INV00000312"/>
    <s v="C00000004"/>
    <x v="3"/>
    <x v="143"/>
    <n v="8.3000000000000007"/>
    <n v="67"/>
    <m/>
    <n v="556.1"/>
    <n v="8.8000000000000007"/>
    <n v="6.0240963855421679E-2"/>
    <n v="0.5"/>
    <n v="33.5"/>
    <m/>
    <m/>
    <m/>
    <m/>
    <m/>
    <m/>
    <m/>
    <n v="556.1"/>
    <n v="1496948.1494999998"/>
    <n v="1"/>
    <n v="33.5"/>
    <n v="216532.60049999988"/>
    <x v="3"/>
    <n v="589.6"/>
    <n v="1713480.7499999998"/>
  </r>
  <r>
    <d v="2022-08-15T00:00:00"/>
    <n v="8"/>
    <x v="3"/>
    <s v="INV00000312"/>
    <s v="C00000004"/>
    <x v="3"/>
    <x v="85"/>
    <n v="8.8000000000000007"/>
    <n v="54"/>
    <m/>
    <n v="475.20000000000005"/>
    <n v="8.8000000000000007"/>
    <n v="0"/>
    <n v="0"/>
    <n v="0"/>
    <m/>
    <m/>
    <m/>
    <m/>
    <m/>
    <m/>
    <m/>
    <n v="1900.8000000000002"/>
    <n v="1498848.9494999999"/>
    <n v="4"/>
    <n v="0"/>
    <n v="216532.60049999988"/>
    <x v="3"/>
    <n v="1900.8000000000002"/>
    <n v="1715381.5499999998"/>
  </r>
  <r>
    <d v="2022-08-15T00:00:00"/>
    <n v="8"/>
    <x v="3"/>
    <s v="INV00000312"/>
    <s v="C00000004"/>
    <x v="3"/>
    <x v="110"/>
    <n v="11"/>
    <n v="5"/>
    <m/>
    <n v="55"/>
    <n v="18"/>
    <n v="0.63636363636363635"/>
    <n v="7"/>
    <n v="35"/>
    <m/>
    <m/>
    <m/>
    <m/>
    <m/>
    <m/>
    <m/>
    <n v="220"/>
    <n v="1499068.9494999999"/>
    <n v="4"/>
    <n v="140"/>
    <n v="216672.60049999988"/>
    <x v="3"/>
    <n v="360"/>
    <n v="1715741.5499999998"/>
  </r>
  <r>
    <d v="2022-08-15T00:00:00"/>
    <n v="8"/>
    <x v="3"/>
    <s v="INV00000312"/>
    <s v="C00000004"/>
    <x v="3"/>
    <x v="150"/>
    <n v="48"/>
    <n v="5"/>
    <m/>
    <n v="240"/>
    <n v="78"/>
    <n v="0.625"/>
    <n v="30"/>
    <n v="150"/>
    <m/>
    <m/>
    <m/>
    <m/>
    <m/>
    <m/>
    <m/>
    <n v="240"/>
    <n v="1499308.9494999999"/>
    <n v="1"/>
    <n v="150"/>
    <n v="216822.60049999988"/>
    <x v="3"/>
    <n v="390"/>
    <n v="1716131.5499999998"/>
  </r>
  <r>
    <d v="2022-08-15T00:00:00"/>
    <n v="8"/>
    <x v="3"/>
    <s v="INV00000313"/>
    <s v="C00000003"/>
    <x v="2"/>
    <x v="15"/>
    <n v="8.3000000000000007"/>
    <n v="220"/>
    <m/>
    <n v="1826.0000000000002"/>
    <n v="9.6"/>
    <n v="0.15662650602409625"/>
    <n v="1.2999999999999989"/>
    <n v="285.99999999999977"/>
    <m/>
    <m/>
    <m/>
    <m/>
    <m/>
    <m/>
    <m/>
    <n v="5478.0000000000009"/>
    <n v="1504786.9494999999"/>
    <n v="3"/>
    <n v="857.99999999999932"/>
    <n v="217680.60049999988"/>
    <x v="3"/>
    <n v="6336"/>
    <n v="1722467.5499999998"/>
  </r>
  <r>
    <d v="2022-08-15T00:00:00"/>
    <n v="8"/>
    <x v="3"/>
    <s v="INV00000313"/>
    <s v="C00000003"/>
    <x v="2"/>
    <x v="12"/>
    <n v="1.3"/>
    <n v="25"/>
    <m/>
    <n v="32.5"/>
    <n v="2.6"/>
    <n v="1"/>
    <n v="1.3"/>
    <n v="32.5"/>
    <m/>
    <m/>
    <m/>
    <m/>
    <m/>
    <m/>
    <m/>
    <n v="97.5"/>
    <n v="1504884.4494999999"/>
    <n v="3"/>
    <n v="97.5"/>
    <n v="217778.10049999988"/>
    <x v="3"/>
    <n v="195"/>
    <n v="1722662.5499999998"/>
  </r>
  <r>
    <d v="2022-08-15T00:00:00"/>
    <n v="8"/>
    <x v="3"/>
    <s v="INV00000313"/>
    <s v="C00000003"/>
    <x v="2"/>
    <x v="4"/>
    <n v="19.2"/>
    <n v="5"/>
    <m/>
    <n v="96"/>
    <n v="21"/>
    <n v="9.3750000000000042E-2"/>
    <n v="1.8000000000000007"/>
    <n v="9.0000000000000036"/>
    <m/>
    <m/>
    <m/>
    <m/>
    <m/>
    <m/>
    <m/>
    <n v="576"/>
    <n v="1505460.4494999999"/>
    <n v="6"/>
    <n v="54.000000000000021"/>
    <n v="217832.10049999988"/>
    <x v="3"/>
    <n v="630"/>
    <n v="1723292.5499999998"/>
  </r>
  <r>
    <d v="2022-08-15T00:00:00"/>
    <n v="8"/>
    <x v="3"/>
    <s v="INV00000313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1505488.4494999999"/>
    <n v="1"/>
    <n v="17"/>
    <n v="217849.10049999988"/>
    <x v="3"/>
    <n v="45"/>
    <n v="1723337.5499999998"/>
  </r>
  <r>
    <d v="2022-08-15T00:00:00"/>
    <n v="8"/>
    <x v="3"/>
    <s v="INV00000313"/>
    <s v="C00000003"/>
    <x v="2"/>
    <x v="91"/>
    <n v="9"/>
    <n v="30"/>
    <m/>
    <n v="270"/>
    <n v="10.5"/>
    <n v="0.16666666666666666"/>
    <n v="1.5"/>
    <n v="45"/>
    <m/>
    <m/>
    <m/>
    <m/>
    <m/>
    <m/>
    <m/>
    <n v="270"/>
    <n v="1505758.4494999999"/>
    <n v="1"/>
    <n v="45"/>
    <n v="217894.10049999988"/>
    <x v="3"/>
    <n v="315"/>
    <n v="1723652.5499999998"/>
  </r>
  <r>
    <d v="2022-08-16T00:00:00"/>
    <n v="8"/>
    <x v="3"/>
    <s v="INV00000314"/>
    <s v="C00000021"/>
    <x v="23"/>
    <x v="122"/>
    <n v="8.3000000000000007"/>
    <n v="220"/>
    <m/>
    <n v="1826.0000000000002"/>
    <n v="9.1"/>
    <n v="9.6385542168674565E-2"/>
    <n v="0.79999999999999893"/>
    <n v="175.99999999999977"/>
    <m/>
    <m/>
    <m/>
    <m/>
    <m/>
    <m/>
    <m/>
    <n v="1826.0000000000002"/>
    <n v="1507584.4494999999"/>
    <n v="1"/>
    <n v="175.99999999999977"/>
    <n v="218070.10049999988"/>
    <x v="3"/>
    <n v="2002"/>
    <n v="1725654.5499999998"/>
  </r>
  <r>
    <d v="2022-08-16T00:00:00"/>
    <n v="8"/>
    <x v="3"/>
    <s v="INV00000314"/>
    <s v="C00000021"/>
    <x v="23"/>
    <x v="151"/>
    <n v="8.1"/>
    <n v="37"/>
    <m/>
    <n v="299.7"/>
    <n v="9.5"/>
    <n v="0.17283950617283955"/>
    <n v="1.4000000000000004"/>
    <n v="51.800000000000011"/>
    <m/>
    <m/>
    <m/>
    <m/>
    <m/>
    <m/>
    <m/>
    <n v="899.09999999999991"/>
    <n v="1508483.5495"/>
    <n v="3"/>
    <n v="155.40000000000003"/>
    <n v="218225.50049999988"/>
    <x v="3"/>
    <n v="1054.5"/>
    <n v="1726709.0499999998"/>
  </r>
  <r>
    <d v="2022-08-16T00:00:00"/>
    <n v="8"/>
    <x v="3"/>
    <s v="INV00000314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508538.5495"/>
    <n v="1"/>
    <n v="35"/>
    <n v="218260.50049999988"/>
    <x v="3"/>
    <n v="90"/>
    <n v="1726799.0499999998"/>
  </r>
  <r>
    <d v="2022-08-16T00:00:00"/>
    <n v="8"/>
    <x v="3"/>
    <s v="INV00000314"/>
    <s v="C00000021"/>
    <x v="23"/>
    <x v="12"/>
    <n v="1.3"/>
    <n v="25"/>
    <m/>
    <n v="32.5"/>
    <n v="2.5"/>
    <n v="0.92307692307692302"/>
    <n v="1.2"/>
    <n v="30"/>
    <m/>
    <m/>
    <m/>
    <m/>
    <m/>
    <m/>
    <m/>
    <n v="162.5"/>
    <n v="1508701.0495"/>
    <n v="5"/>
    <n v="150"/>
    <n v="218410.50049999988"/>
    <x v="3"/>
    <n v="312.5"/>
    <n v="1727111.5499999998"/>
  </r>
  <r>
    <d v="2022-08-23T00:00:00"/>
    <n v="8"/>
    <x v="3"/>
    <s v="INV00000315"/>
    <s v="C00000027"/>
    <x v="30"/>
    <x v="122"/>
    <n v="8.3000000000000007"/>
    <n v="220"/>
    <m/>
    <n v="1826.0000000000002"/>
    <n v="9.1"/>
    <n v="9.6385542168674565E-2"/>
    <n v="0.79999999999999893"/>
    <n v="175.99999999999977"/>
    <m/>
    <m/>
    <m/>
    <m/>
    <m/>
    <m/>
    <m/>
    <n v="3652.0000000000005"/>
    <n v="1512353.0495"/>
    <n v="2"/>
    <n v="351.99999999999955"/>
    <n v="218762.50049999988"/>
    <x v="3"/>
    <n v="4004"/>
    <n v="1731115.5499999998"/>
  </r>
  <r>
    <d v="2022-08-23T00:00:00"/>
    <n v="8"/>
    <x v="3"/>
    <s v="INV00000315"/>
    <s v="C00000027"/>
    <x v="30"/>
    <x v="145"/>
    <n v="23"/>
    <n v="5"/>
    <m/>
    <n v="115"/>
    <n v="32"/>
    <n v="0.39130434782608697"/>
    <n v="9"/>
    <n v="45"/>
    <m/>
    <m/>
    <m/>
    <m/>
    <m/>
    <m/>
    <m/>
    <n v="460"/>
    <n v="1512813.0495"/>
    <n v="4"/>
    <n v="180"/>
    <n v="218942.50049999988"/>
    <x v="3"/>
    <n v="640"/>
    <n v="1731755.5499999998"/>
  </r>
  <r>
    <d v="2022-08-23T00:00:00"/>
    <n v="8"/>
    <x v="3"/>
    <s v="INV00000315"/>
    <s v="C00000027"/>
    <x v="30"/>
    <x v="110"/>
    <n v="11"/>
    <n v="5"/>
    <m/>
    <n v="55"/>
    <n v="18"/>
    <n v="0.63636363636363635"/>
    <n v="7"/>
    <n v="35"/>
    <m/>
    <m/>
    <m/>
    <m/>
    <m/>
    <m/>
    <m/>
    <n v="110"/>
    <n v="1512923.0495"/>
    <n v="2"/>
    <n v="70"/>
    <n v="219012.50049999988"/>
    <x v="3"/>
    <n v="180"/>
    <n v="1731935.5499999998"/>
  </r>
  <r>
    <d v="2022-08-23T00:00:00"/>
    <n v="8"/>
    <x v="3"/>
    <s v="INV00000315"/>
    <s v="C00000027"/>
    <x v="30"/>
    <x v="129"/>
    <n v="11.7"/>
    <n v="20"/>
    <m/>
    <n v="234"/>
    <n v="12.7"/>
    <n v="8.5470085470085472E-2"/>
    <n v="1"/>
    <n v="20"/>
    <m/>
    <m/>
    <m/>
    <m/>
    <m/>
    <m/>
    <m/>
    <n v="936"/>
    <n v="1513859.0495"/>
    <n v="4"/>
    <n v="80"/>
    <n v="219092.50049999988"/>
    <x v="3"/>
    <n v="1016"/>
    <n v="1732951.5499999998"/>
  </r>
  <r>
    <d v="2022-08-23T00:00:00"/>
    <n v="8"/>
    <x v="3"/>
    <s v="INV00000316"/>
    <s v="C00000020"/>
    <x v="20"/>
    <x v="124"/>
    <n v="8.3000000000000007"/>
    <n v="220"/>
    <m/>
    <n v="1826.0000000000002"/>
    <n v="9.3000000000000007"/>
    <n v="0.12048192771084336"/>
    <n v="1"/>
    <n v="220"/>
    <m/>
    <m/>
    <m/>
    <m/>
    <m/>
    <m/>
    <m/>
    <n v="3652.0000000000005"/>
    <n v="1517511.0495"/>
    <n v="2"/>
    <n v="440"/>
    <n v="219532.50049999988"/>
    <x v="3"/>
    <n v="4092.0000000000005"/>
    <n v="1737043.5499999998"/>
  </r>
  <r>
    <d v="2022-08-23T00:00:00"/>
    <n v="8"/>
    <x v="3"/>
    <s v="INV00000316"/>
    <s v="C00000020"/>
    <x v="20"/>
    <x v="151"/>
    <n v="8.1"/>
    <n v="37"/>
    <m/>
    <n v="299.7"/>
    <n v="9.5"/>
    <n v="0.17283950617283955"/>
    <n v="1.4000000000000004"/>
    <n v="51.800000000000011"/>
    <m/>
    <m/>
    <m/>
    <m/>
    <m/>
    <m/>
    <m/>
    <n v="1498.5"/>
    <n v="1519009.5495"/>
    <n v="5"/>
    <n v="259.00000000000006"/>
    <n v="219791.50049999988"/>
    <x v="3"/>
    <n v="1757.5"/>
    <n v="1738801.0499999998"/>
  </r>
  <r>
    <d v="2022-08-23T00:00:00"/>
    <n v="8"/>
    <x v="3"/>
    <s v="INV00000316"/>
    <s v="C00000020"/>
    <x v="20"/>
    <x v="133"/>
    <n v="5.2"/>
    <n v="40"/>
    <m/>
    <n v="208"/>
    <n v="7.2"/>
    <n v="0.38461538461538458"/>
    <n v="2"/>
    <n v="80"/>
    <m/>
    <m/>
    <m/>
    <m/>
    <m/>
    <m/>
    <m/>
    <n v="624"/>
    <n v="1519633.5495"/>
    <n v="3"/>
    <n v="240"/>
    <n v="220031.50049999988"/>
    <x v="3"/>
    <n v="864"/>
    <n v="1739665.0499999998"/>
  </r>
  <r>
    <d v="2022-08-23T00:00:00"/>
    <n v="8"/>
    <x v="3"/>
    <s v="INV00000316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519698.5495"/>
    <n v="2"/>
    <n v="60"/>
    <n v="220091.50049999988"/>
    <x v="3"/>
    <n v="125"/>
    <n v="1739790.0499999998"/>
  </r>
  <r>
    <d v="2022-08-23T00:00:00"/>
    <n v="8"/>
    <x v="3"/>
    <s v="INV00000317"/>
    <s v="C00000009"/>
    <x v="8"/>
    <x v="129"/>
    <n v="11.7"/>
    <n v="20"/>
    <m/>
    <n v="234"/>
    <n v="12.7"/>
    <n v="8.5470085470085472E-2"/>
    <n v="1"/>
    <n v="20"/>
    <m/>
    <m/>
    <m/>
    <m/>
    <m/>
    <m/>
    <m/>
    <n v="702"/>
    <n v="1520400.5495"/>
    <n v="3"/>
    <n v="60"/>
    <n v="220151.50049999988"/>
    <x v="3"/>
    <n v="762"/>
    <n v="1740552.0499999998"/>
  </r>
  <r>
    <d v="2022-08-25T00:00:00"/>
    <n v="8"/>
    <x v="3"/>
    <s v="INV00000318"/>
    <s v="C00000010"/>
    <x v="9"/>
    <x v="125"/>
    <n v="8.3000000000000007"/>
    <n v="220"/>
    <m/>
    <n v="1826.0000000000002"/>
    <n v="8.8000000000000007"/>
    <n v="6.0240963855421679E-2"/>
    <n v="0.5"/>
    <n v="110"/>
    <m/>
    <m/>
    <m/>
    <m/>
    <m/>
    <m/>
    <m/>
    <n v="10956.000000000002"/>
    <n v="1531356.5495"/>
    <n v="6"/>
    <n v="660"/>
    <n v="220811.50049999988"/>
    <x v="3"/>
    <n v="11616.000000000002"/>
    <n v="1752168.0499999998"/>
  </r>
  <r>
    <d v="2022-08-25T00:00:00"/>
    <n v="8"/>
    <x v="3"/>
    <s v="INV00000318"/>
    <s v="C00000010"/>
    <x v="9"/>
    <x v="152"/>
    <n v="7.5"/>
    <n v="30"/>
    <m/>
    <n v="225"/>
    <n v="8.9"/>
    <n v="0.1866666666666667"/>
    <n v="1.4000000000000004"/>
    <n v="42.000000000000014"/>
    <m/>
    <m/>
    <m/>
    <m/>
    <m/>
    <m/>
    <m/>
    <n v="2250"/>
    <n v="1533606.5495"/>
    <n v="10"/>
    <n v="420.00000000000011"/>
    <n v="221231.50049999988"/>
    <x v="3"/>
    <n v="2670"/>
    <n v="1754838.0499999998"/>
  </r>
  <r>
    <d v="2022-08-25T00:00:00"/>
    <n v="8"/>
    <x v="3"/>
    <s v="INV00000318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533931.5495"/>
    <n v="10"/>
    <n v="225.00000000000003"/>
    <n v="221456.50049999988"/>
    <x v="3"/>
    <n v="550"/>
    <n v="1755388.0499999998"/>
  </r>
  <r>
    <d v="2022-08-25T00:00:00"/>
    <n v="8"/>
    <x v="3"/>
    <s v="INV00000318"/>
    <s v="C00000010"/>
    <x v="9"/>
    <x v="135"/>
    <n v="36"/>
    <n v="10"/>
    <m/>
    <n v="360"/>
    <n v="44"/>
    <n v="0.22222222222222221"/>
    <n v="8"/>
    <n v="80"/>
    <m/>
    <m/>
    <m/>
    <m/>
    <m/>
    <m/>
    <m/>
    <n v="360"/>
    <n v="1534291.5495"/>
    <n v="1"/>
    <n v="80"/>
    <n v="221536.50049999988"/>
    <x v="3"/>
    <n v="440"/>
    <n v="1755828.0499999998"/>
  </r>
  <r>
    <d v="2022-08-25T00:00:00"/>
    <n v="8"/>
    <x v="3"/>
    <s v="INV00000318"/>
    <s v="C00000010"/>
    <x v="9"/>
    <x v="58"/>
    <n v="370"/>
    <n v="1"/>
    <m/>
    <n v="370"/>
    <n v="395"/>
    <n v="6.7567567567567571E-2"/>
    <n v="25"/>
    <n v="25"/>
    <m/>
    <m/>
    <m/>
    <m/>
    <m/>
    <m/>
    <m/>
    <n v="370"/>
    <n v="1534661.5495"/>
    <n v="1"/>
    <n v="25"/>
    <n v="221561.50049999988"/>
    <x v="3"/>
    <n v="395"/>
    <n v="1756223.0499999998"/>
  </r>
  <r>
    <d v="2022-08-25T00:00:00"/>
    <n v="8"/>
    <x v="3"/>
    <s v="INV00000319"/>
    <s v="C00000027"/>
    <x v="30"/>
    <x v="122"/>
    <n v="8.3000000000000007"/>
    <n v="220"/>
    <m/>
    <n v="1826.0000000000002"/>
    <n v="9.1"/>
    <n v="9.6385542168674565E-2"/>
    <n v="0.79999999999999893"/>
    <n v="175.99999999999977"/>
    <m/>
    <m/>
    <m/>
    <m/>
    <m/>
    <m/>
    <m/>
    <n v="1826.0000000000002"/>
    <n v="1536487.5495"/>
    <n v="1"/>
    <n v="175.99999999999977"/>
    <n v="221737.50049999988"/>
    <x v="3"/>
    <n v="2002"/>
    <n v="1758225.0499999998"/>
  </r>
  <r>
    <d v="2022-08-25T00:00:00"/>
    <n v="8"/>
    <x v="3"/>
    <s v="INV00000319"/>
    <s v="C00000027"/>
    <x v="30"/>
    <x v="122"/>
    <n v="8"/>
    <n v="220"/>
    <m/>
    <n v="1760"/>
    <n v="9.1"/>
    <n v="0.13749999999999996"/>
    <n v="1.0999999999999996"/>
    <n v="241.99999999999991"/>
    <m/>
    <m/>
    <m/>
    <m/>
    <m/>
    <m/>
    <m/>
    <n v="3520"/>
    <n v="1540007.5495"/>
    <n v="2"/>
    <n v="483.99999999999983"/>
    <n v="222221.50049999988"/>
    <x v="3"/>
    <n v="4004"/>
    <n v="1762229.0499999998"/>
  </r>
  <r>
    <d v="2022-08-25T00:00:00"/>
    <n v="8"/>
    <x v="3"/>
    <s v="INV00000320"/>
    <s v="C00000019"/>
    <x v="19"/>
    <x v="124"/>
    <n v="8.3000000000000007"/>
    <n v="220"/>
    <m/>
    <n v="1826.0000000000002"/>
    <n v="9.3000000000000007"/>
    <n v="0.12048192771084336"/>
    <n v="1"/>
    <n v="220"/>
    <m/>
    <m/>
    <m/>
    <m/>
    <m/>
    <m/>
    <m/>
    <n v="3652.0000000000005"/>
    <n v="1543659.5495"/>
    <n v="2"/>
    <n v="440"/>
    <n v="222661.50049999988"/>
    <x v="3"/>
    <n v="4092.0000000000005"/>
    <n v="1766321.0499999998"/>
  </r>
  <r>
    <d v="2022-08-25T00:00:00"/>
    <n v="8"/>
    <x v="3"/>
    <s v="INV00000320"/>
    <s v="C00000019"/>
    <x v="19"/>
    <x v="143"/>
    <n v="8.3000000000000007"/>
    <n v="67"/>
    <m/>
    <n v="556.1"/>
    <n v="9.6999999999999993"/>
    <n v="0.16867469879518054"/>
    <n v="1.3999999999999986"/>
    <n v="93.799999999999898"/>
    <m/>
    <m/>
    <m/>
    <m/>
    <m/>
    <m/>
    <m/>
    <n v="1112.2"/>
    <n v="1544771.7494999999"/>
    <n v="2"/>
    <n v="187.5999999999998"/>
    <n v="222849.10049999988"/>
    <x v="3"/>
    <n v="1299.7999999999997"/>
    <n v="1767620.8499999999"/>
  </r>
  <r>
    <d v="2022-08-25T00:00:00"/>
    <n v="8"/>
    <x v="3"/>
    <s v="INV00000320"/>
    <s v="C00000019"/>
    <x v="19"/>
    <x v="4"/>
    <n v="19.2"/>
    <n v="5"/>
    <m/>
    <n v="96"/>
    <n v="21"/>
    <n v="9.3750000000000042E-2"/>
    <n v="1.8000000000000007"/>
    <n v="9.0000000000000036"/>
    <m/>
    <m/>
    <m/>
    <m/>
    <m/>
    <m/>
    <m/>
    <n v="96"/>
    <n v="1544867.7494999999"/>
    <n v="1"/>
    <n v="9.0000000000000036"/>
    <n v="222858.10049999988"/>
    <x v="3"/>
    <n v="105"/>
    <n v="1767725.8499999999"/>
  </r>
  <r>
    <d v="2022-08-25T00:00:00"/>
    <n v="8"/>
    <x v="3"/>
    <s v="INV00000320"/>
    <s v="C00000019"/>
    <x v="19"/>
    <x v="46"/>
    <n v="320"/>
    <n v="1"/>
    <m/>
    <n v="320"/>
    <n v="390"/>
    <n v="0.21875"/>
    <n v="70"/>
    <n v="70"/>
    <m/>
    <m/>
    <m/>
    <m/>
    <m/>
    <m/>
    <m/>
    <n v="320"/>
    <n v="1545187.7494999999"/>
    <n v="1"/>
    <n v="70"/>
    <n v="222928.10049999988"/>
    <x v="3"/>
    <n v="390"/>
    <n v="1768115.8499999999"/>
  </r>
  <r>
    <d v="2022-08-26T00:00:00"/>
    <n v="8"/>
    <x v="3"/>
    <s v="INV00000320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1545317.7494999999"/>
    <n v="4"/>
    <n v="120"/>
    <n v="223048.10049999988"/>
    <x v="3"/>
    <n v="250"/>
    <n v="1768365.8499999999"/>
  </r>
  <r>
    <d v="2022-09-02T00:00:00"/>
    <n v="9"/>
    <x v="3"/>
    <s v="INV00000321"/>
    <s v="C00000020"/>
    <x v="20"/>
    <x v="124"/>
    <n v="8"/>
    <n v="220"/>
    <m/>
    <n v="1760"/>
    <n v="8.6999999999999993"/>
    <n v="8.7499999999999911E-2"/>
    <n v="0.69999999999999929"/>
    <n v="153.99999999999983"/>
    <m/>
    <m/>
    <m/>
    <m/>
    <m/>
    <m/>
    <m/>
    <n v="5280"/>
    <n v="1550597.7494999999"/>
    <n v="3"/>
    <n v="461.99999999999949"/>
    <n v="223510.10049999988"/>
    <x v="4"/>
    <n v="5741.9999999999991"/>
    <n v="1774107.8499999999"/>
  </r>
  <r>
    <d v="2022-09-02T00:00:00"/>
    <n v="9"/>
    <x v="3"/>
    <s v="INV00000321"/>
    <s v="C00000020"/>
    <x v="20"/>
    <x v="143"/>
    <n v="8.3000000000000007"/>
    <n v="67"/>
    <m/>
    <n v="556.1"/>
    <n v="8.8000000000000007"/>
    <n v="6.0240963855421679E-2"/>
    <n v="0.5"/>
    <n v="33.5"/>
    <m/>
    <m/>
    <m/>
    <m/>
    <m/>
    <m/>
    <m/>
    <n v="2224.4"/>
    <n v="1552822.1494999998"/>
    <n v="4"/>
    <n v="134"/>
    <n v="223644.10049999988"/>
    <x v="4"/>
    <n v="2358.4"/>
    <n v="1776466.2499999998"/>
  </r>
  <r>
    <d v="2022-09-02T00:00:00"/>
    <n v="9"/>
    <x v="3"/>
    <s v="INV00000321"/>
    <s v="C00000020"/>
    <x v="20"/>
    <x v="133"/>
    <n v="5.2"/>
    <n v="40"/>
    <m/>
    <n v="208"/>
    <n v="6.6"/>
    <n v="0.26923076923076911"/>
    <n v="1.3999999999999995"/>
    <n v="55.999999999999979"/>
    <m/>
    <m/>
    <m/>
    <m/>
    <m/>
    <m/>
    <m/>
    <n v="832"/>
    <n v="1553654.1494999998"/>
    <n v="4"/>
    <n v="223.99999999999991"/>
    <n v="223868.10049999988"/>
    <x v="4"/>
    <n v="1056"/>
    <n v="1777522.2499999998"/>
  </r>
  <r>
    <d v="2022-09-02T00:00:00"/>
    <n v="9"/>
    <x v="3"/>
    <s v="INV00000321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553751.6494999998"/>
    <n v="3"/>
    <n v="90"/>
    <n v="223958.10049999988"/>
    <x v="4"/>
    <n v="187.5"/>
    <n v="1777709.7499999998"/>
  </r>
  <r>
    <s v="5/9/2022"/>
    <n v="9"/>
    <x v="3"/>
    <s v="INV00000322"/>
    <s v="C00000009"/>
    <x v="8"/>
    <x v="124"/>
    <n v="8"/>
    <n v="220"/>
    <m/>
    <n v="1760"/>
    <n v="8.6"/>
    <n v="7.4999999999999956E-2"/>
    <n v="0.59999999999999964"/>
    <n v="131.99999999999991"/>
    <m/>
    <m/>
    <m/>
    <m/>
    <m/>
    <m/>
    <m/>
    <n v="3520"/>
    <n v="1557271.6494999998"/>
    <n v="2"/>
    <n v="263.99999999999983"/>
    <n v="224222.10049999988"/>
    <x v="4"/>
    <n v="3784"/>
    <n v="1781493.7499999998"/>
  </r>
  <r>
    <d v="2022-09-06T00:00:00"/>
    <n v="9"/>
    <x v="3"/>
    <s v="INV00000323"/>
    <s v="C00000020"/>
    <x v="20"/>
    <x v="122"/>
    <n v="8"/>
    <n v="220"/>
    <m/>
    <n v="1760"/>
    <n v="8.6999999999999993"/>
    <n v="8.7499999999999911E-2"/>
    <n v="0.69999999999999929"/>
    <n v="153.99999999999983"/>
    <m/>
    <m/>
    <m/>
    <m/>
    <m/>
    <m/>
    <m/>
    <n v="5280"/>
    <n v="1562551.6494999998"/>
    <n v="3"/>
    <n v="461.99999999999949"/>
    <n v="224684.10049999988"/>
    <x v="4"/>
    <n v="5741.9999999999991"/>
    <n v="1787235.7499999998"/>
  </r>
  <r>
    <d v="2022-09-06T00:00:00"/>
    <n v="9"/>
    <x v="3"/>
    <s v="INV00000323"/>
    <s v="C00000020"/>
    <x v="20"/>
    <x v="143"/>
    <n v="8.3000000000000007"/>
    <n v="67"/>
    <m/>
    <n v="556.1"/>
    <n v="8.8000000000000007"/>
    <n v="6.0240963855421679E-2"/>
    <n v="0.5"/>
    <n v="33.5"/>
    <m/>
    <m/>
    <m/>
    <m/>
    <m/>
    <m/>
    <m/>
    <n v="3336.6000000000004"/>
    <n v="1565888.2494999999"/>
    <n v="6"/>
    <n v="201"/>
    <n v="224885.10049999988"/>
    <x v="4"/>
    <n v="3537.6000000000004"/>
    <n v="1790773.3499999999"/>
  </r>
  <r>
    <d v="2022-09-06T00:00:00"/>
    <n v="9"/>
    <x v="3"/>
    <s v="INV00000323"/>
    <s v="C00000020"/>
    <x v="20"/>
    <x v="133"/>
    <n v="5.2"/>
    <n v="40"/>
    <m/>
    <n v="208"/>
    <n v="6.6"/>
    <n v="0.26923076923076911"/>
    <n v="1.3999999999999995"/>
    <n v="55.999999999999979"/>
    <m/>
    <m/>
    <m/>
    <m/>
    <m/>
    <m/>
    <m/>
    <n v="208"/>
    <n v="1566096.2494999999"/>
    <n v="1"/>
    <n v="55.999999999999979"/>
    <n v="224941.10049999988"/>
    <x v="4"/>
    <n v="264"/>
    <n v="1791037.3499999999"/>
  </r>
  <r>
    <d v="2022-09-06T00:00:00"/>
    <n v="9"/>
    <x v="3"/>
    <s v="INV00000323"/>
    <s v="C00000020"/>
    <x v="20"/>
    <x v="133"/>
    <n v="5"/>
    <n v="40"/>
    <m/>
    <n v="200"/>
    <n v="6.6"/>
    <n v="0.31999999999999995"/>
    <n v="1.5999999999999996"/>
    <n v="63.999999999999986"/>
    <m/>
    <m/>
    <m/>
    <m/>
    <m/>
    <m/>
    <m/>
    <n v="1000"/>
    <n v="1567096.2494999999"/>
    <n v="5"/>
    <n v="319.99999999999994"/>
    <n v="225261.10049999988"/>
    <x v="4"/>
    <n v="1320"/>
    <n v="1792357.3499999999"/>
  </r>
  <r>
    <d v="2022-09-06T00:00:00"/>
    <n v="9"/>
    <x v="3"/>
    <s v="INV00000323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567226.2494999999"/>
    <n v="4"/>
    <n v="120"/>
    <n v="225381.10049999988"/>
    <x v="4"/>
    <n v="250"/>
    <n v="1792607.3499999999"/>
  </r>
  <r>
    <d v="2022-09-06T00:00:00"/>
    <n v="9"/>
    <x v="3"/>
    <s v="INV00000323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567446.2494999999"/>
    <n v="4"/>
    <n v="120"/>
    <n v="225501.10049999988"/>
    <x v="4"/>
    <n v="340"/>
    <n v="1792947.3499999999"/>
  </r>
  <r>
    <d v="2022-09-09T00:00:00"/>
    <n v="9"/>
    <x v="3"/>
    <s v="INV00000324"/>
    <s v="C00000029"/>
    <x v="32"/>
    <x v="110"/>
    <n v="11"/>
    <n v="5"/>
    <m/>
    <n v="55"/>
    <n v="17"/>
    <n v="0.54545454545454541"/>
    <n v="6"/>
    <n v="30"/>
    <m/>
    <m/>
    <m/>
    <m/>
    <m/>
    <m/>
    <m/>
    <n v="165"/>
    <n v="1567611.2494999999"/>
    <n v="3"/>
    <n v="90"/>
    <n v="225591.10049999988"/>
    <x v="4"/>
    <n v="255"/>
    <n v="1793202.3499999999"/>
  </r>
  <r>
    <d v="2022-09-09T00:00:00"/>
    <n v="9"/>
    <x v="3"/>
    <s v="INV00000324"/>
    <s v="C00000029"/>
    <x v="32"/>
    <x v="110"/>
    <n v="10.5"/>
    <n v="5"/>
    <m/>
    <n v="52.5"/>
    <n v="17"/>
    <n v="0.61904761904761907"/>
    <n v="6.5"/>
    <n v="32.5"/>
    <m/>
    <m/>
    <m/>
    <m/>
    <m/>
    <m/>
    <m/>
    <n v="52.5"/>
    <n v="1567663.7494999999"/>
    <n v="1"/>
    <n v="32.5"/>
    <n v="225623.60049999988"/>
    <x v="4"/>
    <n v="85"/>
    <n v="1793287.3499999999"/>
  </r>
  <r>
    <d v="2022-09-09T00:00:00"/>
    <n v="9"/>
    <x v="3"/>
    <s v="INV00000324"/>
    <s v="C00000029"/>
    <x v="32"/>
    <x v="152"/>
    <n v="7.5"/>
    <n v="30"/>
    <m/>
    <n v="225"/>
    <n v="8.8000000000000007"/>
    <n v="0.17333333333333342"/>
    <n v="1.3000000000000007"/>
    <n v="39.000000000000021"/>
    <m/>
    <m/>
    <m/>
    <m/>
    <m/>
    <m/>
    <m/>
    <n v="1800"/>
    <n v="1569463.7494999999"/>
    <n v="8"/>
    <n v="312.00000000000017"/>
    <n v="225935.60049999988"/>
    <x v="4"/>
    <n v="2112"/>
    <n v="1795399.3499999999"/>
  </r>
  <r>
    <d v="2022-09-09T00:00:00"/>
    <n v="9"/>
    <x v="3"/>
    <s v="INV00000325"/>
    <s v="C00000020"/>
    <x v="20"/>
    <x v="122"/>
    <n v="7.5"/>
    <n v="220"/>
    <m/>
    <n v="1650"/>
    <n v="8.6999999999999993"/>
    <n v="0.15999999999999989"/>
    <n v="1.1999999999999993"/>
    <n v="263.99999999999983"/>
    <m/>
    <m/>
    <m/>
    <m/>
    <m/>
    <m/>
    <m/>
    <n v="1650"/>
    <n v="1571113.7494999999"/>
    <n v="1"/>
    <n v="263.99999999999983"/>
    <n v="226199.60049999988"/>
    <x v="4"/>
    <n v="1913.9999999999998"/>
    <n v="1797313.3499999999"/>
  </r>
  <r>
    <d v="2022-09-09T00:00:00"/>
    <n v="9"/>
    <x v="3"/>
    <s v="INV00000326"/>
    <s v="C00000021"/>
    <x v="23"/>
    <x v="122"/>
    <n v="7.5"/>
    <n v="220"/>
    <m/>
    <n v="1650"/>
    <n v="8.8000000000000007"/>
    <n v="0.17333333333333342"/>
    <n v="1.3000000000000007"/>
    <n v="286.00000000000017"/>
    <m/>
    <m/>
    <m/>
    <m/>
    <m/>
    <m/>
    <m/>
    <n v="1650"/>
    <n v="1572763.7494999999"/>
    <n v="1"/>
    <n v="286.00000000000017"/>
    <n v="226485.60049999988"/>
    <x v="4"/>
    <n v="1936.0000000000002"/>
    <n v="1799249.3499999999"/>
  </r>
  <r>
    <d v="2022-09-09T00:00:00"/>
    <n v="9"/>
    <x v="3"/>
    <s v="INV00000326"/>
    <s v="C00000021"/>
    <x v="23"/>
    <x v="110"/>
    <n v="10.5"/>
    <n v="5"/>
    <m/>
    <n v="52.5"/>
    <n v="18"/>
    <n v="0.7142857142857143"/>
    <n v="7.5"/>
    <n v="37.5"/>
    <m/>
    <m/>
    <m/>
    <m/>
    <m/>
    <m/>
    <m/>
    <n v="52.5"/>
    <n v="1572816.2494999999"/>
    <n v="1"/>
    <n v="37.5"/>
    <n v="226523.10049999988"/>
    <x v="4"/>
    <n v="90"/>
    <n v="1799339.3499999999"/>
  </r>
  <r>
    <d v="2022-09-09T00:00:00"/>
    <n v="9"/>
    <x v="3"/>
    <s v="INV00000326"/>
    <s v="C00000021"/>
    <x v="23"/>
    <x v="138"/>
    <n v="186"/>
    <n v="1"/>
    <m/>
    <n v="186"/>
    <n v="225"/>
    <n v="0.20967741935483872"/>
    <n v="39"/>
    <n v="39"/>
    <m/>
    <m/>
    <m/>
    <m/>
    <m/>
    <m/>
    <m/>
    <n v="186"/>
    <n v="1573002.2494999999"/>
    <n v="1"/>
    <n v="39"/>
    <n v="226562.10049999988"/>
    <x v="4"/>
    <n v="225"/>
    <n v="1799564.3499999999"/>
  </r>
  <r>
    <d v="2022-09-13T00:00:00"/>
    <n v="9"/>
    <x v="3"/>
    <s v="INV00000327"/>
    <s v="C00000020"/>
    <x v="20"/>
    <x v="124"/>
    <n v="7.4"/>
    <n v="220"/>
    <m/>
    <n v="1628"/>
    <n v="8.4"/>
    <n v="0.13513513513513511"/>
    <n v="1"/>
    <n v="220"/>
    <m/>
    <m/>
    <m/>
    <m/>
    <m/>
    <m/>
    <m/>
    <n v="6512"/>
    <n v="1579514.2494999999"/>
    <n v="4"/>
    <n v="880"/>
    <n v="227442.10049999988"/>
    <x v="4"/>
    <n v="7392"/>
    <n v="1806956.3499999999"/>
  </r>
  <r>
    <d v="2022-09-13T00:00:00"/>
    <n v="9"/>
    <x v="3"/>
    <s v="INV00000327"/>
    <s v="C00000020"/>
    <x v="20"/>
    <x v="143"/>
    <n v="8.3000000000000007"/>
    <n v="67"/>
    <m/>
    <n v="556.1"/>
    <n v="8.6"/>
    <n v="3.6144578313252879E-2"/>
    <n v="0.29999999999999893"/>
    <n v="20.09999999999993"/>
    <m/>
    <m/>
    <m/>
    <m/>
    <m/>
    <m/>
    <m/>
    <n v="2780.5"/>
    <n v="1582294.7494999999"/>
    <n v="5"/>
    <n v="100.49999999999966"/>
    <n v="227542.60049999988"/>
    <x v="4"/>
    <n v="2880.9999999999995"/>
    <n v="1809837.3499999999"/>
  </r>
  <r>
    <d v="2022-09-13T00:00:00"/>
    <n v="9"/>
    <x v="3"/>
    <s v="INV00000327"/>
    <s v="C00000020"/>
    <x v="20"/>
    <x v="133"/>
    <n v="5"/>
    <n v="40"/>
    <m/>
    <n v="200"/>
    <n v="6.5"/>
    <n v="0.3"/>
    <n v="1.5"/>
    <n v="60"/>
    <m/>
    <m/>
    <m/>
    <m/>
    <m/>
    <m/>
    <m/>
    <n v="1000"/>
    <n v="1583294.7494999999"/>
    <n v="5"/>
    <n v="300"/>
    <n v="227842.60049999988"/>
    <x v="4"/>
    <n v="1300"/>
    <n v="1811137.3499999999"/>
  </r>
  <r>
    <d v="2022-09-13T00:00:00"/>
    <n v="9"/>
    <x v="3"/>
    <s v="INV00000327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583424.7494999999"/>
    <n v="4"/>
    <n v="120"/>
    <n v="227962.60049999988"/>
    <x v="4"/>
    <n v="250"/>
    <n v="1811387.3499999999"/>
  </r>
  <r>
    <d v="2022-09-13T00:00:00"/>
    <n v="9"/>
    <x v="3"/>
    <s v="INV00000327"/>
    <s v="C00000020"/>
    <x v="20"/>
    <x v="110"/>
    <n v="10.5"/>
    <n v="5"/>
    <m/>
    <n v="52.5"/>
    <n v="17"/>
    <n v="0.61904761904761907"/>
    <n v="6.5"/>
    <n v="32.5"/>
    <m/>
    <m/>
    <m/>
    <m/>
    <m/>
    <m/>
    <m/>
    <n v="210"/>
    <n v="1583634.7494999999"/>
    <n v="4"/>
    <n v="130"/>
    <n v="228092.60049999988"/>
    <x v="4"/>
    <n v="340"/>
    <n v="1811727.3499999999"/>
  </r>
  <r>
    <d v="2022-09-13T00:00:00"/>
    <n v="9"/>
    <x v="3"/>
    <s v="INV00000327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584284.7494999999"/>
    <n v="1"/>
    <n v="350"/>
    <n v="228442.60049999988"/>
    <x v="4"/>
    <n v="1000"/>
    <n v="1812727.3499999999"/>
  </r>
  <r>
    <d v="2022-09-13T00:00:00"/>
    <n v="9"/>
    <x v="3"/>
    <s v="INV00000328"/>
    <s v="C00000020"/>
    <x v="20"/>
    <x v="124"/>
    <n v="7.4"/>
    <n v="220"/>
    <m/>
    <n v="1628"/>
    <n v="8.4"/>
    <n v="0.13513513513513511"/>
    <n v="1"/>
    <n v="220"/>
    <m/>
    <m/>
    <m/>
    <m/>
    <m/>
    <m/>
    <m/>
    <n v="6512"/>
    <n v="1590796.7494999999"/>
    <n v="4"/>
    <n v="880"/>
    <n v="229322.60049999988"/>
    <x v="4"/>
    <n v="7392"/>
    <n v="1820119.3499999999"/>
  </r>
  <r>
    <d v="2022-09-13T00:00:00"/>
    <n v="9"/>
    <x v="3"/>
    <s v="INV00000328"/>
    <s v="C00000020"/>
    <x v="20"/>
    <x v="143"/>
    <n v="8.3000000000000007"/>
    <n v="67"/>
    <m/>
    <n v="556.1"/>
    <n v="8.6"/>
    <n v="3.6144578313252879E-2"/>
    <n v="0.29999999999999893"/>
    <n v="20.09999999999993"/>
    <m/>
    <m/>
    <m/>
    <m/>
    <m/>
    <m/>
    <m/>
    <n v="2780.5"/>
    <n v="1593577.2494999999"/>
    <n v="5"/>
    <n v="100.49999999999966"/>
    <n v="229423.10049999988"/>
    <x v="4"/>
    <n v="2880.9999999999995"/>
    <n v="1823000.3499999999"/>
  </r>
  <r>
    <d v="2022-09-13T00:00:00"/>
    <n v="9"/>
    <x v="3"/>
    <s v="INV00000328"/>
    <s v="C00000020"/>
    <x v="20"/>
    <x v="133"/>
    <n v="5"/>
    <n v="40"/>
    <m/>
    <n v="200"/>
    <n v="6.5"/>
    <n v="0.3"/>
    <n v="1.5"/>
    <n v="60"/>
    <m/>
    <m/>
    <m/>
    <m/>
    <m/>
    <m/>
    <m/>
    <n v="1000"/>
    <n v="1594577.2494999999"/>
    <n v="5"/>
    <n v="300"/>
    <n v="229723.10049999988"/>
    <x v="4"/>
    <n v="1300"/>
    <n v="1824300.3499999999"/>
  </r>
  <r>
    <d v="2022-09-13T00:00:00"/>
    <n v="9"/>
    <x v="3"/>
    <s v="INV00000328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594707.2494999999"/>
    <n v="4"/>
    <n v="120"/>
    <n v="229843.10049999988"/>
    <x v="4"/>
    <n v="250"/>
    <n v="1824550.3499999999"/>
  </r>
  <r>
    <d v="2022-08-14T00:00:00"/>
    <n v="8"/>
    <x v="3"/>
    <s v="INV00000329"/>
    <s v="C00000001"/>
    <x v="0"/>
    <x v="153"/>
    <n v="16.5"/>
    <n v="20"/>
    <m/>
    <n v="330"/>
    <n v="23"/>
    <n v="0.39393939393939392"/>
    <n v="6.5"/>
    <n v="130"/>
    <m/>
    <m/>
    <m/>
    <m/>
    <m/>
    <m/>
    <m/>
    <n v="1320"/>
    <n v="1596027.2494999999"/>
    <n v="4"/>
    <n v="520"/>
    <n v="230363.10049999988"/>
    <x v="3"/>
    <n v="1840"/>
    <n v="1826390.3499999999"/>
  </r>
  <r>
    <d v="2022-09-15T00:00:00"/>
    <n v="9"/>
    <x v="3"/>
    <s v="INV00000330"/>
    <s v="C00000021"/>
    <x v="23"/>
    <x v="122"/>
    <n v="7.5"/>
    <n v="220"/>
    <m/>
    <n v="1650"/>
    <n v="8.8000000000000007"/>
    <n v="0.17333333333333342"/>
    <n v="1.3000000000000007"/>
    <n v="286.00000000000017"/>
    <m/>
    <m/>
    <m/>
    <m/>
    <m/>
    <m/>
    <m/>
    <n v="1650"/>
    <n v="1597677.2494999999"/>
    <n v="1"/>
    <n v="286.00000000000017"/>
    <n v="230649.10049999988"/>
    <x v="4"/>
    <n v="1936.0000000000002"/>
    <n v="1828326.3499999999"/>
  </r>
  <r>
    <d v="2022-09-15T00:00:00"/>
    <n v="9"/>
    <x v="3"/>
    <s v="INV00000330"/>
    <s v="C00000021"/>
    <x v="23"/>
    <x v="151"/>
    <n v="8.1"/>
    <n v="37"/>
    <m/>
    <n v="299.7"/>
    <n v="8.9"/>
    <n v="9.8765432098765524E-2"/>
    <n v="0.80000000000000071"/>
    <n v="29.600000000000026"/>
    <m/>
    <m/>
    <m/>
    <m/>
    <m/>
    <m/>
    <m/>
    <n v="1198.8"/>
    <n v="1598876.0495"/>
    <n v="4"/>
    <n v="118.40000000000011"/>
    <n v="230767.50049999988"/>
    <x v="4"/>
    <n v="1317.2"/>
    <n v="1829643.5499999998"/>
  </r>
  <r>
    <d v="2022-09-15T00:00:00"/>
    <n v="9"/>
    <x v="3"/>
    <s v="INV00000330"/>
    <s v="C00000021"/>
    <x v="23"/>
    <x v="110"/>
    <n v="10.5"/>
    <n v="5"/>
    <m/>
    <n v="52.5"/>
    <n v="18"/>
    <n v="0.7142857142857143"/>
    <n v="7.5"/>
    <n v="37.5"/>
    <m/>
    <m/>
    <m/>
    <m/>
    <m/>
    <m/>
    <m/>
    <n v="52.5"/>
    <n v="1598928.5495"/>
    <n v="1"/>
    <n v="37.5"/>
    <n v="230805.00049999988"/>
    <x v="4"/>
    <n v="90"/>
    <n v="1829733.5499999998"/>
  </r>
  <r>
    <d v="2022-09-15T00:00:00"/>
    <n v="9"/>
    <x v="3"/>
    <s v="INV00000330"/>
    <s v="C00000021"/>
    <x v="23"/>
    <x v="12"/>
    <n v="1.3"/>
    <n v="25"/>
    <m/>
    <n v="32.5"/>
    <n v="2.5"/>
    <n v="0.92307692307692302"/>
    <n v="1.2"/>
    <n v="30"/>
    <m/>
    <m/>
    <m/>
    <m/>
    <m/>
    <m/>
    <m/>
    <n v="162.5"/>
    <n v="1599091.0495"/>
    <n v="5"/>
    <n v="150"/>
    <n v="230955.00049999988"/>
    <x v="4"/>
    <n v="312.5"/>
    <n v="1830046.0499999998"/>
  </r>
  <r>
    <d v="2022-09-23T00:00:00"/>
    <n v="9"/>
    <x v="3"/>
    <s v="INV00000331"/>
    <s v="C00000019"/>
    <x v="19"/>
    <x v="124"/>
    <n v="7.4"/>
    <n v="220"/>
    <m/>
    <n v="1628"/>
    <n v="8.8000000000000007"/>
    <n v="0.18918918918918923"/>
    <n v="1.4000000000000004"/>
    <n v="308.00000000000006"/>
    <m/>
    <m/>
    <m/>
    <m/>
    <m/>
    <m/>
    <m/>
    <n v="1628"/>
    <n v="1600719.0495"/>
    <n v="1"/>
    <n v="308.00000000000006"/>
    <n v="231263.00049999988"/>
    <x v="4"/>
    <n v="1936"/>
    <n v="1831982.0499999998"/>
  </r>
  <r>
    <d v="2022-09-23T00:00:00"/>
    <n v="9"/>
    <x v="3"/>
    <s v="INV00000331"/>
    <s v="C00000019"/>
    <x v="19"/>
    <x v="143"/>
    <n v="8.3000000000000007"/>
    <n v="67"/>
    <m/>
    <n v="556.1"/>
    <n v="8.9"/>
    <n v="7.2289156626505979E-2"/>
    <n v="0.59999999999999964"/>
    <n v="40.199999999999974"/>
    <m/>
    <m/>
    <m/>
    <m/>
    <m/>
    <m/>
    <m/>
    <n v="1112.2"/>
    <n v="1601831.2494999999"/>
    <n v="2"/>
    <n v="80.399999999999949"/>
    <n v="231343.40049999987"/>
    <x v="4"/>
    <n v="1192.5999999999999"/>
    <n v="1833174.65"/>
  </r>
  <r>
    <d v="2022-09-23T00:00:00"/>
    <n v="9"/>
    <x v="3"/>
    <s v="INV00000331"/>
    <s v="C00000019"/>
    <x v="19"/>
    <x v="4"/>
    <n v="19.2"/>
    <n v="5"/>
    <m/>
    <n v="96"/>
    <n v="21"/>
    <n v="9.3750000000000042E-2"/>
    <n v="1.8000000000000007"/>
    <n v="9.0000000000000036"/>
    <m/>
    <m/>
    <m/>
    <m/>
    <m/>
    <m/>
    <m/>
    <n v="96"/>
    <n v="1601927.2494999999"/>
    <n v="1"/>
    <n v="9.0000000000000036"/>
    <n v="231352.40049999987"/>
    <x v="4"/>
    <n v="105"/>
    <n v="1833279.65"/>
  </r>
  <r>
    <d v="2022-09-23T00:00:00"/>
    <n v="9"/>
    <x v="3"/>
    <s v="INV00000331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1602089.7494999999"/>
    <n v="5"/>
    <n v="150"/>
    <n v="231502.40049999987"/>
    <x v="4"/>
    <n v="312.5"/>
    <n v="1833592.15"/>
  </r>
  <r>
    <d v="2022-09-24T00:00:00"/>
    <n v="9"/>
    <x v="3"/>
    <s v="INV00000332"/>
    <s v="C00000010"/>
    <x v="9"/>
    <x v="51"/>
    <n v="7.4"/>
    <n v="220"/>
    <m/>
    <n v="1628"/>
    <n v="8.3000000000000007"/>
    <n v="0.12162162162162167"/>
    <n v="0.90000000000000036"/>
    <n v="198.00000000000009"/>
    <m/>
    <m/>
    <m/>
    <m/>
    <m/>
    <m/>
    <m/>
    <n v="8140"/>
    <n v="1610229.7494999999"/>
    <n v="5"/>
    <n v="990.00000000000045"/>
    <n v="232492.40049999987"/>
    <x v="4"/>
    <n v="9130"/>
    <n v="1842722.15"/>
  </r>
  <r>
    <d v="2022-09-24T00:00:00"/>
    <n v="9"/>
    <x v="3"/>
    <s v="INV00000333"/>
    <s v="C00000010"/>
    <x v="9"/>
    <x v="152"/>
    <n v="7.5"/>
    <n v="30"/>
    <m/>
    <n v="225"/>
    <n v="8.4"/>
    <n v="0.12000000000000005"/>
    <n v="0.90000000000000036"/>
    <n v="27.000000000000011"/>
    <m/>
    <m/>
    <m/>
    <m/>
    <m/>
    <m/>
    <m/>
    <n v="450"/>
    <n v="1610679.7494999999"/>
    <n v="2"/>
    <n v="54.000000000000021"/>
    <n v="232546.40049999987"/>
    <x v="4"/>
    <n v="504"/>
    <n v="1843226.15"/>
  </r>
  <r>
    <d v="2022-09-24T00:00:00"/>
    <n v="9"/>
    <x v="3"/>
    <s v="INV00000334"/>
    <s v="C00000010"/>
    <x v="9"/>
    <x v="152"/>
    <n v="7.3"/>
    <n v="30"/>
    <m/>
    <n v="219"/>
    <n v="8.4"/>
    <n v="0.15068493150684939"/>
    <n v="1.1000000000000005"/>
    <n v="33.000000000000014"/>
    <m/>
    <m/>
    <m/>
    <m/>
    <m/>
    <m/>
    <m/>
    <n v="657"/>
    <n v="1611336.7494999999"/>
    <n v="3"/>
    <n v="99.000000000000043"/>
    <n v="232645.40049999987"/>
    <x v="4"/>
    <n v="756"/>
    <n v="1843982.15"/>
  </r>
  <r>
    <d v="2022-09-24T00:00:00"/>
    <n v="9"/>
    <x v="3"/>
    <s v="INV00000335"/>
    <s v="C00000010"/>
    <x v="9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162.5"/>
    <n v="1611499.2494999999"/>
    <n v="5"/>
    <n v="124.99999999999997"/>
    <n v="232770.40049999987"/>
    <x v="4"/>
    <n v="287.5"/>
    <n v="1844269.65"/>
  </r>
  <r>
    <d v="2022-09-24T00:00:00"/>
    <n v="9"/>
    <x v="3"/>
    <s v="INV00000336"/>
    <s v="C00000010"/>
    <x v="9"/>
    <x v="135"/>
    <n v="36"/>
    <n v="10"/>
    <m/>
    <n v="360"/>
    <n v="44"/>
    <n v="0.22222222222222221"/>
    <n v="8"/>
    <n v="80"/>
    <m/>
    <m/>
    <m/>
    <m/>
    <m/>
    <m/>
    <m/>
    <n v="360"/>
    <n v="1611859.2494999999"/>
    <n v="1"/>
    <n v="80"/>
    <n v="232850.40049999987"/>
    <x v="4"/>
    <n v="440"/>
    <n v="1844709.65"/>
  </r>
  <r>
    <d v="2022-09-24T00:00:00"/>
    <n v="9"/>
    <x v="3"/>
    <s v="INV00000337"/>
    <s v="C00000010"/>
    <x v="9"/>
    <x v="154"/>
    <n v="19.2"/>
    <n v="5"/>
    <m/>
    <n v="96"/>
    <n v="21"/>
    <n v="9.3750000000000042E-2"/>
    <n v="1.8000000000000007"/>
    <n v="9.0000000000000036"/>
    <m/>
    <m/>
    <m/>
    <m/>
    <m/>
    <m/>
    <m/>
    <n v="384"/>
    <n v="1612243.2494999999"/>
    <n v="4"/>
    <n v="36.000000000000014"/>
    <n v="232886.40049999987"/>
    <x v="4"/>
    <n v="420"/>
    <n v="1845129.65"/>
  </r>
  <r>
    <d v="2022-09-24T00:00:00"/>
    <n v="9"/>
    <x v="3"/>
    <s v="INV00000332"/>
    <s v="C00000010"/>
    <x v="9"/>
    <x v="155"/>
    <n v="42"/>
    <n v="1"/>
    <m/>
    <n v="42"/>
    <n v="55"/>
    <n v="0.30952380952380953"/>
    <n v="13"/>
    <n v="13"/>
    <m/>
    <m/>
    <m/>
    <m/>
    <m/>
    <m/>
    <m/>
    <n v="168"/>
    <n v="1612411.2494999999"/>
    <n v="4"/>
    <n v="52"/>
    <n v="232938.40049999987"/>
    <x v="4"/>
    <n v="220"/>
    <n v="1845349.65"/>
  </r>
  <r>
    <d v="2022-09-26T00:00:00"/>
    <n v="9"/>
    <x v="3"/>
    <s v="INV00000333"/>
    <s v="C00000021"/>
    <x v="23"/>
    <x v="15"/>
    <n v="7.5"/>
    <n v="220"/>
    <m/>
    <n v="1650"/>
    <n v="8.8000000000000007"/>
    <n v="0.17333333333333342"/>
    <n v="1.3000000000000007"/>
    <n v="286.00000000000017"/>
    <m/>
    <m/>
    <m/>
    <m/>
    <m/>
    <m/>
    <m/>
    <n v="1650"/>
    <n v="1614061.2494999999"/>
    <n v="1"/>
    <n v="286.00000000000017"/>
    <n v="233224.40049999987"/>
    <x v="4"/>
    <n v="1936.0000000000002"/>
    <n v="1847285.65"/>
  </r>
  <r>
    <d v="2022-09-26T00:00:00"/>
    <n v="9"/>
    <x v="3"/>
    <s v="INV00000333"/>
    <s v="C00000021"/>
    <x v="23"/>
    <x v="151"/>
    <n v="8.1"/>
    <n v="37"/>
    <m/>
    <n v="299.7"/>
    <n v="8.9"/>
    <n v="9.8765432098765524E-2"/>
    <n v="0.80000000000000071"/>
    <n v="29.600000000000026"/>
    <m/>
    <m/>
    <m/>
    <m/>
    <m/>
    <m/>
    <m/>
    <n v="599.4"/>
    <n v="1614660.6494999998"/>
    <n v="2"/>
    <n v="59.200000000000053"/>
    <n v="233283.60049999988"/>
    <x v="4"/>
    <n v="658.6"/>
    <n v="1847944.2499999998"/>
  </r>
  <r>
    <d v="2022-09-26T00:00:00"/>
    <n v="9"/>
    <x v="3"/>
    <s v="INV00000333"/>
    <s v="C00000021"/>
    <x v="23"/>
    <x v="156"/>
    <n v="19.2"/>
    <n v="5"/>
    <m/>
    <n v="96"/>
    <n v="20"/>
    <n v="4.1666666666666706E-2"/>
    <n v="0.80000000000000071"/>
    <n v="4.0000000000000036"/>
    <m/>
    <m/>
    <m/>
    <m/>
    <m/>
    <m/>
    <m/>
    <n v="96"/>
    <n v="1614756.6494999998"/>
    <n v="1"/>
    <n v="4.0000000000000036"/>
    <n v="233287.60049999988"/>
    <x v="4"/>
    <n v="100"/>
    <n v="1848044.2499999998"/>
  </r>
  <r>
    <d v="2022-09-26T00:00:00"/>
    <n v="9"/>
    <x v="3"/>
    <s v="INV00000333"/>
    <s v="C00000021"/>
    <x v="23"/>
    <x v="12"/>
    <n v="1.3"/>
    <n v="25"/>
    <m/>
    <n v="32.5"/>
    <n v="2.5"/>
    <n v="0.92307692307692302"/>
    <n v="1.2"/>
    <n v="30"/>
    <m/>
    <m/>
    <m/>
    <m/>
    <m/>
    <m/>
    <m/>
    <n v="325"/>
    <n v="1615081.6494999998"/>
    <n v="10"/>
    <n v="300"/>
    <n v="233587.60049999988"/>
    <x v="4"/>
    <n v="625"/>
    <n v="1848669.2499999998"/>
  </r>
  <r>
    <d v="2022-09-26T00:00:00"/>
    <n v="9"/>
    <x v="3"/>
    <s v="INV00000333"/>
    <s v="C00000021"/>
    <x v="23"/>
    <x v="157"/>
    <n v="43"/>
    <n v="1"/>
    <m/>
    <n v="43"/>
    <n v="46"/>
    <n v="6.9767441860465115E-2"/>
    <n v="3"/>
    <n v="3"/>
    <m/>
    <m/>
    <m/>
    <m/>
    <m/>
    <m/>
    <m/>
    <n v="258"/>
    <n v="1615339.6494999998"/>
    <n v="6"/>
    <n v="18"/>
    <n v="233605.60049999988"/>
    <x v="4"/>
    <n v="276"/>
    <n v="1848945.2499999998"/>
  </r>
  <r>
    <d v="2022-09-26T00:00:00"/>
    <n v="9"/>
    <x v="3"/>
    <s v="INV00000334"/>
    <s v="C00000022"/>
    <x v="24"/>
    <x v="43"/>
    <n v="7.4"/>
    <n v="220"/>
    <m/>
    <n v="1628"/>
    <n v="9.1999999999999993"/>
    <n v="0.24324324324324309"/>
    <n v="1.7999999999999989"/>
    <n v="395.99999999999977"/>
    <m/>
    <m/>
    <m/>
    <m/>
    <m/>
    <m/>
    <m/>
    <n v="1628"/>
    <n v="1616967.6494999998"/>
    <n v="1"/>
    <n v="395.99999999999977"/>
    <n v="234001.60049999988"/>
    <x v="4"/>
    <n v="2023.9999999999998"/>
    <n v="1850969.2499999998"/>
  </r>
  <r>
    <d v="2022-09-26T00:00:00"/>
    <n v="9"/>
    <x v="3"/>
    <s v="INV00000334"/>
    <s v="C00000022"/>
    <x v="24"/>
    <x v="143"/>
    <n v="8.3000000000000007"/>
    <n v="67"/>
    <m/>
    <n v="556.1"/>
    <n v="9.4"/>
    <n v="0.13253012048192767"/>
    <n v="1.0999999999999996"/>
    <n v="73.699999999999974"/>
    <m/>
    <m/>
    <m/>
    <m/>
    <m/>
    <m/>
    <m/>
    <n v="556.1"/>
    <n v="1617523.7494999999"/>
    <n v="1"/>
    <n v="73.699999999999974"/>
    <n v="234075.3004999999"/>
    <x v="4"/>
    <n v="629.79999999999995"/>
    <n v="1851599.0499999998"/>
  </r>
  <r>
    <d v="2022-09-26T00:00:00"/>
    <n v="9"/>
    <x v="3"/>
    <s v="INV00000334"/>
    <s v="C00000022"/>
    <x v="24"/>
    <x v="158"/>
    <n v="200"/>
    <n v="1"/>
    <m/>
    <n v="200"/>
    <n v="315"/>
    <n v="0.57499999999999996"/>
    <n v="115"/>
    <n v="115"/>
    <m/>
    <m/>
    <m/>
    <m/>
    <m/>
    <m/>
    <m/>
    <n v="200"/>
    <n v="1617723.7494999999"/>
    <n v="1"/>
    <n v="115"/>
    <n v="234190.3004999999"/>
    <x v="4"/>
    <n v="315"/>
    <n v="1851914.0499999998"/>
  </r>
  <r>
    <d v="2022-09-26T00:00:00"/>
    <n v="9"/>
    <x v="3"/>
    <s v="INV00000335"/>
    <s v="C00000022"/>
    <x v="24"/>
    <x v="156"/>
    <n v="19.2"/>
    <n v="5"/>
    <m/>
    <n v="96"/>
    <n v="21"/>
    <n v="9.3750000000000042E-2"/>
    <n v="1.8000000000000007"/>
    <n v="9.0000000000000036"/>
    <m/>
    <m/>
    <m/>
    <m/>
    <m/>
    <m/>
    <m/>
    <n v="96"/>
    <n v="1617819.7494999999"/>
    <n v="1"/>
    <n v="9.0000000000000036"/>
    <n v="234199.3004999999"/>
    <x v="4"/>
    <n v="105"/>
    <n v="1852019.0499999998"/>
  </r>
  <r>
    <d v="2022-09-26T00:00:00"/>
    <n v="9"/>
    <x v="3"/>
    <s v="INV00000335"/>
    <s v="C00000022"/>
    <x v="24"/>
    <x v="159"/>
    <n v="9.1999999999999993"/>
    <n v="30"/>
    <m/>
    <n v="276"/>
    <n v="9.5"/>
    <n v="3.2608695652173995E-2"/>
    <n v="0.30000000000000071"/>
    <n v="9.0000000000000213"/>
    <m/>
    <m/>
    <m/>
    <m/>
    <m/>
    <m/>
    <m/>
    <n v="276"/>
    <n v="1618095.7494999999"/>
    <n v="1"/>
    <n v="9.0000000000000213"/>
    <n v="234208.3004999999"/>
    <x v="4"/>
    <n v="285"/>
    <n v="1852304.0499999998"/>
  </r>
  <r>
    <d v="2022-09-26T00:00:00"/>
    <n v="9"/>
    <x v="3"/>
    <s v="INV00000335"/>
    <s v="C00000022"/>
    <x v="24"/>
    <x v="46"/>
    <n v="320"/>
    <n v="1"/>
    <m/>
    <n v="320"/>
    <n v="450"/>
    <n v="0.40625"/>
    <n v="130"/>
    <n v="130"/>
    <m/>
    <m/>
    <m/>
    <m/>
    <m/>
    <m/>
    <m/>
    <n v="320"/>
    <n v="1618415.7494999999"/>
    <n v="1"/>
    <n v="130"/>
    <n v="234338.3004999999"/>
    <x v="4"/>
    <n v="450"/>
    <n v="1852754.0499999998"/>
  </r>
  <r>
    <d v="2022-09-28T00:00:00"/>
    <n v="9"/>
    <x v="3"/>
    <s v="INV00000336"/>
    <s v="C00000027"/>
    <x v="30"/>
    <x v="122"/>
    <n v="7.5"/>
    <n v="220"/>
    <m/>
    <n v="1650"/>
    <n v="9.1"/>
    <n v="0.21333333333333329"/>
    <n v="1.5999999999999996"/>
    <n v="351.99999999999994"/>
    <m/>
    <m/>
    <m/>
    <m/>
    <m/>
    <m/>
    <m/>
    <n v="4950"/>
    <n v="1623365.7494999999"/>
    <n v="3"/>
    <n v="1055.9999999999998"/>
    <n v="235394.3004999999"/>
    <x v="4"/>
    <n v="6006"/>
    <n v="1858760.0499999998"/>
  </r>
  <r>
    <d v="2022-09-28T00:00:00"/>
    <n v="9"/>
    <x v="3"/>
    <s v="INV00000336"/>
    <s v="C00000027"/>
    <x v="30"/>
    <x v="143"/>
    <n v="8.3000000000000007"/>
    <n v="67"/>
    <m/>
    <n v="556.1"/>
    <n v="9.4"/>
    <n v="0.13253012048192767"/>
    <n v="1.0999999999999996"/>
    <n v="73.699999999999974"/>
    <m/>
    <m/>
    <m/>
    <m/>
    <m/>
    <m/>
    <m/>
    <n v="1112.2"/>
    <n v="1624477.9494999999"/>
    <n v="2"/>
    <n v="147.39999999999995"/>
    <n v="235541.70049999989"/>
    <x v="4"/>
    <n v="1259.5999999999999"/>
    <n v="1860019.6499999997"/>
  </r>
  <r>
    <d v="2022-09-28T00:00:00"/>
    <n v="9"/>
    <x v="3"/>
    <s v="INV00000336"/>
    <s v="C00000027"/>
    <x v="30"/>
    <x v="144"/>
    <n v="8.8000000000000007"/>
    <n v="54"/>
    <m/>
    <n v="475.20000000000005"/>
    <n v="9.4"/>
    <n v="6.8181818181818135E-2"/>
    <n v="0.59999999999999964"/>
    <n v="32.399999999999977"/>
    <m/>
    <m/>
    <m/>
    <m/>
    <m/>
    <m/>
    <m/>
    <n v="950.40000000000009"/>
    <n v="1625428.3494999998"/>
    <n v="2"/>
    <n v="64.799999999999955"/>
    <n v="235606.50049999988"/>
    <x v="4"/>
    <n v="1015.2"/>
    <n v="1861034.8499999996"/>
  </r>
  <r>
    <d v="2022-09-28T00:00:00"/>
    <n v="9"/>
    <x v="3"/>
    <s v="INV00000336"/>
    <s v="C00000027"/>
    <x v="30"/>
    <x v="160"/>
    <n v="6.4"/>
    <n v="45"/>
    <m/>
    <n v="288"/>
    <n v="7"/>
    <n v="9.3749999999999944E-2"/>
    <n v="0.59999999999999964"/>
    <n v="26.999999999999986"/>
    <m/>
    <m/>
    <m/>
    <m/>
    <m/>
    <m/>
    <m/>
    <n v="576"/>
    <n v="1626004.3494999998"/>
    <n v="2"/>
    <n v="53.999999999999972"/>
    <n v="235660.50049999988"/>
    <x v="4"/>
    <n v="630"/>
    <n v="1861664.8499999996"/>
  </r>
  <r>
    <d v="2022-09-28T00:00:00"/>
    <n v="9"/>
    <x v="3"/>
    <s v="INV00000336"/>
    <s v="C00000027"/>
    <x v="30"/>
    <x v="145"/>
    <n v="23"/>
    <n v="5"/>
    <m/>
    <n v="115"/>
    <n v="32"/>
    <n v="0.39130434782608697"/>
    <n v="9"/>
    <n v="45"/>
    <m/>
    <m/>
    <m/>
    <m/>
    <m/>
    <m/>
    <m/>
    <n v="460"/>
    <n v="1626464.3494999998"/>
    <n v="4"/>
    <n v="180"/>
    <n v="235840.50049999988"/>
    <x v="4"/>
    <n v="640"/>
    <n v="1862304.8499999996"/>
  </r>
  <r>
    <d v="2022-09-28T00:00:00"/>
    <n v="9"/>
    <x v="3"/>
    <s v="INV00000336"/>
    <s v="C00000027"/>
    <x v="30"/>
    <x v="110"/>
    <n v="10.5"/>
    <n v="5"/>
    <m/>
    <n v="52.5"/>
    <n v="18"/>
    <n v="0.7142857142857143"/>
    <n v="7.5"/>
    <n v="37.5"/>
    <m/>
    <m/>
    <m/>
    <m/>
    <m/>
    <m/>
    <m/>
    <n v="52.5"/>
    <n v="1626516.8494999998"/>
    <n v="1"/>
    <n v="37.5"/>
    <n v="235878.00049999988"/>
    <x v="4"/>
    <n v="90"/>
    <n v="1862394.8499999996"/>
  </r>
  <r>
    <d v="2022-09-28T00:00:00"/>
    <n v="9"/>
    <x v="3"/>
    <s v="INV00000336"/>
    <s v="C00000027"/>
    <x v="30"/>
    <x v="142"/>
    <n v="16"/>
    <n v="5"/>
    <m/>
    <n v="80"/>
    <n v="34"/>
    <n v="1.125"/>
    <n v="18"/>
    <n v="90"/>
    <m/>
    <m/>
    <m/>
    <m/>
    <m/>
    <m/>
    <m/>
    <n v="80"/>
    <n v="1626596.8494999998"/>
    <n v="1"/>
    <n v="90"/>
    <n v="235968.00049999988"/>
    <x v="4"/>
    <n v="170"/>
    <n v="1862564.8499999996"/>
  </r>
  <r>
    <d v="2022-09-28T00:00:00"/>
    <n v="9"/>
    <x v="3"/>
    <s v="INV00000336"/>
    <s v="C00000027"/>
    <x v="30"/>
    <x v="135"/>
    <n v="36"/>
    <n v="10"/>
    <m/>
    <n v="360"/>
    <n v="44"/>
    <n v="0.22222222222222221"/>
    <n v="8"/>
    <n v="80"/>
    <m/>
    <m/>
    <m/>
    <m/>
    <m/>
    <m/>
    <m/>
    <n v="360"/>
    <n v="1626956.8494999998"/>
    <n v="1"/>
    <n v="80"/>
    <n v="236048.00049999988"/>
    <x v="4"/>
    <n v="440"/>
    <n v="1863004.8499999996"/>
  </r>
  <r>
    <d v="2022-09-28T00:00:00"/>
    <n v="9"/>
    <x v="3"/>
    <s v="INV00000336"/>
    <s v="C00000027"/>
    <x v="30"/>
    <x v="129"/>
    <n v="11.25"/>
    <n v="20"/>
    <m/>
    <n v="225"/>
    <n v="12.7"/>
    <n v="0.12888888888888883"/>
    <n v="1.4499999999999993"/>
    <n v="28.999999999999986"/>
    <m/>
    <m/>
    <m/>
    <m/>
    <m/>
    <m/>
    <m/>
    <n v="900"/>
    <n v="1627856.8494999998"/>
    <n v="4"/>
    <n v="115.99999999999994"/>
    <n v="236164.00049999988"/>
    <x v="4"/>
    <n v="1016"/>
    <n v="1864020.8499999996"/>
  </r>
  <r>
    <d v="2022-09-28T00:00:00"/>
    <n v="9"/>
    <x v="3"/>
    <s v="INV00000337"/>
    <s v="C00000029"/>
    <x v="33"/>
    <x v="15"/>
    <n v="7.5"/>
    <n v="220"/>
    <m/>
    <n v="1650"/>
    <n v="8.4"/>
    <n v="0.12000000000000005"/>
    <n v="0.90000000000000036"/>
    <n v="198.00000000000009"/>
    <m/>
    <m/>
    <m/>
    <m/>
    <m/>
    <m/>
    <m/>
    <n v="1650"/>
    <n v="1629506.8494999998"/>
    <n v="1"/>
    <n v="198.00000000000009"/>
    <n v="236362.00049999988"/>
    <x v="4"/>
    <n v="1848"/>
    <n v="1865868.8499999996"/>
  </r>
  <r>
    <d v="2022-09-28T00:00:00"/>
    <n v="9"/>
    <x v="3"/>
    <s v="INV00000337"/>
    <s v="C00000029"/>
    <x v="33"/>
    <x v="110"/>
    <n v="10.5"/>
    <n v="5"/>
    <m/>
    <n v="52.5"/>
    <n v="17"/>
    <n v="0.61904761904761907"/>
    <n v="6.5"/>
    <n v="32.5"/>
    <m/>
    <m/>
    <m/>
    <m/>
    <m/>
    <m/>
    <m/>
    <n v="52.5"/>
    <n v="1629559.3494999998"/>
    <n v="1"/>
    <n v="32.5"/>
    <n v="236394.50049999988"/>
    <x v="4"/>
    <n v="85"/>
    <n v="1865953.8499999996"/>
  </r>
  <r>
    <d v="2022-09-28T00:00:00"/>
    <n v="9"/>
    <x v="3"/>
    <s v="INV00000337"/>
    <s v="C00000029"/>
    <x v="33"/>
    <x v="12"/>
    <n v="1.3"/>
    <n v="25"/>
    <m/>
    <n v="32.5"/>
    <n v="2.5"/>
    <n v="0.92307692307692302"/>
    <n v="1.2"/>
    <n v="30"/>
    <m/>
    <m/>
    <m/>
    <m/>
    <m/>
    <m/>
    <m/>
    <n v="32.5"/>
    <n v="1629591.8494999998"/>
    <n v="1"/>
    <n v="30"/>
    <n v="236424.50049999988"/>
    <x v="4"/>
    <n v="62.5"/>
    <n v="1866016.3499999996"/>
  </r>
  <r>
    <d v="2022-10-01T00:00:00"/>
    <n v="10"/>
    <x v="3"/>
    <s v="INV00000338"/>
    <s v="C00000010"/>
    <x v="9"/>
    <x v="51"/>
    <n v="7.4"/>
    <n v="220"/>
    <m/>
    <n v="1628"/>
    <n v="8.3000000000000007"/>
    <n v="0.12162162162162167"/>
    <n v="0.90000000000000036"/>
    <n v="198.00000000000009"/>
    <m/>
    <m/>
    <m/>
    <m/>
    <m/>
    <m/>
    <m/>
    <n v="8140"/>
    <n v="1637731.8494999998"/>
    <n v="5"/>
    <n v="990.00000000000045"/>
    <n v="237414.50049999988"/>
    <x v="5"/>
    <n v="9130"/>
    <n v="1875146.3499999996"/>
  </r>
  <r>
    <d v="2022-10-01T00:00:00"/>
    <n v="10"/>
    <x v="3"/>
    <s v="INV00000338"/>
    <s v="C00000010"/>
    <x v="9"/>
    <x v="152"/>
    <n v="7.3"/>
    <n v="30"/>
    <m/>
    <n v="219"/>
    <n v="8.4"/>
    <n v="0.15068493150684939"/>
    <n v="1.1000000000000005"/>
    <n v="33.000000000000014"/>
    <m/>
    <m/>
    <m/>
    <m/>
    <m/>
    <m/>
    <m/>
    <n v="2190"/>
    <n v="1639921.8494999998"/>
    <n v="10"/>
    <n v="330.00000000000011"/>
    <n v="237744.50049999988"/>
    <x v="5"/>
    <n v="2520"/>
    <n v="1877666.3499999996"/>
  </r>
  <r>
    <d v="2022-10-01T00:00:00"/>
    <n v="10"/>
    <x v="3"/>
    <s v="INV00000338"/>
    <s v="C00000010"/>
    <x v="9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1640246.8494999998"/>
    <n v="10"/>
    <n v="249.99999999999994"/>
    <n v="237994.50049999988"/>
    <x v="5"/>
    <n v="575"/>
    <n v="1878241.3499999996"/>
  </r>
  <r>
    <d v="2022-10-01T00:00:00"/>
    <n v="10"/>
    <x v="3"/>
    <s v="INV00000338"/>
    <s v="C00000010"/>
    <x v="9"/>
    <x v="135"/>
    <n v="37"/>
    <n v="10"/>
    <m/>
    <n v="370"/>
    <n v="42"/>
    <n v="0.13513513513513514"/>
    <n v="5"/>
    <n v="50"/>
    <m/>
    <m/>
    <m/>
    <m/>
    <m/>
    <m/>
    <m/>
    <n v="370"/>
    <n v="1640616.8494999998"/>
    <n v="1"/>
    <n v="50"/>
    <n v="238044.50049999988"/>
    <x v="5"/>
    <n v="420"/>
    <n v="1878661.3499999996"/>
  </r>
  <r>
    <d v="2022-10-01T00:00:00"/>
    <n v="10"/>
    <x v="3"/>
    <s v="INV00000338"/>
    <s v="C00000010"/>
    <x v="9"/>
    <x v="154"/>
    <n v="19.2"/>
    <n v="5"/>
    <m/>
    <n v="96"/>
    <n v="21"/>
    <n v="9.3750000000000042E-2"/>
    <n v="1.8000000000000007"/>
    <n v="9.0000000000000036"/>
    <m/>
    <m/>
    <m/>
    <m/>
    <m/>
    <m/>
    <m/>
    <n v="384"/>
    <n v="1641000.8494999998"/>
    <n v="4"/>
    <n v="36.000000000000014"/>
    <n v="238080.50049999988"/>
    <x v="5"/>
    <n v="420"/>
    <n v="1879081.3499999996"/>
  </r>
  <r>
    <s v="3/10/2022"/>
    <n v="10"/>
    <x v="3"/>
    <s v="INV00000339"/>
    <s v="C00000020"/>
    <x v="20"/>
    <x v="124"/>
    <n v="7.35"/>
    <n v="220"/>
    <m/>
    <n v="1617"/>
    <n v="8.1999999999999993"/>
    <n v="0.11564625850340132"/>
    <n v="0.84999999999999964"/>
    <n v="186.99999999999991"/>
    <m/>
    <m/>
    <m/>
    <m/>
    <m/>
    <m/>
    <m/>
    <n v="6468"/>
    <n v="1647468.8494999998"/>
    <n v="4"/>
    <n v="747.99999999999966"/>
    <n v="238828.50049999988"/>
    <x v="5"/>
    <n v="7216"/>
    <n v="1886297.3499999996"/>
  </r>
  <r>
    <s v="3/10/2022"/>
    <n v="10"/>
    <x v="3"/>
    <s v="INV00000339"/>
    <s v="C00000020"/>
    <x v="20"/>
    <x v="124"/>
    <n v="7.3"/>
    <n v="220"/>
    <m/>
    <n v="1606"/>
    <n v="8.1999999999999993"/>
    <n v="0.12328767123287664"/>
    <n v="0.89999999999999947"/>
    <n v="197.99999999999989"/>
    <m/>
    <m/>
    <m/>
    <m/>
    <m/>
    <m/>
    <m/>
    <n v="17666"/>
    <n v="1665134.8494999998"/>
    <n v="11"/>
    <n v="2177.9999999999986"/>
    <n v="241006.50049999988"/>
    <x v="5"/>
    <n v="19844"/>
    <n v="1906141.3499999996"/>
  </r>
  <r>
    <s v="3/10/2022"/>
    <n v="10"/>
    <x v="3"/>
    <s v="INV00000339"/>
    <s v="C00000020"/>
    <x v="20"/>
    <x v="161"/>
    <n v="7.3"/>
    <n v="30"/>
    <m/>
    <n v="219"/>
    <n v="8.4"/>
    <n v="0.15068493150684939"/>
    <n v="1.1000000000000005"/>
    <n v="33.000000000000014"/>
    <m/>
    <m/>
    <m/>
    <m/>
    <m/>
    <m/>
    <m/>
    <n v="9855"/>
    <n v="1674989.8494999998"/>
    <n v="45"/>
    <n v="1485.0000000000007"/>
    <n v="242491.50049999988"/>
    <x v="5"/>
    <n v="11340"/>
    <n v="1917481.3499999996"/>
  </r>
  <r>
    <s v="3/10/2022"/>
    <n v="10"/>
    <x v="3"/>
    <s v="INV00000339"/>
    <s v="C00000020"/>
    <x v="20"/>
    <x v="162"/>
    <n v="5.8"/>
    <n v="45"/>
    <m/>
    <n v="261"/>
    <n v="6.5"/>
    <n v="0.12068965517241383"/>
    <n v="0.70000000000000018"/>
    <n v="31.500000000000007"/>
    <m/>
    <m/>
    <m/>
    <m/>
    <m/>
    <m/>
    <m/>
    <n v="5742"/>
    <n v="1680731.8494999998"/>
    <n v="22"/>
    <n v="693.00000000000011"/>
    <n v="243184.50049999988"/>
    <x v="5"/>
    <n v="6435"/>
    <n v="1923916.3499999996"/>
  </r>
  <r>
    <s v="3/10/2022"/>
    <n v="10"/>
    <x v="3"/>
    <s v="INV00000339"/>
    <s v="C00000020"/>
    <x v="20"/>
    <x v="12"/>
    <n v="32.5"/>
    <n v="25"/>
    <m/>
    <n v="812.5"/>
    <n v="2.5"/>
    <n v="-0.92307692307692313"/>
    <n v="-30"/>
    <n v="-750"/>
    <m/>
    <m/>
    <m/>
    <m/>
    <m/>
    <m/>
    <m/>
    <n v="12187.5"/>
    <n v="1692919.3494999998"/>
    <n v="15"/>
    <n v="-11250"/>
    <n v="231934.50049999988"/>
    <x v="5"/>
    <n v="937.5"/>
    <n v="1924853.8499999996"/>
  </r>
  <r>
    <s v="3/10/2022"/>
    <n v="10"/>
    <x v="3"/>
    <s v="INV00000339"/>
    <s v="C00000020"/>
    <x v="20"/>
    <x v="163"/>
    <n v="26"/>
    <n v="25"/>
    <m/>
    <n v="650"/>
    <n v="40"/>
    <n v="0.53846153846153844"/>
    <n v="14"/>
    <n v="350"/>
    <m/>
    <m/>
    <m/>
    <m/>
    <m/>
    <m/>
    <m/>
    <n v="1300"/>
    <n v="1694219.3494999998"/>
    <n v="2"/>
    <n v="700"/>
    <n v="232634.50049999988"/>
    <x v="5"/>
    <n v="2000"/>
    <n v="1926853.8499999996"/>
  </r>
  <r>
    <s v="3/10/2022"/>
    <n v="10"/>
    <x v="3"/>
    <s v="INV00000339"/>
    <s v="C00000020"/>
    <x v="20"/>
    <x v="164"/>
    <n v="19.2"/>
    <n v="5"/>
    <m/>
    <n v="96"/>
    <n v="20"/>
    <n v="4.1666666666666706E-2"/>
    <n v="0.80000000000000071"/>
    <n v="4.0000000000000036"/>
    <m/>
    <m/>
    <m/>
    <m/>
    <m/>
    <m/>
    <m/>
    <n v="96"/>
    <n v="1694315.3494999998"/>
    <n v="1"/>
    <n v="4.0000000000000036"/>
    <n v="232638.50049999988"/>
    <x v="5"/>
    <n v="100"/>
    <n v="1926953.8499999996"/>
  </r>
  <r>
    <s v="3/10/2022"/>
    <n v="10"/>
    <x v="3"/>
    <s v="INV00000339"/>
    <s v="C00000020"/>
    <x v="20"/>
    <x v="164"/>
    <n v="13.5"/>
    <n v="5"/>
    <m/>
    <n v="67.5"/>
    <n v="20"/>
    <n v="0.48148148148148145"/>
    <n v="6.5"/>
    <n v="32.5"/>
    <m/>
    <m/>
    <m/>
    <m/>
    <m/>
    <m/>
    <m/>
    <n v="202.5"/>
    <n v="1694517.8494999998"/>
    <n v="3"/>
    <n v="97.5"/>
    <n v="232736.00049999988"/>
    <x v="5"/>
    <n v="300"/>
    <n v="1927253.8499999996"/>
  </r>
  <r>
    <s v="1/10/2022"/>
    <n v="10"/>
    <x v="3"/>
    <s v="INV00000340"/>
    <s v="C00000021"/>
    <x v="23"/>
    <x v="15"/>
    <n v="7.5"/>
    <n v="220"/>
    <m/>
    <n v="1650"/>
    <n v="8.8000000000000007"/>
    <n v="0.17333333333333342"/>
    <n v="1.3000000000000007"/>
    <n v="286.00000000000017"/>
    <m/>
    <m/>
    <m/>
    <m/>
    <m/>
    <m/>
    <m/>
    <n v="1650"/>
    <n v="1696167.8494999998"/>
    <n v="1"/>
    <n v="286.00000000000017"/>
    <n v="233022.00049999988"/>
    <x v="5"/>
    <n v="1936.0000000000002"/>
    <n v="1929189.8499999996"/>
  </r>
  <r>
    <s v="1/10/2022"/>
    <n v="10"/>
    <x v="3"/>
    <s v="INV00000340"/>
    <s v="C00000021"/>
    <x v="23"/>
    <x v="156"/>
    <n v="13.5"/>
    <n v="5"/>
    <m/>
    <n v="67.5"/>
    <n v="20"/>
    <n v="0.48148148148148145"/>
    <n v="6.5"/>
    <n v="32.5"/>
    <m/>
    <m/>
    <m/>
    <m/>
    <m/>
    <m/>
    <m/>
    <n v="67.5"/>
    <n v="1696235.3494999998"/>
    <n v="1"/>
    <n v="32.5"/>
    <n v="233054.50049999988"/>
    <x v="5"/>
    <n v="100"/>
    <n v="1929289.8499999996"/>
  </r>
  <r>
    <s v="1/10/2022"/>
    <n v="10"/>
    <x v="3"/>
    <s v="INV00000340"/>
    <s v="C00000021"/>
    <x v="23"/>
    <x v="12"/>
    <n v="1.3"/>
    <n v="25"/>
    <m/>
    <n v="32.5"/>
    <n v="2.5"/>
    <n v="0.92307692307692302"/>
    <n v="1.2"/>
    <n v="30"/>
    <m/>
    <m/>
    <m/>
    <m/>
    <m/>
    <m/>
    <m/>
    <n v="162.5"/>
    <n v="1696397.8494999998"/>
    <n v="5"/>
    <n v="150"/>
    <n v="233204.50049999988"/>
    <x v="5"/>
    <n v="312.5"/>
    <n v="1929602.3499999996"/>
  </r>
  <r>
    <s v="1/10/2022"/>
    <n v="10"/>
    <x v="3"/>
    <s v="INV00000340"/>
    <s v="C00000021"/>
    <x v="23"/>
    <x v="25"/>
    <n v="43"/>
    <n v="1"/>
    <m/>
    <n v="43"/>
    <n v="48"/>
    <n v="0.11627906976744186"/>
    <n v="5"/>
    <n v="5"/>
    <m/>
    <m/>
    <m/>
    <m/>
    <m/>
    <m/>
    <m/>
    <n v="258"/>
    <n v="1696655.8494999998"/>
    <n v="6"/>
    <n v="30"/>
    <n v="233234.50049999988"/>
    <x v="5"/>
    <n v="288"/>
    <n v="1929890.3499999996"/>
  </r>
  <r>
    <d v="2022-10-02T00:00:00"/>
    <n v="10"/>
    <x v="3"/>
    <s v="INV00000341"/>
    <s v="C00000003"/>
    <x v="2"/>
    <x v="15"/>
    <n v="7.5"/>
    <n v="220"/>
    <m/>
    <n v="1650"/>
    <n v="9.1999999999999993"/>
    <n v="0.22666666666666657"/>
    <n v="1.6999999999999993"/>
    <n v="373.99999999999983"/>
    <m/>
    <m/>
    <m/>
    <m/>
    <m/>
    <m/>
    <m/>
    <n v="1650"/>
    <n v="1698305.8494999998"/>
    <n v="1"/>
    <n v="373.99999999999983"/>
    <n v="233608.50049999988"/>
    <x v="5"/>
    <n v="2023.9999999999998"/>
    <n v="1931914.3499999996"/>
  </r>
  <r>
    <d v="2022-10-02T00:00:00"/>
    <n v="10"/>
    <x v="3"/>
    <s v="INV00000341"/>
    <s v="C00000003"/>
    <x v="2"/>
    <x v="12"/>
    <n v="1.3"/>
    <n v="25"/>
    <m/>
    <n v="32.5"/>
    <n v="2.6"/>
    <n v="1"/>
    <n v="1.3"/>
    <n v="32.5"/>
    <m/>
    <m/>
    <m/>
    <m/>
    <m/>
    <m/>
    <m/>
    <n v="97.5"/>
    <n v="1698403.3494999998"/>
    <n v="3"/>
    <n v="97.5"/>
    <n v="233706.00049999988"/>
    <x v="5"/>
    <n v="195"/>
    <n v="1932109.3499999996"/>
  </r>
  <r>
    <d v="2022-10-02T00:00:00"/>
    <n v="10"/>
    <x v="3"/>
    <s v="INV00000341"/>
    <s v="C00000003"/>
    <x v="2"/>
    <x v="4"/>
    <n v="13.5"/>
    <n v="5"/>
    <m/>
    <n v="67.5"/>
    <n v="21"/>
    <n v="0.55555555555555558"/>
    <n v="7.5"/>
    <n v="37.5"/>
    <m/>
    <m/>
    <m/>
    <m/>
    <m/>
    <m/>
    <m/>
    <n v="405"/>
    <n v="1698808.3494999998"/>
    <n v="6"/>
    <n v="225"/>
    <n v="233931.00049999988"/>
    <x v="5"/>
    <n v="630"/>
    <n v="1932739.3499999996"/>
  </r>
  <r>
    <d v="2022-10-02T00:00:00"/>
    <n v="10"/>
    <x v="3"/>
    <s v="INV00000342"/>
    <s v="C00000003"/>
    <x v="2"/>
    <x v="15"/>
    <n v="7.3"/>
    <n v="220"/>
    <m/>
    <n v="1606"/>
    <n v="9.1999999999999993"/>
    <n v="0.26027397260273966"/>
    <n v="1.8999999999999995"/>
    <n v="417.99999999999989"/>
    <m/>
    <m/>
    <m/>
    <m/>
    <m/>
    <m/>
    <m/>
    <n v="3212"/>
    <n v="1702020.3494999998"/>
    <n v="2"/>
    <n v="835.99999999999977"/>
    <n v="234767.00049999988"/>
    <x v="5"/>
    <n v="4048"/>
    <n v="1936787.3499999996"/>
  </r>
  <r>
    <d v="2022-10-11T00:00:00"/>
    <n v="10"/>
    <x v="3"/>
    <s v="INV00000343"/>
    <s v="C00000006"/>
    <x v="5"/>
    <x v="124"/>
    <n v="7.3"/>
    <n v="220"/>
    <m/>
    <n v="1606"/>
    <n v="8.9"/>
    <n v="0.21917808219178089"/>
    <n v="1.6000000000000005"/>
    <n v="352.00000000000011"/>
    <m/>
    <m/>
    <m/>
    <m/>
    <m/>
    <m/>
    <m/>
    <n v="1606"/>
    <n v="1703626.3494999998"/>
    <n v="1"/>
    <n v="352.00000000000011"/>
    <n v="235119.00049999988"/>
    <x v="5"/>
    <n v="1958"/>
    <n v="1938745.3499999996"/>
  </r>
  <r>
    <d v="2022-10-11T00:00:00"/>
    <n v="10"/>
    <x v="3"/>
    <s v="INV00000343"/>
    <s v="C00000006"/>
    <x v="5"/>
    <x v="159"/>
    <n v="9.1999999999999993"/>
    <n v="30"/>
    <m/>
    <n v="276"/>
    <n v="9.3000000000000007"/>
    <n v="1.086956521739146E-2"/>
    <n v="0.10000000000000142"/>
    <n v="3.0000000000000426"/>
    <m/>
    <m/>
    <m/>
    <m/>
    <m/>
    <m/>
    <m/>
    <n v="276"/>
    <n v="1703902.3494999998"/>
    <n v="1"/>
    <n v="3.0000000000000426"/>
    <n v="235122.00049999988"/>
    <x v="5"/>
    <n v="279.00000000000006"/>
    <n v="1939024.3499999996"/>
  </r>
  <r>
    <d v="2022-10-11T00:00:00"/>
    <n v="10"/>
    <x v="3"/>
    <s v="INV00000344"/>
    <s v="C00000019"/>
    <x v="19"/>
    <x v="124"/>
    <n v="7.3"/>
    <n v="220"/>
    <m/>
    <n v="1606"/>
    <n v="8.8000000000000007"/>
    <n v="0.20547945205479465"/>
    <n v="1.5000000000000009"/>
    <n v="330.00000000000017"/>
    <m/>
    <m/>
    <m/>
    <m/>
    <m/>
    <m/>
    <m/>
    <n v="1606"/>
    <n v="1705508.3494999998"/>
    <n v="1"/>
    <n v="330.00000000000017"/>
    <n v="235452.00049999988"/>
    <x v="5"/>
    <n v="1936.0000000000002"/>
    <n v="1940960.3499999996"/>
  </r>
  <r>
    <d v="2022-10-11T00:00:00"/>
    <n v="10"/>
    <x v="3"/>
    <s v="INV00000344"/>
    <s v="C00000019"/>
    <x v="19"/>
    <x v="143"/>
    <n v="8.3000000000000007"/>
    <n v="67"/>
    <m/>
    <n v="556.1"/>
    <n v="8.9"/>
    <n v="7.2289156626505979E-2"/>
    <n v="0.59999999999999964"/>
    <n v="40.199999999999974"/>
    <m/>
    <m/>
    <m/>
    <m/>
    <m/>
    <m/>
    <m/>
    <n v="556.1"/>
    <n v="1706064.4494999999"/>
    <n v="1"/>
    <n v="40.199999999999974"/>
    <n v="235492.20049999989"/>
    <x v="5"/>
    <n v="596.29999999999995"/>
    <n v="1941556.6499999997"/>
  </r>
  <r>
    <d v="2022-10-11T00:00:00"/>
    <n v="10"/>
    <x v="3"/>
    <s v="INV00000344"/>
    <s v="C00000019"/>
    <x v="19"/>
    <x v="157"/>
    <n v="46"/>
    <n v="1"/>
    <m/>
    <n v="46"/>
    <n v="50"/>
    <n v="8.6956521739130432E-2"/>
    <n v="4"/>
    <n v="4"/>
    <m/>
    <m/>
    <m/>
    <m/>
    <m/>
    <m/>
    <m/>
    <n v="46"/>
    <n v="1706110.4494999999"/>
    <n v="1"/>
    <n v="4"/>
    <n v="235496.20049999989"/>
    <x v="5"/>
    <n v="50"/>
    <n v="1941606.6499999997"/>
  </r>
  <r>
    <d v="2022-10-11T00:00:00"/>
    <n v="10"/>
    <x v="3"/>
    <s v="INV00000344"/>
    <s v="C00000019"/>
    <x v="19"/>
    <x v="4"/>
    <n v="13.5"/>
    <n v="5"/>
    <m/>
    <n v="67.5"/>
    <n v="21"/>
    <n v="0.55555555555555558"/>
    <n v="7.5"/>
    <n v="37.5"/>
    <m/>
    <m/>
    <m/>
    <m/>
    <m/>
    <m/>
    <m/>
    <n v="67.5"/>
    <n v="1706177.9494999999"/>
    <n v="1"/>
    <n v="37.5"/>
    <n v="235533.70049999989"/>
    <x v="5"/>
    <n v="105"/>
    <n v="1941711.6499999997"/>
  </r>
  <r>
    <d v="2022-10-11T00:00:00"/>
    <n v="10"/>
    <x v="3"/>
    <s v="INV00000344"/>
    <s v="C00000019"/>
    <x v="19"/>
    <x v="46"/>
    <n v="320"/>
    <n v="1"/>
    <m/>
    <n v="320"/>
    <n v="450"/>
    <n v="0.40625"/>
    <n v="130"/>
    <n v="130"/>
    <m/>
    <m/>
    <m/>
    <m/>
    <m/>
    <m/>
    <m/>
    <n v="320"/>
    <n v="1706497.9494999999"/>
    <n v="1"/>
    <n v="130"/>
    <n v="235663.70049999989"/>
    <x v="5"/>
    <n v="450"/>
    <n v="1942161.6499999997"/>
  </r>
  <r>
    <d v="2022-10-13T00:00:00"/>
    <n v="10"/>
    <x v="3"/>
    <s v="INV00000345"/>
    <s v="C00000020"/>
    <x v="20"/>
    <x v="124"/>
    <n v="7.3"/>
    <n v="220"/>
    <m/>
    <n v="1606"/>
    <n v="8.1999999999999993"/>
    <n v="0.12328767123287664"/>
    <n v="0.89999999999999947"/>
    <n v="197.99999999999989"/>
    <m/>
    <m/>
    <m/>
    <m/>
    <m/>
    <m/>
    <m/>
    <n v="4818"/>
    <n v="1711315.9494999999"/>
    <n v="3"/>
    <n v="593.99999999999966"/>
    <n v="236257.70049999989"/>
    <x v="5"/>
    <n v="5412"/>
    <n v="1947573.6499999997"/>
  </r>
  <r>
    <d v="2022-10-13T00:00:00"/>
    <n v="10"/>
    <x v="3"/>
    <s v="INV00000345"/>
    <s v="C00000020"/>
    <x v="20"/>
    <x v="161"/>
    <n v="7.3"/>
    <n v="30"/>
    <m/>
    <n v="219"/>
    <n v="8.4"/>
    <n v="0.15068493150684939"/>
    <n v="1.1000000000000005"/>
    <n v="33.000000000000014"/>
    <m/>
    <m/>
    <m/>
    <m/>
    <m/>
    <m/>
    <m/>
    <n v="1533"/>
    <n v="1712848.9494999999"/>
    <n v="7"/>
    <n v="231.00000000000011"/>
    <n v="236488.70049999989"/>
    <x v="5"/>
    <n v="1764"/>
    <n v="1949337.6499999997"/>
  </r>
  <r>
    <d v="2022-10-13T00:00:00"/>
    <n v="10"/>
    <x v="3"/>
    <s v="INV00000345"/>
    <s v="C00000020"/>
    <x v="20"/>
    <x v="143"/>
    <n v="8.3000000000000007"/>
    <n v="67"/>
    <m/>
    <n v="556.1"/>
    <n v="8.4"/>
    <n v="1.2048192771084293E-2"/>
    <n v="9.9999999999999645E-2"/>
    <n v="6.6999999999999762"/>
    <m/>
    <m/>
    <m/>
    <m/>
    <m/>
    <m/>
    <m/>
    <n v="556.1"/>
    <n v="1713405.0495"/>
    <n v="1"/>
    <n v="6.6999999999999762"/>
    <n v="236495.4004999999"/>
    <x v="5"/>
    <n v="562.79999999999995"/>
    <n v="1949900.45"/>
  </r>
  <r>
    <d v="2022-10-13T00:00:00"/>
    <n v="10"/>
    <x v="3"/>
    <s v="INV00000345"/>
    <s v="C00000020"/>
    <x v="20"/>
    <x v="133"/>
    <n v="5"/>
    <n v="40"/>
    <m/>
    <n v="200"/>
    <n v="6.5"/>
    <n v="0.3"/>
    <n v="1.5"/>
    <n v="60"/>
    <m/>
    <m/>
    <m/>
    <m/>
    <m/>
    <m/>
    <m/>
    <n v="800"/>
    <n v="1714205.0495"/>
    <n v="4"/>
    <n v="240"/>
    <n v="236735.4004999999"/>
    <x v="5"/>
    <n v="1040"/>
    <n v="1950940.45"/>
  </r>
  <r>
    <d v="2022-10-13T00:00:00"/>
    <n v="10"/>
    <x v="3"/>
    <s v="INV0000034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714302.5495"/>
    <n v="3"/>
    <n v="90"/>
    <n v="236825.4004999999"/>
    <x v="5"/>
    <n v="187.5"/>
    <n v="1951127.95"/>
  </r>
  <r>
    <d v="2022-10-13T00:00:00"/>
    <n v="10"/>
    <x v="3"/>
    <s v="INV00000345"/>
    <s v="C00000020"/>
    <x v="20"/>
    <x v="163"/>
    <n v="26"/>
    <n v="25"/>
    <m/>
    <n v="650"/>
    <n v="40"/>
    <n v="0.53846153846153844"/>
    <n v="14"/>
    <n v="350"/>
    <m/>
    <m/>
    <m/>
    <m/>
    <m/>
    <m/>
    <m/>
    <n v="650"/>
    <n v="1714952.5495"/>
    <n v="1"/>
    <n v="350"/>
    <n v="237175.4004999999"/>
    <x v="5"/>
    <n v="1000"/>
    <n v="1952127.95"/>
  </r>
  <r>
    <d v="2022-10-13T00:00:00"/>
    <n v="10"/>
    <x v="3"/>
    <s v="INV00000345"/>
    <s v="C00000020"/>
    <x v="20"/>
    <x v="164"/>
    <n v="13.5"/>
    <n v="5"/>
    <m/>
    <n v="67.5"/>
    <n v="20"/>
    <n v="0.48148148148148145"/>
    <n v="6.5"/>
    <n v="32.5"/>
    <m/>
    <m/>
    <m/>
    <m/>
    <m/>
    <m/>
    <m/>
    <n v="135"/>
    <n v="1715087.5495"/>
    <n v="2"/>
    <n v="65"/>
    <n v="237240.4004999999"/>
    <x v="5"/>
    <n v="200"/>
    <n v="1952327.95"/>
  </r>
  <r>
    <d v="2022-10-13T00:00:00"/>
    <n v="10"/>
    <x v="3"/>
    <s v="INV00000346"/>
    <s v="C00000021"/>
    <x v="23"/>
    <x v="15"/>
    <n v="7.3"/>
    <n v="220"/>
    <m/>
    <n v="1606"/>
    <n v="8.8000000000000007"/>
    <n v="0.20547945205479465"/>
    <n v="1.5000000000000009"/>
    <n v="330.00000000000017"/>
    <m/>
    <m/>
    <m/>
    <m/>
    <m/>
    <m/>
    <m/>
    <n v="1606"/>
    <n v="1716693.5495"/>
    <n v="1"/>
    <n v="330.00000000000017"/>
    <n v="237570.4004999999"/>
    <x v="5"/>
    <n v="1936.0000000000002"/>
    <n v="1954263.95"/>
  </r>
  <r>
    <d v="2022-10-13T00:00:00"/>
    <n v="10"/>
    <x v="3"/>
    <s v="INV00000346"/>
    <s v="C00000021"/>
    <x v="23"/>
    <x v="161"/>
    <n v="7.2"/>
    <n v="30"/>
    <m/>
    <n v="216"/>
    <n v="8.9"/>
    <n v="0.23611111111111113"/>
    <n v="1.7000000000000002"/>
    <n v="51.000000000000007"/>
    <m/>
    <m/>
    <m/>
    <m/>
    <m/>
    <m/>
    <m/>
    <n v="432"/>
    <n v="1717125.5495"/>
    <n v="2"/>
    <n v="102.00000000000001"/>
    <n v="237672.4004999999"/>
    <x v="5"/>
    <n v="534"/>
    <n v="1954797.95"/>
  </r>
  <r>
    <d v="2022-10-13T00:00:00"/>
    <n v="10"/>
    <x v="3"/>
    <s v="INV00000346"/>
    <s v="C00000021"/>
    <x v="23"/>
    <x v="156"/>
    <n v="13.5"/>
    <n v="5"/>
    <m/>
    <n v="67.5"/>
    <n v="20"/>
    <n v="0.48148148148148145"/>
    <n v="6.5"/>
    <n v="32.5"/>
    <m/>
    <m/>
    <m/>
    <m/>
    <m/>
    <m/>
    <m/>
    <n v="67.5"/>
    <n v="1717193.0495"/>
    <n v="1"/>
    <n v="32.5"/>
    <n v="237704.9004999999"/>
    <x v="5"/>
    <n v="100"/>
    <n v="1954897.95"/>
  </r>
  <r>
    <d v="2022-10-15T00:00:00"/>
    <n v="10"/>
    <x v="3"/>
    <s v="INV00000347"/>
    <s v="C00000010"/>
    <x v="9"/>
    <x v="51"/>
    <n v="7.3"/>
    <n v="220"/>
    <m/>
    <n v="1606"/>
    <n v="8.1999999999999993"/>
    <n v="0.12328767123287664"/>
    <n v="0.89999999999999947"/>
    <n v="197.99999999999989"/>
    <m/>
    <m/>
    <m/>
    <m/>
    <m/>
    <m/>
    <m/>
    <n v="8030"/>
    <n v="1725223.0495"/>
    <n v="5"/>
    <n v="989.99999999999943"/>
    <n v="238694.9004999999"/>
    <x v="5"/>
    <n v="9020"/>
    <n v="1963917.95"/>
  </r>
  <r>
    <d v="2022-10-15T00:00:00"/>
    <n v="10"/>
    <x v="3"/>
    <s v="INV00000347"/>
    <s v="C00000010"/>
    <x v="9"/>
    <x v="152"/>
    <n v="7.2"/>
    <n v="30"/>
    <m/>
    <n v="216"/>
    <n v="8.3000000000000007"/>
    <n v="0.15277777777777785"/>
    <n v="1.1000000000000005"/>
    <n v="33.000000000000014"/>
    <m/>
    <m/>
    <m/>
    <m/>
    <m/>
    <m/>
    <m/>
    <n v="1080"/>
    <n v="1726303.0495"/>
    <n v="5"/>
    <n v="165.00000000000006"/>
    <n v="238859.9004999999"/>
    <x v="5"/>
    <n v="1245"/>
    <n v="1965162.95"/>
  </r>
  <r>
    <d v="2022-10-15T00:00:00"/>
    <n v="10"/>
    <x v="3"/>
    <s v="INV00000347"/>
    <s v="C00000010"/>
    <x v="9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1726628.0495"/>
    <n v="10"/>
    <n v="249.99999999999994"/>
    <n v="239109.9004999999"/>
    <x v="5"/>
    <n v="575"/>
    <n v="1965737.95"/>
  </r>
  <r>
    <d v="2022-10-15T00:00:00"/>
    <n v="10"/>
    <x v="3"/>
    <s v="INV00000347"/>
    <s v="C00000010"/>
    <x v="9"/>
    <x v="154"/>
    <n v="13.5"/>
    <n v="5"/>
    <m/>
    <n v="67.5"/>
    <n v="21"/>
    <n v="0.55555555555555558"/>
    <n v="7.5"/>
    <n v="37.5"/>
    <m/>
    <m/>
    <m/>
    <m/>
    <m/>
    <m/>
    <m/>
    <n v="270"/>
    <n v="1726898.0495"/>
    <n v="4"/>
    <n v="150"/>
    <n v="239259.9004999999"/>
    <x v="5"/>
    <n v="420"/>
    <n v="1966157.95"/>
  </r>
  <r>
    <d v="2022-10-15T00:00:00"/>
    <n v="10"/>
    <x v="3"/>
    <s v="INV00000347"/>
    <s v="C00000010"/>
    <x v="9"/>
    <x v="155"/>
    <n v="42"/>
    <n v="1"/>
    <m/>
    <n v="42"/>
    <n v="55"/>
    <n v="0.30952380952380953"/>
    <n v="13"/>
    <n v="13"/>
    <m/>
    <m/>
    <m/>
    <m/>
    <m/>
    <m/>
    <m/>
    <n v="126"/>
    <n v="1727024.0495"/>
    <n v="3"/>
    <n v="39"/>
    <n v="239298.9004999999"/>
    <x v="5"/>
    <n v="165"/>
    <n v="1966322.95"/>
  </r>
  <r>
    <d v="2022-10-15T00:00:00"/>
    <n v="10"/>
    <x v="3"/>
    <s v="INV00000347"/>
    <s v="C00000010"/>
    <x v="9"/>
    <x v="155"/>
    <n v="30"/>
    <n v="1"/>
    <m/>
    <n v="30"/>
    <n v="55"/>
    <n v="0.83333333333333337"/>
    <n v="25"/>
    <n v="25"/>
    <m/>
    <m/>
    <m/>
    <m/>
    <m/>
    <m/>
    <m/>
    <n v="30"/>
    <n v="1727054.0495"/>
    <n v="1"/>
    <n v="25"/>
    <n v="239323.9004999999"/>
    <x v="5"/>
    <n v="55"/>
    <n v="1966377.95"/>
  </r>
  <r>
    <d v="2022-10-17T00:00:00"/>
    <n v="10"/>
    <x v="3"/>
    <s v="INV00000348"/>
    <s v="C00000026"/>
    <x v="29"/>
    <x v="122"/>
    <n v="7.3"/>
    <n v="220"/>
    <m/>
    <n v="1606"/>
    <n v="8.9"/>
    <n v="0.21917808219178089"/>
    <n v="1.6000000000000005"/>
    <n v="352.00000000000011"/>
    <m/>
    <m/>
    <m/>
    <m/>
    <m/>
    <m/>
    <m/>
    <n v="1606"/>
    <n v="1728660.0495"/>
    <n v="1"/>
    <n v="352.00000000000011"/>
    <n v="239675.9004999999"/>
    <x v="5"/>
    <n v="1958"/>
    <n v="1968335.95"/>
  </r>
  <r>
    <d v="2022-10-17T00:00:00"/>
    <n v="10"/>
    <x v="3"/>
    <s v="INV00000348"/>
    <s v="C00000026"/>
    <x v="29"/>
    <x v="143"/>
    <n v="8.3000000000000007"/>
    <n v="67"/>
    <m/>
    <n v="556.1"/>
    <n v="9"/>
    <n v="8.4337349397590272E-2"/>
    <n v="0.69999999999999929"/>
    <n v="46.899999999999949"/>
    <m/>
    <m/>
    <m/>
    <m/>
    <m/>
    <m/>
    <m/>
    <n v="556.1"/>
    <n v="1729216.1495000001"/>
    <n v="1"/>
    <n v="46.899999999999949"/>
    <n v="239722.8004999999"/>
    <x v="5"/>
    <n v="603"/>
    <n v="1968938.95"/>
  </r>
  <r>
    <d v="2022-10-17T00:00:00"/>
    <n v="10"/>
    <x v="3"/>
    <s v="INV00000348"/>
    <s v="C00000026"/>
    <x v="29"/>
    <x v="129"/>
    <n v="11.25"/>
    <n v="20"/>
    <m/>
    <n v="225"/>
    <n v="12.7"/>
    <n v="0.12888888888888883"/>
    <n v="1.4499999999999993"/>
    <n v="28.999999999999986"/>
    <m/>
    <m/>
    <m/>
    <m/>
    <m/>
    <m/>
    <m/>
    <n v="225"/>
    <n v="1729441.1495000001"/>
    <n v="1"/>
    <n v="28.999999999999986"/>
    <n v="239751.8004999999"/>
    <x v="5"/>
    <n v="254"/>
    <n v="1969192.95"/>
  </r>
  <r>
    <d v="2022-10-17T00:00:00"/>
    <n v="10"/>
    <x v="3"/>
    <s v="INV00000348"/>
    <s v="C00000026"/>
    <x v="29"/>
    <x v="165"/>
    <n v="50"/>
    <n v="1"/>
    <m/>
    <n v="50"/>
    <n v="55"/>
    <n v="0.1"/>
    <n v="5"/>
    <n v="5"/>
    <m/>
    <m/>
    <m/>
    <m/>
    <m/>
    <m/>
    <m/>
    <n v="50"/>
    <n v="1729491.1495000001"/>
    <n v="1"/>
    <n v="5"/>
    <n v="239756.8004999999"/>
    <x v="5"/>
    <n v="55"/>
    <n v="1969247.95"/>
  </r>
  <r>
    <d v="2022-10-17T00:00:00"/>
    <n v="10"/>
    <x v="3"/>
    <s v="INV00000348"/>
    <s v="C00000026"/>
    <x v="29"/>
    <x v="145"/>
    <n v="23"/>
    <n v="5"/>
    <m/>
    <n v="115"/>
    <n v="32"/>
    <n v="0.39130434782608697"/>
    <n v="9"/>
    <n v="45"/>
    <m/>
    <m/>
    <m/>
    <m/>
    <m/>
    <m/>
    <m/>
    <n v="115"/>
    <n v="1729606.1495000001"/>
    <n v="1"/>
    <n v="45"/>
    <n v="239801.8004999999"/>
    <x v="5"/>
    <n v="160"/>
    <n v="1969407.95"/>
  </r>
  <r>
    <d v="2022-10-17T00:00:00"/>
    <n v="10"/>
    <x v="3"/>
    <s v="INV00000348"/>
    <s v="C00000026"/>
    <x v="29"/>
    <x v="166"/>
    <n v="39"/>
    <n v="5"/>
    <m/>
    <n v="195"/>
    <n v="48"/>
    <n v="0.23076923076923078"/>
    <n v="9"/>
    <n v="45"/>
    <m/>
    <m/>
    <m/>
    <m/>
    <m/>
    <m/>
    <m/>
    <n v="195"/>
    <n v="1729801.1495000001"/>
    <n v="1"/>
    <n v="45"/>
    <n v="239846.8004999999"/>
    <x v="5"/>
    <n v="240"/>
    <n v="1969647.95"/>
  </r>
  <r>
    <d v="2022-10-17T00:00:00"/>
    <n v="10"/>
    <x v="3"/>
    <s v="INV00000348"/>
    <s v="C00000026"/>
    <x v="29"/>
    <x v="154"/>
    <n v="13.5"/>
    <n v="5"/>
    <m/>
    <n v="67.5"/>
    <n v="21"/>
    <n v="0.55555555555555558"/>
    <n v="7.5"/>
    <n v="37.5"/>
    <m/>
    <m/>
    <m/>
    <m/>
    <m/>
    <m/>
    <m/>
    <n v="67.5"/>
    <n v="1729868.6495000001"/>
    <n v="1"/>
    <n v="37.5"/>
    <n v="239884.3004999999"/>
    <x v="5"/>
    <n v="105"/>
    <n v="1969752.95"/>
  </r>
  <r>
    <d v="2022-10-17T00:00:00"/>
    <n v="10"/>
    <x v="3"/>
    <s v="INV00000348"/>
    <s v="C00000026"/>
    <x v="29"/>
    <x v="12"/>
    <n v="1.3"/>
    <n v="25"/>
    <m/>
    <n v="32.5"/>
    <n v="2.5"/>
    <n v="0.92307692307692302"/>
    <n v="1.2"/>
    <n v="30"/>
    <m/>
    <m/>
    <m/>
    <m/>
    <m/>
    <m/>
    <m/>
    <n v="65"/>
    <n v="1729933.6495000001"/>
    <n v="2"/>
    <n v="60"/>
    <n v="239944.3004999999"/>
    <x v="5"/>
    <n v="125"/>
    <n v="1969877.95"/>
  </r>
  <r>
    <d v="2022-10-17T00:00:00"/>
    <n v="10"/>
    <x v="3"/>
    <s v="INV00000348"/>
    <s v="C00000026"/>
    <x v="29"/>
    <x v="157"/>
    <n v="46"/>
    <n v="1"/>
    <m/>
    <n v="46"/>
    <n v="50"/>
    <n v="8.6956521739130432E-2"/>
    <n v="4"/>
    <n v="4"/>
    <m/>
    <m/>
    <m/>
    <m/>
    <m/>
    <m/>
    <m/>
    <n v="92"/>
    <n v="1730025.6495000001"/>
    <n v="2"/>
    <n v="8"/>
    <n v="239952.3004999999"/>
    <x v="5"/>
    <n v="100"/>
    <n v="1969977.95"/>
  </r>
  <r>
    <d v="2022-10-17T00:00:00"/>
    <n v="10"/>
    <x v="3"/>
    <s v="INV00000349"/>
    <s v="C00000010"/>
    <x v="9"/>
    <x v="58"/>
    <n v="370"/>
    <n v="1"/>
    <m/>
    <n v="370"/>
    <n v="395"/>
    <n v="6.7567567567567571E-2"/>
    <n v="25"/>
    <n v="25"/>
    <m/>
    <m/>
    <m/>
    <m/>
    <m/>
    <m/>
    <m/>
    <n v="370"/>
    <n v="1730395.6495000001"/>
    <n v="1"/>
    <n v="25"/>
    <n v="239977.3004999999"/>
    <x v="5"/>
    <n v="395"/>
    <n v="1970372.95"/>
  </r>
  <r>
    <d v="2022-10-18T00:00:00"/>
    <n v="10"/>
    <x v="3"/>
    <s v="INV00000350"/>
    <s v="C00000009"/>
    <x v="8"/>
    <x v="143"/>
    <n v="8.3000000000000007"/>
    <n v="67"/>
    <m/>
    <n v="556.1"/>
    <n v="8.1"/>
    <n v="-2.4096385542168801E-2"/>
    <n v="-0.20000000000000107"/>
    <n v="-13.400000000000071"/>
    <m/>
    <m/>
    <m/>
    <m/>
    <m/>
    <m/>
    <m/>
    <n v="1112.2"/>
    <n v="1731507.8495"/>
    <n v="2"/>
    <n v="-26.800000000000143"/>
    <n v="239950.50049999991"/>
    <x v="5"/>
    <n v="1085.3999999999999"/>
    <n v="1971458.3499999999"/>
  </r>
  <r>
    <d v="2022-10-18T00:00:00"/>
    <n v="10"/>
    <x v="3"/>
    <s v="INV00000350"/>
    <s v="C00000009"/>
    <x v="8"/>
    <x v="144"/>
    <n v="8.8000000000000007"/>
    <n v="54"/>
    <m/>
    <n v="475.20000000000005"/>
    <n v="8.1"/>
    <n v="-7.9545454545454655E-2"/>
    <n v="-0.70000000000000107"/>
    <n v="-37.800000000000054"/>
    <m/>
    <m/>
    <m/>
    <m/>
    <m/>
    <m/>
    <m/>
    <n v="950.40000000000009"/>
    <n v="1732458.2494999999"/>
    <n v="2"/>
    <n v="-75.600000000000108"/>
    <n v="239874.9004999999"/>
    <x v="5"/>
    <n v="874.8"/>
    <n v="1972333.15"/>
  </r>
  <r>
    <d v="2022-10-20T00:00:00"/>
    <n v="10"/>
    <x v="3"/>
    <s v="INV00000351"/>
    <s v="C00000004"/>
    <x v="3"/>
    <x v="124"/>
    <n v="7.3"/>
    <n v="220"/>
    <m/>
    <n v="1606"/>
    <n v="8.1999999999999993"/>
    <n v="0.12328767123287664"/>
    <n v="0.89999999999999947"/>
    <n v="197.99999999999989"/>
    <m/>
    <m/>
    <m/>
    <m/>
    <m/>
    <m/>
    <m/>
    <n v="9636"/>
    <n v="1742094.2494999999"/>
    <n v="6"/>
    <n v="1187.9999999999993"/>
    <n v="241062.9004999999"/>
    <x v="5"/>
    <n v="10824"/>
    <n v="1983157.15"/>
  </r>
  <r>
    <d v="2022-10-20T00:00:00"/>
    <n v="10"/>
    <x v="3"/>
    <s v="INV00000351"/>
    <s v="C00000004"/>
    <x v="3"/>
    <x v="99"/>
    <n v="7.3"/>
    <n v="220"/>
    <m/>
    <n v="1606"/>
    <n v="8.1999999999999993"/>
    <n v="0.12328767123287664"/>
    <n v="0.89999999999999947"/>
    <n v="197.99999999999989"/>
    <m/>
    <m/>
    <m/>
    <m/>
    <m/>
    <m/>
    <m/>
    <n v="1606"/>
    <n v="1743700.2494999999"/>
    <n v="1"/>
    <n v="197.99999999999989"/>
    <n v="241260.9004999999"/>
    <x v="5"/>
    <n v="1804"/>
    <n v="1984961.15"/>
  </r>
  <r>
    <d v="2022-10-20T00:00:00"/>
    <n v="10"/>
    <x v="3"/>
    <s v="INV00000351"/>
    <s v="C00000004"/>
    <x v="3"/>
    <x v="116"/>
    <n v="7.2"/>
    <n v="54"/>
    <m/>
    <n v="388.8"/>
    <n v="8.3000000000000007"/>
    <n v="0.15277777777777785"/>
    <n v="1.1000000000000005"/>
    <n v="59.400000000000027"/>
    <m/>
    <m/>
    <m/>
    <m/>
    <m/>
    <m/>
    <m/>
    <n v="1166.4000000000001"/>
    <n v="1744866.6494999998"/>
    <n v="3"/>
    <n v="178.20000000000007"/>
    <n v="241439.10049999991"/>
    <x v="5"/>
    <n v="1344.6000000000001"/>
    <n v="1986305.7499999998"/>
  </r>
  <r>
    <d v="2022-10-20T00:00:00"/>
    <n v="10"/>
    <x v="3"/>
    <s v="INV00000351"/>
    <s v="C00000004"/>
    <x v="3"/>
    <x v="167"/>
    <n v="8.8000000000000007"/>
    <n v="54"/>
    <m/>
    <n v="475.20000000000005"/>
    <n v="8.3000000000000007"/>
    <n v="-5.6818181818181816E-2"/>
    <n v="-0.5"/>
    <n v="-27"/>
    <m/>
    <m/>
    <m/>
    <m/>
    <m/>
    <m/>
    <m/>
    <n v="1425.6000000000001"/>
    <n v="1746292.2494999999"/>
    <n v="3"/>
    <n v="-81"/>
    <n v="241358.10049999991"/>
    <x v="5"/>
    <n v="1344.6000000000001"/>
    <n v="1987650.3499999999"/>
  </r>
  <r>
    <d v="2022-10-20T00:00:00"/>
    <n v="10"/>
    <x v="3"/>
    <s v="INV00000351"/>
    <s v="C00000004"/>
    <x v="3"/>
    <x v="110"/>
    <n v="10.5"/>
    <n v="5"/>
    <m/>
    <n v="52.5"/>
    <n v="18"/>
    <n v="0.7142857142857143"/>
    <n v="7.5"/>
    <n v="37.5"/>
    <m/>
    <m/>
    <m/>
    <m/>
    <m/>
    <m/>
    <m/>
    <n v="210"/>
    <n v="1746502.2494999999"/>
    <n v="4"/>
    <n v="150"/>
    <n v="241508.10049999991"/>
    <x v="5"/>
    <n v="360"/>
    <n v="1988010.3499999999"/>
  </r>
  <r>
    <d v="2022-10-21T00:00:00"/>
    <n v="10"/>
    <x v="3"/>
    <s v="INV00000352"/>
    <s v="C00000001"/>
    <x v="0"/>
    <x v="122"/>
    <n v="7.2"/>
    <n v="220"/>
    <m/>
    <n v="1584"/>
    <n v="8.8000000000000007"/>
    <n v="0.22222222222222229"/>
    <n v="1.6000000000000005"/>
    <n v="352.00000000000011"/>
    <m/>
    <m/>
    <m/>
    <m/>
    <m/>
    <m/>
    <m/>
    <n v="1584"/>
    <n v="1748086.2494999999"/>
    <n v="1"/>
    <n v="352.00000000000011"/>
    <n v="241860.10049999991"/>
    <x v="5"/>
    <n v="1936"/>
    <n v="1989946.3499999999"/>
  </r>
  <r>
    <d v="2022-10-21T00:00:00"/>
    <n v="10"/>
    <x v="3"/>
    <s v="INV00000352"/>
    <s v="C00000001"/>
    <x v="0"/>
    <x v="104"/>
    <n v="7.2"/>
    <n v="30"/>
    <m/>
    <n v="216"/>
    <n v="8.9"/>
    <n v="0.23611111111111113"/>
    <n v="1.7000000000000002"/>
    <n v="51.000000000000007"/>
    <m/>
    <m/>
    <m/>
    <m/>
    <m/>
    <m/>
    <m/>
    <n v="864"/>
    <n v="1748950.2494999999"/>
    <n v="4"/>
    <n v="204.00000000000003"/>
    <n v="242064.10049999991"/>
    <x v="5"/>
    <n v="1068"/>
    <n v="1991014.3499999999"/>
  </r>
  <r>
    <d v="2022-10-22T00:00:00"/>
    <n v="10"/>
    <x v="3"/>
    <s v="INV00000353"/>
    <s v="C00000020"/>
    <x v="20"/>
    <x v="122"/>
    <n v="7.3"/>
    <n v="220"/>
    <m/>
    <n v="1606"/>
    <n v="8.1999999999999993"/>
    <n v="0.12328767123287664"/>
    <n v="0.89999999999999947"/>
    <n v="197.99999999999989"/>
    <m/>
    <m/>
    <m/>
    <m/>
    <m/>
    <m/>
    <m/>
    <n v="3212"/>
    <n v="1752162.2494999999"/>
    <n v="2"/>
    <n v="395.99999999999977"/>
    <n v="242460.10049999991"/>
    <x v="5"/>
    <n v="3608"/>
    <n v="1994622.3499999999"/>
  </r>
  <r>
    <d v="2022-10-22T00:00:00"/>
    <n v="10"/>
    <x v="3"/>
    <s v="INV00000353"/>
    <s v="C00000020"/>
    <x v="20"/>
    <x v="161"/>
    <n v="7.2"/>
    <n v="30"/>
    <m/>
    <n v="216"/>
    <n v="8.4"/>
    <n v="0.16666666666666669"/>
    <n v="1.2000000000000002"/>
    <n v="36.000000000000007"/>
    <m/>
    <m/>
    <m/>
    <m/>
    <m/>
    <m/>
    <m/>
    <n v="2160"/>
    <n v="1754322.2494999999"/>
    <n v="10"/>
    <n v="360.00000000000006"/>
    <n v="242820.10049999991"/>
    <x v="5"/>
    <n v="2520"/>
    <n v="1997142.3499999999"/>
  </r>
  <r>
    <d v="2022-10-22T00:00:00"/>
    <n v="10"/>
    <x v="3"/>
    <s v="INV00000353"/>
    <s v="C00000020"/>
    <x v="20"/>
    <x v="137"/>
    <n v="5.8"/>
    <n v="45"/>
    <m/>
    <n v="261"/>
    <n v="6.5"/>
    <n v="0.12068965517241383"/>
    <n v="0.70000000000000018"/>
    <n v="31.500000000000007"/>
    <m/>
    <m/>
    <m/>
    <m/>
    <m/>
    <m/>
    <m/>
    <n v="1305"/>
    <n v="1755627.2494999999"/>
    <n v="5"/>
    <n v="157.50000000000003"/>
    <n v="242977.60049999991"/>
    <x v="5"/>
    <n v="1462.5"/>
    <n v="1998604.8499999999"/>
  </r>
  <r>
    <d v="2022-10-22T00:00:00"/>
    <n v="10"/>
    <x v="3"/>
    <s v="INV00000354"/>
    <s v="C00000021"/>
    <x v="23"/>
    <x v="15"/>
    <n v="7.3"/>
    <n v="220"/>
    <m/>
    <n v="1606"/>
    <n v="8.8000000000000007"/>
    <n v="0.20547945205479465"/>
    <n v="1.5000000000000009"/>
    <n v="330.00000000000017"/>
    <m/>
    <m/>
    <m/>
    <m/>
    <m/>
    <m/>
    <m/>
    <n v="1606"/>
    <n v="1757233.2494999999"/>
    <n v="1"/>
    <n v="330.00000000000017"/>
    <n v="243307.60049999991"/>
    <x v="5"/>
    <n v="1936.0000000000002"/>
    <n v="2000540.8499999999"/>
  </r>
  <r>
    <d v="2022-10-22T00:00:00"/>
    <n v="10"/>
    <x v="3"/>
    <s v="INV00000354"/>
    <s v="C00000021"/>
    <x v="23"/>
    <x v="161"/>
    <n v="7.2"/>
    <n v="30"/>
    <m/>
    <n v="216"/>
    <n v="8.9"/>
    <n v="0.23611111111111113"/>
    <n v="1.7000000000000002"/>
    <n v="51.000000000000007"/>
    <m/>
    <m/>
    <m/>
    <m/>
    <m/>
    <m/>
    <m/>
    <n v="648"/>
    <n v="1757881.2494999999"/>
    <n v="3"/>
    <n v="153.00000000000003"/>
    <n v="243460.60049999991"/>
    <x v="5"/>
    <n v="801"/>
    <n v="2001341.8499999999"/>
  </r>
  <r>
    <d v="2022-10-22T00:00:00"/>
    <n v="10"/>
    <x v="3"/>
    <s v="INV00000354"/>
    <s v="C00000021"/>
    <x v="23"/>
    <x v="156"/>
    <n v="13.5"/>
    <n v="5"/>
    <m/>
    <n v="67.5"/>
    <n v="20"/>
    <n v="0.48148148148148145"/>
    <n v="6.5"/>
    <n v="32.5"/>
    <m/>
    <m/>
    <m/>
    <m/>
    <m/>
    <m/>
    <m/>
    <n v="67.5"/>
    <n v="1757948.7494999999"/>
    <n v="1"/>
    <n v="32.5"/>
    <n v="243493.10049999991"/>
    <x v="5"/>
    <n v="100"/>
    <n v="2001441.8499999999"/>
  </r>
  <r>
    <d v="2022-10-27T00:00:00"/>
    <n v="10"/>
    <x v="3"/>
    <s v="INV00000355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758078.7494999999"/>
    <n v="4"/>
    <n v="120"/>
    <n v="243613.10049999991"/>
    <x v="5"/>
    <n v="250"/>
    <n v="2001691.8499999999"/>
  </r>
  <r>
    <d v="2022-10-31T00:00:00"/>
    <n v="10"/>
    <x v="3"/>
    <s v="INV00000356"/>
    <s v="C00000020"/>
    <x v="20"/>
    <x v="124"/>
    <n v="7.3"/>
    <n v="220"/>
    <m/>
    <n v="1606"/>
    <n v="8.1999999999999993"/>
    <n v="0.12328767123287664"/>
    <n v="0.89999999999999947"/>
    <n v="197.99999999999989"/>
    <m/>
    <m/>
    <m/>
    <m/>
    <m/>
    <m/>
    <m/>
    <n v="24090"/>
    <n v="1782168.7494999999"/>
    <n v="15"/>
    <n v="2969.9999999999982"/>
    <n v="246583.10049999991"/>
    <x v="5"/>
    <n v="27060"/>
    <n v="2028751.8499999999"/>
  </r>
  <r>
    <d v="2022-10-31T00:00:00"/>
    <n v="10"/>
    <x v="3"/>
    <s v="INV00000356"/>
    <s v="C00000020"/>
    <x v="20"/>
    <x v="161"/>
    <n v="7.2"/>
    <n v="30"/>
    <m/>
    <n v="216"/>
    <n v="8.4"/>
    <n v="0.16666666666666669"/>
    <n v="1.2000000000000002"/>
    <n v="36.000000000000007"/>
    <m/>
    <m/>
    <m/>
    <m/>
    <m/>
    <m/>
    <m/>
    <n v="3240"/>
    <n v="1785408.7494999999"/>
    <n v="15"/>
    <n v="540.00000000000011"/>
    <n v="247123.10049999991"/>
    <x v="5"/>
    <n v="3780"/>
    <n v="2032531.8499999999"/>
  </r>
  <r>
    <d v="2022-10-31T00:00:00"/>
    <n v="10"/>
    <x v="3"/>
    <s v="INV00000356"/>
    <s v="C00000020"/>
    <x v="20"/>
    <x v="161"/>
    <n v="7.1"/>
    <n v="30"/>
    <m/>
    <n v="213"/>
    <n v="8.4"/>
    <n v="0.18309859154929589"/>
    <n v="1.3000000000000007"/>
    <n v="39.000000000000021"/>
    <m/>
    <m/>
    <m/>
    <m/>
    <m/>
    <m/>
    <m/>
    <n v="6390"/>
    <n v="1791798.7494999999"/>
    <n v="30"/>
    <n v="1170.0000000000007"/>
    <n v="248293.10049999991"/>
    <x v="5"/>
    <n v="7560.0000000000009"/>
    <n v="2040091.8499999999"/>
  </r>
  <r>
    <d v="2022-10-31T00:00:00"/>
    <n v="10"/>
    <x v="3"/>
    <s v="INV00000356"/>
    <s v="C00000020"/>
    <x v="20"/>
    <x v="162"/>
    <n v="5.8"/>
    <n v="45"/>
    <m/>
    <n v="261"/>
    <n v="6.5"/>
    <n v="0.12068965517241383"/>
    <n v="0.70000000000000018"/>
    <n v="31.500000000000007"/>
    <m/>
    <m/>
    <m/>
    <m/>
    <m/>
    <m/>
    <m/>
    <n v="1827"/>
    <n v="1793625.7494999999"/>
    <n v="7"/>
    <n v="220.50000000000006"/>
    <n v="248513.60049999991"/>
    <x v="5"/>
    <n v="2047.5"/>
    <n v="2042139.3499999999"/>
  </r>
  <r>
    <d v="2022-10-31T00:00:00"/>
    <n v="10"/>
    <x v="3"/>
    <s v="INV00000356"/>
    <s v="C00000020"/>
    <x v="20"/>
    <x v="168"/>
    <n v="5.15"/>
    <n v="40"/>
    <m/>
    <n v="206"/>
    <n v="6.5"/>
    <n v="0.26213592233009703"/>
    <n v="1.3499999999999996"/>
    <n v="53.999999999999986"/>
    <m/>
    <m/>
    <m/>
    <m/>
    <m/>
    <m/>
    <m/>
    <n v="3090"/>
    <n v="1796715.7494999999"/>
    <n v="15"/>
    <n v="809.99999999999977"/>
    <n v="249323.60049999991"/>
    <x v="5"/>
    <n v="3900"/>
    <n v="2046039.3499999999"/>
  </r>
  <r>
    <d v="2022-10-31T00:00:00"/>
    <n v="10"/>
    <x v="3"/>
    <s v="INV00000356"/>
    <s v="C00000020"/>
    <x v="20"/>
    <x v="12"/>
    <n v="1.3"/>
    <n v="25"/>
    <m/>
    <n v="32.5"/>
    <n v="2.5"/>
    <n v="0.92307692307692302"/>
    <n v="1.2"/>
    <n v="30"/>
    <m/>
    <m/>
    <m/>
    <m/>
    <m/>
    <m/>
    <m/>
    <n v="487.5"/>
    <n v="1797203.2494999999"/>
    <n v="15"/>
    <n v="450"/>
    <n v="249773.60049999991"/>
    <x v="5"/>
    <n v="937.5"/>
    <n v="2046976.8499999999"/>
  </r>
  <r>
    <d v="2022-10-31T00:00:00"/>
    <n v="10"/>
    <x v="3"/>
    <s v="INV00000356"/>
    <s v="C00000020"/>
    <x v="20"/>
    <x v="163"/>
    <n v="26"/>
    <n v="25"/>
    <m/>
    <n v="650"/>
    <n v="40"/>
    <n v="0.53846153846153844"/>
    <n v="14"/>
    <n v="350"/>
    <m/>
    <m/>
    <m/>
    <m/>
    <m/>
    <m/>
    <m/>
    <n v="1300"/>
    <n v="1798503.2494999999"/>
    <n v="2"/>
    <n v="700"/>
    <n v="250473.60049999991"/>
    <x v="5"/>
    <n v="2000"/>
    <n v="2048976.8499999999"/>
  </r>
  <r>
    <d v="2022-10-31T00:00:00"/>
    <n v="10"/>
    <x v="3"/>
    <s v="INV00000356"/>
    <s v="C00000020"/>
    <x v="20"/>
    <x v="164"/>
    <n v="13.5"/>
    <n v="5"/>
    <m/>
    <n v="67.5"/>
    <n v="20"/>
    <n v="0.48148148148148145"/>
    <n v="6.5"/>
    <n v="32.5"/>
    <m/>
    <m/>
    <m/>
    <m/>
    <m/>
    <m/>
    <m/>
    <n v="270"/>
    <n v="1798773.2494999999"/>
    <n v="4"/>
    <n v="130"/>
    <n v="250603.60049999991"/>
    <x v="5"/>
    <n v="400"/>
    <n v="2049376.8499999999"/>
  </r>
  <r>
    <d v="2022-10-31T00:00:00"/>
    <n v="10"/>
    <x v="3"/>
    <s v="INV00000357"/>
    <s v="C00000021"/>
    <x v="23"/>
    <x v="15"/>
    <n v="7.3"/>
    <n v="220"/>
    <m/>
    <n v="1606"/>
    <n v="8.8000000000000007"/>
    <n v="0.20547945205479465"/>
    <n v="1.5000000000000009"/>
    <n v="330.00000000000017"/>
    <m/>
    <m/>
    <m/>
    <m/>
    <m/>
    <m/>
    <m/>
    <n v="1606"/>
    <n v="1800379.2494999999"/>
    <n v="1"/>
    <n v="330.00000000000017"/>
    <n v="250933.60049999991"/>
    <x v="5"/>
    <n v="1936.0000000000002"/>
    <n v="2051312.8499999999"/>
  </r>
  <r>
    <d v="2022-10-31T00:00:00"/>
    <n v="10"/>
    <x v="3"/>
    <s v="INV00000357"/>
    <s v="C00000021"/>
    <x v="23"/>
    <x v="104"/>
    <n v="7.2"/>
    <n v="30"/>
    <m/>
    <n v="216"/>
    <n v="8.9"/>
    <n v="0.23611111111111113"/>
    <n v="1.7000000000000002"/>
    <n v="51.000000000000007"/>
    <m/>
    <m/>
    <m/>
    <m/>
    <m/>
    <m/>
    <m/>
    <n v="216"/>
    <n v="1800595.2494999999"/>
    <n v="1"/>
    <n v="51.000000000000007"/>
    <n v="250984.60049999991"/>
    <x v="5"/>
    <n v="267"/>
    <n v="2051579.8499999999"/>
  </r>
  <r>
    <d v="2022-10-31T00:00:00"/>
    <n v="10"/>
    <x v="3"/>
    <s v="INV00000357"/>
    <s v="C00000021"/>
    <x v="23"/>
    <x v="104"/>
    <n v="7.1"/>
    <n v="30"/>
    <m/>
    <n v="213"/>
    <n v="8.9"/>
    <n v="0.25352112676056349"/>
    <n v="1.8000000000000007"/>
    <n v="54.000000000000021"/>
    <m/>
    <m/>
    <m/>
    <m/>
    <m/>
    <m/>
    <m/>
    <n v="426"/>
    <n v="1801021.2494999999"/>
    <n v="2"/>
    <n v="108.00000000000004"/>
    <n v="251092.60049999991"/>
    <x v="5"/>
    <n v="534"/>
    <n v="2052113.8499999999"/>
  </r>
  <r>
    <d v="2022-10-31T00:00:00"/>
    <n v="10"/>
    <x v="3"/>
    <s v="INV00000357"/>
    <s v="C00000021"/>
    <x v="23"/>
    <x v="164"/>
    <n v="13.5"/>
    <n v="5"/>
    <m/>
    <n v="67.5"/>
    <n v="20"/>
    <n v="0.48148148148148145"/>
    <n v="6.5"/>
    <n v="32.5"/>
    <m/>
    <m/>
    <m/>
    <m/>
    <m/>
    <m/>
    <m/>
    <n v="67.5"/>
    <n v="1801088.7494999999"/>
    <n v="1"/>
    <n v="32.5"/>
    <n v="251125.10049999991"/>
    <x v="5"/>
    <n v="100"/>
    <n v="2052213.8499999999"/>
  </r>
  <r>
    <d v="2022-10-31T00:00:00"/>
    <n v="10"/>
    <x v="3"/>
    <s v="INV00000357"/>
    <s v="C00000021"/>
    <x v="23"/>
    <x v="169"/>
    <n v="11.25"/>
    <n v="20"/>
    <m/>
    <n v="225"/>
    <n v="12.9"/>
    <n v="0.1466666666666667"/>
    <n v="1.6500000000000004"/>
    <n v="33.000000000000007"/>
    <m/>
    <m/>
    <m/>
    <m/>
    <m/>
    <m/>
    <m/>
    <n v="225"/>
    <n v="1801313.7494999999"/>
    <n v="1"/>
    <n v="33.000000000000007"/>
    <n v="251158.10049999991"/>
    <x v="5"/>
    <n v="258"/>
    <n v="2052471.84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C4D361-111F-4B70-8485-B7E19C8A3664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A3:I92" firstHeaderRow="1" firstDataRow="2" firstDataCol="6" rowPageCount="1" colPageCount="1"/>
  <pivotFields count="31">
    <pivotField compact="0" numFmtId="14" outline="0" showAll="0" defaultSubtotal="0"/>
    <pivotField axis="axisRow" compact="0" outline="0" showAll="0">
      <items count="13">
        <item h="1" x="7"/>
        <item h="1" x="8"/>
        <item h="1" x="9"/>
        <item h="1" x="10"/>
        <item h="1" x="11"/>
        <item h="1" x="1"/>
        <item h="1" x="2"/>
        <item h="1" x="3"/>
        <item h="1" x="4"/>
        <item x="5"/>
        <item h="1" x="6"/>
        <item h="1" x="0"/>
        <item t="default"/>
      </items>
    </pivotField>
    <pivotField axis="axisPage" compact="0" outline="0" multipleItemSelectionAllowed="1" showAll="0">
      <items count="5">
        <item h="1" x="0"/>
        <item h="1" x="1"/>
        <item h="1" x="2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35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Row" compact="0" outline="0" showAll="0" defaultSubtotal="0">
      <items count="170">
        <item x="20"/>
        <item x="17"/>
        <item x="14"/>
        <item x="4"/>
        <item x="16"/>
        <item x="9"/>
        <item x="10"/>
        <item x="1"/>
        <item x="5"/>
        <item x="11"/>
        <item x="18"/>
        <item x="13"/>
        <item x="7"/>
        <item x="19"/>
        <item x="15"/>
        <item x="0"/>
        <item x="12"/>
        <item x="3"/>
        <item x="6"/>
        <item x="21"/>
        <item x="22"/>
        <item x="2"/>
        <item x="8"/>
        <item x="23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sd="0" x="43"/>
        <item x="44"/>
        <item x="45"/>
        <item x="46"/>
        <item x="47"/>
        <item x="48"/>
        <item x="49"/>
        <item x="50"/>
        <item sd="0" x="51"/>
        <item x="52"/>
        <item x="53"/>
        <item x="54"/>
        <item x="55"/>
        <item x="56"/>
        <item x="57"/>
        <item x="58"/>
        <item x="59"/>
        <item x="60"/>
        <item x="61"/>
        <item x="62"/>
        <item sd="0" x="63"/>
        <item x="64"/>
        <item x="65"/>
        <item x="66"/>
        <item x="67"/>
        <item x="68"/>
        <item x="69"/>
        <item sd="0" x="70"/>
        <item x="71"/>
        <item x="72"/>
        <item x="73"/>
        <item x="74"/>
        <item x="75"/>
        <item sd="0"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</items>
    </pivotField>
    <pivotField axis="axisRow" compact="0" numFmtId="4" outline="0" showAll="0" defaultSubtotal="0">
      <items count="121">
        <item x="10"/>
        <item x="3"/>
        <item x="8"/>
        <item x="1"/>
        <item x="17"/>
        <item x="16"/>
        <item x="13"/>
        <item x="7"/>
        <item x="0"/>
        <item x="14"/>
        <item x="9"/>
        <item x="2"/>
        <item x="5"/>
        <item x="4"/>
        <item x="19"/>
        <item x="11"/>
        <item x="24"/>
        <item x="6"/>
        <item x="12"/>
        <item x="15"/>
        <item x="20"/>
        <item x="21"/>
        <item x="22"/>
        <item x="23"/>
        <item x="25"/>
        <item x="26"/>
        <item x="27"/>
        <item x="28"/>
        <item x="29"/>
        <item x="30"/>
        <item x="18"/>
        <item x="31"/>
        <item x="32"/>
        <item x="33"/>
        <item x="34"/>
        <item x="35"/>
        <item x="36"/>
        <item x="37"/>
        <item x="38"/>
        <item x="39"/>
        <item x="40"/>
        <item sd="0"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85"/>
        <item x="86"/>
        <item x="87"/>
        <item x="80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</pivotField>
    <pivotField compact="0" outline="0" showAll="0"/>
    <pivotField compact="0" outline="0" showAll="0"/>
    <pivotField compact="0" numFmtId="4" outline="0" showAll="0"/>
    <pivotField axis="axisRow" compact="0" numFmtId="4" outline="0" showAll="0">
      <items count="111">
        <item x="18"/>
        <item x="19"/>
        <item x="4"/>
        <item x="25"/>
        <item x="11"/>
        <item x="10"/>
        <item x="9"/>
        <item x="15"/>
        <item x="3"/>
        <item x="1"/>
        <item x="17"/>
        <item x="21"/>
        <item x="0"/>
        <item x="13"/>
        <item x="6"/>
        <item x="7"/>
        <item x="14"/>
        <item x="16"/>
        <item x="2"/>
        <item x="12"/>
        <item x="5"/>
        <item x="20"/>
        <item x="24"/>
        <item x="8"/>
        <item x="22"/>
        <item x="2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compact="0" numFmtId="10" outline="0" showAll="0"/>
    <pivotField compact="0" numFmtId="4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numFmtId="10" outline="0" showAll="0"/>
    <pivotField dataField="1" compact="0" numFmtId="43" outline="0" showAll="0"/>
    <pivotField compact="0" numFmtId="43" outline="0" showAll="0"/>
    <pivotField axis="axisRow" compact="0" outline="0" showAll="0" defaultSubtotal="0">
      <items count="19">
        <item x="0"/>
        <item x="2"/>
        <item x="3"/>
        <item x="5"/>
        <item x="6"/>
        <item x="1"/>
        <item x="9"/>
        <item x="8"/>
        <item x="4"/>
        <item x="7"/>
        <item x="10"/>
        <item x="11"/>
        <item x="12"/>
        <item x="13"/>
        <item x="14"/>
        <item x="15"/>
        <item x="16"/>
        <item x="17"/>
        <item x="18"/>
      </items>
    </pivotField>
    <pivotField dataField="1" compact="0" numFmtId="43" outline="0" showAll="0"/>
    <pivotField compact="0" numFmtId="43" outline="0" showAll="0"/>
    <pivotField compact="0" outline="0" showAll="0" sortType="ascending"/>
    <pivotField dataField="1" compact="0" numFmtId="43" outline="0" showAll="0"/>
    <pivotField compact="0" numFmtId="43" outline="0" showAll="0"/>
    <pivotField compact="0" outline="0" showAll="0"/>
  </pivotFields>
  <rowFields count="6">
    <field x="1"/>
    <field x="5"/>
    <field x="6"/>
    <field x="24"/>
    <field x="7"/>
    <field x="11"/>
  </rowFields>
  <rowItems count="88">
    <i>
      <x v="9"/>
      <x v="2"/>
      <x v="143"/>
      <x v="1"/>
      <x v="63"/>
      <x v="108"/>
    </i>
    <i r="2">
      <x v="144"/>
      <x v="1"/>
      <x v="11"/>
      <x v="108"/>
    </i>
    <i t="default" r="1">
      <x v="2"/>
    </i>
    <i r="1">
      <x v="4"/>
      <x v="104"/>
      <x v="3"/>
      <x v="47"/>
      <x v="71"/>
    </i>
    <i r="2">
      <x v="122"/>
      <x/>
      <x v="47"/>
      <x v="64"/>
    </i>
    <i t="default" r="1">
      <x v="4"/>
    </i>
    <i r="1">
      <x v="5"/>
      <x v="3"/>
      <x v="5"/>
      <x v="118"/>
      <x v="87"/>
    </i>
    <i r="2">
      <x v="14"/>
      <x/>
      <x v="36"/>
      <x v="72"/>
    </i>
    <i r="3">
      <x v="1"/>
      <x v="48"/>
      <x v="72"/>
    </i>
    <i r="2">
      <x v="16"/>
      <x v="2"/>
      <x v="73"/>
      <x v="90"/>
    </i>
    <i t="default" r="1">
      <x v="5"/>
    </i>
    <i r="1">
      <x v="6"/>
      <x v="124"/>
      <x/>
      <x v="48"/>
      <x v="71"/>
    </i>
    <i r="2">
      <x v="159"/>
      <x/>
      <x v="100"/>
      <x v="83"/>
    </i>
    <i t="default" r="1">
      <x v="6"/>
    </i>
    <i r="1">
      <x v="7"/>
      <x v="99"/>
      <x/>
      <x v="48"/>
      <x v="56"/>
    </i>
    <i r="2">
      <x v="110"/>
      <x v="3"/>
      <x v="42"/>
      <x v="19"/>
    </i>
    <i r="2">
      <x v="116"/>
      <x v="2"/>
      <x v="47"/>
      <x v="61"/>
    </i>
    <i r="2">
      <x v="124"/>
      <x v="5"/>
      <x v="48"/>
      <x v="56"/>
    </i>
    <i r="2">
      <x v="167"/>
      <x v="2"/>
      <x v="11"/>
      <x v="61"/>
    </i>
    <i t="default" r="1">
      <x v="7"/>
    </i>
    <i r="1">
      <x v="10"/>
      <x v="16"/>
      <x v="9"/>
      <x v="73"/>
      <x v="82"/>
    </i>
    <i r="2">
      <x v="51"/>
    </i>
    <i r="2">
      <x v="58"/>
      <x/>
      <x v="105"/>
      <x v="98"/>
    </i>
    <i r="2">
      <x v="135"/>
      <x/>
      <x v="91"/>
      <x v="54"/>
    </i>
    <i r="2">
      <x v="152"/>
      <x v="4"/>
      <x v="47"/>
      <x v="61"/>
    </i>
    <i r="3">
      <x v="9"/>
      <x v="48"/>
      <x v="60"/>
    </i>
    <i r="2">
      <x v="154"/>
      <x v="3"/>
      <x v="110"/>
      <x v="87"/>
    </i>
    <i r="4">
      <x v="118"/>
      <x v="87"/>
    </i>
    <i r="2">
      <x v="155"/>
      <x/>
      <x v="33"/>
      <x v="58"/>
    </i>
    <i r="3">
      <x v="2"/>
      <x v="45"/>
      <x v="58"/>
    </i>
    <i t="default" r="1">
      <x v="10"/>
    </i>
    <i r="1">
      <x v="19"/>
      <x v="3"/>
      <x/>
      <x v="118"/>
      <x v="87"/>
    </i>
    <i r="2">
      <x v="46"/>
      <x/>
      <x v="85"/>
      <x v="107"/>
    </i>
    <i r="2">
      <x v="124"/>
      <x/>
      <x v="48"/>
      <x v="64"/>
    </i>
    <i r="2">
      <x v="143"/>
      <x/>
      <x v="63"/>
      <x v="71"/>
    </i>
    <i r="2">
      <x v="157"/>
      <x/>
      <x v="103"/>
      <x v="24"/>
    </i>
    <i t="default" r="1">
      <x v="19"/>
    </i>
    <i r="1">
      <x v="20"/>
      <x v="16"/>
      <x v="2"/>
      <x v="73"/>
      <x v="67"/>
    </i>
    <i r="3">
      <x v="3"/>
      <x v="73"/>
      <x v="67"/>
    </i>
    <i r="3">
      <x v="12"/>
      <x v="73"/>
      <x v="67"/>
    </i>
    <i r="4">
      <x v="117"/>
      <x v="67"/>
    </i>
    <i r="2">
      <x v="122"/>
      <x v="1"/>
      <x v="48"/>
      <x v="56"/>
    </i>
    <i r="2">
      <x v="124"/>
      <x v="2"/>
      <x v="48"/>
      <x v="56"/>
    </i>
    <i r="3">
      <x v="3"/>
      <x v="61"/>
      <x v="56"/>
    </i>
    <i r="3">
      <x v="12"/>
      <x v="48"/>
      <x v="56"/>
    </i>
    <i r="3">
      <x v="13"/>
      <x v="48"/>
      <x v="56"/>
    </i>
    <i r="2">
      <x v="133"/>
      <x v="3"/>
      <x v="111"/>
      <x v="9"/>
    </i>
    <i r="2">
      <x v="137"/>
      <x v="4"/>
      <x v="116"/>
      <x v="9"/>
    </i>
    <i r="2">
      <x v="143"/>
      <x/>
      <x v="63"/>
      <x v="60"/>
    </i>
    <i r="2">
      <x v="161"/>
      <x v="6"/>
      <x v="48"/>
      <x v="60"/>
    </i>
    <i r="3">
      <x v="9"/>
      <x v="47"/>
      <x v="60"/>
    </i>
    <i r="3">
      <x v="12"/>
      <x v="47"/>
      <x v="60"/>
    </i>
    <i r="3">
      <x v="16"/>
      <x v="48"/>
      <x v="60"/>
    </i>
    <i r="3">
      <x v="18"/>
      <x v="119"/>
      <x v="60"/>
    </i>
    <i r="2">
      <x v="162"/>
      <x v="6"/>
      <x v="116"/>
      <x v="9"/>
    </i>
    <i r="3">
      <x v="17"/>
      <x v="116"/>
      <x v="9"/>
    </i>
    <i r="2">
      <x v="163"/>
      <x/>
      <x v="95"/>
      <x v="70"/>
    </i>
    <i r="3">
      <x v="1"/>
      <x v="95"/>
      <x v="70"/>
    </i>
    <i r="2">
      <x v="164"/>
      <x/>
      <x v="110"/>
      <x v="47"/>
    </i>
    <i r="3">
      <x v="1"/>
      <x v="118"/>
      <x v="47"/>
    </i>
    <i r="3">
      <x v="2"/>
      <x v="118"/>
      <x v="47"/>
    </i>
    <i r="3">
      <x v="3"/>
      <x v="118"/>
      <x v="47"/>
    </i>
    <i r="2">
      <x v="168"/>
      <x v="12"/>
      <x v="120"/>
      <x v="9"/>
    </i>
    <i t="default" r="1">
      <x v="20"/>
    </i>
    <i r="1">
      <x v="23"/>
      <x v="14"/>
      <x/>
      <x v="36"/>
      <x v="64"/>
    </i>
    <i r="4">
      <x v="48"/>
      <x v="64"/>
    </i>
    <i r="2">
      <x v="16"/>
      <x v="4"/>
      <x v="73"/>
      <x v="67"/>
    </i>
    <i r="2">
      <x v="39"/>
      <x v="5"/>
      <x v="113"/>
      <x v="23"/>
    </i>
    <i r="2">
      <x v="104"/>
      <x/>
      <x v="47"/>
      <x v="71"/>
    </i>
    <i r="3">
      <x v="1"/>
      <x v="119"/>
      <x v="71"/>
    </i>
    <i r="2">
      <x v="156"/>
      <x/>
      <x v="118"/>
      <x v="47"/>
    </i>
    <i r="2">
      <x v="161"/>
      <x v="1"/>
      <x v="47"/>
      <x v="71"/>
    </i>
    <i r="3">
      <x v="2"/>
      <x v="47"/>
      <x v="71"/>
    </i>
    <i r="2">
      <x v="164"/>
      <x/>
      <x v="118"/>
      <x v="47"/>
    </i>
    <i r="2">
      <x v="169"/>
      <x/>
      <x v="115"/>
      <x v="109"/>
    </i>
    <i t="default" r="1">
      <x v="23"/>
    </i>
    <i r="1">
      <x v="29"/>
      <x v="16"/>
      <x v="1"/>
      <x v="73"/>
      <x v="67"/>
    </i>
    <i r="2">
      <x v="122"/>
      <x/>
      <x v="48"/>
      <x v="71"/>
    </i>
    <i r="2">
      <x v="129"/>
      <x/>
      <x v="115"/>
      <x v="102"/>
    </i>
    <i r="2">
      <x v="143"/>
      <x/>
      <x v="63"/>
      <x v="73"/>
    </i>
    <i r="2">
      <x v="145"/>
      <x/>
      <x v="15"/>
      <x v="80"/>
    </i>
    <i r="2">
      <x v="154"/>
      <x/>
      <x v="118"/>
      <x v="87"/>
    </i>
    <i r="2">
      <x v="157"/>
      <x v="1"/>
      <x v="103"/>
      <x v="24"/>
    </i>
    <i r="2">
      <x v="165"/>
      <x/>
      <x v="43"/>
      <x v="58"/>
    </i>
    <i r="2">
      <x v="166"/>
      <x/>
      <x v="37"/>
      <x v="23"/>
    </i>
    <i t="default" r="1">
      <x v="29"/>
    </i>
    <i t="default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Cost" fld="22" baseField="9" baseItem="8" numFmtId="4"/>
    <dataField name="Sum of Gross Profit" fld="25" baseField="9" baseItem="7" numFmtId="4"/>
    <dataField name="Sum of Invoice Amount" fld="28" baseField="9" baseItem="7" numFmtId="4"/>
  </dataFields>
  <formats count="10">
    <format dxfId="14">
      <pivotArea field="24" type="button" dataOnly="0" labelOnly="1" outline="0" axis="axisRow" fieldPosition="3"/>
    </format>
    <format dxfId="13">
      <pivotArea field="7" type="button" dataOnly="0" labelOnly="1" outline="0" axis="axisRow" fieldPosition="4"/>
    </format>
    <format dxfId="12">
      <pivotArea field="11" type="button" dataOnly="0" labelOnly="1" outline="0" axis="axisRow" fieldPosition="5"/>
    </format>
    <format dxfId="11">
      <pivotArea outline="0" fieldPosition="0">
        <references count="1">
          <reference field="4294967294" count="1">
            <x v="1"/>
          </reference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outline="0" fieldPosition="0">
        <references count="1">
          <reference field="4294967294" count="1">
            <x v="2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">
      <pivotArea dataOnly="0" outline="0" fieldPosition="0">
        <references count="1">
          <reference field="5" count="0" defaultSubtotal="1"/>
        </references>
      </pivotArea>
    </format>
    <format dxfId="5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FECE1-457D-4E93-9CC2-6E81BE697A6A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A3:M336" firstHeaderRow="1" firstDataRow="2" firstDataCol="2" rowPageCount="1" colPageCount="1"/>
  <pivotFields count="30">
    <pivotField compact="0" numFmtId="14" outline="0" showAll="0"/>
    <pivotField compact="0" outline="0" showAll="0"/>
    <pivotField axis="axisPage" compact="0" outline="0" multipleItemSelectionAllowed="1" showAll="0">
      <items count="5">
        <item h="1" x="0"/>
        <item h="1" x="1"/>
        <item h="1" x="2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35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Row" compact="0" outline="0" showAll="0">
      <items count="171">
        <item x="20"/>
        <item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8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/>
    <pivotField compact="0" numFmtId="43" outline="0" showAll="0"/>
    <pivotField compact="0" numFmtId="43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numFmtId="43" outline="0" showAll="0"/>
    <pivotField compact="0" numFmtId="43" outline="0" showAll="0"/>
  </pivotFields>
  <rowFields count="2">
    <field x="6"/>
    <field x="5"/>
  </rowFields>
  <rowItems count="332">
    <i>
      <x v="1"/>
      <x v="7"/>
    </i>
    <i t="default">
      <x v="1"/>
    </i>
    <i>
      <x v="3"/>
      <x v="5"/>
    </i>
    <i r="1">
      <x v="10"/>
    </i>
    <i r="1">
      <x v="19"/>
    </i>
    <i r="1">
      <x v="24"/>
    </i>
    <i t="default">
      <x v="3"/>
    </i>
    <i>
      <x v="8"/>
      <x v="7"/>
    </i>
    <i t="default">
      <x v="8"/>
    </i>
    <i>
      <x v="16"/>
      <x v="4"/>
    </i>
    <i r="1">
      <x v="5"/>
    </i>
    <i r="1">
      <x v="20"/>
    </i>
    <i r="1">
      <x v="23"/>
    </i>
    <i r="1">
      <x v="26"/>
    </i>
    <i r="1">
      <x v="33"/>
    </i>
    <i t="default">
      <x v="16"/>
    </i>
    <i>
      <x v="18"/>
      <x v="5"/>
    </i>
    <i r="1">
      <x v="7"/>
    </i>
    <i r="1">
      <x v="10"/>
    </i>
    <i r="1">
      <x v="19"/>
    </i>
    <i r="1">
      <x v="20"/>
    </i>
    <i r="1">
      <x v="23"/>
    </i>
    <i r="1">
      <x v="24"/>
    </i>
    <i r="1">
      <x v="25"/>
    </i>
    <i r="1">
      <x v="26"/>
    </i>
    <i r="1">
      <x v="28"/>
    </i>
    <i r="1">
      <x v="29"/>
    </i>
    <i r="1">
      <x v="33"/>
    </i>
    <i t="default">
      <x v="18"/>
    </i>
    <i>
      <x v="35"/>
      <x v="7"/>
    </i>
    <i r="1">
      <x v="10"/>
    </i>
    <i r="1">
      <x v="19"/>
    </i>
    <i t="default">
      <x v="35"/>
    </i>
    <i>
      <x v="39"/>
      <x v="23"/>
    </i>
    <i t="default">
      <x v="39"/>
    </i>
    <i>
      <x v="40"/>
      <x v="20"/>
    </i>
    <i t="default">
      <x v="40"/>
    </i>
    <i>
      <x v="41"/>
      <x v="5"/>
    </i>
    <i t="default">
      <x v="41"/>
    </i>
    <i>
      <x v="42"/>
      <x v="6"/>
    </i>
    <i t="default">
      <x v="42"/>
    </i>
    <i>
      <x v="43"/>
      <x v="2"/>
    </i>
    <i r="1">
      <x v="7"/>
    </i>
    <i r="1">
      <x v="19"/>
    </i>
    <i r="1">
      <x v="20"/>
    </i>
    <i r="1">
      <x v="24"/>
    </i>
    <i r="1">
      <x v="25"/>
    </i>
    <i t="default">
      <x v="43"/>
    </i>
    <i>
      <x v="46"/>
      <x v="19"/>
    </i>
    <i r="1">
      <x v="24"/>
    </i>
    <i t="default">
      <x v="46"/>
    </i>
    <i>
      <x v="47"/>
      <x v="27"/>
    </i>
    <i t="default">
      <x v="47"/>
    </i>
    <i>
      <x v="50"/>
      <x v="10"/>
    </i>
    <i t="default">
      <x v="50"/>
    </i>
    <i>
      <x v="51"/>
      <x v="6"/>
    </i>
    <i r="1">
      <x v="10"/>
    </i>
    <i r="1">
      <x v="19"/>
    </i>
    <i t="default">
      <x v="51"/>
    </i>
    <i>
      <x v="56"/>
      <x v="7"/>
    </i>
    <i t="default">
      <x v="56"/>
    </i>
    <i>
      <x v="58"/>
      <x v="10"/>
    </i>
    <i t="default">
      <x v="58"/>
    </i>
    <i>
      <x v="63"/>
      <x v="7"/>
    </i>
    <i r="1">
      <x v="10"/>
    </i>
    <i r="1">
      <x v="20"/>
    </i>
    <i r="1">
      <x v="23"/>
    </i>
    <i t="default">
      <x v="63"/>
    </i>
    <i>
      <x v="70"/>
      <x v="20"/>
    </i>
    <i r="1">
      <x v="24"/>
    </i>
    <i r="1">
      <x v="25"/>
    </i>
    <i r="1">
      <x v="28"/>
    </i>
    <i t="default">
      <x v="70"/>
    </i>
    <i>
      <x v="72"/>
      <x v="19"/>
    </i>
    <i t="default">
      <x v="72"/>
    </i>
    <i>
      <x v="76"/>
      <x v="20"/>
    </i>
    <i t="default">
      <x v="76"/>
    </i>
    <i>
      <x v="79"/>
      <x v="7"/>
    </i>
    <i r="1">
      <x v="19"/>
    </i>
    <i t="default">
      <x v="79"/>
    </i>
    <i>
      <x v="85"/>
      <x v="7"/>
    </i>
    <i t="default">
      <x v="85"/>
    </i>
    <i>
      <x v="88"/>
      <x v="20"/>
    </i>
    <i t="default">
      <x v="88"/>
    </i>
    <i>
      <x v="89"/>
      <x v="20"/>
    </i>
    <i t="default">
      <x v="89"/>
    </i>
    <i>
      <x v="90"/>
      <x v="5"/>
    </i>
    <i r="1">
      <x v="20"/>
    </i>
    <i r="1">
      <x v="23"/>
    </i>
    <i t="default">
      <x v="90"/>
    </i>
    <i>
      <x v="91"/>
      <x v="5"/>
    </i>
    <i r="1">
      <x v="6"/>
    </i>
    <i r="1">
      <x v="7"/>
    </i>
    <i r="1">
      <x v="24"/>
    </i>
    <i t="default">
      <x v="91"/>
    </i>
    <i>
      <x v="92"/>
      <x v="6"/>
    </i>
    <i r="1">
      <x v="10"/>
    </i>
    <i t="default">
      <x v="92"/>
    </i>
    <i>
      <x v="93"/>
      <x v="10"/>
    </i>
    <i t="default">
      <x v="93"/>
    </i>
    <i>
      <x v="94"/>
      <x v="7"/>
    </i>
    <i r="1">
      <x v="20"/>
    </i>
    <i r="1">
      <x v="24"/>
    </i>
    <i t="default">
      <x v="94"/>
    </i>
    <i>
      <x v="95"/>
      <x v="20"/>
    </i>
    <i r="1">
      <x v="24"/>
    </i>
    <i t="default">
      <x v="95"/>
    </i>
    <i>
      <x v="96"/>
      <x v="2"/>
    </i>
    <i r="1">
      <x v="6"/>
    </i>
    <i r="1">
      <x v="7"/>
    </i>
    <i r="1">
      <x v="19"/>
    </i>
    <i r="1">
      <x v="20"/>
    </i>
    <i t="default">
      <x v="96"/>
    </i>
    <i>
      <x v="97"/>
      <x v="7"/>
    </i>
    <i t="default">
      <x v="97"/>
    </i>
    <i>
      <x v="98"/>
      <x v="10"/>
    </i>
    <i r="1">
      <x v="23"/>
    </i>
    <i t="default">
      <x v="98"/>
    </i>
    <i>
      <x v="99"/>
      <x v="2"/>
    </i>
    <i r="1">
      <x v="7"/>
    </i>
    <i r="1">
      <x v="24"/>
    </i>
    <i t="default">
      <x v="99"/>
    </i>
    <i>
      <x v="100"/>
      <x v="24"/>
    </i>
    <i t="default">
      <x v="100"/>
    </i>
    <i>
      <x v="101"/>
      <x v="6"/>
    </i>
    <i r="1">
      <x v="24"/>
    </i>
    <i t="default">
      <x v="101"/>
    </i>
    <i>
      <x v="102"/>
      <x v="24"/>
    </i>
    <i t="default">
      <x v="102"/>
    </i>
    <i>
      <x v="103"/>
      <x v="10"/>
    </i>
    <i r="1">
      <x v="19"/>
    </i>
    <i t="default">
      <x v="103"/>
    </i>
    <i>
      <x v="104"/>
      <x v="4"/>
    </i>
    <i r="1">
      <x v="10"/>
    </i>
    <i r="1">
      <x v="20"/>
    </i>
    <i r="1">
      <x v="23"/>
    </i>
    <i r="1">
      <x v="25"/>
    </i>
    <i r="1">
      <x v="26"/>
    </i>
    <i t="default">
      <x v="104"/>
    </i>
    <i>
      <x v="105"/>
      <x v="20"/>
    </i>
    <i r="1">
      <x v="24"/>
    </i>
    <i t="default">
      <x v="105"/>
    </i>
    <i>
      <x v="106"/>
      <x v="23"/>
    </i>
    <i t="default">
      <x v="106"/>
    </i>
    <i>
      <x v="107"/>
      <x v="23"/>
    </i>
    <i t="default">
      <x v="107"/>
    </i>
    <i>
      <x v="108"/>
      <x v="23"/>
    </i>
    <i r="1">
      <x v="30"/>
    </i>
    <i t="default">
      <x v="108"/>
    </i>
    <i>
      <x v="109"/>
      <x v="20"/>
    </i>
    <i r="1">
      <x v="25"/>
    </i>
    <i r="1">
      <x v="26"/>
    </i>
    <i r="1">
      <x v="28"/>
    </i>
    <i t="default">
      <x v="109"/>
    </i>
    <i>
      <x v="110"/>
      <x v="7"/>
    </i>
    <i r="1">
      <x v="20"/>
    </i>
    <i r="1">
      <x v="23"/>
    </i>
    <i r="1">
      <x v="25"/>
    </i>
    <i r="1">
      <x v="26"/>
    </i>
    <i r="1">
      <x v="28"/>
    </i>
    <i r="1">
      <x v="29"/>
    </i>
    <i r="1">
      <x v="30"/>
    </i>
    <i r="1">
      <x v="32"/>
    </i>
    <i r="1">
      <x v="33"/>
    </i>
    <i t="default">
      <x v="110"/>
    </i>
    <i>
      <x v="111"/>
      <x v="23"/>
    </i>
    <i t="default">
      <x v="111"/>
    </i>
    <i>
      <x v="112"/>
      <x v="2"/>
    </i>
    <i r="1">
      <x v="20"/>
    </i>
    <i r="1">
      <x v="28"/>
    </i>
    <i t="default">
      <x v="112"/>
    </i>
    <i>
      <x v="113"/>
      <x v="2"/>
    </i>
    <i r="1">
      <x v="7"/>
    </i>
    <i r="1">
      <x v="24"/>
    </i>
    <i t="default">
      <x v="113"/>
    </i>
    <i>
      <x v="114"/>
      <x v="25"/>
    </i>
    <i r="1">
      <x v="26"/>
    </i>
    <i t="default">
      <x v="114"/>
    </i>
    <i>
      <x v="115"/>
      <x v="24"/>
    </i>
    <i t="default">
      <x v="115"/>
    </i>
    <i>
      <x v="116"/>
      <x v="2"/>
    </i>
    <i r="1">
      <x v="7"/>
    </i>
    <i r="1">
      <x v="19"/>
    </i>
    <i r="1">
      <x v="20"/>
    </i>
    <i r="1">
      <x v="29"/>
    </i>
    <i r="1">
      <x v="30"/>
    </i>
    <i t="default">
      <x v="116"/>
    </i>
    <i>
      <x v="117"/>
      <x v="25"/>
    </i>
    <i t="default">
      <x v="117"/>
    </i>
    <i>
      <x v="118"/>
      <x v="27"/>
    </i>
    <i t="default">
      <x v="118"/>
    </i>
    <i>
      <x v="119"/>
      <x v="27"/>
    </i>
    <i t="default">
      <x v="119"/>
    </i>
    <i>
      <x v="120"/>
      <x v="27"/>
    </i>
    <i t="default">
      <x v="120"/>
    </i>
    <i>
      <x v="121"/>
      <x v="27"/>
    </i>
    <i t="default">
      <x v="121"/>
    </i>
    <i>
      <x v="122"/>
      <x v="4"/>
    </i>
    <i r="1">
      <x v="20"/>
    </i>
    <i r="1">
      <x v="23"/>
    </i>
    <i r="1">
      <x v="29"/>
    </i>
    <i r="1">
      <x v="30"/>
    </i>
    <i t="default">
      <x v="122"/>
    </i>
    <i>
      <x v="123"/>
      <x v="4"/>
    </i>
    <i t="default">
      <x v="123"/>
    </i>
    <i>
      <x v="124"/>
      <x v="2"/>
    </i>
    <i r="1">
      <x v="6"/>
    </i>
    <i r="1">
      <x v="7"/>
    </i>
    <i r="1">
      <x v="19"/>
    </i>
    <i r="1">
      <x v="20"/>
    </i>
    <i r="1">
      <x v="25"/>
    </i>
    <i t="default">
      <x v="124"/>
    </i>
    <i>
      <x v="125"/>
      <x v="10"/>
    </i>
    <i t="default">
      <x v="125"/>
    </i>
    <i>
      <x v="126"/>
      <x v="25"/>
    </i>
    <i t="default">
      <x v="126"/>
    </i>
    <i>
      <x v="127"/>
      <x v="6"/>
    </i>
    <i t="default">
      <x v="127"/>
    </i>
    <i>
      <x v="128"/>
      <x v="24"/>
    </i>
    <i t="default">
      <x v="128"/>
    </i>
    <i>
      <x v="129"/>
      <x v="2"/>
    </i>
    <i r="1">
      <x v="24"/>
    </i>
    <i r="1">
      <x v="29"/>
    </i>
    <i r="1">
      <x v="30"/>
    </i>
    <i t="default">
      <x v="129"/>
    </i>
    <i>
      <x v="130"/>
      <x v="24"/>
    </i>
    <i t="default">
      <x v="130"/>
    </i>
    <i>
      <x v="131"/>
      <x v="20"/>
    </i>
    <i r="1">
      <x v="28"/>
    </i>
    <i t="default">
      <x v="131"/>
    </i>
    <i>
      <x v="132"/>
      <x v="6"/>
    </i>
    <i t="default">
      <x v="132"/>
    </i>
    <i>
      <x v="133"/>
      <x v="20"/>
    </i>
    <i r="1">
      <x v="30"/>
    </i>
    <i t="default">
      <x v="133"/>
    </i>
    <i>
      <x v="134"/>
      <x v="29"/>
    </i>
    <i t="default">
      <x v="134"/>
    </i>
    <i>
      <x v="135"/>
      <x v="10"/>
    </i>
    <i r="1">
      <x v="19"/>
    </i>
    <i r="1">
      <x v="29"/>
    </i>
    <i r="1">
      <x v="30"/>
    </i>
    <i t="default">
      <x v="135"/>
    </i>
    <i>
      <x v="136"/>
      <x v="10"/>
    </i>
    <i r="1">
      <x v="19"/>
    </i>
    <i r="1">
      <x v="20"/>
    </i>
    <i r="1">
      <x v="23"/>
    </i>
    <i t="default">
      <x v="136"/>
    </i>
    <i>
      <x v="137"/>
      <x v="20"/>
    </i>
    <i r="1">
      <x v="30"/>
    </i>
    <i t="default">
      <x v="137"/>
    </i>
    <i>
      <x v="138"/>
      <x v="23"/>
    </i>
    <i t="default">
      <x v="138"/>
    </i>
    <i>
      <x v="139"/>
      <x v="4"/>
    </i>
    <i t="default">
      <x v="139"/>
    </i>
    <i>
      <x v="140"/>
      <x v="30"/>
    </i>
    <i t="default">
      <x v="140"/>
    </i>
    <i>
      <x v="141"/>
      <x v="30"/>
    </i>
    <i t="default">
      <x v="141"/>
    </i>
    <i>
      <x v="142"/>
      <x v="30"/>
    </i>
    <i t="default">
      <x v="142"/>
    </i>
    <i>
      <x v="143"/>
      <x v="2"/>
    </i>
    <i r="1">
      <x v="7"/>
    </i>
    <i r="1">
      <x v="19"/>
    </i>
    <i r="1">
      <x v="20"/>
    </i>
    <i r="1">
      <x v="24"/>
    </i>
    <i r="1">
      <x v="29"/>
    </i>
    <i r="1">
      <x v="30"/>
    </i>
    <i t="default">
      <x v="143"/>
    </i>
    <i>
      <x v="144"/>
      <x v="2"/>
    </i>
    <i r="1">
      <x v="30"/>
    </i>
    <i t="default">
      <x v="144"/>
    </i>
    <i>
      <x v="145"/>
      <x v="29"/>
    </i>
    <i r="1">
      <x v="30"/>
    </i>
    <i t="default">
      <x v="145"/>
    </i>
    <i>
      <x v="146"/>
      <x v="20"/>
    </i>
    <i t="default">
      <x v="146"/>
    </i>
    <i>
      <x v="147"/>
      <x v="31"/>
    </i>
    <i t="default">
      <x v="147"/>
    </i>
    <i>
      <x v="148"/>
      <x v="7"/>
    </i>
    <i t="default">
      <x v="148"/>
    </i>
    <i>
      <x v="149"/>
      <x v="7"/>
    </i>
    <i t="default">
      <x v="149"/>
    </i>
    <i>
      <x v="150"/>
      <x v="7"/>
    </i>
    <i t="default">
      <x v="150"/>
    </i>
    <i>
      <x v="151"/>
      <x v="20"/>
    </i>
    <i r="1">
      <x v="23"/>
    </i>
    <i t="default">
      <x v="151"/>
    </i>
    <i>
      <x v="152"/>
      <x v="10"/>
    </i>
    <i r="1">
      <x v="32"/>
    </i>
    <i t="default">
      <x v="152"/>
    </i>
    <i>
      <x v="153"/>
      <x v="4"/>
    </i>
    <i t="default">
      <x v="153"/>
    </i>
    <i>
      <x v="154"/>
      <x v="10"/>
    </i>
    <i r="1">
      <x v="29"/>
    </i>
    <i t="default">
      <x v="154"/>
    </i>
    <i>
      <x v="155"/>
      <x v="10"/>
    </i>
    <i t="default">
      <x v="155"/>
    </i>
    <i>
      <x v="156"/>
      <x v="23"/>
    </i>
    <i r="1">
      <x v="24"/>
    </i>
    <i t="default">
      <x v="156"/>
    </i>
    <i>
      <x v="157"/>
      <x v="19"/>
    </i>
    <i r="1">
      <x v="23"/>
    </i>
    <i r="1">
      <x v="29"/>
    </i>
    <i t="default">
      <x v="157"/>
    </i>
    <i>
      <x v="158"/>
      <x v="24"/>
    </i>
    <i t="default">
      <x v="158"/>
    </i>
    <i>
      <x v="159"/>
      <x v="6"/>
    </i>
    <i r="1">
      <x v="24"/>
    </i>
    <i t="default">
      <x v="159"/>
    </i>
    <i>
      <x v="160"/>
      <x v="30"/>
    </i>
    <i t="default">
      <x v="160"/>
    </i>
    <i>
      <x v="161"/>
      <x v="20"/>
    </i>
    <i r="1">
      <x v="23"/>
    </i>
    <i t="default">
      <x v="161"/>
    </i>
    <i>
      <x v="162"/>
      <x v="20"/>
    </i>
    <i t="default">
      <x v="162"/>
    </i>
    <i>
      <x v="163"/>
      <x v="20"/>
    </i>
    <i t="default">
      <x v="163"/>
    </i>
    <i>
      <x v="164"/>
      <x v="20"/>
    </i>
    <i r="1">
      <x v="23"/>
    </i>
    <i t="default">
      <x v="164"/>
    </i>
    <i>
      <x v="165"/>
      <x v="29"/>
    </i>
    <i t="default">
      <x v="165"/>
    </i>
    <i>
      <x v="166"/>
      <x v="29"/>
    </i>
    <i t="default">
      <x v="166"/>
    </i>
    <i>
      <x v="167"/>
      <x v="7"/>
    </i>
    <i t="default">
      <x v="167"/>
    </i>
    <i>
      <x v="168"/>
      <x v="20"/>
    </i>
    <i t="default">
      <x v="168"/>
    </i>
    <i>
      <x v="169"/>
      <x v="23"/>
    </i>
    <i t="default">
      <x v="169"/>
    </i>
    <i t="grand">
      <x/>
    </i>
  </rowItems>
  <colFields count="1">
    <field x="27"/>
  </colFields>
  <colItems count="11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2" hier="-1"/>
  </pageFields>
  <dataFields count="1">
    <dataField name="Sum of Sales Qty" fld="24" baseField="0" baseItem="0"/>
  </dataFields>
  <formats count="2">
    <format dxfId="1">
      <pivotArea dataOnly="0" outline="0" fieldPosition="0">
        <references count="1">
          <reference field="6" count="0" defaultSubtotal="1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9BDD4-2CDE-4E0C-A586-BAE5DAADC4B1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V3:AF94" firstHeaderRow="1" firstDataRow="2" firstDataCol="1" rowPageCount="1" colPageCount="1"/>
  <pivotFields count="30">
    <pivotField compact="0" numFmtId="14" outline="0" showAll="0"/>
    <pivotField compact="0" outline="0" showAll="0"/>
    <pivotField axis="axisPage" compact="0" outline="0" multipleItemSelectionAllowed="1" showAll="0">
      <items count="5">
        <item h="1" x="0"/>
        <item h="1" x="1"/>
        <item h="1" x="2"/>
        <item x="3"/>
        <item t="default"/>
      </items>
    </pivotField>
    <pivotField compact="0" outline="0" showAll="0"/>
    <pivotField compact="0" outline="0" showAll="0"/>
    <pivotField compact="0" outline="0" showAll="0" defaultSubtotal="0"/>
    <pivotField axis="axisRow" compact="0" outline="0" showAll="0">
      <items count="155">
        <item x="20"/>
        <item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41"/>
        <item x="8"/>
        <item x="26"/>
        <item x="27"/>
        <item x="25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>
      <items count="17">
        <item x="0"/>
        <item x="2"/>
        <item x="3"/>
        <item x="5"/>
        <item x="6"/>
        <item x="1"/>
        <item x="9"/>
        <item x="8"/>
        <item x="4"/>
        <item x="7"/>
        <item x="10"/>
        <item x="11"/>
        <item x="12"/>
        <item x="13"/>
        <item x="14"/>
        <item x="15"/>
        <item t="default"/>
      </items>
    </pivotField>
    <pivotField compact="0" numFmtId="43" outline="0" showAll="0"/>
    <pivotField compact="0" numFmtId="43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numFmtId="43" outline="0" showAll="0"/>
    <pivotField compact="0" numFmtId="43" outline="0" showAll="0"/>
  </pivotFields>
  <rowFields count="1">
    <field x="6"/>
  </rowFields>
  <rowItems count="90">
    <i>
      <x v="1"/>
    </i>
    <i>
      <x v="3"/>
    </i>
    <i>
      <x v="8"/>
    </i>
    <i>
      <x v="16"/>
    </i>
    <i>
      <x v="18"/>
    </i>
    <i>
      <x v="24"/>
    </i>
    <i>
      <x v="28"/>
    </i>
    <i>
      <x v="37"/>
    </i>
    <i>
      <x v="41"/>
    </i>
    <i>
      <x v="42"/>
    </i>
    <i>
      <x v="43"/>
    </i>
    <i>
      <x v="46"/>
    </i>
    <i>
      <x v="47"/>
    </i>
    <i>
      <x v="50"/>
    </i>
    <i>
      <x v="51"/>
    </i>
    <i>
      <x v="56"/>
    </i>
    <i>
      <x v="58"/>
    </i>
    <i>
      <x v="63"/>
    </i>
    <i>
      <x v="70"/>
    </i>
    <i>
      <x v="72"/>
    </i>
    <i>
      <x v="76"/>
    </i>
    <i>
      <x v="79"/>
    </i>
    <i>
      <x v="85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 t="grand">
      <x/>
    </i>
  </rowItems>
  <colFields count="1">
    <field x="27"/>
  </colFields>
  <colItems count="10">
    <i>
      <x/>
    </i>
    <i>
      <x v="1"/>
    </i>
    <i>
      <x v="2"/>
    </i>
    <i>
      <x v="3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2" hier="-1"/>
  </pageFields>
  <dataFields count="1">
    <dataField name="Sum of Sales Qty" fld="24" baseField="0" baseItem="0"/>
  </dataFields>
  <formats count="3">
    <format dxfId="4">
      <pivotArea field="24" type="button" dataOnly="0" labelOnly="1" outline="0"/>
    </format>
    <format dxfId="3">
      <pivotArea dataOnly="0" labelOnly="1" grandCol="1" outline="0" fieldPosition="0"/>
    </format>
    <format dxfId="2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797B-7D3F-4BC6-A220-36339319E94A}">
  <sheetPr codeName="Sheet1">
    <tabColor rgb="FFFF0000"/>
    <outlinePr summaryBelow="0" summaryRight="0"/>
    <pageSetUpPr fitToPage="1"/>
  </sheetPr>
  <dimension ref="A1:AE2075"/>
  <sheetViews>
    <sheetView tabSelected="1" zoomScale="85" zoomScaleNormal="85" workbookViewId="0">
      <pane xSplit="7" ySplit="4" topLeftCell="M1176" activePane="bottomRight" state="frozen"/>
      <selection pane="topRight" activeCell="F1" sqref="F1"/>
      <selection pane="bottomLeft" activeCell="A5" sqref="A5"/>
      <selection pane="bottomRight" activeCell="A1191" sqref="A1191"/>
    </sheetView>
  </sheetViews>
  <sheetFormatPr defaultColWidth="14.453125" defaultRowHeight="15" customHeight="1" x14ac:dyDescent="0.3"/>
  <cols>
    <col min="1" max="1" width="10" style="9" customWidth="1"/>
    <col min="2" max="2" width="5.54296875" style="9" customWidth="1"/>
    <col min="3" max="3" width="4.7265625" style="9" customWidth="1"/>
    <col min="4" max="4" width="11.90625" style="9" customWidth="1"/>
    <col min="5" max="5" width="10" style="9" customWidth="1"/>
    <col min="6" max="6" width="26.08984375" style="9" customWidth="1"/>
    <col min="7" max="7" width="25.1796875" style="9" customWidth="1"/>
    <col min="8" max="8" width="7.36328125" style="98" bestFit="1" customWidth="1"/>
    <col min="9" max="9" width="6.453125" style="9" customWidth="1"/>
    <col min="10" max="10" width="3.81640625" style="9" customWidth="1"/>
    <col min="11" max="11" width="8.81640625" style="98" customWidth="1"/>
    <col min="12" max="12" width="7.36328125" style="98" bestFit="1" customWidth="1"/>
    <col min="13" max="13" width="8.90625" style="99" bestFit="1" customWidth="1"/>
    <col min="14" max="14" width="7.08984375" style="98" customWidth="1"/>
    <col min="15" max="15" width="8.54296875" style="100" customWidth="1"/>
    <col min="16" max="16" width="8.54296875" style="100" hidden="1" customWidth="1"/>
    <col min="17" max="17" width="8.36328125" style="100" hidden="1" customWidth="1"/>
    <col min="18" max="18" width="7.453125" style="100" hidden="1" customWidth="1"/>
    <col min="19" max="19" width="6.7265625" style="100" hidden="1" customWidth="1"/>
    <col min="20" max="20" width="7" style="98" hidden="1" customWidth="1"/>
    <col min="21" max="21" width="8.90625" style="98" hidden="1" customWidth="1"/>
    <col min="22" max="22" width="9" style="9" hidden="1" customWidth="1"/>
    <col min="23" max="23" width="9.7265625" style="101" customWidth="1"/>
    <col min="24" max="24" width="11.7265625" style="101" bestFit="1" customWidth="1"/>
    <col min="25" max="25" width="4.81640625" style="97" customWidth="1"/>
    <col min="26" max="26" width="10" style="9" customWidth="1"/>
    <col min="27" max="27" width="10.453125" style="9" customWidth="1"/>
    <col min="28" max="28" width="5.7265625" style="97" customWidth="1"/>
    <col min="29" max="29" width="9.6328125" style="97" customWidth="1"/>
    <col min="30" max="30" width="11.7265625" style="9" bestFit="1" customWidth="1"/>
    <col min="31" max="31" width="8" style="9" customWidth="1"/>
    <col min="32" max="16384" width="14.453125" style="9"/>
  </cols>
  <sheetData>
    <row r="1" spans="1:31" ht="12" customHeight="1" x14ac:dyDescent="0.3">
      <c r="A1" s="1" t="s">
        <v>22</v>
      </c>
      <c r="B1" s="102"/>
      <c r="C1" s="102"/>
      <c r="D1" s="102"/>
      <c r="E1" s="102"/>
      <c r="F1" s="102"/>
      <c r="G1" s="102"/>
      <c r="H1" s="149"/>
      <c r="I1" s="102"/>
      <c r="J1" s="136"/>
      <c r="K1" s="150"/>
      <c r="L1" s="5"/>
      <c r="M1" s="6"/>
      <c r="N1" s="5"/>
      <c r="O1" s="7"/>
      <c r="P1" s="7"/>
      <c r="Q1" s="7"/>
      <c r="R1" s="7"/>
      <c r="S1" s="7"/>
      <c r="T1" s="5"/>
      <c r="U1" s="5"/>
      <c r="V1" s="3"/>
      <c r="W1" s="8"/>
      <c r="X1" s="8"/>
      <c r="Y1" s="4"/>
      <c r="Z1" s="3"/>
      <c r="AA1" s="3"/>
      <c r="AB1" s="4"/>
      <c r="AC1" s="4"/>
    </row>
    <row r="2" spans="1:31" ht="12" customHeight="1" x14ac:dyDescent="0.3">
      <c r="G2" s="1"/>
      <c r="H2" s="2"/>
      <c r="I2" s="3"/>
      <c r="J2" s="4"/>
      <c r="K2" s="5"/>
      <c r="L2" s="5"/>
      <c r="M2" s="6"/>
      <c r="N2" s="5"/>
      <c r="O2" s="7"/>
      <c r="P2" s="7"/>
      <c r="Q2" s="7"/>
      <c r="R2" s="7"/>
      <c r="S2" s="7"/>
      <c r="T2" s="5"/>
      <c r="U2" s="5"/>
      <c r="V2" s="3"/>
      <c r="W2" s="8"/>
      <c r="X2" s="8"/>
      <c r="Y2" s="4"/>
      <c r="Z2" s="3"/>
      <c r="AA2" s="3"/>
      <c r="AB2" s="4"/>
      <c r="AC2" s="4"/>
    </row>
    <row r="3" spans="1:31" ht="12" customHeight="1" x14ac:dyDescent="0.3">
      <c r="A3" s="10"/>
      <c r="B3" s="128"/>
      <c r="C3" s="128"/>
      <c r="D3" s="128"/>
      <c r="E3" s="10"/>
      <c r="F3" s="10"/>
      <c r="G3" s="24"/>
      <c r="H3" s="12"/>
      <c r="I3" s="11"/>
      <c r="J3" s="13"/>
      <c r="K3" s="14"/>
      <c r="L3" s="15"/>
      <c r="M3" s="16"/>
      <c r="N3" s="17"/>
      <c r="O3" s="18"/>
      <c r="P3" s="19">
        <v>0.01</v>
      </c>
      <c r="Q3" s="20">
        <v>0.05</v>
      </c>
      <c r="R3" s="21">
        <v>0.02</v>
      </c>
      <c r="S3" s="22">
        <v>0.05</v>
      </c>
      <c r="T3" s="17"/>
      <c r="U3" s="23"/>
      <c r="V3" s="24"/>
      <c r="W3" s="25"/>
      <c r="X3" s="25"/>
      <c r="Y3" s="26"/>
      <c r="Z3" s="27"/>
      <c r="AA3" s="28"/>
      <c r="AB3" s="29"/>
      <c r="AC3" s="29"/>
      <c r="AD3" s="10"/>
      <c r="AE3" s="10"/>
    </row>
    <row r="4" spans="1:31" ht="37" customHeight="1" x14ac:dyDescent="0.3">
      <c r="A4" s="30" t="s">
        <v>20</v>
      </c>
      <c r="B4" s="129" t="s">
        <v>310</v>
      </c>
      <c r="C4" s="129" t="s">
        <v>311</v>
      </c>
      <c r="D4" s="129" t="s">
        <v>63</v>
      </c>
      <c r="E4" s="130" t="s">
        <v>60</v>
      </c>
      <c r="F4" s="130" t="s">
        <v>61</v>
      </c>
      <c r="G4" s="104" t="s">
        <v>15</v>
      </c>
      <c r="H4" s="32" t="s">
        <v>0</v>
      </c>
      <c r="I4" s="33" t="s">
        <v>1</v>
      </c>
      <c r="J4" s="34" t="s">
        <v>48</v>
      </c>
      <c r="K4" s="35" t="s">
        <v>2</v>
      </c>
      <c r="L4" s="36" t="s">
        <v>3</v>
      </c>
      <c r="M4" s="37" t="s">
        <v>4</v>
      </c>
      <c r="N4" s="38" t="s">
        <v>5</v>
      </c>
      <c r="O4" s="39" t="s">
        <v>6</v>
      </c>
      <c r="P4" s="40" t="s">
        <v>7</v>
      </c>
      <c r="Q4" s="41" t="s">
        <v>8</v>
      </c>
      <c r="R4" s="42" t="s">
        <v>9</v>
      </c>
      <c r="S4" s="43" t="s">
        <v>10</v>
      </c>
      <c r="T4" s="38" t="s">
        <v>11</v>
      </c>
      <c r="U4" s="44" t="s">
        <v>12</v>
      </c>
      <c r="V4" s="45" t="s">
        <v>13</v>
      </c>
      <c r="W4" s="46" t="s">
        <v>26</v>
      </c>
      <c r="X4" s="46" t="s">
        <v>31</v>
      </c>
      <c r="Y4" s="47" t="s">
        <v>21</v>
      </c>
      <c r="Z4" s="124" t="s">
        <v>24</v>
      </c>
      <c r="AA4" s="48" t="s">
        <v>23</v>
      </c>
      <c r="AB4" s="70" t="s">
        <v>29</v>
      </c>
      <c r="AC4" s="138" t="s">
        <v>150</v>
      </c>
      <c r="AD4" s="30" t="s">
        <v>43</v>
      </c>
      <c r="AE4" s="30" t="s">
        <v>44</v>
      </c>
    </row>
    <row r="5" spans="1:31" ht="12" customHeight="1" x14ac:dyDescent="0.3">
      <c r="A5" s="49">
        <v>43822</v>
      </c>
      <c r="B5" s="156">
        <f>MONTH(A5)</f>
        <v>12</v>
      </c>
      <c r="C5" s="156">
        <f>YEAR(A5)</f>
        <v>2019</v>
      </c>
      <c r="D5" s="125" t="s">
        <v>66</v>
      </c>
      <c r="E5" s="131" t="s">
        <v>64</v>
      </c>
      <c r="F5" s="49" t="s">
        <v>62</v>
      </c>
      <c r="G5" s="105" t="s">
        <v>16</v>
      </c>
      <c r="H5" s="50">
        <v>5.45</v>
      </c>
      <c r="I5" s="51">
        <v>225</v>
      </c>
      <c r="J5" s="52" t="s">
        <v>14</v>
      </c>
      <c r="K5" s="53">
        <f t="shared" ref="K5:K14" si="0">I5*H5</f>
        <v>1226.25</v>
      </c>
      <c r="L5" s="54">
        <v>6.8</v>
      </c>
      <c r="M5" s="55">
        <f t="shared" ref="M5:M14" si="1">(L5-H5)/H5</f>
        <v>0.24770642201834855</v>
      </c>
      <c r="N5" s="56">
        <f t="shared" ref="N5:N14" si="2">L5-H5</f>
        <v>1.3499999999999996</v>
      </c>
      <c r="O5" s="57">
        <f t="shared" ref="O5:O36" si="3">N5*I5</f>
        <v>303.74999999999994</v>
      </c>
      <c r="P5" s="58">
        <f t="shared" ref="P5:P48" si="4">O5*$P$3</f>
        <v>3.0374999999999996</v>
      </c>
      <c r="Q5" s="57">
        <f t="shared" ref="Q5:Q14" si="5">O5*$Q$3</f>
        <v>15.187499999999998</v>
      </c>
      <c r="R5" s="59">
        <f t="shared" ref="R5:R14" si="6">O5*$R$3</f>
        <v>6.0749999999999993</v>
      </c>
      <c r="S5" s="60">
        <f t="shared" ref="S5:S14" si="7">O5*$S$3</f>
        <v>15.187499999999998</v>
      </c>
      <c r="T5" s="56">
        <f t="shared" ref="T5:T14" si="8">P5+Q5+R5+S5</f>
        <v>39.487499999999997</v>
      </c>
      <c r="U5" s="61">
        <f t="shared" ref="U5:U14" si="9">O5-T5</f>
        <v>264.26249999999993</v>
      </c>
      <c r="V5" s="62">
        <f t="shared" ref="V5:V36" si="10">U5/K5</f>
        <v>0.21550458715596324</v>
      </c>
      <c r="W5" s="63">
        <f t="shared" ref="W5:W36" si="11">K5*Y5</f>
        <v>1226.25</v>
      </c>
      <c r="X5" s="64">
        <f>W5</f>
        <v>1226.25</v>
      </c>
      <c r="Y5" s="29">
        <v>1</v>
      </c>
      <c r="Z5" s="65">
        <f t="shared" ref="Z5:Z14" si="12">O5*Y5</f>
        <v>303.74999999999994</v>
      </c>
      <c r="AA5" s="66">
        <f>Z5</f>
        <v>303.74999999999994</v>
      </c>
      <c r="AB5" s="70">
        <f t="shared" ref="AB5:AB68" si="13">MONTH(A5)</f>
        <v>12</v>
      </c>
      <c r="AC5" s="137">
        <f>W5+Z5</f>
        <v>1530</v>
      </c>
      <c r="AD5" s="112">
        <f t="shared" ref="AD5:AD13" si="14">X5+AA5</f>
        <v>1530</v>
      </c>
      <c r="AE5" s="10"/>
    </row>
    <row r="6" spans="1:31" ht="12" customHeight="1" x14ac:dyDescent="0.3">
      <c r="A6" s="49">
        <v>43822</v>
      </c>
      <c r="B6" s="156">
        <f>MONTH(A6)</f>
        <v>12</v>
      </c>
      <c r="C6" s="156">
        <f t="shared" ref="C6:C69" si="15">YEAR(A6)</f>
        <v>2019</v>
      </c>
      <c r="D6" s="125" t="s">
        <v>66</v>
      </c>
      <c r="E6" s="49" t="s">
        <v>64</v>
      </c>
      <c r="F6" s="49" t="s">
        <v>62</v>
      </c>
      <c r="G6" s="105" t="s">
        <v>17</v>
      </c>
      <c r="H6" s="50">
        <v>4.7</v>
      </c>
      <c r="I6" s="51">
        <v>37</v>
      </c>
      <c r="J6" s="67" t="s">
        <v>14</v>
      </c>
      <c r="K6" s="53">
        <f t="shared" si="0"/>
        <v>173.9</v>
      </c>
      <c r="L6" s="54">
        <v>6.5</v>
      </c>
      <c r="M6" s="55">
        <f t="shared" si="1"/>
        <v>0.38297872340425526</v>
      </c>
      <c r="N6" s="56">
        <f t="shared" si="2"/>
        <v>1.7999999999999998</v>
      </c>
      <c r="O6" s="57">
        <f t="shared" si="3"/>
        <v>66.599999999999994</v>
      </c>
      <c r="P6" s="58">
        <f t="shared" si="4"/>
        <v>0.66599999999999993</v>
      </c>
      <c r="Q6" s="57">
        <f t="shared" si="5"/>
        <v>3.33</v>
      </c>
      <c r="R6" s="59">
        <f t="shared" si="6"/>
        <v>1.3319999999999999</v>
      </c>
      <c r="S6" s="60">
        <f t="shared" si="7"/>
        <v>3.33</v>
      </c>
      <c r="T6" s="56">
        <f t="shared" si="8"/>
        <v>8.6579999999999995</v>
      </c>
      <c r="U6" s="61">
        <f t="shared" si="9"/>
        <v>57.941999999999993</v>
      </c>
      <c r="V6" s="62">
        <f t="shared" si="10"/>
        <v>0.33319148936170206</v>
      </c>
      <c r="W6" s="68">
        <f t="shared" si="11"/>
        <v>1043.4000000000001</v>
      </c>
      <c r="X6" s="69">
        <f>X5+W6</f>
        <v>2269.65</v>
      </c>
      <c r="Y6" s="70">
        <v>6</v>
      </c>
      <c r="Z6" s="71">
        <f t="shared" si="12"/>
        <v>399.59999999999997</v>
      </c>
      <c r="AA6" s="72">
        <f>AA5+Z6</f>
        <v>703.34999999999991</v>
      </c>
      <c r="AB6" s="70">
        <f t="shared" si="13"/>
        <v>12</v>
      </c>
      <c r="AC6" s="137">
        <f t="shared" ref="AC6:AC69" si="16">W6+Z6</f>
        <v>1443</v>
      </c>
      <c r="AD6" s="112">
        <f t="shared" si="14"/>
        <v>2973</v>
      </c>
      <c r="AE6" s="113"/>
    </row>
    <row r="7" spans="1:31" ht="12" customHeight="1" x14ac:dyDescent="0.3">
      <c r="A7" s="49">
        <v>43984</v>
      </c>
      <c r="B7" s="156">
        <f t="shared" ref="B7:B14" si="17">MONTH(A7)</f>
        <v>6</v>
      </c>
      <c r="C7" s="156">
        <f t="shared" si="15"/>
        <v>2020</v>
      </c>
      <c r="D7" s="125" t="s">
        <v>67</v>
      </c>
      <c r="E7" s="49" t="s">
        <v>64</v>
      </c>
      <c r="F7" s="49" t="s">
        <v>62</v>
      </c>
      <c r="G7" s="105" t="s">
        <v>68</v>
      </c>
      <c r="H7" s="50">
        <v>8.8000000000000007</v>
      </c>
      <c r="I7" s="51">
        <v>20</v>
      </c>
      <c r="J7" s="67" t="s">
        <v>14</v>
      </c>
      <c r="K7" s="53">
        <f t="shared" si="0"/>
        <v>176</v>
      </c>
      <c r="L7" s="54">
        <v>12</v>
      </c>
      <c r="M7" s="55">
        <f t="shared" si="1"/>
        <v>0.36363636363636354</v>
      </c>
      <c r="N7" s="56">
        <f t="shared" si="2"/>
        <v>3.1999999999999993</v>
      </c>
      <c r="O7" s="57">
        <f t="shared" si="3"/>
        <v>63.999999999999986</v>
      </c>
      <c r="P7" s="58">
        <f t="shared" si="4"/>
        <v>0.6399999999999999</v>
      </c>
      <c r="Q7" s="57">
        <f t="shared" si="5"/>
        <v>3.1999999999999993</v>
      </c>
      <c r="R7" s="59">
        <f t="shared" si="6"/>
        <v>1.2799999999999998</v>
      </c>
      <c r="S7" s="60">
        <f t="shared" si="7"/>
        <v>3.1999999999999993</v>
      </c>
      <c r="T7" s="56">
        <f t="shared" si="8"/>
        <v>8.3199999999999985</v>
      </c>
      <c r="U7" s="61">
        <f t="shared" si="9"/>
        <v>55.679999999999986</v>
      </c>
      <c r="V7" s="62">
        <f t="shared" si="10"/>
        <v>0.31636363636363629</v>
      </c>
      <c r="W7" s="68">
        <f t="shared" si="11"/>
        <v>352</v>
      </c>
      <c r="X7" s="69">
        <f t="shared" ref="X7:X29" si="18">X6+W7</f>
        <v>2621.65</v>
      </c>
      <c r="Y7" s="70">
        <v>2</v>
      </c>
      <c r="Z7" s="71">
        <f t="shared" si="12"/>
        <v>127.99999999999997</v>
      </c>
      <c r="AA7" s="72">
        <f>AA6+Z7</f>
        <v>831.34999999999991</v>
      </c>
      <c r="AB7" s="70">
        <f t="shared" si="13"/>
        <v>6</v>
      </c>
      <c r="AC7" s="137">
        <f t="shared" si="16"/>
        <v>480</v>
      </c>
      <c r="AD7" s="112">
        <f t="shared" si="14"/>
        <v>3453</v>
      </c>
      <c r="AE7" s="113"/>
    </row>
    <row r="8" spans="1:31" ht="12" customHeight="1" x14ac:dyDescent="0.3">
      <c r="A8" s="49">
        <v>43993</v>
      </c>
      <c r="B8" s="156">
        <f t="shared" si="17"/>
        <v>6</v>
      </c>
      <c r="C8" s="156">
        <f t="shared" si="15"/>
        <v>2020</v>
      </c>
      <c r="D8" s="125" t="s">
        <v>69</v>
      </c>
      <c r="E8" s="49" t="s">
        <v>70</v>
      </c>
      <c r="F8" s="49" t="s">
        <v>71</v>
      </c>
      <c r="G8" s="105" t="s">
        <v>16</v>
      </c>
      <c r="H8" s="50">
        <v>5.45</v>
      </c>
      <c r="I8" s="51">
        <v>225</v>
      </c>
      <c r="J8" s="67" t="s">
        <v>14</v>
      </c>
      <c r="K8" s="53">
        <f t="shared" si="0"/>
        <v>1226.25</v>
      </c>
      <c r="L8" s="54">
        <v>6.2</v>
      </c>
      <c r="M8" s="55">
        <f t="shared" si="1"/>
        <v>0.13761467889908258</v>
      </c>
      <c r="N8" s="56">
        <f t="shared" si="2"/>
        <v>0.75</v>
      </c>
      <c r="O8" s="57">
        <f t="shared" si="3"/>
        <v>168.75</v>
      </c>
      <c r="P8" s="58">
        <f t="shared" si="4"/>
        <v>1.6875</v>
      </c>
      <c r="Q8" s="57">
        <f t="shared" si="5"/>
        <v>8.4375</v>
      </c>
      <c r="R8" s="59">
        <f t="shared" si="6"/>
        <v>3.375</v>
      </c>
      <c r="S8" s="60">
        <f t="shared" si="7"/>
        <v>8.4375</v>
      </c>
      <c r="T8" s="56">
        <f t="shared" si="8"/>
        <v>21.9375</v>
      </c>
      <c r="U8" s="61">
        <f t="shared" si="9"/>
        <v>146.8125</v>
      </c>
      <c r="V8" s="62">
        <f t="shared" si="10"/>
        <v>0.11972477064220184</v>
      </c>
      <c r="W8" s="68">
        <f t="shared" si="11"/>
        <v>1226.25</v>
      </c>
      <c r="X8" s="69">
        <f t="shared" si="18"/>
        <v>3847.9</v>
      </c>
      <c r="Y8" s="70">
        <v>1</v>
      </c>
      <c r="Z8" s="71">
        <f t="shared" si="12"/>
        <v>168.75</v>
      </c>
      <c r="AA8" s="72">
        <f>AA7+Z8</f>
        <v>1000.0999999999999</v>
      </c>
      <c r="AB8" s="70">
        <f t="shared" si="13"/>
        <v>6</v>
      </c>
      <c r="AC8" s="137">
        <f t="shared" si="16"/>
        <v>1395</v>
      </c>
      <c r="AD8" s="112">
        <f t="shared" si="14"/>
        <v>4848</v>
      </c>
      <c r="AE8" s="113"/>
    </row>
    <row r="9" spans="1:31" ht="11.5" customHeight="1" x14ac:dyDescent="0.3">
      <c r="A9" s="49">
        <v>43993</v>
      </c>
      <c r="B9" s="156">
        <f t="shared" si="17"/>
        <v>6</v>
      </c>
      <c r="C9" s="156">
        <f t="shared" si="15"/>
        <v>2020</v>
      </c>
      <c r="D9" s="125" t="s">
        <v>69</v>
      </c>
      <c r="E9" s="49" t="s">
        <v>70</v>
      </c>
      <c r="F9" s="49" t="s">
        <v>71</v>
      </c>
      <c r="G9" s="106" t="s">
        <v>19</v>
      </c>
      <c r="H9" s="50">
        <v>2.94</v>
      </c>
      <c r="I9" s="51">
        <v>160</v>
      </c>
      <c r="J9" s="67" t="s">
        <v>14</v>
      </c>
      <c r="K9" s="53">
        <f t="shared" si="0"/>
        <v>470.4</v>
      </c>
      <c r="L9" s="54">
        <v>4.2</v>
      </c>
      <c r="M9" s="55">
        <f t="shared" si="1"/>
        <v>0.42857142857142866</v>
      </c>
      <c r="N9" s="56">
        <f t="shared" si="2"/>
        <v>1.2600000000000002</v>
      </c>
      <c r="O9" s="57">
        <f t="shared" si="3"/>
        <v>201.60000000000002</v>
      </c>
      <c r="P9" s="58">
        <f t="shared" si="4"/>
        <v>2.0160000000000005</v>
      </c>
      <c r="Q9" s="57">
        <f t="shared" si="5"/>
        <v>10.080000000000002</v>
      </c>
      <c r="R9" s="59">
        <f t="shared" si="6"/>
        <v>4.0320000000000009</v>
      </c>
      <c r="S9" s="60">
        <f t="shared" si="7"/>
        <v>10.080000000000002</v>
      </c>
      <c r="T9" s="56">
        <f t="shared" si="8"/>
        <v>26.208000000000006</v>
      </c>
      <c r="U9" s="61">
        <f t="shared" si="9"/>
        <v>175.39200000000002</v>
      </c>
      <c r="V9" s="62">
        <f t="shared" si="10"/>
        <v>0.37285714285714294</v>
      </c>
      <c r="W9" s="68">
        <f t="shared" si="11"/>
        <v>470.4</v>
      </c>
      <c r="X9" s="69">
        <f t="shared" si="18"/>
        <v>4318.3</v>
      </c>
      <c r="Y9" s="70">
        <v>1</v>
      </c>
      <c r="Z9" s="71">
        <f t="shared" si="12"/>
        <v>201.60000000000002</v>
      </c>
      <c r="AA9" s="72">
        <f t="shared" ref="AA9:AA14" si="19">AA8+Z9</f>
        <v>1201.6999999999998</v>
      </c>
      <c r="AB9" s="70">
        <f t="shared" si="13"/>
        <v>6</v>
      </c>
      <c r="AC9" s="137">
        <f t="shared" si="16"/>
        <v>672</v>
      </c>
      <c r="AD9" s="112">
        <f t="shared" si="14"/>
        <v>5520</v>
      </c>
      <c r="AE9" s="113"/>
    </row>
    <row r="10" spans="1:31" ht="11.5" customHeight="1" x14ac:dyDescent="0.3">
      <c r="A10" s="49">
        <v>43999</v>
      </c>
      <c r="B10" s="156">
        <f t="shared" si="17"/>
        <v>6</v>
      </c>
      <c r="C10" s="156">
        <f t="shared" si="15"/>
        <v>2020</v>
      </c>
      <c r="D10" s="125" t="s">
        <v>72</v>
      </c>
      <c r="E10" s="49" t="s">
        <v>64</v>
      </c>
      <c r="F10" s="49" t="s">
        <v>62</v>
      </c>
      <c r="G10" s="105" t="s">
        <v>16</v>
      </c>
      <c r="H10" s="50">
        <v>5.45</v>
      </c>
      <c r="I10" s="51">
        <v>225</v>
      </c>
      <c r="J10" s="67" t="s">
        <v>14</v>
      </c>
      <c r="K10" s="53">
        <f t="shared" si="0"/>
        <v>1226.25</v>
      </c>
      <c r="L10" s="54">
        <v>6.8</v>
      </c>
      <c r="M10" s="55">
        <f t="shared" si="1"/>
        <v>0.24770642201834855</v>
      </c>
      <c r="N10" s="56">
        <f t="shared" si="2"/>
        <v>1.3499999999999996</v>
      </c>
      <c r="O10" s="57">
        <f t="shared" si="3"/>
        <v>303.74999999999994</v>
      </c>
      <c r="P10" s="58">
        <f t="shared" si="4"/>
        <v>3.0374999999999996</v>
      </c>
      <c r="Q10" s="57">
        <f t="shared" si="5"/>
        <v>15.187499999999998</v>
      </c>
      <c r="R10" s="59">
        <f t="shared" si="6"/>
        <v>6.0749999999999993</v>
      </c>
      <c r="S10" s="60">
        <f t="shared" si="7"/>
        <v>15.187499999999998</v>
      </c>
      <c r="T10" s="56">
        <f t="shared" si="8"/>
        <v>39.487499999999997</v>
      </c>
      <c r="U10" s="61">
        <f t="shared" si="9"/>
        <v>264.26249999999993</v>
      </c>
      <c r="V10" s="62">
        <f t="shared" si="10"/>
        <v>0.21550458715596324</v>
      </c>
      <c r="W10" s="68">
        <f t="shared" si="11"/>
        <v>1226.25</v>
      </c>
      <c r="X10" s="69">
        <f t="shared" si="18"/>
        <v>5544.55</v>
      </c>
      <c r="Y10" s="70">
        <v>1</v>
      </c>
      <c r="Z10" s="71">
        <f t="shared" si="12"/>
        <v>303.74999999999994</v>
      </c>
      <c r="AA10" s="72">
        <f t="shared" si="19"/>
        <v>1505.4499999999998</v>
      </c>
      <c r="AB10" s="70">
        <f t="shared" si="13"/>
        <v>6</v>
      </c>
      <c r="AC10" s="137">
        <f t="shared" si="16"/>
        <v>1530</v>
      </c>
      <c r="AD10" s="112">
        <f t="shared" si="14"/>
        <v>7050</v>
      </c>
      <c r="AE10" s="113"/>
    </row>
    <row r="11" spans="1:31" ht="11.5" customHeight="1" x14ac:dyDescent="0.3">
      <c r="A11" s="49">
        <v>43999</v>
      </c>
      <c r="B11" s="156">
        <f t="shared" si="17"/>
        <v>6</v>
      </c>
      <c r="C11" s="156">
        <f t="shared" si="15"/>
        <v>2020</v>
      </c>
      <c r="D11" s="125" t="s">
        <v>72</v>
      </c>
      <c r="E11" s="49" t="s">
        <v>64</v>
      </c>
      <c r="F11" s="49" t="s">
        <v>62</v>
      </c>
      <c r="G11" s="105" t="s">
        <v>17</v>
      </c>
      <c r="H11" s="50">
        <v>4.7</v>
      </c>
      <c r="I11" s="51">
        <v>37</v>
      </c>
      <c r="J11" s="67" t="s">
        <v>14</v>
      </c>
      <c r="K11" s="53">
        <f t="shared" si="0"/>
        <v>173.9</v>
      </c>
      <c r="L11" s="54">
        <v>6.5</v>
      </c>
      <c r="M11" s="55">
        <f t="shared" si="1"/>
        <v>0.38297872340425526</v>
      </c>
      <c r="N11" s="56">
        <f t="shared" si="2"/>
        <v>1.7999999999999998</v>
      </c>
      <c r="O11" s="57">
        <f t="shared" si="3"/>
        <v>66.599999999999994</v>
      </c>
      <c r="P11" s="58">
        <f t="shared" si="4"/>
        <v>0.66599999999999993</v>
      </c>
      <c r="Q11" s="57">
        <f t="shared" si="5"/>
        <v>3.33</v>
      </c>
      <c r="R11" s="59">
        <f t="shared" si="6"/>
        <v>1.3319999999999999</v>
      </c>
      <c r="S11" s="60">
        <f t="shared" si="7"/>
        <v>3.33</v>
      </c>
      <c r="T11" s="56">
        <f t="shared" si="8"/>
        <v>8.6579999999999995</v>
      </c>
      <c r="U11" s="61">
        <f t="shared" si="9"/>
        <v>57.941999999999993</v>
      </c>
      <c r="V11" s="62">
        <f t="shared" si="10"/>
        <v>0.33319148936170206</v>
      </c>
      <c r="W11" s="68">
        <f t="shared" si="11"/>
        <v>521.70000000000005</v>
      </c>
      <c r="X11" s="69">
        <f t="shared" si="18"/>
        <v>6066.25</v>
      </c>
      <c r="Y11" s="70">
        <v>3</v>
      </c>
      <c r="Z11" s="71">
        <f>O11*Y11-1.5</f>
        <v>198.29999999999998</v>
      </c>
      <c r="AA11" s="72">
        <f t="shared" si="19"/>
        <v>1703.7499999999998</v>
      </c>
      <c r="AB11" s="70">
        <f t="shared" si="13"/>
        <v>6</v>
      </c>
      <c r="AC11" s="137">
        <f t="shared" si="16"/>
        <v>720</v>
      </c>
      <c r="AD11" s="112">
        <f t="shared" si="14"/>
        <v>7770</v>
      </c>
      <c r="AE11" s="113" t="s">
        <v>36</v>
      </c>
    </row>
    <row r="12" spans="1:31" ht="11.5" customHeight="1" x14ac:dyDescent="0.3">
      <c r="A12" s="49">
        <v>43999</v>
      </c>
      <c r="B12" s="156">
        <f t="shared" si="17"/>
        <v>6</v>
      </c>
      <c r="C12" s="156">
        <f t="shared" si="15"/>
        <v>2020</v>
      </c>
      <c r="D12" s="125" t="s">
        <v>72</v>
      </c>
      <c r="E12" s="49" t="s">
        <v>64</v>
      </c>
      <c r="F12" s="49" t="s">
        <v>62</v>
      </c>
      <c r="G12" s="76" t="s">
        <v>25</v>
      </c>
      <c r="H12" s="73">
        <v>15.5</v>
      </c>
      <c r="I12" s="51">
        <v>5</v>
      </c>
      <c r="J12" s="67" t="s">
        <v>14</v>
      </c>
      <c r="K12" s="53">
        <f t="shared" si="0"/>
        <v>77.5</v>
      </c>
      <c r="L12" s="54">
        <v>18.5</v>
      </c>
      <c r="M12" s="55">
        <f t="shared" si="1"/>
        <v>0.19354838709677419</v>
      </c>
      <c r="N12" s="56">
        <f t="shared" si="2"/>
        <v>3</v>
      </c>
      <c r="O12" s="57">
        <f t="shared" si="3"/>
        <v>15</v>
      </c>
      <c r="P12" s="58">
        <f t="shared" si="4"/>
        <v>0.15</v>
      </c>
      <c r="Q12" s="57">
        <f t="shared" si="5"/>
        <v>0.75</v>
      </c>
      <c r="R12" s="59">
        <f t="shared" si="6"/>
        <v>0.3</v>
      </c>
      <c r="S12" s="60">
        <f t="shared" si="7"/>
        <v>0.75</v>
      </c>
      <c r="T12" s="56">
        <f t="shared" si="8"/>
        <v>1.95</v>
      </c>
      <c r="U12" s="61">
        <f t="shared" si="9"/>
        <v>13.05</v>
      </c>
      <c r="V12" s="62">
        <f t="shared" si="10"/>
        <v>0.16838709677419356</v>
      </c>
      <c r="W12" s="68">
        <f t="shared" si="11"/>
        <v>155</v>
      </c>
      <c r="X12" s="69">
        <f t="shared" si="18"/>
        <v>6221.25</v>
      </c>
      <c r="Y12" s="70">
        <v>2</v>
      </c>
      <c r="Z12" s="71">
        <f t="shared" si="12"/>
        <v>30</v>
      </c>
      <c r="AA12" s="72">
        <f t="shared" si="19"/>
        <v>1733.7499999999998</v>
      </c>
      <c r="AB12" s="70">
        <f t="shared" si="13"/>
        <v>6</v>
      </c>
      <c r="AC12" s="137">
        <f t="shared" si="16"/>
        <v>185</v>
      </c>
      <c r="AD12" s="112">
        <f t="shared" si="14"/>
        <v>7955</v>
      </c>
      <c r="AE12" s="113"/>
    </row>
    <row r="13" spans="1:31" ht="11.5" customHeight="1" x14ac:dyDescent="0.3">
      <c r="A13" s="49">
        <v>44004</v>
      </c>
      <c r="B13" s="156">
        <f t="shared" si="17"/>
        <v>6</v>
      </c>
      <c r="C13" s="156">
        <f t="shared" si="15"/>
        <v>2020</v>
      </c>
      <c r="D13" s="125" t="s">
        <v>73</v>
      </c>
      <c r="E13" s="49" t="s">
        <v>74</v>
      </c>
      <c r="F13" s="49" t="s">
        <v>59</v>
      </c>
      <c r="G13" s="106" t="s">
        <v>16</v>
      </c>
      <c r="H13" s="73">
        <v>5.45</v>
      </c>
      <c r="I13" s="51">
        <v>225</v>
      </c>
      <c r="J13" s="67" t="s">
        <v>14</v>
      </c>
      <c r="K13" s="53">
        <f t="shared" si="0"/>
        <v>1226.25</v>
      </c>
      <c r="L13" s="54">
        <v>7.3</v>
      </c>
      <c r="M13" s="55">
        <f t="shared" si="1"/>
        <v>0.33944954128440358</v>
      </c>
      <c r="N13" s="56">
        <f t="shared" si="2"/>
        <v>1.8499999999999996</v>
      </c>
      <c r="O13" s="57">
        <f t="shared" si="3"/>
        <v>416.24999999999994</v>
      </c>
      <c r="P13" s="58">
        <f t="shared" si="4"/>
        <v>4.1624999999999996</v>
      </c>
      <c r="Q13" s="57">
        <f t="shared" si="5"/>
        <v>20.8125</v>
      </c>
      <c r="R13" s="59">
        <f t="shared" si="6"/>
        <v>8.3249999999999993</v>
      </c>
      <c r="S13" s="60">
        <f t="shared" si="7"/>
        <v>20.8125</v>
      </c>
      <c r="T13" s="56">
        <f t="shared" si="8"/>
        <v>54.112499999999997</v>
      </c>
      <c r="U13" s="61">
        <f t="shared" si="9"/>
        <v>362.13749999999993</v>
      </c>
      <c r="V13" s="62">
        <f t="shared" si="10"/>
        <v>0.29532110091743113</v>
      </c>
      <c r="W13" s="68">
        <f t="shared" si="11"/>
        <v>1226.25</v>
      </c>
      <c r="X13" s="69">
        <f t="shared" si="18"/>
        <v>7447.5</v>
      </c>
      <c r="Y13" s="70">
        <v>1</v>
      </c>
      <c r="Z13" s="71">
        <f t="shared" si="12"/>
        <v>416.24999999999994</v>
      </c>
      <c r="AA13" s="72">
        <f t="shared" si="19"/>
        <v>2149.9999999999995</v>
      </c>
      <c r="AB13" s="70">
        <f t="shared" si="13"/>
        <v>6</v>
      </c>
      <c r="AC13" s="137">
        <f t="shared" si="16"/>
        <v>1642.5</v>
      </c>
      <c r="AD13" s="112">
        <f t="shared" si="14"/>
        <v>9597.5</v>
      </c>
      <c r="AE13" s="113"/>
    </row>
    <row r="14" spans="1:31" ht="11.5" customHeight="1" x14ac:dyDescent="0.3">
      <c r="A14" s="49">
        <v>44004</v>
      </c>
      <c r="B14" s="156">
        <f t="shared" si="17"/>
        <v>6</v>
      </c>
      <c r="C14" s="156">
        <f t="shared" si="15"/>
        <v>2020</v>
      </c>
      <c r="D14" s="125" t="s">
        <v>73</v>
      </c>
      <c r="E14" s="49" t="s">
        <v>74</v>
      </c>
      <c r="F14" s="49" t="s">
        <v>59</v>
      </c>
      <c r="G14" s="76" t="s">
        <v>25</v>
      </c>
      <c r="H14" s="73">
        <v>15.5</v>
      </c>
      <c r="I14" s="51">
        <v>5</v>
      </c>
      <c r="J14" s="67" t="s">
        <v>14</v>
      </c>
      <c r="K14" s="53">
        <f t="shared" si="0"/>
        <v>77.5</v>
      </c>
      <c r="L14" s="54">
        <v>18.5</v>
      </c>
      <c r="M14" s="55">
        <f t="shared" si="1"/>
        <v>0.19354838709677419</v>
      </c>
      <c r="N14" s="56">
        <f t="shared" si="2"/>
        <v>3</v>
      </c>
      <c r="O14" s="57">
        <f t="shared" si="3"/>
        <v>15</v>
      </c>
      <c r="P14" s="58">
        <f t="shared" si="4"/>
        <v>0.15</v>
      </c>
      <c r="Q14" s="57">
        <f t="shared" si="5"/>
        <v>0.75</v>
      </c>
      <c r="R14" s="59">
        <f t="shared" si="6"/>
        <v>0.3</v>
      </c>
      <c r="S14" s="60">
        <f t="shared" si="7"/>
        <v>0.75</v>
      </c>
      <c r="T14" s="56">
        <f t="shared" si="8"/>
        <v>1.95</v>
      </c>
      <c r="U14" s="61">
        <f t="shared" si="9"/>
        <v>13.05</v>
      </c>
      <c r="V14" s="62">
        <f t="shared" si="10"/>
        <v>0.16838709677419356</v>
      </c>
      <c r="W14" s="68">
        <f t="shared" si="11"/>
        <v>155</v>
      </c>
      <c r="X14" s="69">
        <f t="shared" si="18"/>
        <v>7602.5</v>
      </c>
      <c r="Y14" s="70">
        <v>2</v>
      </c>
      <c r="Z14" s="71">
        <f t="shared" si="12"/>
        <v>30</v>
      </c>
      <c r="AA14" s="72">
        <f t="shared" si="19"/>
        <v>2179.9999999999995</v>
      </c>
      <c r="AB14" s="70">
        <f t="shared" si="13"/>
        <v>6</v>
      </c>
      <c r="AC14" s="137">
        <f t="shared" si="16"/>
        <v>185</v>
      </c>
      <c r="AD14" s="112">
        <f>X14+AA14</f>
        <v>9782.5</v>
      </c>
      <c r="AE14" s="113"/>
    </row>
    <row r="15" spans="1:31" ht="11.5" customHeight="1" x14ac:dyDescent="0.3">
      <c r="A15" s="49">
        <v>44013</v>
      </c>
      <c r="B15" s="156">
        <f>MONTH(A15)</f>
        <v>7</v>
      </c>
      <c r="C15" s="156">
        <f t="shared" si="15"/>
        <v>2020</v>
      </c>
      <c r="D15" s="125" t="s">
        <v>75</v>
      </c>
      <c r="E15" s="49" t="s">
        <v>76</v>
      </c>
      <c r="F15" s="49" t="s">
        <v>77</v>
      </c>
      <c r="G15" s="76" t="s">
        <v>18</v>
      </c>
      <c r="H15" s="73">
        <v>9</v>
      </c>
      <c r="I15" s="51">
        <v>20</v>
      </c>
      <c r="J15" s="67" t="s">
        <v>14</v>
      </c>
      <c r="K15" s="53">
        <f t="shared" ref="K15:K55" si="20">I15*H15</f>
        <v>180</v>
      </c>
      <c r="L15" s="54">
        <v>10.199999999999999</v>
      </c>
      <c r="M15" s="55">
        <f t="shared" ref="M15:M48" si="21">(L15-H15)/H15</f>
        <v>0.13333333333333325</v>
      </c>
      <c r="N15" s="56">
        <f t="shared" ref="N15:N48" si="22">L15-H15</f>
        <v>1.1999999999999993</v>
      </c>
      <c r="O15" s="57">
        <f t="shared" si="3"/>
        <v>23.999999999999986</v>
      </c>
      <c r="P15" s="58">
        <f t="shared" si="4"/>
        <v>0.23999999999999985</v>
      </c>
      <c r="Q15" s="57">
        <f t="shared" ref="Q15:Q48" si="23">O15*$Q$3</f>
        <v>1.1999999999999993</v>
      </c>
      <c r="R15" s="59">
        <f t="shared" ref="R15:R48" si="24">O15*$R$3</f>
        <v>0.4799999999999997</v>
      </c>
      <c r="S15" s="60">
        <f t="shared" ref="S15:S48" si="25">O15*$S$3</f>
        <v>1.1999999999999993</v>
      </c>
      <c r="T15" s="56">
        <f t="shared" ref="T15:T48" si="26">P15+Q15+R15+S15</f>
        <v>3.1199999999999983</v>
      </c>
      <c r="U15" s="61">
        <f t="shared" ref="U15:U48" si="27">O15-T15</f>
        <v>20.879999999999988</v>
      </c>
      <c r="V15" s="62">
        <f t="shared" si="10"/>
        <v>0.11599999999999994</v>
      </c>
      <c r="W15" s="68">
        <f t="shared" si="11"/>
        <v>1620</v>
      </c>
      <c r="X15" s="69">
        <f t="shared" si="18"/>
        <v>9222.5</v>
      </c>
      <c r="Y15" s="70">
        <v>9</v>
      </c>
      <c r="Z15" s="71">
        <f>O15*Y15</f>
        <v>215.99999999999989</v>
      </c>
      <c r="AA15" s="72">
        <f t="shared" ref="AA15:AA53" si="28">AA14+Z15</f>
        <v>2395.9999999999995</v>
      </c>
      <c r="AB15" s="70">
        <f t="shared" si="13"/>
        <v>7</v>
      </c>
      <c r="AC15" s="137">
        <f t="shared" si="16"/>
        <v>1836</v>
      </c>
      <c r="AD15" s="112">
        <f t="shared" ref="AD15:AD78" si="29">X15+AA15</f>
        <v>11618.5</v>
      </c>
      <c r="AE15" s="113"/>
    </row>
    <row r="16" spans="1:31" ht="11.5" customHeight="1" x14ac:dyDescent="0.3">
      <c r="A16" s="49">
        <v>44026</v>
      </c>
      <c r="B16" s="156">
        <f>MONTH(A16)</f>
        <v>7</v>
      </c>
      <c r="C16" s="156">
        <f t="shared" si="15"/>
        <v>2020</v>
      </c>
      <c r="D16" s="125" t="s">
        <v>78</v>
      </c>
      <c r="E16" s="49" t="s">
        <v>74</v>
      </c>
      <c r="F16" s="49" t="s">
        <v>59</v>
      </c>
      <c r="G16" s="76" t="s">
        <v>27</v>
      </c>
      <c r="H16" s="73">
        <v>33</v>
      </c>
      <c r="I16" s="51">
        <v>25</v>
      </c>
      <c r="J16" s="67" t="s">
        <v>14</v>
      </c>
      <c r="K16" s="53">
        <f t="shared" si="20"/>
        <v>825</v>
      </c>
      <c r="L16" s="54">
        <v>48</v>
      </c>
      <c r="M16" s="55">
        <f t="shared" si="21"/>
        <v>0.45454545454545453</v>
      </c>
      <c r="N16" s="56">
        <f t="shared" si="22"/>
        <v>15</v>
      </c>
      <c r="O16" s="57">
        <f t="shared" si="3"/>
        <v>375</v>
      </c>
      <c r="P16" s="58">
        <f t="shared" si="4"/>
        <v>3.75</v>
      </c>
      <c r="Q16" s="57">
        <f t="shared" si="23"/>
        <v>18.75</v>
      </c>
      <c r="R16" s="59">
        <f t="shared" si="24"/>
        <v>7.5</v>
      </c>
      <c r="S16" s="60">
        <f t="shared" si="25"/>
        <v>18.75</v>
      </c>
      <c r="T16" s="56">
        <f t="shared" si="26"/>
        <v>48.75</v>
      </c>
      <c r="U16" s="61">
        <f t="shared" si="27"/>
        <v>326.25</v>
      </c>
      <c r="V16" s="62">
        <f t="shared" si="10"/>
        <v>0.39545454545454545</v>
      </c>
      <c r="W16" s="68">
        <f t="shared" si="11"/>
        <v>825</v>
      </c>
      <c r="X16" s="69">
        <f t="shared" si="18"/>
        <v>10047.5</v>
      </c>
      <c r="Y16" s="70">
        <v>1</v>
      </c>
      <c r="Z16" s="71">
        <f t="shared" ref="Z16:Z53" si="30">O16*Y16</f>
        <v>375</v>
      </c>
      <c r="AA16" s="72">
        <f t="shared" si="28"/>
        <v>2770.9999999999995</v>
      </c>
      <c r="AB16" s="70">
        <f t="shared" si="13"/>
        <v>7</v>
      </c>
      <c r="AC16" s="137">
        <f t="shared" si="16"/>
        <v>1200</v>
      </c>
      <c r="AD16" s="112">
        <f t="shared" si="29"/>
        <v>12818.5</v>
      </c>
      <c r="AE16" s="113"/>
    </row>
    <row r="17" spans="1:31" ht="11.5" customHeight="1" x14ac:dyDescent="0.3">
      <c r="A17" s="49">
        <v>44027</v>
      </c>
      <c r="B17" s="156">
        <f t="shared" ref="B17:B80" si="31">MONTH(A17)</f>
        <v>7</v>
      </c>
      <c r="C17" s="156">
        <f t="shared" si="15"/>
        <v>2020</v>
      </c>
      <c r="D17" s="125" t="s">
        <v>79</v>
      </c>
      <c r="E17" s="49" t="s">
        <v>64</v>
      </c>
      <c r="F17" s="49" t="s">
        <v>62</v>
      </c>
      <c r="G17" s="76" t="s">
        <v>28</v>
      </c>
      <c r="H17" s="73">
        <v>5.25</v>
      </c>
      <c r="I17" s="51">
        <v>220</v>
      </c>
      <c r="J17" s="67" t="s">
        <v>14</v>
      </c>
      <c r="K17" s="53">
        <f t="shared" si="20"/>
        <v>1155</v>
      </c>
      <c r="L17" s="54">
        <v>6.8</v>
      </c>
      <c r="M17" s="55">
        <f t="shared" si="21"/>
        <v>0.29523809523809519</v>
      </c>
      <c r="N17" s="56">
        <f t="shared" si="22"/>
        <v>1.5499999999999998</v>
      </c>
      <c r="O17" s="57">
        <f t="shared" si="3"/>
        <v>340.99999999999994</v>
      </c>
      <c r="P17" s="58">
        <f t="shared" si="4"/>
        <v>3.4099999999999997</v>
      </c>
      <c r="Q17" s="57">
        <f t="shared" si="23"/>
        <v>17.049999999999997</v>
      </c>
      <c r="R17" s="59">
        <f t="shared" si="24"/>
        <v>6.8199999999999994</v>
      </c>
      <c r="S17" s="60">
        <f t="shared" si="25"/>
        <v>17.049999999999997</v>
      </c>
      <c r="T17" s="56">
        <f t="shared" si="26"/>
        <v>44.33</v>
      </c>
      <c r="U17" s="61">
        <f t="shared" si="27"/>
        <v>296.66999999999996</v>
      </c>
      <c r="V17" s="62">
        <f t="shared" si="10"/>
        <v>0.25685714285714284</v>
      </c>
      <c r="W17" s="68">
        <f t="shared" si="11"/>
        <v>1155</v>
      </c>
      <c r="X17" s="69">
        <f t="shared" si="18"/>
        <v>11202.5</v>
      </c>
      <c r="Y17" s="70">
        <v>1</v>
      </c>
      <c r="Z17" s="71">
        <f t="shared" si="30"/>
        <v>340.99999999999994</v>
      </c>
      <c r="AA17" s="72">
        <f t="shared" si="28"/>
        <v>3111.9999999999995</v>
      </c>
      <c r="AB17" s="70">
        <f t="shared" si="13"/>
        <v>7</v>
      </c>
      <c r="AC17" s="137">
        <f t="shared" si="16"/>
        <v>1496</v>
      </c>
      <c r="AD17" s="112">
        <f t="shared" si="29"/>
        <v>14314.5</v>
      </c>
      <c r="AE17" s="113"/>
    </row>
    <row r="18" spans="1:31" ht="11.5" customHeight="1" x14ac:dyDescent="0.3">
      <c r="A18" s="49">
        <v>44027</v>
      </c>
      <c r="B18" s="156">
        <f t="shared" si="31"/>
        <v>7</v>
      </c>
      <c r="C18" s="156">
        <f t="shared" si="15"/>
        <v>2020</v>
      </c>
      <c r="D18" s="125" t="s">
        <v>79</v>
      </c>
      <c r="E18" s="49" t="s">
        <v>64</v>
      </c>
      <c r="F18" s="49" t="s">
        <v>62</v>
      </c>
      <c r="G18" s="76" t="s">
        <v>25</v>
      </c>
      <c r="H18" s="73">
        <v>15.5</v>
      </c>
      <c r="I18" s="51">
        <v>5</v>
      </c>
      <c r="J18" s="67" t="s">
        <v>14</v>
      </c>
      <c r="K18" s="53">
        <f t="shared" si="20"/>
        <v>77.5</v>
      </c>
      <c r="L18" s="54">
        <v>18.5</v>
      </c>
      <c r="M18" s="55">
        <f t="shared" si="21"/>
        <v>0.19354838709677419</v>
      </c>
      <c r="N18" s="56">
        <f t="shared" si="22"/>
        <v>3</v>
      </c>
      <c r="O18" s="57">
        <f t="shared" si="3"/>
        <v>15</v>
      </c>
      <c r="P18" s="58">
        <f t="shared" si="4"/>
        <v>0.15</v>
      </c>
      <c r="Q18" s="57">
        <f t="shared" si="23"/>
        <v>0.75</v>
      </c>
      <c r="R18" s="59">
        <f t="shared" si="24"/>
        <v>0.3</v>
      </c>
      <c r="S18" s="60">
        <f t="shared" si="25"/>
        <v>0.75</v>
      </c>
      <c r="T18" s="56">
        <f t="shared" si="26"/>
        <v>1.95</v>
      </c>
      <c r="U18" s="61">
        <f t="shared" si="27"/>
        <v>13.05</v>
      </c>
      <c r="V18" s="62">
        <f t="shared" si="10"/>
        <v>0.16838709677419356</v>
      </c>
      <c r="W18" s="68">
        <f t="shared" si="11"/>
        <v>310</v>
      </c>
      <c r="X18" s="69">
        <f t="shared" si="18"/>
        <v>11512.5</v>
      </c>
      <c r="Y18" s="70">
        <v>4</v>
      </c>
      <c r="Z18" s="71">
        <f t="shared" si="30"/>
        <v>60</v>
      </c>
      <c r="AA18" s="72">
        <f t="shared" si="28"/>
        <v>3171.9999999999995</v>
      </c>
      <c r="AB18" s="70">
        <f t="shared" si="13"/>
        <v>7</v>
      </c>
      <c r="AC18" s="137">
        <f t="shared" si="16"/>
        <v>370</v>
      </c>
      <c r="AD18" s="112">
        <f t="shared" si="29"/>
        <v>14684.5</v>
      </c>
      <c r="AE18" s="113"/>
    </row>
    <row r="19" spans="1:31" ht="11.5" customHeight="1" x14ac:dyDescent="0.3">
      <c r="A19" s="49">
        <v>44027</v>
      </c>
      <c r="B19" s="156">
        <f t="shared" si="31"/>
        <v>7</v>
      </c>
      <c r="C19" s="156">
        <f t="shared" si="15"/>
        <v>2020</v>
      </c>
      <c r="D19" s="125" t="s">
        <v>79</v>
      </c>
      <c r="E19" s="49" t="s">
        <v>64</v>
      </c>
      <c r="F19" s="49" t="s">
        <v>62</v>
      </c>
      <c r="G19" s="74" t="s">
        <v>144</v>
      </c>
      <c r="H19" s="75">
        <v>4.5</v>
      </c>
      <c r="I19" s="51">
        <v>40</v>
      </c>
      <c r="J19" s="67" t="s">
        <v>14</v>
      </c>
      <c r="K19" s="53">
        <f t="shared" si="20"/>
        <v>180</v>
      </c>
      <c r="L19" s="54">
        <v>5.8</v>
      </c>
      <c r="M19" s="55">
        <f t="shared" si="21"/>
        <v>0.28888888888888886</v>
      </c>
      <c r="N19" s="56">
        <f t="shared" si="22"/>
        <v>1.2999999999999998</v>
      </c>
      <c r="O19" s="57">
        <f t="shared" si="3"/>
        <v>51.999999999999993</v>
      </c>
      <c r="P19" s="58">
        <f t="shared" si="4"/>
        <v>0.51999999999999991</v>
      </c>
      <c r="Q19" s="57">
        <f t="shared" si="23"/>
        <v>2.5999999999999996</v>
      </c>
      <c r="R19" s="59">
        <f t="shared" si="24"/>
        <v>1.0399999999999998</v>
      </c>
      <c r="S19" s="60">
        <f t="shared" si="25"/>
        <v>2.5999999999999996</v>
      </c>
      <c r="T19" s="56">
        <f t="shared" si="26"/>
        <v>6.7599999999999989</v>
      </c>
      <c r="U19" s="61">
        <f t="shared" si="27"/>
        <v>45.239999999999995</v>
      </c>
      <c r="V19" s="62">
        <f t="shared" si="10"/>
        <v>0.2513333333333333</v>
      </c>
      <c r="W19" s="68">
        <f t="shared" si="11"/>
        <v>180</v>
      </c>
      <c r="X19" s="69">
        <f t="shared" si="18"/>
        <v>11692.5</v>
      </c>
      <c r="Y19" s="70">
        <v>1</v>
      </c>
      <c r="Z19" s="71">
        <f t="shared" si="30"/>
        <v>51.999999999999993</v>
      </c>
      <c r="AA19" s="72">
        <f t="shared" si="28"/>
        <v>3223.9999999999995</v>
      </c>
      <c r="AB19" s="70">
        <f t="shared" si="13"/>
        <v>7</v>
      </c>
      <c r="AC19" s="137">
        <f t="shared" si="16"/>
        <v>232</v>
      </c>
      <c r="AD19" s="112">
        <f t="shared" si="29"/>
        <v>14916.5</v>
      </c>
      <c r="AE19" s="113"/>
    </row>
    <row r="20" spans="1:31" ht="11.5" customHeight="1" x14ac:dyDescent="0.3">
      <c r="A20" s="49">
        <v>44044</v>
      </c>
      <c r="B20" s="156">
        <f t="shared" si="31"/>
        <v>8</v>
      </c>
      <c r="C20" s="156">
        <f t="shared" si="15"/>
        <v>2020</v>
      </c>
      <c r="D20" s="125" t="s">
        <v>80</v>
      </c>
      <c r="E20" s="49" t="s">
        <v>76</v>
      </c>
      <c r="F20" s="49" t="s">
        <v>77</v>
      </c>
      <c r="G20" s="103" t="s">
        <v>28</v>
      </c>
      <c r="H20" s="75">
        <v>5.25</v>
      </c>
      <c r="I20" s="51">
        <v>220</v>
      </c>
      <c r="J20" s="67" t="s">
        <v>14</v>
      </c>
      <c r="K20" s="53">
        <f t="shared" si="20"/>
        <v>1155</v>
      </c>
      <c r="L20" s="54">
        <v>5.7</v>
      </c>
      <c r="M20" s="55">
        <f t="shared" si="21"/>
        <v>8.5714285714285743E-2</v>
      </c>
      <c r="N20" s="56">
        <f t="shared" si="22"/>
        <v>0.45000000000000018</v>
      </c>
      <c r="O20" s="57">
        <f t="shared" si="3"/>
        <v>99.000000000000043</v>
      </c>
      <c r="P20" s="58">
        <f t="shared" ref="P20:P26" si="32">O20*$P$3</f>
        <v>0.99000000000000044</v>
      </c>
      <c r="Q20" s="57">
        <f t="shared" ref="Q20:Q26" si="33">O20*$Q$3</f>
        <v>4.9500000000000028</v>
      </c>
      <c r="R20" s="59">
        <f t="shared" ref="R20:R26" si="34">O20*$R$3</f>
        <v>1.9800000000000009</v>
      </c>
      <c r="S20" s="60">
        <f t="shared" ref="S20:S26" si="35">O20*$S$3</f>
        <v>4.9500000000000028</v>
      </c>
      <c r="T20" s="56">
        <f t="shared" ref="T20:T26" si="36">P20+Q20+R20+S20</f>
        <v>12.870000000000006</v>
      </c>
      <c r="U20" s="61">
        <f t="shared" ref="U20:U26" si="37">O20-T20</f>
        <v>86.130000000000038</v>
      </c>
      <c r="V20" s="62">
        <f t="shared" si="10"/>
        <v>7.4571428571428608E-2</v>
      </c>
      <c r="W20" s="68">
        <f t="shared" si="11"/>
        <v>2310</v>
      </c>
      <c r="X20" s="69">
        <f t="shared" si="18"/>
        <v>14002.5</v>
      </c>
      <c r="Y20" s="70">
        <v>2</v>
      </c>
      <c r="Z20" s="71">
        <f t="shared" si="30"/>
        <v>198.00000000000009</v>
      </c>
      <c r="AA20" s="72">
        <f t="shared" si="28"/>
        <v>3421.9999999999995</v>
      </c>
      <c r="AB20" s="70">
        <f t="shared" si="13"/>
        <v>8</v>
      </c>
      <c r="AC20" s="137">
        <f t="shared" si="16"/>
        <v>2508</v>
      </c>
      <c r="AD20" s="112">
        <f t="shared" si="29"/>
        <v>17424.5</v>
      </c>
      <c r="AE20" s="113"/>
    </row>
    <row r="21" spans="1:31" ht="11.5" customHeight="1" x14ac:dyDescent="0.3">
      <c r="A21" s="49">
        <v>44050</v>
      </c>
      <c r="B21" s="156">
        <f t="shared" si="31"/>
        <v>8</v>
      </c>
      <c r="C21" s="156">
        <f t="shared" si="15"/>
        <v>2020</v>
      </c>
      <c r="D21" s="125" t="s">
        <v>81</v>
      </c>
      <c r="E21" s="49" t="s">
        <v>76</v>
      </c>
      <c r="F21" s="49" t="s">
        <v>77</v>
      </c>
      <c r="G21" s="103" t="s">
        <v>28</v>
      </c>
      <c r="H21" s="75">
        <v>5.25</v>
      </c>
      <c r="I21" s="51">
        <v>220</v>
      </c>
      <c r="J21" s="67" t="s">
        <v>14</v>
      </c>
      <c r="K21" s="53">
        <f t="shared" si="20"/>
        <v>1155</v>
      </c>
      <c r="L21" s="54">
        <v>5.7</v>
      </c>
      <c r="M21" s="55">
        <f t="shared" si="21"/>
        <v>8.5714285714285743E-2</v>
      </c>
      <c r="N21" s="56">
        <f t="shared" si="22"/>
        <v>0.45000000000000018</v>
      </c>
      <c r="O21" s="57">
        <f t="shared" si="3"/>
        <v>99.000000000000043</v>
      </c>
      <c r="P21" s="58">
        <f t="shared" si="32"/>
        <v>0.99000000000000044</v>
      </c>
      <c r="Q21" s="57">
        <f t="shared" si="33"/>
        <v>4.9500000000000028</v>
      </c>
      <c r="R21" s="59">
        <f t="shared" si="34"/>
        <v>1.9800000000000009</v>
      </c>
      <c r="S21" s="60">
        <f t="shared" si="35"/>
        <v>4.9500000000000028</v>
      </c>
      <c r="T21" s="56">
        <f t="shared" si="36"/>
        <v>12.870000000000006</v>
      </c>
      <c r="U21" s="61">
        <f t="shared" si="37"/>
        <v>86.130000000000038</v>
      </c>
      <c r="V21" s="62">
        <f t="shared" si="10"/>
        <v>7.4571428571428608E-2</v>
      </c>
      <c r="W21" s="68">
        <f t="shared" si="11"/>
        <v>2310</v>
      </c>
      <c r="X21" s="69">
        <f t="shared" si="18"/>
        <v>16312.5</v>
      </c>
      <c r="Y21" s="70">
        <v>2</v>
      </c>
      <c r="Z21" s="71">
        <f t="shared" si="30"/>
        <v>198.00000000000009</v>
      </c>
      <c r="AA21" s="72">
        <f t="shared" si="28"/>
        <v>3619.9999999999995</v>
      </c>
      <c r="AB21" s="70">
        <f t="shared" si="13"/>
        <v>8</v>
      </c>
      <c r="AC21" s="137">
        <f t="shared" si="16"/>
        <v>2508</v>
      </c>
      <c r="AD21" s="112">
        <f t="shared" si="29"/>
        <v>19932.5</v>
      </c>
      <c r="AE21" s="113"/>
    </row>
    <row r="22" spans="1:31" ht="11.5" customHeight="1" x14ac:dyDescent="0.3">
      <c r="A22" s="49">
        <v>44051</v>
      </c>
      <c r="B22" s="156">
        <f t="shared" si="31"/>
        <v>8</v>
      </c>
      <c r="C22" s="156">
        <f t="shared" si="15"/>
        <v>2020</v>
      </c>
      <c r="D22" s="125" t="s">
        <v>82</v>
      </c>
      <c r="E22" s="49" t="s">
        <v>76</v>
      </c>
      <c r="F22" s="49" t="s">
        <v>77</v>
      </c>
      <c r="G22" s="103" t="s">
        <v>42</v>
      </c>
      <c r="H22" s="75">
        <v>4.7</v>
      </c>
      <c r="I22" s="51">
        <v>30</v>
      </c>
      <c r="J22" s="67" t="s">
        <v>14</v>
      </c>
      <c r="K22" s="53">
        <f t="shared" si="20"/>
        <v>141</v>
      </c>
      <c r="L22" s="54">
        <v>5.4</v>
      </c>
      <c r="M22" s="55">
        <f>(L22-H22)/H22</f>
        <v>0.14893617021276598</v>
      </c>
      <c r="N22" s="56">
        <f t="shared" si="22"/>
        <v>0.70000000000000018</v>
      </c>
      <c r="O22" s="57">
        <f t="shared" si="3"/>
        <v>21.000000000000007</v>
      </c>
      <c r="P22" s="58">
        <f t="shared" si="32"/>
        <v>0.21000000000000008</v>
      </c>
      <c r="Q22" s="57">
        <f t="shared" si="33"/>
        <v>1.0500000000000005</v>
      </c>
      <c r="R22" s="59">
        <f t="shared" si="34"/>
        <v>0.42000000000000015</v>
      </c>
      <c r="S22" s="60">
        <f t="shared" si="35"/>
        <v>1.0500000000000005</v>
      </c>
      <c r="T22" s="56">
        <f t="shared" si="36"/>
        <v>2.7300000000000013</v>
      </c>
      <c r="U22" s="61">
        <f t="shared" si="37"/>
        <v>18.270000000000007</v>
      </c>
      <c r="V22" s="62">
        <f t="shared" si="10"/>
        <v>0.12957446808510642</v>
      </c>
      <c r="W22" s="68">
        <f t="shared" si="11"/>
        <v>282</v>
      </c>
      <c r="X22" s="69">
        <f t="shared" si="18"/>
        <v>16594.5</v>
      </c>
      <c r="Y22" s="70">
        <v>2</v>
      </c>
      <c r="Z22" s="71">
        <f t="shared" si="30"/>
        <v>42.000000000000014</v>
      </c>
      <c r="AA22" s="72">
        <f t="shared" si="28"/>
        <v>3661.9999999999995</v>
      </c>
      <c r="AB22" s="70">
        <f t="shared" si="13"/>
        <v>8</v>
      </c>
      <c r="AC22" s="137">
        <f t="shared" si="16"/>
        <v>324</v>
      </c>
      <c r="AD22" s="112">
        <f t="shared" si="29"/>
        <v>20256.5</v>
      </c>
      <c r="AE22" s="113"/>
    </row>
    <row r="23" spans="1:31" ht="11.5" customHeight="1" x14ac:dyDescent="0.3">
      <c r="A23" s="49">
        <v>44053</v>
      </c>
      <c r="B23" s="156">
        <f t="shared" si="31"/>
        <v>8</v>
      </c>
      <c r="C23" s="156">
        <f t="shared" si="15"/>
        <v>2020</v>
      </c>
      <c r="D23" s="125" t="s">
        <v>83</v>
      </c>
      <c r="E23" s="49" t="s">
        <v>84</v>
      </c>
      <c r="F23" s="49" t="s">
        <v>57</v>
      </c>
      <c r="G23" s="103" t="s">
        <v>28</v>
      </c>
      <c r="H23" s="75">
        <v>5.25</v>
      </c>
      <c r="I23" s="51">
        <v>220</v>
      </c>
      <c r="J23" s="67" t="s">
        <v>14</v>
      </c>
      <c r="K23" s="53">
        <f t="shared" si="20"/>
        <v>1155</v>
      </c>
      <c r="L23" s="54">
        <v>6.8</v>
      </c>
      <c r="M23" s="55">
        <f t="shared" ref="M23:M25" si="38">(L23-H23)/H23</f>
        <v>0.29523809523809519</v>
      </c>
      <c r="N23" s="56">
        <f t="shared" si="22"/>
        <v>1.5499999999999998</v>
      </c>
      <c r="O23" s="57">
        <f t="shared" si="3"/>
        <v>340.99999999999994</v>
      </c>
      <c r="P23" s="58">
        <f t="shared" si="32"/>
        <v>3.4099999999999997</v>
      </c>
      <c r="Q23" s="57">
        <f t="shared" si="33"/>
        <v>17.049999999999997</v>
      </c>
      <c r="R23" s="59">
        <f t="shared" si="34"/>
        <v>6.8199999999999994</v>
      </c>
      <c r="S23" s="60">
        <f t="shared" si="35"/>
        <v>17.049999999999997</v>
      </c>
      <c r="T23" s="56">
        <f t="shared" si="36"/>
        <v>44.33</v>
      </c>
      <c r="U23" s="61">
        <f t="shared" si="37"/>
        <v>296.66999999999996</v>
      </c>
      <c r="V23" s="62">
        <f t="shared" si="10"/>
        <v>0.25685714285714284</v>
      </c>
      <c r="W23" s="68">
        <f t="shared" si="11"/>
        <v>1155</v>
      </c>
      <c r="X23" s="69">
        <f t="shared" si="18"/>
        <v>17749.5</v>
      </c>
      <c r="Y23" s="70">
        <v>1</v>
      </c>
      <c r="Z23" s="71">
        <f t="shared" si="30"/>
        <v>340.99999999999994</v>
      </c>
      <c r="AA23" s="72">
        <f t="shared" si="28"/>
        <v>4002.9999999999995</v>
      </c>
      <c r="AB23" s="70">
        <f t="shared" si="13"/>
        <v>8</v>
      </c>
      <c r="AC23" s="137">
        <f t="shared" si="16"/>
        <v>1496</v>
      </c>
      <c r="AD23" s="112">
        <f t="shared" si="29"/>
        <v>21752.5</v>
      </c>
      <c r="AE23" s="113"/>
    </row>
    <row r="24" spans="1:31" ht="11.5" customHeight="1" x14ac:dyDescent="0.3">
      <c r="A24" s="49">
        <v>44053</v>
      </c>
      <c r="B24" s="156">
        <f t="shared" si="31"/>
        <v>8</v>
      </c>
      <c r="C24" s="156">
        <f t="shared" si="15"/>
        <v>2020</v>
      </c>
      <c r="D24" s="125" t="s">
        <v>83</v>
      </c>
      <c r="E24" s="49" t="s">
        <v>84</v>
      </c>
      <c r="F24" s="49" t="s">
        <v>57</v>
      </c>
      <c r="G24" s="103" t="s">
        <v>30</v>
      </c>
      <c r="H24" s="75">
        <v>15.5</v>
      </c>
      <c r="I24" s="51">
        <v>5</v>
      </c>
      <c r="J24" s="67" t="s">
        <v>14</v>
      </c>
      <c r="K24" s="53">
        <f t="shared" si="20"/>
        <v>77.5</v>
      </c>
      <c r="L24" s="54">
        <v>18</v>
      </c>
      <c r="M24" s="55">
        <f t="shared" si="38"/>
        <v>0.16129032258064516</v>
      </c>
      <c r="N24" s="56">
        <f t="shared" si="22"/>
        <v>2.5</v>
      </c>
      <c r="O24" s="57">
        <f t="shared" si="3"/>
        <v>12.5</v>
      </c>
      <c r="P24" s="58">
        <f t="shared" si="32"/>
        <v>0.125</v>
      </c>
      <c r="Q24" s="57">
        <f t="shared" si="33"/>
        <v>0.625</v>
      </c>
      <c r="R24" s="59">
        <f t="shared" si="34"/>
        <v>0.25</v>
      </c>
      <c r="S24" s="60">
        <f t="shared" si="35"/>
        <v>0.625</v>
      </c>
      <c r="T24" s="56">
        <f t="shared" si="36"/>
        <v>1.625</v>
      </c>
      <c r="U24" s="61">
        <f t="shared" si="37"/>
        <v>10.875</v>
      </c>
      <c r="V24" s="62">
        <f t="shared" si="10"/>
        <v>0.14032258064516129</v>
      </c>
      <c r="W24" s="68">
        <f t="shared" si="11"/>
        <v>77.5</v>
      </c>
      <c r="X24" s="69">
        <f>X23+W24</f>
        <v>17827</v>
      </c>
      <c r="Y24" s="70">
        <v>1</v>
      </c>
      <c r="Z24" s="71">
        <f t="shared" si="30"/>
        <v>12.5</v>
      </c>
      <c r="AA24" s="72">
        <f t="shared" si="28"/>
        <v>4015.4999999999995</v>
      </c>
      <c r="AB24" s="70">
        <f t="shared" si="13"/>
        <v>8</v>
      </c>
      <c r="AC24" s="137">
        <f t="shared" si="16"/>
        <v>90</v>
      </c>
      <c r="AD24" s="112">
        <f t="shared" si="29"/>
        <v>21842.5</v>
      </c>
      <c r="AE24" s="113"/>
    </row>
    <row r="25" spans="1:31" ht="11.5" customHeight="1" x14ac:dyDescent="0.3">
      <c r="A25" s="49">
        <v>44053</v>
      </c>
      <c r="B25" s="156">
        <f t="shared" si="31"/>
        <v>8</v>
      </c>
      <c r="C25" s="156">
        <f t="shared" si="15"/>
        <v>2020</v>
      </c>
      <c r="D25" s="125" t="s">
        <v>85</v>
      </c>
      <c r="E25" s="49" t="s">
        <v>74</v>
      </c>
      <c r="F25" s="49" t="s">
        <v>59</v>
      </c>
      <c r="G25" s="74" t="s">
        <v>28</v>
      </c>
      <c r="H25" s="75">
        <v>5.25</v>
      </c>
      <c r="I25" s="51">
        <v>220</v>
      </c>
      <c r="J25" s="67" t="s">
        <v>14</v>
      </c>
      <c r="K25" s="53">
        <f t="shared" si="20"/>
        <v>1155</v>
      </c>
      <c r="L25" s="54">
        <v>6.9</v>
      </c>
      <c r="M25" s="55">
        <f t="shared" si="38"/>
        <v>0.31428571428571433</v>
      </c>
      <c r="N25" s="56">
        <f t="shared" si="22"/>
        <v>1.6500000000000004</v>
      </c>
      <c r="O25" s="57">
        <f t="shared" si="3"/>
        <v>363.00000000000006</v>
      </c>
      <c r="P25" s="58">
        <f t="shared" si="32"/>
        <v>3.6300000000000008</v>
      </c>
      <c r="Q25" s="57">
        <f t="shared" si="33"/>
        <v>18.150000000000002</v>
      </c>
      <c r="R25" s="59">
        <f t="shared" si="34"/>
        <v>7.2600000000000016</v>
      </c>
      <c r="S25" s="60">
        <f t="shared" si="35"/>
        <v>18.150000000000002</v>
      </c>
      <c r="T25" s="56">
        <f t="shared" si="36"/>
        <v>47.190000000000005</v>
      </c>
      <c r="U25" s="61">
        <f t="shared" si="37"/>
        <v>315.81000000000006</v>
      </c>
      <c r="V25" s="62">
        <f t="shared" si="10"/>
        <v>0.27342857142857147</v>
      </c>
      <c r="W25" s="68">
        <f t="shared" si="11"/>
        <v>2310</v>
      </c>
      <c r="X25" s="69">
        <f t="shared" si="18"/>
        <v>20137</v>
      </c>
      <c r="Y25" s="70">
        <v>2</v>
      </c>
      <c r="Z25" s="71">
        <f t="shared" si="30"/>
        <v>726.00000000000011</v>
      </c>
      <c r="AA25" s="72">
        <f t="shared" si="28"/>
        <v>4741.5</v>
      </c>
      <c r="AB25" s="70">
        <f t="shared" si="13"/>
        <v>8</v>
      </c>
      <c r="AC25" s="137">
        <f t="shared" si="16"/>
        <v>3036</v>
      </c>
      <c r="AD25" s="112">
        <f t="shared" si="29"/>
        <v>24878.5</v>
      </c>
      <c r="AE25" s="113"/>
    </row>
    <row r="26" spans="1:31" ht="11.5" customHeight="1" x14ac:dyDescent="0.3">
      <c r="A26" s="49">
        <v>44053</v>
      </c>
      <c r="B26" s="156">
        <f t="shared" si="31"/>
        <v>8</v>
      </c>
      <c r="C26" s="156">
        <f t="shared" si="15"/>
        <v>2020</v>
      </c>
      <c r="D26" s="125" t="s">
        <v>85</v>
      </c>
      <c r="E26" s="49" t="s">
        <v>74</v>
      </c>
      <c r="F26" s="49" t="s">
        <v>59</v>
      </c>
      <c r="G26" s="74" t="s">
        <v>30</v>
      </c>
      <c r="H26" s="75">
        <v>15.5</v>
      </c>
      <c r="I26" s="51">
        <v>5</v>
      </c>
      <c r="J26" s="67" t="s">
        <v>14</v>
      </c>
      <c r="K26" s="53">
        <f t="shared" si="20"/>
        <v>77.5</v>
      </c>
      <c r="L26" s="54">
        <v>18.5</v>
      </c>
      <c r="M26" s="55">
        <f t="shared" si="21"/>
        <v>0.19354838709677419</v>
      </c>
      <c r="N26" s="56">
        <f t="shared" si="22"/>
        <v>3</v>
      </c>
      <c r="O26" s="57">
        <f t="shared" si="3"/>
        <v>15</v>
      </c>
      <c r="P26" s="58">
        <f t="shared" si="32"/>
        <v>0.15</v>
      </c>
      <c r="Q26" s="57">
        <f t="shared" si="33"/>
        <v>0.75</v>
      </c>
      <c r="R26" s="59">
        <f t="shared" si="34"/>
        <v>0.3</v>
      </c>
      <c r="S26" s="60">
        <f t="shared" si="35"/>
        <v>0.75</v>
      </c>
      <c r="T26" s="56">
        <f t="shared" si="36"/>
        <v>1.95</v>
      </c>
      <c r="U26" s="61">
        <f t="shared" si="37"/>
        <v>13.05</v>
      </c>
      <c r="V26" s="62">
        <f t="shared" si="10"/>
        <v>0.16838709677419356</v>
      </c>
      <c r="W26" s="68">
        <f t="shared" si="11"/>
        <v>310</v>
      </c>
      <c r="X26" s="69">
        <f t="shared" si="18"/>
        <v>20447</v>
      </c>
      <c r="Y26" s="70">
        <v>4</v>
      </c>
      <c r="Z26" s="71">
        <f t="shared" si="30"/>
        <v>60</v>
      </c>
      <c r="AA26" s="72">
        <f t="shared" si="28"/>
        <v>4801.5</v>
      </c>
      <c r="AB26" s="70">
        <f t="shared" si="13"/>
        <v>8</v>
      </c>
      <c r="AC26" s="137">
        <f t="shared" si="16"/>
        <v>370</v>
      </c>
      <c r="AD26" s="112">
        <f t="shared" si="29"/>
        <v>25248.5</v>
      </c>
      <c r="AE26" s="113"/>
    </row>
    <row r="27" spans="1:31" ht="11.5" customHeight="1" x14ac:dyDescent="0.3">
      <c r="A27" s="49">
        <v>44055</v>
      </c>
      <c r="B27" s="156">
        <f t="shared" si="31"/>
        <v>8</v>
      </c>
      <c r="C27" s="156">
        <f t="shared" si="15"/>
        <v>2020</v>
      </c>
      <c r="D27" s="125" t="s">
        <v>86</v>
      </c>
      <c r="E27" s="49" t="s">
        <v>64</v>
      </c>
      <c r="F27" s="49" t="s">
        <v>62</v>
      </c>
      <c r="G27" s="103" t="s">
        <v>28</v>
      </c>
      <c r="H27" s="75">
        <v>5.25</v>
      </c>
      <c r="I27" s="51">
        <v>220</v>
      </c>
      <c r="J27" s="67" t="s">
        <v>14</v>
      </c>
      <c r="K27" s="53">
        <f t="shared" si="20"/>
        <v>1155</v>
      </c>
      <c r="L27" s="54">
        <v>6.8</v>
      </c>
      <c r="M27" s="55">
        <f t="shared" si="21"/>
        <v>0.29523809523809519</v>
      </c>
      <c r="N27" s="56">
        <f t="shared" si="22"/>
        <v>1.5499999999999998</v>
      </c>
      <c r="O27" s="57">
        <f t="shared" si="3"/>
        <v>340.99999999999994</v>
      </c>
      <c r="P27" s="58">
        <f t="shared" ref="P27:P45" si="39">O27*$P$3</f>
        <v>3.4099999999999997</v>
      </c>
      <c r="Q27" s="57">
        <f t="shared" ref="Q27:Q45" si="40">O27*$Q$3</f>
        <v>17.049999999999997</v>
      </c>
      <c r="R27" s="59">
        <f t="shared" ref="R27:R45" si="41">O27*$R$3</f>
        <v>6.8199999999999994</v>
      </c>
      <c r="S27" s="60">
        <f t="shared" ref="S27:S45" si="42">O27*$S$3</f>
        <v>17.049999999999997</v>
      </c>
      <c r="T27" s="56">
        <f t="shared" ref="T27:T45" si="43">P27+Q27+R27+S27</f>
        <v>44.33</v>
      </c>
      <c r="U27" s="61">
        <f t="shared" ref="U27:U45" si="44">O27-T27</f>
        <v>296.66999999999996</v>
      </c>
      <c r="V27" s="62">
        <f t="shared" si="10"/>
        <v>0.25685714285714284</v>
      </c>
      <c r="W27" s="68">
        <f t="shared" si="11"/>
        <v>1155</v>
      </c>
      <c r="X27" s="69">
        <f t="shared" si="18"/>
        <v>21602</v>
      </c>
      <c r="Y27" s="70">
        <v>1</v>
      </c>
      <c r="Z27" s="71">
        <f>O27*Y27</f>
        <v>340.99999999999994</v>
      </c>
      <c r="AA27" s="72">
        <f t="shared" si="28"/>
        <v>5142.5</v>
      </c>
      <c r="AB27" s="70">
        <f t="shared" si="13"/>
        <v>8</v>
      </c>
      <c r="AC27" s="137">
        <f t="shared" si="16"/>
        <v>1496</v>
      </c>
      <c r="AD27" s="112">
        <f t="shared" si="29"/>
        <v>26744.5</v>
      </c>
      <c r="AE27" s="113"/>
    </row>
    <row r="28" spans="1:31" ht="11.5" customHeight="1" x14ac:dyDescent="0.3">
      <c r="A28" s="49">
        <v>44055</v>
      </c>
      <c r="B28" s="156">
        <f t="shared" si="31"/>
        <v>8</v>
      </c>
      <c r="C28" s="156">
        <f t="shared" si="15"/>
        <v>2020</v>
      </c>
      <c r="D28" s="125" t="s">
        <v>86</v>
      </c>
      <c r="E28" s="49" t="s">
        <v>64</v>
      </c>
      <c r="F28" s="49" t="s">
        <v>62</v>
      </c>
      <c r="G28" s="105" t="s">
        <v>17</v>
      </c>
      <c r="H28" s="75">
        <v>4.7</v>
      </c>
      <c r="I28" s="51">
        <v>37</v>
      </c>
      <c r="J28" s="67" t="s">
        <v>14</v>
      </c>
      <c r="K28" s="53">
        <f t="shared" si="20"/>
        <v>173.9</v>
      </c>
      <c r="L28" s="54">
        <v>6.5</v>
      </c>
      <c r="M28" s="55">
        <f t="shared" si="21"/>
        <v>0.38297872340425526</v>
      </c>
      <c r="N28" s="56">
        <f t="shared" si="22"/>
        <v>1.7999999999999998</v>
      </c>
      <c r="O28" s="57">
        <f t="shared" si="3"/>
        <v>66.599999999999994</v>
      </c>
      <c r="P28" s="58">
        <f t="shared" si="39"/>
        <v>0.66599999999999993</v>
      </c>
      <c r="Q28" s="57">
        <f t="shared" si="40"/>
        <v>3.33</v>
      </c>
      <c r="R28" s="59">
        <f t="shared" si="41"/>
        <v>1.3319999999999999</v>
      </c>
      <c r="S28" s="60">
        <f t="shared" si="42"/>
        <v>3.33</v>
      </c>
      <c r="T28" s="56">
        <f t="shared" si="43"/>
        <v>8.6579999999999995</v>
      </c>
      <c r="U28" s="61">
        <f t="shared" si="44"/>
        <v>57.941999999999993</v>
      </c>
      <c r="V28" s="62">
        <f t="shared" si="10"/>
        <v>0.33319148936170206</v>
      </c>
      <c r="W28" s="68">
        <f t="shared" si="11"/>
        <v>695.6</v>
      </c>
      <c r="X28" s="69">
        <f t="shared" si="18"/>
        <v>22297.599999999999</v>
      </c>
      <c r="Y28" s="70">
        <v>4</v>
      </c>
      <c r="Z28" s="71">
        <f t="shared" si="30"/>
        <v>266.39999999999998</v>
      </c>
      <c r="AA28" s="72">
        <f t="shared" si="28"/>
        <v>5408.9</v>
      </c>
      <c r="AB28" s="70">
        <f t="shared" si="13"/>
        <v>8</v>
      </c>
      <c r="AC28" s="137">
        <f t="shared" si="16"/>
        <v>962</v>
      </c>
      <c r="AD28" s="112">
        <f t="shared" si="29"/>
        <v>27706.5</v>
      </c>
      <c r="AE28" s="113"/>
    </row>
    <row r="29" spans="1:31" ht="11.5" customHeight="1" x14ac:dyDescent="0.3">
      <c r="A29" s="49">
        <v>44055</v>
      </c>
      <c r="B29" s="156">
        <f t="shared" si="31"/>
        <v>8</v>
      </c>
      <c r="C29" s="156">
        <f t="shared" si="15"/>
        <v>2020</v>
      </c>
      <c r="D29" s="125" t="s">
        <v>86</v>
      </c>
      <c r="E29" s="49" t="s">
        <v>64</v>
      </c>
      <c r="F29" s="49" t="s">
        <v>62</v>
      </c>
      <c r="G29" s="74" t="s">
        <v>144</v>
      </c>
      <c r="H29" s="75">
        <v>4.5</v>
      </c>
      <c r="I29" s="51">
        <v>40</v>
      </c>
      <c r="J29" s="67" t="s">
        <v>14</v>
      </c>
      <c r="K29" s="53">
        <f t="shared" si="20"/>
        <v>180</v>
      </c>
      <c r="L29" s="54">
        <v>5.8</v>
      </c>
      <c r="M29" s="55">
        <f t="shared" si="21"/>
        <v>0.28888888888888886</v>
      </c>
      <c r="N29" s="56">
        <f t="shared" si="22"/>
        <v>1.2999999999999998</v>
      </c>
      <c r="O29" s="57">
        <f t="shared" si="3"/>
        <v>51.999999999999993</v>
      </c>
      <c r="P29" s="58">
        <f t="shared" si="39"/>
        <v>0.51999999999999991</v>
      </c>
      <c r="Q29" s="57">
        <f t="shared" si="40"/>
        <v>2.5999999999999996</v>
      </c>
      <c r="R29" s="59">
        <f t="shared" si="41"/>
        <v>1.0399999999999998</v>
      </c>
      <c r="S29" s="60">
        <f t="shared" si="42"/>
        <v>2.5999999999999996</v>
      </c>
      <c r="T29" s="56">
        <f t="shared" si="43"/>
        <v>6.7599999999999989</v>
      </c>
      <c r="U29" s="61">
        <f t="shared" si="44"/>
        <v>45.239999999999995</v>
      </c>
      <c r="V29" s="62">
        <f t="shared" si="10"/>
        <v>0.2513333333333333</v>
      </c>
      <c r="W29" s="68">
        <f t="shared" si="11"/>
        <v>360</v>
      </c>
      <c r="X29" s="69">
        <f t="shared" si="18"/>
        <v>22657.599999999999</v>
      </c>
      <c r="Y29" s="70">
        <v>2</v>
      </c>
      <c r="Z29" s="71">
        <f t="shared" si="30"/>
        <v>103.99999999999999</v>
      </c>
      <c r="AA29" s="72">
        <f t="shared" si="28"/>
        <v>5512.9</v>
      </c>
      <c r="AB29" s="70">
        <f t="shared" si="13"/>
        <v>8</v>
      </c>
      <c r="AC29" s="137">
        <f t="shared" si="16"/>
        <v>464</v>
      </c>
      <c r="AD29" s="112">
        <f t="shared" si="29"/>
        <v>28170.5</v>
      </c>
      <c r="AE29" s="113"/>
    </row>
    <row r="30" spans="1:31" ht="11.5" customHeight="1" x14ac:dyDescent="0.3">
      <c r="A30" s="49">
        <v>44056</v>
      </c>
      <c r="B30" s="156">
        <f t="shared" si="31"/>
        <v>8</v>
      </c>
      <c r="C30" s="156">
        <f t="shared" si="15"/>
        <v>2020</v>
      </c>
      <c r="D30" s="125" t="s">
        <v>87</v>
      </c>
      <c r="E30" s="49" t="s">
        <v>64</v>
      </c>
      <c r="F30" s="49" t="s">
        <v>62</v>
      </c>
      <c r="G30" s="105" t="s">
        <v>68</v>
      </c>
      <c r="H30" s="75">
        <v>8.8000000000000007</v>
      </c>
      <c r="I30" s="51">
        <v>20</v>
      </c>
      <c r="J30" s="67" t="s">
        <v>14</v>
      </c>
      <c r="K30" s="53">
        <f t="shared" si="20"/>
        <v>176</v>
      </c>
      <c r="L30" s="54">
        <v>12</v>
      </c>
      <c r="M30" s="55">
        <f t="shared" si="21"/>
        <v>0.36363636363636354</v>
      </c>
      <c r="N30" s="56">
        <f t="shared" si="22"/>
        <v>3.1999999999999993</v>
      </c>
      <c r="O30" s="57">
        <f t="shared" si="3"/>
        <v>63.999999999999986</v>
      </c>
      <c r="P30" s="58">
        <f t="shared" si="39"/>
        <v>0.6399999999999999</v>
      </c>
      <c r="Q30" s="57">
        <f t="shared" si="40"/>
        <v>3.1999999999999993</v>
      </c>
      <c r="R30" s="59">
        <f t="shared" si="41"/>
        <v>1.2799999999999998</v>
      </c>
      <c r="S30" s="60">
        <f t="shared" si="42"/>
        <v>3.1999999999999993</v>
      </c>
      <c r="T30" s="56">
        <f t="shared" si="43"/>
        <v>8.3199999999999985</v>
      </c>
      <c r="U30" s="61">
        <f t="shared" si="44"/>
        <v>55.679999999999986</v>
      </c>
      <c r="V30" s="62">
        <f t="shared" si="10"/>
        <v>0.31636363636363629</v>
      </c>
      <c r="W30" s="68">
        <f t="shared" si="11"/>
        <v>704</v>
      </c>
      <c r="X30" s="69">
        <f>X29+W30</f>
        <v>23361.599999999999</v>
      </c>
      <c r="Y30" s="70">
        <v>4</v>
      </c>
      <c r="Z30" s="71">
        <f>O30*Y30</f>
        <v>255.99999999999994</v>
      </c>
      <c r="AA30" s="72">
        <f t="shared" si="28"/>
        <v>5768.9</v>
      </c>
      <c r="AB30" s="70">
        <f t="shared" si="13"/>
        <v>8</v>
      </c>
      <c r="AC30" s="137">
        <f t="shared" si="16"/>
        <v>960</v>
      </c>
      <c r="AD30" s="112">
        <f t="shared" si="29"/>
        <v>29130.5</v>
      </c>
      <c r="AE30" s="113"/>
    </row>
    <row r="31" spans="1:31" ht="11.5" customHeight="1" x14ac:dyDescent="0.3">
      <c r="A31" s="49">
        <v>44062</v>
      </c>
      <c r="B31" s="156">
        <f t="shared" si="31"/>
        <v>8</v>
      </c>
      <c r="C31" s="156">
        <f t="shared" si="15"/>
        <v>2020</v>
      </c>
      <c r="D31" s="125" t="s">
        <v>88</v>
      </c>
      <c r="E31" s="49" t="s">
        <v>74</v>
      </c>
      <c r="F31" s="49" t="s">
        <v>59</v>
      </c>
      <c r="G31" s="74" t="s">
        <v>38</v>
      </c>
      <c r="H31" s="75">
        <v>4.7</v>
      </c>
      <c r="I31" s="51">
        <v>54</v>
      </c>
      <c r="J31" s="67" t="s">
        <v>14</v>
      </c>
      <c r="K31" s="53">
        <f t="shared" si="20"/>
        <v>253.8</v>
      </c>
      <c r="L31" s="54">
        <v>6.8</v>
      </c>
      <c r="M31" s="55">
        <f t="shared" si="21"/>
        <v>0.4468085106382978</v>
      </c>
      <c r="N31" s="56">
        <f t="shared" si="22"/>
        <v>2.0999999999999996</v>
      </c>
      <c r="O31" s="57">
        <f t="shared" si="3"/>
        <v>113.39999999999998</v>
      </c>
      <c r="P31" s="58">
        <f t="shared" si="39"/>
        <v>1.1339999999999999</v>
      </c>
      <c r="Q31" s="57">
        <f t="shared" si="40"/>
        <v>5.669999999999999</v>
      </c>
      <c r="R31" s="59">
        <f t="shared" si="41"/>
        <v>2.2679999999999998</v>
      </c>
      <c r="S31" s="60">
        <f t="shared" si="42"/>
        <v>5.669999999999999</v>
      </c>
      <c r="T31" s="56">
        <f t="shared" si="43"/>
        <v>14.741999999999997</v>
      </c>
      <c r="U31" s="61">
        <f t="shared" si="44"/>
        <v>98.657999999999987</v>
      </c>
      <c r="V31" s="62">
        <f t="shared" si="10"/>
        <v>0.38872340425531909</v>
      </c>
      <c r="W31" s="68">
        <f t="shared" si="11"/>
        <v>253.8</v>
      </c>
      <c r="X31" s="69">
        <f t="shared" ref="X31:X48" si="45">X30+W31</f>
        <v>23615.399999999998</v>
      </c>
      <c r="Y31" s="70">
        <v>1</v>
      </c>
      <c r="Z31" s="71">
        <f>O31*Y31</f>
        <v>113.39999999999998</v>
      </c>
      <c r="AA31" s="72">
        <f t="shared" si="28"/>
        <v>5882.2999999999993</v>
      </c>
      <c r="AB31" s="70">
        <f t="shared" si="13"/>
        <v>8</v>
      </c>
      <c r="AC31" s="137">
        <f t="shared" si="16"/>
        <v>367.2</v>
      </c>
      <c r="AD31" s="112">
        <f t="shared" si="29"/>
        <v>29497.699999999997</v>
      </c>
      <c r="AE31" s="113"/>
    </row>
    <row r="32" spans="1:31" ht="11.5" customHeight="1" x14ac:dyDescent="0.3">
      <c r="A32" s="49">
        <v>44062</v>
      </c>
      <c r="B32" s="156">
        <f t="shared" si="31"/>
        <v>8</v>
      </c>
      <c r="C32" s="156">
        <f t="shared" si="15"/>
        <v>2020</v>
      </c>
      <c r="D32" s="125" t="s">
        <v>89</v>
      </c>
      <c r="E32" s="49" t="s">
        <v>90</v>
      </c>
      <c r="F32" s="49" t="s">
        <v>91</v>
      </c>
      <c r="G32" s="74" t="s">
        <v>28</v>
      </c>
      <c r="H32" s="75">
        <v>5.25</v>
      </c>
      <c r="I32" s="51">
        <v>220</v>
      </c>
      <c r="J32" s="67" t="s">
        <v>14</v>
      </c>
      <c r="K32" s="53">
        <f t="shared" si="20"/>
        <v>1155</v>
      </c>
      <c r="L32" s="54">
        <v>6.8</v>
      </c>
      <c r="M32" s="55">
        <f t="shared" si="21"/>
        <v>0.29523809523809519</v>
      </c>
      <c r="N32" s="56">
        <f t="shared" si="22"/>
        <v>1.5499999999999998</v>
      </c>
      <c r="O32" s="57">
        <f t="shared" si="3"/>
        <v>340.99999999999994</v>
      </c>
      <c r="P32" s="58">
        <f t="shared" si="39"/>
        <v>3.4099999999999997</v>
      </c>
      <c r="Q32" s="57">
        <f t="shared" si="40"/>
        <v>17.049999999999997</v>
      </c>
      <c r="R32" s="59">
        <f t="shared" si="41"/>
        <v>6.8199999999999994</v>
      </c>
      <c r="S32" s="60">
        <f t="shared" si="42"/>
        <v>17.049999999999997</v>
      </c>
      <c r="T32" s="56">
        <f t="shared" si="43"/>
        <v>44.33</v>
      </c>
      <c r="U32" s="61">
        <f t="shared" si="44"/>
        <v>296.66999999999996</v>
      </c>
      <c r="V32" s="62">
        <f t="shared" si="10"/>
        <v>0.25685714285714284</v>
      </c>
      <c r="W32" s="68">
        <f t="shared" si="11"/>
        <v>1155</v>
      </c>
      <c r="X32" s="69">
        <f t="shared" si="45"/>
        <v>24770.399999999998</v>
      </c>
      <c r="Y32" s="70">
        <v>1</v>
      </c>
      <c r="Z32" s="71">
        <f t="shared" si="30"/>
        <v>340.99999999999994</v>
      </c>
      <c r="AA32" s="72">
        <f t="shared" si="28"/>
        <v>6223.2999999999993</v>
      </c>
      <c r="AB32" s="70">
        <f t="shared" si="13"/>
        <v>8</v>
      </c>
      <c r="AC32" s="137">
        <f t="shared" si="16"/>
        <v>1496</v>
      </c>
      <c r="AD32" s="112">
        <f t="shared" si="29"/>
        <v>30993.699999999997</v>
      </c>
      <c r="AE32" s="113"/>
    </row>
    <row r="33" spans="1:31" ht="11.5" customHeight="1" x14ac:dyDescent="0.3">
      <c r="A33" s="49">
        <v>44062</v>
      </c>
      <c r="B33" s="156">
        <f t="shared" si="31"/>
        <v>8</v>
      </c>
      <c r="C33" s="156">
        <f t="shared" si="15"/>
        <v>2020</v>
      </c>
      <c r="D33" s="125" t="s">
        <v>89</v>
      </c>
      <c r="E33" s="49" t="s">
        <v>90</v>
      </c>
      <c r="F33" s="49" t="s">
        <v>91</v>
      </c>
      <c r="G33" s="76" t="s">
        <v>18</v>
      </c>
      <c r="H33" s="75">
        <v>8.6</v>
      </c>
      <c r="I33" s="51">
        <v>20</v>
      </c>
      <c r="J33" s="67" t="s">
        <v>14</v>
      </c>
      <c r="K33" s="53">
        <f t="shared" si="20"/>
        <v>172</v>
      </c>
      <c r="L33" s="54">
        <v>10.5</v>
      </c>
      <c r="M33" s="55">
        <f t="shared" si="21"/>
        <v>0.22093023255813959</v>
      </c>
      <c r="N33" s="56">
        <f t="shared" si="22"/>
        <v>1.9000000000000004</v>
      </c>
      <c r="O33" s="57">
        <f t="shared" si="3"/>
        <v>38.000000000000007</v>
      </c>
      <c r="P33" s="58">
        <f t="shared" si="39"/>
        <v>0.38000000000000006</v>
      </c>
      <c r="Q33" s="57">
        <f t="shared" si="40"/>
        <v>1.9000000000000004</v>
      </c>
      <c r="R33" s="59">
        <f t="shared" si="41"/>
        <v>0.76000000000000012</v>
      </c>
      <c r="S33" s="60">
        <f t="shared" si="42"/>
        <v>1.9000000000000004</v>
      </c>
      <c r="T33" s="56">
        <f t="shared" si="43"/>
        <v>4.9400000000000013</v>
      </c>
      <c r="U33" s="61">
        <f t="shared" si="44"/>
        <v>33.06</v>
      </c>
      <c r="V33" s="62">
        <f t="shared" si="10"/>
        <v>0.19220930232558142</v>
      </c>
      <c r="W33" s="68">
        <f t="shared" si="11"/>
        <v>172</v>
      </c>
      <c r="X33" s="69">
        <f t="shared" si="45"/>
        <v>24942.399999999998</v>
      </c>
      <c r="Y33" s="70">
        <v>1</v>
      </c>
      <c r="Z33" s="71">
        <f t="shared" si="30"/>
        <v>38.000000000000007</v>
      </c>
      <c r="AA33" s="72">
        <f t="shared" si="28"/>
        <v>6261.2999999999993</v>
      </c>
      <c r="AB33" s="70">
        <f t="shared" si="13"/>
        <v>8</v>
      </c>
      <c r="AC33" s="137">
        <f t="shared" si="16"/>
        <v>210</v>
      </c>
      <c r="AD33" s="112">
        <f t="shared" si="29"/>
        <v>31203.699999999997</v>
      </c>
      <c r="AE33" s="113"/>
    </row>
    <row r="34" spans="1:31" ht="11.5" customHeight="1" x14ac:dyDescent="0.3">
      <c r="A34" s="49">
        <v>44065</v>
      </c>
      <c r="B34" s="156">
        <f t="shared" si="31"/>
        <v>8</v>
      </c>
      <c r="C34" s="156">
        <f t="shared" si="15"/>
        <v>2020</v>
      </c>
      <c r="D34" s="125" t="s">
        <v>92</v>
      </c>
      <c r="E34" s="49" t="s">
        <v>93</v>
      </c>
      <c r="F34" s="49" t="s">
        <v>94</v>
      </c>
      <c r="G34" s="74" t="s">
        <v>38</v>
      </c>
      <c r="H34" s="75">
        <v>4.7</v>
      </c>
      <c r="I34" s="51">
        <v>54</v>
      </c>
      <c r="J34" s="67" t="s">
        <v>14</v>
      </c>
      <c r="K34" s="53">
        <f t="shared" si="20"/>
        <v>253.8</v>
      </c>
      <c r="L34" s="54">
        <v>6</v>
      </c>
      <c r="M34" s="55">
        <f t="shared" si="21"/>
        <v>0.27659574468085102</v>
      </c>
      <c r="N34" s="56">
        <f t="shared" si="22"/>
        <v>1.2999999999999998</v>
      </c>
      <c r="O34" s="57">
        <f t="shared" si="3"/>
        <v>70.199999999999989</v>
      </c>
      <c r="P34" s="58">
        <f t="shared" si="39"/>
        <v>0.70199999999999985</v>
      </c>
      <c r="Q34" s="57">
        <f t="shared" si="40"/>
        <v>3.51</v>
      </c>
      <c r="R34" s="59">
        <f t="shared" si="41"/>
        <v>1.4039999999999997</v>
      </c>
      <c r="S34" s="60">
        <f t="shared" si="42"/>
        <v>3.51</v>
      </c>
      <c r="T34" s="56">
        <f t="shared" si="43"/>
        <v>9.1259999999999994</v>
      </c>
      <c r="U34" s="61">
        <f t="shared" si="44"/>
        <v>61.073999999999991</v>
      </c>
      <c r="V34" s="62">
        <f t="shared" si="10"/>
        <v>0.24063829787234037</v>
      </c>
      <c r="W34" s="68">
        <f t="shared" si="11"/>
        <v>1015.2</v>
      </c>
      <c r="X34" s="69">
        <f t="shared" si="45"/>
        <v>25957.599999999999</v>
      </c>
      <c r="Y34" s="70">
        <v>4</v>
      </c>
      <c r="Z34" s="71">
        <f t="shared" si="30"/>
        <v>280.79999999999995</v>
      </c>
      <c r="AA34" s="72">
        <f t="shared" si="28"/>
        <v>6542.0999999999995</v>
      </c>
      <c r="AB34" s="70">
        <f t="shared" si="13"/>
        <v>8</v>
      </c>
      <c r="AC34" s="137">
        <f t="shared" si="16"/>
        <v>1296</v>
      </c>
      <c r="AD34" s="112">
        <f t="shared" si="29"/>
        <v>32499.699999999997</v>
      </c>
      <c r="AE34" s="113"/>
    </row>
    <row r="35" spans="1:31" ht="11.5" customHeight="1" x14ac:dyDescent="0.3">
      <c r="A35" s="49">
        <v>44065</v>
      </c>
      <c r="B35" s="156">
        <f t="shared" si="31"/>
        <v>8</v>
      </c>
      <c r="C35" s="156">
        <f t="shared" si="15"/>
        <v>2020</v>
      </c>
      <c r="D35" s="125" t="s">
        <v>92</v>
      </c>
      <c r="E35" s="49" t="s">
        <v>93</v>
      </c>
      <c r="F35" s="49" t="s">
        <v>94</v>
      </c>
      <c r="G35" s="74" t="s">
        <v>18</v>
      </c>
      <c r="H35" s="75">
        <v>8.6</v>
      </c>
      <c r="I35" s="51">
        <v>20</v>
      </c>
      <c r="J35" s="67" t="s">
        <v>14</v>
      </c>
      <c r="K35" s="53">
        <f t="shared" si="20"/>
        <v>172</v>
      </c>
      <c r="L35" s="54">
        <v>10.5</v>
      </c>
      <c r="M35" s="55">
        <f t="shared" si="21"/>
        <v>0.22093023255813959</v>
      </c>
      <c r="N35" s="56">
        <f t="shared" si="22"/>
        <v>1.9000000000000004</v>
      </c>
      <c r="O35" s="57">
        <f t="shared" si="3"/>
        <v>38.000000000000007</v>
      </c>
      <c r="P35" s="58">
        <f t="shared" si="39"/>
        <v>0.38000000000000006</v>
      </c>
      <c r="Q35" s="57">
        <f t="shared" si="40"/>
        <v>1.9000000000000004</v>
      </c>
      <c r="R35" s="59">
        <f t="shared" si="41"/>
        <v>0.76000000000000012</v>
      </c>
      <c r="S35" s="60">
        <f t="shared" si="42"/>
        <v>1.9000000000000004</v>
      </c>
      <c r="T35" s="56">
        <f t="shared" si="43"/>
        <v>4.9400000000000013</v>
      </c>
      <c r="U35" s="61">
        <f t="shared" si="44"/>
        <v>33.06</v>
      </c>
      <c r="V35" s="62">
        <f t="shared" si="10"/>
        <v>0.19220930232558142</v>
      </c>
      <c r="W35" s="68">
        <f t="shared" si="11"/>
        <v>688</v>
      </c>
      <c r="X35" s="69">
        <f t="shared" si="45"/>
        <v>26645.599999999999</v>
      </c>
      <c r="Y35" s="70">
        <v>4</v>
      </c>
      <c r="Z35" s="71">
        <f t="shared" si="30"/>
        <v>152.00000000000003</v>
      </c>
      <c r="AA35" s="72">
        <f t="shared" si="28"/>
        <v>6694.0999999999995</v>
      </c>
      <c r="AB35" s="70">
        <f t="shared" si="13"/>
        <v>8</v>
      </c>
      <c r="AC35" s="137">
        <f t="shared" si="16"/>
        <v>840</v>
      </c>
      <c r="AD35" s="112">
        <f t="shared" si="29"/>
        <v>33339.699999999997</v>
      </c>
      <c r="AE35" s="113"/>
    </row>
    <row r="36" spans="1:31" ht="11.5" customHeight="1" x14ac:dyDescent="0.3">
      <c r="A36" s="49">
        <v>44065</v>
      </c>
      <c r="B36" s="156">
        <f t="shared" si="31"/>
        <v>8</v>
      </c>
      <c r="C36" s="156">
        <f t="shared" si="15"/>
        <v>2020</v>
      </c>
      <c r="D36" s="125" t="s">
        <v>92</v>
      </c>
      <c r="E36" s="49" t="s">
        <v>93</v>
      </c>
      <c r="F36" s="49" t="s">
        <v>94</v>
      </c>
      <c r="G36" s="74" t="s">
        <v>32</v>
      </c>
      <c r="H36" s="75">
        <v>8.6</v>
      </c>
      <c r="I36" s="51">
        <v>20</v>
      </c>
      <c r="J36" s="67" t="s">
        <v>14</v>
      </c>
      <c r="K36" s="53">
        <f t="shared" si="20"/>
        <v>172</v>
      </c>
      <c r="L36" s="54">
        <v>11.5</v>
      </c>
      <c r="M36" s="55">
        <f t="shared" si="21"/>
        <v>0.33720930232558144</v>
      </c>
      <c r="N36" s="56">
        <f t="shared" si="22"/>
        <v>2.9000000000000004</v>
      </c>
      <c r="O36" s="57">
        <f t="shared" si="3"/>
        <v>58.000000000000007</v>
      </c>
      <c r="P36" s="58">
        <f t="shared" si="39"/>
        <v>0.58000000000000007</v>
      </c>
      <c r="Q36" s="57">
        <f t="shared" si="40"/>
        <v>2.9000000000000004</v>
      </c>
      <c r="R36" s="59">
        <f t="shared" si="41"/>
        <v>1.1600000000000001</v>
      </c>
      <c r="S36" s="60">
        <f t="shared" si="42"/>
        <v>2.9000000000000004</v>
      </c>
      <c r="T36" s="56">
        <f t="shared" si="43"/>
        <v>7.5400000000000009</v>
      </c>
      <c r="U36" s="61">
        <f t="shared" si="44"/>
        <v>50.460000000000008</v>
      </c>
      <c r="V36" s="62">
        <f t="shared" si="10"/>
        <v>0.29337209302325584</v>
      </c>
      <c r="W36" s="68">
        <f t="shared" si="11"/>
        <v>344</v>
      </c>
      <c r="X36" s="69">
        <f t="shared" si="45"/>
        <v>26989.599999999999</v>
      </c>
      <c r="Y36" s="70">
        <v>2</v>
      </c>
      <c r="Z36" s="71">
        <f t="shared" si="30"/>
        <v>116.00000000000001</v>
      </c>
      <c r="AA36" s="72">
        <f t="shared" si="28"/>
        <v>6810.0999999999995</v>
      </c>
      <c r="AB36" s="70">
        <f t="shared" si="13"/>
        <v>8</v>
      </c>
      <c r="AC36" s="137">
        <f t="shared" si="16"/>
        <v>460</v>
      </c>
      <c r="AD36" s="112">
        <f t="shared" si="29"/>
        <v>33799.699999999997</v>
      </c>
      <c r="AE36" s="113"/>
    </row>
    <row r="37" spans="1:31" ht="11.5" customHeight="1" x14ac:dyDescent="0.3">
      <c r="A37" s="49">
        <v>44065</v>
      </c>
      <c r="B37" s="156">
        <f t="shared" si="31"/>
        <v>8</v>
      </c>
      <c r="C37" s="156">
        <f t="shared" si="15"/>
        <v>2020</v>
      </c>
      <c r="D37" s="125" t="s">
        <v>92</v>
      </c>
      <c r="E37" s="49" t="s">
        <v>93</v>
      </c>
      <c r="F37" s="49" t="s">
        <v>94</v>
      </c>
      <c r="G37" s="74" t="s">
        <v>30</v>
      </c>
      <c r="H37" s="75">
        <v>15.5</v>
      </c>
      <c r="I37" s="51">
        <v>5</v>
      </c>
      <c r="J37" s="67" t="s">
        <v>14</v>
      </c>
      <c r="K37" s="53">
        <f t="shared" si="20"/>
        <v>77.5</v>
      </c>
      <c r="L37" s="54">
        <v>18</v>
      </c>
      <c r="M37" s="55">
        <f t="shared" si="21"/>
        <v>0.16129032258064516</v>
      </c>
      <c r="N37" s="56">
        <f t="shared" si="22"/>
        <v>2.5</v>
      </c>
      <c r="O37" s="57">
        <f t="shared" ref="O37:O68" si="46">N37*I37</f>
        <v>12.5</v>
      </c>
      <c r="P37" s="58">
        <f t="shared" si="39"/>
        <v>0.125</v>
      </c>
      <c r="Q37" s="57">
        <f t="shared" si="40"/>
        <v>0.625</v>
      </c>
      <c r="R37" s="59">
        <f t="shared" si="41"/>
        <v>0.25</v>
      </c>
      <c r="S37" s="60">
        <f t="shared" si="42"/>
        <v>0.625</v>
      </c>
      <c r="T37" s="56">
        <f t="shared" si="43"/>
        <v>1.625</v>
      </c>
      <c r="U37" s="61">
        <f t="shared" si="44"/>
        <v>10.875</v>
      </c>
      <c r="V37" s="62">
        <f t="shared" ref="V37:V68" si="47">U37/K37</f>
        <v>0.14032258064516129</v>
      </c>
      <c r="W37" s="68">
        <f t="shared" ref="W37:W68" si="48">K37*Y37</f>
        <v>310</v>
      </c>
      <c r="X37" s="69">
        <f t="shared" si="45"/>
        <v>27299.599999999999</v>
      </c>
      <c r="Y37" s="70">
        <v>4</v>
      </c>
      <c r="Z37" s="71">
        <f t="shared" si="30"/>
        <v>50</v>
      </c>
      <c r="AA37" s="72">
        <f t="shared" si="28"/>
        <v>6860.0999999999995</v>
      </c>
      <c r="AB37" s="70">
        <f t="shared" si="13"/>
        <v>8</v>
      </c>
      <c r="AC37" s="137">
        <f t="shared" si="16"/>
        <v>360</v>
      </c>
      <c r="AD37" s="112">
        <f t="shared" si="29"/>
        <v>34159.699999999997</v>
      </c>
      <c r="AE37" s="113"/>
    </row>
    <row r="38" spans="1:31" ht="11.5" customHeight="1" x14ac:dyDescent="0.3">
      <c r="A38" s="49">
        <v>44065</v>
      </c>
      <c r="B38" s="156">
        <f t="shared" si="31"/>
        <v>8</v>
      </c>
      <c r="C38" s="156">
        <f t="shared" si="15"/>
        <v>2020</v>
      </c>
      <c r="D38" s="125" t="s">
        <v>95</v>
      </c>
      <c r="E38" s="49" t="s">
        <v>96</v>
      </c>
      <c r="F38" s="49" t="s">
        <v>97</v>
      </c>
      <c r="G38" s="74" t="s">
        <v>28</v>
      </c>
      <c r="H38" s="75">
        <v>5.25</v>
      </c>
      <c r="I38" s="51">
        <v>220</v>
      </c>
      <c r="J38" s="67" t="s">
        <v>14</v>
      </c>
      <c r="K38" s="53">
        <f t="shared" si="20"/>
        <v>1155</v>
      </c>
      <c r="L38" s="54">
        <v>6.6</v>
      </c>
      <c r="M38" s="55">
        <f t="shared" si="21"/>
        <v>0.25714285714285706</v>
      </c>
      <c r="N38" s="56">
        <f t="shared" si="22"/>
        <v>1.3499999999999996</v>
      </c>
      <c r="O38" s="57">
        <f t="shared" si="46"/>
        <v>296.99999999999994</v>
      </c>
      <c r="P38" s="58">
        <f t="shared" si="39"/>
        <v>2.9699999999999993</v>
      </c>
      <c r="Q38" s="57">
        <f t="shared" si="40"/>
        <v>14.849999999999998</v>
      </c>
      <c r="R38" s="59">
        <f t="shared" si="41"/>
        <v>5.9399999999999986</v>
      </c>
      <c r="S38" s="60">
        <f t="shared" si="42"/>
        <v>14.849999999999998</v>
      </c>
      <c r="T38" s="56">
        <f t="shared" si="43"/>
        <v>38.609999999999992</v>
      </c>
      <c r="U38" s="61">
        <f t="shared" si="44"/>
        <v>258.38999999999993</v>
      </c>
      <c r="V38" s="62">
        <f t="shared" si="47"/>
        <v>0.22371428571428564</v>
      </c>
      <c r="W38" s="68">
        <f t="shared" si="48"/>
        <v>1155</v>
      </c>
      <c r="X38" s="69">
        <f t="shared" si="45"/>
        <v>28454.6</v>
      </c>
      <c r="Y38" s="70">
        <v>1</v>
      </c>
      <c r="Z38" s="71">
        <f t="shared" si="30"/>
        <v>296.99999999999994</v>
      </c>
      <c r="AA38" s="72">
        <f t="shared" si="28"/>
        <v>7157.0999999999995</v>
      </c>
      <c r="AB38" s="70">
        <f t="shared" si="13"/>
        <v>8</v>
      </c>
      <c r="AC38" s="137">
        <f t="shared" si="16"/>
        <v>1452</v>
      </c>
      <c r="AD38" s="112">
        <f t="shared" si="29"/>
        <v>35611.699999999997</v>
      </c>
      <c r="AE38" s="113"/>
    </row>
    <row r="39" spans="1:31" ht="11.5" customHeight="1" x14ac:dyDescent="0.3">
      <c r="A39" s="49">
        <v>44067</v>
      </c>
      <c r="B39" s="156">
        <f t="shared" si="31"/>
        <v>8</v>
      </c>
      <c r="C39" s="156">
        <f t="shared" si="15"/>
        <v>2020</v>
      </c>
      <c r="D39" s="125" t="s">
        <v>98</v>
      </c>
      <c r="E39" s="49" t="s">
        <v>74</v>
      </c>
      <c r="F39" s="49" t="s">
        <v>59</v>
      </c>
      <c r="G39" s="74" t="s">
        <v>28</v>
      </c>
      <c r="H39" s="75">
        <v>5.25</v>
      </c>
      <c r="I39" s="51">
        <v>220</v>
      </c>
      <c r="J39" s="67" t="s">
        <v>14</v>
      </c>
      <c r="K39" s="53">
        <f t="shared" si="20"/>
        <v>1155</v>
      </c>
      <c r="L39" s="54">
        <v>6.9</v>
      </c>
      <c r="M39" s="55">
        <f t="shared" si="21"/>
        <v>0.31428571428571433</v>
      </c>
      <c r="N39" s="56">
        <f t="shared" si="22"/>
        <v>1.6500000000000004</v>
      </c>
      <c r="O39" s="57">
        <f t="shared" si="46"/>
        <v>363.00000000000006</v>
      </c>
      <c r="P39" s="58">
        <f t="shared" si="39"/>
        <v>3.6300000000000008</v>
      </c>
      <c r="Q39" s="57">
        <f t="shared" si="40"/>
        <v>18.150000000000002</v>
      </c>
      <c r="R39" s="59">
        <f t="shared" si="41"/>
        <v>7.2600000000000016</v>
      </c>
      <c r="S39" s="60">
        <f t="shared" si="42"/>
        <v>18.150000000000002</v>
      </c>
      <c r="T39" s="56">
        <f t="shared" si="43"/>
        <v>47.190000000000005</v>
      </c>
      <c r="U39" s="61">
        <f t="shared" si="44"/>
        <v>315.81000000000006</v>
      </c>
      <c r="V39" s="62">
        <f t="shared" si="47"/>
        <v>0.27342857142857147</v>
      </c>
      <c r="W39" s="68">
        <f t="shared" si="48"/>
        <v>1155</v>
      </c>
      <c r="X39" s="69">
        <f t="shared" si="45"/>
        <v>29609.599999999999</v>
      </c>
      <c r="Y39" s="70">
        <v>1</v>
      </c>
      <c r="Z39" s="71">
        <f t="shared" si="30"/>
        <v>363.00000000000006</v>
      </c>
      <c r="AA39" s="72">
        <f t="shared" si="28"/>
        <v>7520.0999999999995</v>
      </c>
      <c r="AB39" s="70">
        <f t="shared" si="13"/>
        <v>8</v>
      </c>
      <c r="AC39" s="137">
        <f t="shared" si="16"/>
        <v>1518</v>
      </c>
      <c r="AD39" s="112">
        <f t="shared" si="29"/>
        <v>37129.699999999997</v>
      </c>
      <c r="AE39" s="113"/>
    </row>
    <row r="40" spans="1:31" ht="11.5" customHeight="1" x14ac:dyDescent="0.3">
      <c r="A40" s="49">
        <v>44067</v>
      </c>
      <c r="B40" s="156">
        <f t="shared" si="31"/>
        <v>8</v>
      </c>
      <c r="C40" s="156">
        <f t="shared" si="15"/>
        <v>2020</v>
      </c>
      <c r="D40" s="125" t="s">
        <v>98</v>
      </c>
      <c r="E40" s="49" t="s">
        <v>74</v>
      </c>
      <c r="F40" s="49" t="s">
        <v>59</v>
      </c>
      <c r="G40" s="74" t="s">
        <v>33</v>
      </c>
      <c r="H40" s="75">
        <v>0.7</v>
      </c>
      <c r="I40" s="51">
        <v>25</v>
      </c>
      <c r="J40" s="67" t="s">
        <v>14</v>
      </c>
      <c r="K40" s="53">
        <f t="shared" si="20"/>
        <v>17.5</v>
      </c>
      <c r="L40" s="54">
        <v>2</v>
      </c>
      <c r="M40" s="55">
        <f t="shared" si="21"/>
        <v>1.8571428571428574</v>
      </c>
      <c r="N40" s="56">
        <f t="shared" si="22"/>
        <v>1.3</v>
      </c>
      <c r="O40" s="57">
        <f t="shared" si="46"/>
        <v>32.5</v>
      </c>
      <c r="P40" s="58">
        <f t="shared" si="39"/>
        <v>0.32500000000000001</v>
      </c>
      <c r="Q40" s="57">
        <f t="shared" si="40"/>
        <v>1.625</v>
      </c>
      <c r="R40" s="59">
        <f t="shared" si="41"/>
        <v>0.65</v>
      </c>
      <c r="S40" s="60">
        <f t="shared" si="42"/>
        <v>1.625</v>
      </c>
      <c r="T40" s="56">
        <f t="shared" si="43"/>
        <v>4.2249999999999996</v>
      </c>
      <c r="U40" s="61">
        <f t="shared" si="44"/>
        <v>28.274999999999999</v>
      </c>
      <c r="V40" s="62">
        <f t="shared" si="47"/>
        <v>1.6157142857142857</v>
      </c>
      <c r="W40" s="68">
        <f t="shared" si="48"/>
        <v>70</v>
      </c>
      <c r="X40" s="69">
        <f t="shared" si="45"/>
        <v>29679.599999999999</v>
      </c>
      <c r="Y40" s="70">
        <v>4</v>
      </c>
      <c r="Z40" s="71">
        <f t="shared" si="30"/>
        <v>130</v>
      </c>
      <c r="AA40" s="72">
        <f t="shared" si="28"/>
        <v>7650.0999999999995</v>
      </c>
      <c r="AB40" s="70">
        <f t="shared" si="13"/>
        <v>8</v>
      </c>
      <c r="AC40" s="137">
        <f t="shared" si="16"/>
        <v>200</v>
      </c>
      <c r="AD40" s="112">
        <f t="shared" si="29"/>
        <v>37329.699999999997</v>
      </c>
      <c r="AE40" s="113"/>
    </row>
    <row r="41" spans="1:31" ht="11.5" customHeight="1" x14ac:dyDescent="0.3">
      <c r="A41" s="49">
        <v>44067</v>
      </c>
      <c r="B41" s="156">
        <f t="shared" si="31"/>
        <v>8</v>
      </c>
      <c r="C41" s="156">
        <f t="shared" si="15"/>
        <v>2020</v>
      </c>
      <c r="D41" s="125" t="s">
        <v>98</v>
      </c>
      <c r="E41" s="49" t="s">
        <v>74</v>
      </c>
      <c r="F41" s="49" t="s">
        <v>59</v>
      </c>
      <c r="G41" s="103" t="s">
        <v>30</v>
      </c>
      <c r="H41" s="75">
        <v>15.5</v>
      </c>
      <c r="I41" s="51">
        <v>5</v>
      </c>
      <c r="J41" s="67" t="s">
        <v>14</v>
      </c>
      <c r="K41" s="53">
        <f t="shared" si="20"/>
        <v>77.5</v>
      </c>
      <c r="L41" s="54">
        <v>18.5</v>
      </c>
      <c r="M41" s="55">
        <f t="shared" si="21"/>
        <v>0.19354838709677419</v>
      </c>
      <c r="N41" s="56">
        <f t="shared" si="22"/>
        <v>3</v>
      </c>
      <c r="O41" s="57">
        <f t="shared" si="46"/>
        <v>15</v>
      </c>
      <c r="P41" s="58">
        <f t="shared" si="39"/>
        <v>0.15</v>
      </c>
      <c r="Q41" s="57">
        <f t="shared" si="40"/>
        <v>0.75</v>
      </c>
      <c r="R41" s="59">
        <f t="shared" si="41"/>
        <v>0.3</v>
      </c>
      <c r="S41" s="60">
        <f t="shared" si="42"/>
        <v>0.75</v>
      </c>
      <c r="T41" s="56">
        <f t="shared" si="43"/>
        <v>1.95</v>
      </c>
      <c r="U41" s="61">
        <f t="shared" si="44"/>
        <v>13.05</v>
      </c>
      <c r="V41" s="62">
        <f t="shared" si="47"/>
        <v>0.16838709677419356</v>
      </c>
      <c r="W41" s="68">
        <f t="shared" si="48"/>
        <v>155</v>
      </c>
      <c r="X41" s="69">
        <f t="shared" si="45"/>
        <v>29834.6</v>
      </c>
      <c r="Y41" s="70">
        <v>2</v>
      </c>
      <c r="Z41" s="71">
        <f t="shared" si="30"/>
        <v>30</v>
      </c>
      <c r="AA41" s="72">
        <f t="shared" si="28"/>
        <v>7680.0999999999995</v>
      </c>
      <c r="AB41" s="70">
        <f t="shared" si="13"/>
        <v>8</v>
      </c>
      <c r="AC41" s="137">
        <f t="shared" si="16"/>
        <v>185</v>
      </c>
      <c r="AD41" s="112">
        <f t="shared" si="29"/>
        <v>37514.699999999997</v>
      </c>
      <c r="AE41" s="113"/>
    </row>
    <row r="42" spans="1:31" ht="11.5" customHeight="1" x14ac:dyDescent="0.3">
      <c r="A42" s="49">
        <v>44068</v>
      </c>
      <c r="B42" s="156">
        <f t="shared" si="31"/>
        <v>8</v>
      </c>
      <c r="C42" s="156">
        <f t="shared" si="15"/>
        <v>2020</v>
      </c>
      <c r="D42" s="125" t="s">
        <v>99</v>
      </c>
      <c r="E42" s="49" t="s">
        <v>100</v>
      </c>
      <c r="F42" s="49" t="s">
        <v>101</v>
      </c>
      <c r="G42" s="76" t="s">
        <v>28</v>
      </c>
      <c r="H42" s="75">
        <v>5.25</v>
      </c>
      <c r="I42" s="51">
        <v>220</v>
      </c>
      <c r="J42" s="67" t="s">
        <v>14</v>
      </c>
      <c r="K42" s="53">
        <f t="shared" si="20"/>
        <v>1155</v>
      </c>
      <c r="L42" s="54">
        <v>5.8</v>
      </c>
      <c r="M42" s="55">
        <f t="shared" si="21"/>
        <v>0.10476190476190472</v>
      </c>
      <c r="N42" s="56">
        <f t="shared" si="22"/>
        <v>0.54999999999999982</v>
      </c>
      <c r="O42" s="57">
        <f t="shared" si="46"/>
        <v>120.99999999999996</v>
      </c>
      <c r="P42" s="58">
        <f t="shared" si="39"/>
        <v>1.2099999999999995</v>
      </c>
      <c r="Q42" s="57">
        <f t="shared" si="40"/>
        <v>6.049999999999998</v>
      </c>
      <c r="R42" s="59">
        <f t="shared" si="41"/>
        <v>2.419999999999999</v>
      </c>
      <c r="S42" s="60">
        <f t="shared" si="42"/>
        <v>6.049999999999998</v>
      </c>
      <c r="T42" s="56">
        <f t="shared" si="43"/>
        <v>15.729999999999993</v>
      </c>
      <c r="U42" s="61">
        <f t="shared" si="44"/>
        <v>105.26999999999997</v>
      </c>
      <c r="V42" s="62">
        <f t="shared" si="47"/>
        <v>9.1142857142857109E-2</v>
      </c>
      <c r="W42" s="68">
        <f t="shared" si="48"/>
        <v>1155</v>
      </c>
      <c r="X42" s="69">
        <f t="shared" si="45"/>
        <v>30989.599999999999</v>
      </c>
      <c r="Y42" s="70">
        <v>1</v>
      </c>
      <c r="Z42" s="71">
        <f t="shared" si="30"/>
        <v>120.99999999999996</v>
      </c>
      <c r="AA42" s="72">
        <f t="shared" si="28"/>
        <v>7801.0999999999995</v>
      </c>
      <c r="AB42" s="70">
        <f t="shared" si="13"/>
        <v>8</v>
      </c>
      <c r="AC42" s="137">
        <f t="shared" si="16"/>
        <v>1276</v>
      </c>
      <c r="AD42" s="112">
        <f t="shared" si="29"/>
        <v>38790.699999999997</v>
      </c>
      <c r="AE42" s="113"/>
    </row>
    <row r="43" spans="1:31" ht="11.5" customHeight="1" x14ac:dyDescent="0.3">
      <c r="A43" s="49">
        <v>44068</v>
      </c>
      <c r="B43" s="156">
        <f t="shared" si="31"/>
        <v>8</v>
      </c>
      <c r="C43" s="156">
        <f t="shared" si="15"/>
        <v>2020</v>
      </c>
      <c r="D43" s="125" t="s">
        <v>99</v>
      </c>
      <c r="E43" s="49" t="s">
        <v>100</v>
      </c>
      <c r="F43" s="49" t="s">
        <v>101</v>
      </c>
      <c r="G43" s="76" t="s">
        <v>37</v>
      </c>
      <c r="H43" s="75">
        <v>5.25</v>
      </c>
      <c r="I43" s="51">
        <v>220</v>
      </c>
      <c r="J43" s="67" t="s">
        <v>14</v>
      </c>
      <c r="K43" s="53">
        <f t="shared" si="20"/>
        <v>1155</v>
      </c>
      <c r="L43" s="54">
        <v>5.8</v>
      </c>
      <c r="M43" s="55">
        <f t="shared" si="21"/>
        <v>0.10476190476190472</v>
      </c>
      <c r="N43" s="56">
        <f t="shared" si="22"/>
        <v>0.54999999999999982</v>
      </c>
      <c r="O43" s="57">
        <f t="shared" si="46"/>
        <v>120.99999999999996</v>
      </c>
      <c r="P43" s="58">
        <f t="shared" si="39"/>
        <v>1.2099999999999995</v>
      </c>
      <c r="Q43" s="57">
        <f t="shared" si="40"/>
        <v>6.049999999999998</v>
      </c>
      <c r="R43" s="59">
        <f t="shared" si="41"/>
        <v>2.419999999999999</v>
      </c>
      <c r="S43" s="60">
        <f t="shared" si="42"/>
        <v>6.049999999999998</v>
      </c>
      <c r="T43" s="56">
        <f t="shared" si="43"/>
        <v>15.729999999999993</v>
      </c>
      <c r="U43" s="61">
        <f t="shared" si="44"/>
        <v>105.26999999999997</v>
      </c>
      <c r="V43" s="62">
        <f t="shared" si="47"/>
        <v>9.1142857142857109E-2</v>
      </c>
      <c r="W43" s="68">
        <f t="shared" si="48"/>
        <v>1155</v>
      </c>
      <c r="X43" s="69">
        <f t="shared" si="45"/>
        <v>32144.6</v>
      </c>
      <c r="Y43" s="70">
        <v>1</v>
      </c>
      <c r="Z43" s="71">
        <f t="shared" si="30"/>
        <v>120.99999999999996</v>
      </c>
      <c r="AA43" s="72">
        <f t="shared" si="28"/>
        <v>7922.0999999999995</v>
      </c>
      <c r="AB43" s="70">
        <f t="shared" si="13"/>
        <v>8</v>
      </c>
      <c r="AC43" s="137">
        <f t="shared" si="16"/>
        <v>1276</v>
      </c>
      <c r="AD43" s="112">
        <f t="shared" si="29"/>
        <v>40066.699999999997</v>
      </c>
      <c r="AE43" s="113"/>
    </row>
    <row r="44" spans="1:31" ht="11.5" customHeight="1" x14ac:dyDescent="0.3">
      <c r="A44" s="49">
        <v>44068</v>
      </c>
      <c r="B44" s="156">
        <f t="shared" si="31"/>
        <v>8</v>
      </c>
      <c r="C44" s="156">
        <f t="shared" si="15"/>
        <v>2020</v>
      </c>
      <c r="D44" s="125" t="s">
        <v>102</v>
      </c>
      <c r="E44" s="49" t="s">
        <v>64</v>
      </c>
      <c r="F44" s="49" t="s">
        <v>62</v>
      </c>
      <c r="G44" s="76" t="s">
        <v>28</v>
      </c>
      <c r="H44" s="75">
        <v>5.25</v>
      </c>
      <c r="I44" s="51">
        <v>220</v>
      </c>
      <c r="J44" s="67" t="s">
        <v>14</v>
      </c>
      <c r="K44" s="53">
        <f t="shared" si="20"/>
        <v>1155</v>
      </c>
      <c r="L44" s="54">
        <v>6.8</v>
      </c>
      <c r="M44" s="55">
        <f t="shared" si="21"/>
        <v>0.29523809523809519</v>
      </c>
      <c r="N44" s="56">
        <f t="shared" si="22"/>
        <v>1.5499999999999998</v>
      </c>
      <c r="O44" s="57">
        <f t="shared" si="46"/>
        <v>340.99999999999994</v>
      </c>
      <c r="P44" s="58">
        <f t="shared" si="39"/>
        <v>3.4099999999999997</v>
      </c>
      <c r="Q44" s="57">
        <f t="shared" si="40"/>
        <v>17.049999999999997</v>
      </c>
      <c r="R44" s="59">
        <f t="shared" si="41"/>
        <v>6.8199999999999994</v>
      </c>
      <c r="S44" s="60">
        <f t="shared" si="42"/>
        <v>17.049999999999997</v>
      </c>
      <c r="T44" s="56">
        <f t="shared" si="43"/>
        <v>44.33</v>
      </c>
      <c r="U44" s="61">
        <f t="shared" si="44"/>
        <v>296.66999999999996</v>
      </c>
      <c r="V44" s="62">
        <f t="shared" si="47"/>
        <v>0.25685714285714284</v>
      </c>
      <c r="W44" s="68">
        <f t="shared" si="48"/>
        <v>1155</v>
      </c>
      <c r="X44" s="69">
        <f t="shared" si="45"/>
        <v>33299.599999999999</v>
      </c>
      <c r="Y44" s="70">
        <v>1</v>
      </c>
      <c r="Z44" s="71">
        <f t="shared" si="30"/>
        <v>340.99999999999994</v>
      </c>
      <c r="AA44" s="72">
        <f t="shared" si="28"/>
        <v>8263.0999999999985</v>
      </c>
      <c r="AB44" s="70">
        <f t="shared" si="13"/>
        <v>8</v>
      </c>
      <c r="AC44" s="137">
        <f t="shared" si="16"/>
        <v>1496</v>
      </c>
      <c r="AD44" s="112">
        <f t="shared" si="29"/>
        <v>41562.699999999997</v>
      </c>
      <c r="AE44" s="113"/>
    </row>
    <row r="45" spans="1:31" ht="11.5" customHeight="1" x14ac:dyDescent="0.3">
      <c r="A45" s="49">
        <v>44070</v>
      </c>
      <c r="B45" s="156">
        <f t="shared" si="31"/>
        <v>8</v>
      </c>
      <c r="C45" s="156">
        <f t="shared" si="15"/>
        <v>2020</v>
      </c>
      <c r="D45" s="125" t="s">
        <v>103</v>
      </c>
      <c r="E45" s="49" t="s">
        <v>104</v>
      </c>
      <c r="F45" s="49" t="s">
        <v>105</v>
      </c>
      <c r="G45" s="76" t="s">
        <v>28</v>
      </c>
      <c r="H45" s="75">
        <v>5.25</v>
      </c>
      <c r="I45" s="51">
        <v>220</v>
      </c>
      <c r="J45" s="67" t="s">
        <v>14</v>
      </c>
      <c r="K45" s="53">
        <f t="shared" si="20"/>
        <v>1155</v>
      </c>
      <c r="L45" s="54">
        <v>6</v>
      </c>
      <c r="M45" s="55">
        <f t="shared" si="21"/>
        <v>0.14285714285714285</v>
      </c>
      <c r="N45" s="56">
        <f t="shared" si="22"/>
        <v>0.75</v>
      </c>
      <c r="O45" s="57">
        <f t="shared" si="46"/>
        <v>165</v>
      </c>
      <c r="P45" s="58">
        <f t="shared" si="39"/>
        <v>1.6500000000000001</v>
      </c>
      <c r="Q45" s="57">
        <f t="shared" si="40"/>
        <v>8.25</v>
      </c>
      <c r="R45" s="59">
        <f t="shared" si="41"/>
        <v>3.3000000000000003</v>
      </c>
      <c r="S45" s="60">
        <f t="shared" si="42"/>
        <v>8.25</v>
      </c>
      <c r="T45" s="56">
        <f t="shared" si="43"/>
        <v>21.450000000000003</v>
      </c>
      <c r="U45" s="61">
        <f t="shared" si="44"/>
        <v>143.55000000000001</v>
      </c>
      <c r="V45" s="62">
        <f t="shared" si="47"/>
        <v>0.12428571428571429</v>
      </c>
      <c r="W45" s="68">
        <f t="shared" si="48"/>
        <v>4620</v>
      </c>
      <c r="X45" s="69">
        <f t="shared" si="45"/>
        <v>37919.599999999999</v>
      </c>
      <c r="Y45" s="70">
        <v>4</v>
      </c>
      <c r="Z45" s="71">
        <f t="shared" si="30"/>
        <v>660</v>
      </c>
      <c r="AA45" s="72">
        <f t="shared" si="28"/>
        <v>8923.0999999999985</v>
      </c>
      <c r="AB45" s="70">
        <f t="shared" si="13"/>
        <v>8</v>
      </c>
      <c r="AC45" s="137">
        <f t="shared" si="16"/>
        <v>5280</v>
      </c>
      <c r="AD45" s="112">
        <f t="shared" si="29"/>
        <v>46842.7</v>
      </c>
      <c r="AE45" s="113"/>
    </row>
    <row r="46" spans="1:31" ht="11.5" customHeight="1" x14ac:dyDescent="0.3">
      <c r="A46" s="49">
        <v>44070</v>
      </c>
      <c r="B46" s="156">
        <f t="shared" si="31"/>
        <v>8</v>
      </c>
      <c r="C46" s="156">
        <f t="shared" si="15"/>
        <v>2020</v>
      </c>
      <c r="D46" s="125" t="s">
        <v>103</v>
      </c>
      <c r="E46" s="49" t="s">
        <v>104</v>
      </c>
      <c r="F46" s="49" t="s">
        <v>105</v>
      </c>
      <c r="G46" s="105" t="s">
        <v>17</v>
      </c>
      <c r="H46" s="75">
        <v>4.7</v>
      </c>
      <c r="I46" s="51">
        <v>37</v>
      </c>
      <c r="J46" s="67" t="s">
        <v>14</v>
      </c>
      <c r="K46" s="53">
        <f t="shared" si="20"/>
        <v>173.9</v>
      </c>
      <c r="L46" s="54">
        <v>6</v>
      </c>
      <c r="M46" s="55">
        <f t="shared" si="21"/>
        <v>0.27659574468085102</v>
      </c>
      <c r="N46" s="56">
        <f t="shared" si="22"/>
        <v>1.2999999999999998</v>
      </c>
      <c r="O46" s="57">
        <f t="shared" si="46"/>
        <v>48.099999999999994</v>
      </c>
      <c r="P46" s="58">
        <f t="shared" si="4"/>
        <v>0.48099999999999993</v>
      </c>
      <c r="Q46" s="57">
        <f t="shared" si="23"/>
        <v>2.4049999999999998</v>
      </c>
      <c r="R46" s="59">
        <f t="shared" si="24"/>
        <v>0.96199999999999986</v>
      </c>
      <c r="S46" s="60">
        <f t="shared" si="25"/>
        <v>2.4049999999999998</v>
      </c>
      <c r="T46" s="56">
        <f t="shared" si="26"/>
        <v>6.2529999999999992</v>
      </c>
      <c r="U46" s="61">
        <f t="shared" si="27"/>
        <v>41.846999999999994</v>
      </c>
      <c r="V46" s="62">
        <f t="shared" si="47"/>
        <v>0.2406382978723404</v>
      </c>
      <c r="W46" s="68">
        <f t="shared" si="48"/>
        <v>347.8</v>
      </c>
      <c r="X46" s="69">
        <f t="shared" si="45"/>
        <v>38267.4</v>
      </c>
      <c r="Y46" s="70">
        <v>2</v>
      </c>
      <c r="Z46" s="71">
        <f t="shared" si="30"/>
        <v>96.199999999999989</v>
      </c>
      <c r="AA46" s="72">
        <f t="shared" si="28"/>
        <v>9019.2999999999993</v>
      </c>
      <c r="AB46" s="70">
        <f t="shared" si="13"/>
        <v>8</v>
      </c>
      <c r="AC46" s="137">
        <f t="shared" si="16"/>
        <v>444</v>
      </c>
      <c r="AD46" s="112">
        <f t="shared" si="29"/>
        <v>47286.7</v>
      </c>
      <c r="AE46" s="113"/>
    </row>
    <row r="47" spans="1:31" ht="11.5" customHeight="1" x14ac:dyDescent="0.3">
      <c r="A47" s="49">
        <v>44070</v>
      </c>
      <c r="B47" s="156">
        <f t="shared" si="31"/>
        <v>8</v>
      </c>
      <c r="C47" s="156">
        <f t="shared" si="15"/>
        <v>2020</v>
      </c>
      <c r="D47" s="125" t="s">
        <v>103</v>
      </c>
      <c r="E47" s="49" t="s">
        <v>104</v>
      </c>
      <c r="F47" s="49" t="s">
        <v>105</v>
      </c>
      <c r="G47" s="74" t="s">
        <v>33</v>
      </c>
      <c r="H47" s="75">
        <v>0.7</v>
      </c>
      <c r="I47" s="51">
        <v>25</v>
      </c>
      <c r="J47" s="67" t="s">
        <v>14</v>
      </c>
      <c r="K47" s="53">
        <f>I47*H47</f>
        <v>17.5</v>
      </c>
      <c r="L47" s="54">
        <v>2.2000000000000002</v>
      </c>
      <c r="M47" s="55">
        <f t="shared" si="21"/>
        <v>2.1428571428571432</v>
      </c>
      <c r="N47" s="56">
        <f t="shared" si="22"/>
        <v>1.5000000000000002</v>
      </c>
      <c r="O47" s="57">
        <f t="shared" si="46"/>
        <v>37.500000000000007</v>
      </c>
      <c r="P47" s="58">
        <f t="shared" si="4"/>
        <v>0.37500000000000006</v>
      </c>
      <c r="Q47" s="57">
        <f t="shared" si="23"/>
        <v>1.8750000000000004</v>
      </c>
      <c r="R47" s="59">
        <f t="shared" si="24"/>
        <v>0.75000000000000011</v>
      </c>
      <c r="S47" s="60">
        <f t="shared" si="25"/>
        <v>1.8750000000000004</v>
      </c>
      <c r="T47" s="56">
        <f t="shared" si="26"/>
        <v>4.8750000000000009</v>
      </c>
      <c r="U47" s="61">
        <f t="shared" si="27"/>
        <v>32.625000000000007</v>
      </c>
      <c r="V47" s="62">
        <f t="shared" si="47"/>
        <v>1.8642857142857148</v>
      </c>
      <c r="W47" s="68">
        <f t="shared" si="48"/>
        <v>87.5</v>
      </c>
      <c r="X47" s="69">
        <f t="shared" si="45"/>
        <v>38354.9</v>
      </c>
      <c r="Y47" s="70">
        <v>5</v>
      </c>
      <c r="Z47" s="71">
        <f t="shared" si="30"/>
        <v>187.50000000000003</v>
      </c>
      <c r="AA47" s="72">
        <f t="shared" si="28"/>
        <v>9206.7999999999993</v>
      </c>
      <c r="AB47" s="70">
        <f t="shared" si="13"/>
        <v>8</v>
      </c>
      <c r="AC47" s="137">
        <f t="shared" si="16"/>
        <v>275</v>
      </c>
      <c r="AD47" s="112">
        <f t="shared" si="29"/>
        <v>47561.7</v>
      </c>
      <c r="AE47" s="113"/>
    </row>
    <row r="48" spans="1:31" ht="11.5" customHeight="1" x14ac:dyDescent="0.3">
      <c r="A48" s="49">
        <v>44070</v>
      </c>
      <c r="B48" s="156">
        <f t="shared" si="31"/>
        <v>8</v>
      </c>
      <c r="C48" s="156">
        <f t="shared" si="15"/>
        <v>2020</v>
      </c>
      <c r="D48" s="125" t="s">
        <v>103</v>
      </c>
      <c r="E48" s="49" t="s">
        <v>104</v>
      </c>
      <c r="F48" s="49" t="s">
        <v>105</v>
      </c>
      <c r="G48" s="74" t="s">
        <v>30</v>
      </c>
      <c r="H48" s="75">
        <v>15.5</v>
      </c>
      <c r="I48" s="51">
        <v>5</v>
      </c>
      <c r="J48" s="67" t="s">
        <v>14</v>
      </c>
      <c r="K48" s="53">
        <f t="shared" si="20"/>
        <v>77.5</v>
      </c>
      <c r="L48" s="54">
        <v>18</v>
      </c>
      <c r="M48" s="55">
        <f t="shared" si="21"/>
        <v>0.16129032258064516</v>
      </c>
      <c r="N48" s="56">
        <f t="shared" si="22"/>
        <v>2.5</v>
      </c>
      <c r="O48" s="57">
        <f t="shared" si="46"/>
        <v>12.5</v>
      </c>
      <c r="P48" s="58">
        <f t="shared" si="4"/>
        <v>0.125</v>
      </c>
      <c r="Q48" s="57">
        <f t="shared" si="23"/>
        <v>0.625</v>
      </c>
      <c r="R48" s="59">
        <f t="shared" si="24"/>
        <v>0.25</v>
      </c>
      <c r="S48" s="60">
        <f t="shared" si="25"/>
        <v>0.625</v>
      </c>
      <c r="T48" s="56">
        <f t="shared" si="26"/>
        <v>1.625</v>
      </c>
      <c r="U48" s="61">
        <f t="shared" si="27"/>
        <v>10.875</v>
      </c>
      <c r="V48" s="62">
        <f t="shared" si="47"/>
        <v>0.14032258064516129</v>
      </c>
      <c r="W48" s="68">
        <f t="shared" si="48"/>
        <v>310</v>
      </c>
      <c r="X48" s="69">
        <f t="shared" si="45"/>
        <v>38664.9</v>
      </c>
      <c r="Y48" s="70">
        <v>4</v>
      </c>
      <c r="Z48" s="71">
        <f t="shared" si="30"/>
        <v>50</v>
      </c>
      <c r="AA48" s="72">
        <f t="shared" si="28"/>
        <v>9256.7999999999993</v>
      </c>
      <c r="AB48" s="70">
        <f t="shared" si="13"/>
        <v>8</v>
      </c>
      <c r="AC48" s="137">
        <f t="shared" si="16"/>
        <v>360</v>
      </c>
      <c r="AD48" s="112">
        <f t="shared" si="29"/>
        <v>47921.7</v>
      </c>
      <c r="AE48" s="113"/>
    </row>
    <row r="49" spans="1:31" ht="11.5" customHeight="1" x14ac:dyDescent="0.3">
      <c r="A49" s="49">
        <v>44070</v>
      </c>
      <c r="B49" s="156">
        <f t="shared" si="31"/>
        <v>8</v>
      </c>
      <c r="C49" s="156">
        <f t="shared" si="15"/>
        <v>2020</v>
      </c>
      <c r="D49" s="125" t="s">
        <v>103</v>
      </c>
      <c r="E49" s="49" t="s">
        <v>104</v>
      </c>
      <c r="F49" s="49" t="s">
        <v>105</v>
      </c>
      <c r="G49" s="106" t="s">
        <v>34</v>
      </c>
      <c r="H49" s="75">
        <v>23</v>
      </c>
      <c r="I49" s="51">
        <v>15</v>
      </c>
      <c r="J49" s="67" t="s">
        <v>14</v>
      </c>
      <c r="K49" s="53">
        <f t="shared" si="20"/>
        <v>345</v>
      </c>
      <c r="L49" s="54">
        <v>25</v>
      </c>
      <c r="M49" s="55">
        <f t="shared" ref="M49:M53" si="49">(L49-H49)/H49</f>
        <v>8.6956521739130432E-2</v>
      </c>
      <c r="N49" s="56">
        <f t="shared" ref="N49:N53" si="50">L49-H49</f>
        <v>2</v>
      </c>
      <c r="O49" s="57">
        <f t="shared" si="46"/>
        <v>30</v>
      </c>
      <c r="P49" s="58">
        <f t="shared" ref="P49:P53" si="51">O49*$P$3</f>
        <v>0.3</v>
      </c>
      <c r="Q49" s="57">
        <f t="shared" ref="Q49:Q53" si="52">O49*$Q$3</f>
        <v>1.5</v>
      </c>
      <c r="R49" s="59">
        <f t="shared" ref="R49:R53" si="53">O49*$R$3</f>
        <v>0.6</v>
      </c>
      <c r="S49" s="60">
        <f t="shared" ref="S49:S53" si="54">O49*$S$3</f>
        <v>1.5</v>
      </c>
      <c r="T49" s="56">
        <f t="shared" ref="T49:T53" si="55">P49+Q49+R49+S49</f>
        <v>3.9</v>
      </c>
      <c r="U49" s="61">
        <f t="shared" ref="U49:U53" si="56">O49-T49</f>
        <v>26.1</v>
      </c>
      <c r="V49" s="62">
        <f t="shared" si="47"/>
        <v>7.5652173913043477E-2</v>
      </c>
      <c r="W49" s="68">
        <f t="shared" si="48"/>
        <v>345</v>
      </c>
      <c r="X49" s="69">
        <f t="shared" ref="X49:X53" si="57">X48+W49</f>
        <v>39009.9</v>
      </c>
      <c r="Y49" s="70">
        <v>1</v>
      </c>
      <c r="Z49" s="71">
        <f t="shared" si="30"/>
        <v>30</v>
      </c>
      <c r="AA49" s="72">
        <f t="shared" si="28"/>
        <v>9286.7999999999993</v>
      </c>
      <c r="AB49" s="70">
        <f t="shared" si="13"/>
        <v>8</v>
      </c>
      <c r="AC49" s="137">
        <f t="shared" si="16"/>
        <v>375</v>
      </c>
      <c r="AD49" s="112">
        <f t="shared" si="29"/>
        <v>48296.7</v>
      </c>
      <c r="AE49" s="113"/>
    </row>
    <row r="50" spans="1:31" ht="11.5" customHeight="1" x14ac:dyDescent="0.3">
      <c r="A50" s="49">
        <v>44075</v>
      </c>
      <c r="B50" s="156">
        <f t="shared" si="31"/>
        <v>9</v>
      </c>
      <c r="C50" s="156">
        <f t="shared" si="15"/>
        <v>2020</v>
      </c>
      <c r="D50" s="125" t="s">
        <v>106</v>
      </c>
      <c r="E50" s="49" t="s">
        <v>96</v>
      </c>
      <c r="F50" s="49" t="s">
        <v>97</v>
      </c>
      <c r="G50" s="74" t="s">
        <v>35</v>
      </c>
      <c r="H50" s="75">
        <v>5.25</v>
      </c>
      <c r="I50" s="51">
        <v>220</v>
      </c>
      <c r="J50" s="67" t="s">
        <v>14</v>
      </c>
      <c r="K50" s="53">
        <f t="shared" si="20"/>
        <v>1155</v>
      </c>
      <c r="L50" s="54">
        <v>6.7</v>
      </c>
      <c r="M50" s="55">
        <f t="shared" si="49"/>
        <v>0.27619047619047621</v>
      </c>
      <c r="N50" s="56">
        <f t="shared" si="50"/>
        <v>1.4500000000000002</v>
      </c>
      <c r="O50" s="57">
        <f t="shared" si="46"/>
        <v>319.00000000000006</v>
      </c>
      <c r="P50" s="58">
        <f t="shared" si="51"/>
        <v>3.1900000000000008</v>
      </c>
      <c r="Q50" s="57">
        <f t="shared" si="52"/>
        <v>15.950000000000003</v>
      </c>
      <c r="R50" s="59">
        <f t="shared" si="53"/>
        <v>6.3800000000000017</v>
      </c>
      <c r="S50" s="60">
        <f t="shared" si="54"/>
        <v>15.950000000000003</v>
      </c>
      <c r="T50" s="56">
        <f t="shared" si="55"/>
        <v>41.470000000000013</v>
      </c>
      <c r="U50" s="61">
        <f t="shared" si="56"/>
        <v>277.53000000000003</v>
      </c>
      <c r="V50" s="62">
        <f t="shared" si="47"/>
        <v>0.24028571428571432</v>
      </c>
      <c r="W50" s="68">
        <f t="shared" si="48"/>
        <v>2310</v>
      </c>
      <c r="X50" s="69">
        <f t="shared" si="57"/>
        <v>41319.9</v>
      </c>
      <c r="Y50" s="70">
        <v>2</v>
      </c>
      <c r="Z50" s="71">
        <f t="shared" si="30"/>
        <v>638.00000000000011</v>
      </c>
      <c r="AA50" s="72">
        <f t="shared" si="28"/>
        <v>9924.7999999999993</v>
      </c>
      <c r="AB50" s="70">
        <f t="shared" si="13"/>
        <v>9</v>
      </c>
      <c r="AC50" s="137">
        <f t="shared" si="16"/>
        <v>2948</v>
      </c>
      <c r="AD50" s="112">
        <f t="shared" si="29"/>
        <v>51244.7</v>
      </c>
      <c r="AE50" s="113"/>
    </row>
    <row r="51" spans="1:31" ht="11.5" customHeight="1" x14ac:dyDescent="0.3">
      <c r="A51" s="49">
        <v>44075</v>
      </c>
      <c r="B51" s="156">
        <f t="shared" si="31"/>
        <v>9</v>
      </c>
      <c r="C51" s="156">
        <f t="shared" si="15"/>
        <v>2020</v>
      </c>
      <c r="D51" s="125" t="s">
        <v>106</v>
      </c>
      <c r="E51" s="49" t="s">
        <v>96</v>
      </c>
      <c r="F51" s="49" t="s">
        <v>97</v>
      </c>
      <c r="G51" s="74" t="s">
        <v>18</v>
      </c>
      <c r="H51" s="75">
        <v>8.6</v>
      </c>
      <c r="I51" s="51">
        <v>20</v>
      </c>
      <c r="J51" s="67" t="s">
        <v>14</v>
      </c>
      <c r="K51" s="53">
        <f t="shared" si="20"/>
        <v>172</v>
      </c>
      <c r="L51" s="54">
        <v>10.5</v>
      </c>
      <c r="M51" s="55">
        <f t="shared" si="49"/>
        <v>0.22093023255813959</v>
      </c>
      <c r="N51" s="56">
        <f t="shared" si="50"/>
        <v>1.9000000000000004</v>
      </c>
      <c r="O51" s="57">
        <f t="shared" si="46"/>
        <v>38.000000000000007</v>
      </c>
      <c r="P51" s="58">
        <f t="shared" si="51"/>
        <v>0.38000000000000006</v>
      </c>
      <c r="Q51" s="57">
        <f t="shared" si="52"/>
        <v>1.9000000000000004</v>
      </c>
      <c r="R51" s="59">
        <f t="shared" si="53"/>
        <v>0.76000000000000012</v>
      </c>
      <c r="S51" s="60">
        <f t="shared" si="54"/>
        <v>1.9000000000000004</v>
      </c>
      <c r="T51" s="56">
        <f t="shared" si="55"/>
        <v>4.9400000000000013</v>
      </c>
      <c r="U51" s="61">
        <f t="shared" si="56"/>
        <v>33.06</v>
      </c>
      <c r="V51" s="62">
        <f t="shared" si="47"/>
        <v>0.19220930232558142</v>
      </c>
      <c r="W51" s="68">
        <f t="shared" si="48"/>
        <v>688</v>
      </c>
      <c r="X51" s="69">
        <f t="shared" si="57"/>
        <v>42007.9</v>
      </c>
      <c r="Y51" s="70">
        <v>4</v>
      </c>
      <c r="Z51" s="71">
        <f t="shared" si="30"/>
        <v>152.00000000000003</v>
      </c>
      <c r="AA51" s="72">
        <f t="shared" si="28"/>
        <v>10076.799999999999</v>
      </c>
      <c r="AB51" s="70">
        <f t="shared" si="13"/>
        <v>9</v>
      </c>
      <c r="AC51" s="137">
        <f t="shared" si="16"/>
        <v>840</v>
      </c>
      <c r="AD51" s="112">
        <f t="shared" si="29"/>
        <v>52084.7</v>
      </c>
      <c r="AE51" s="113"/>
    </row>
    <row r="52" spans="1:31" ht="11.5" customHeight="1" x14ac:dyDescent="0.3">
      <c r="A52" s="49">
        <v>44075</v>
      </c>
      <c r="B52" s="156">
        <f t="shared" si="31"/>
        <v>9</v>
      </c>
      <c r="C52" s="156">
        <f t="shared" si="15"/>
        <v>2020</v>
      </c>
      <c r="D52" s="125" t="s">
        <v>106</v>
      </c>
      <c r="E52" s="49" t="s">
        <v>96</v>
      </c>
      <c r="F52" s="49" t="s">
        <v>97</v>
      </c>
      <c r="G52" s="74" t="s">
        <v>30</v>
      </c>
      <c r="H52" s="75">
        <v>15.5</v>
      </c>
      <c r="I52" s="51">
        <v>5</v>
      </c>
      <c r="J52" s="67" t="s">
        <v>14</v>
      </c>
      <c r="K52" s="53">
        <f t="shared" si="20"/>
        <v>77.5</v>
      </c>
      <c r="L52" s="54">
        <v>18</v>
      </c>
      <c r="M52" s="55">
        <f t="shared" si="49"/>
        <v>0.16129032258064516</v>
      </c>
      <c r="N52" s="56">
        <f t="shared" si="50"/>
        <v>2.5</v>
      </c>
      <c r="O52" s="57">
        <f t="shared" si="46"/>
        <v>12.5</v>
      </c>
      <c r="P52" s="58">
        <f t="shared" si="51"/>
        <v>0.125</v>
      </c>
      <c r="Q52" s="57">
        <f t="shared" si="52"/>
        <v>0.625</v>
      </c>
      <c r="R52" s="59">
        <f t="shared" si="53"/>
        <v>0.25</v>
      </c>
      <c r="S52" s="60">
        <f t="shared" si="54"/>
        <v>0.625</v>
      </c>
      <c r="T52" s="56">
        <f t="shared" si="55"/>
        <v>1.625</v>
      </c>
      <c r="U52" s="61">
        <f t="shared" si="56"/>
        <v>10.875</v>
      </c>
      <c r="V52" s="62">
        <f t="shared" si="47"/>
        <v>0.14032258064516129</v>
      </c>
      <c r="W52" s="68">
        <f t="shared" si="48"/>
        <v>155</v>
      </c>
      <c r="X52" s="69">
        <f t="shared" si="57"/>
        <v>42162.9</v>
      </c>
      <c r="Y52" s="70">
        <v>2</v>
      </c>
      <c r="Z52" s="71">
        <f t="shared" si="30"/>
        <v>25</v>
      </c>
      <c r="AA52" s="72">
        <f t="shared" si="28"/>
        <v>10101.799999999999</v>
      </c>
      <c r="AB52" s="70">
        <f t="shared" si="13"/>
        <v>9</v>
      </c>
      <c r="AC52" s="137">
        <f t="shared" si="16"/>
        <v>180</v>
      </c>
      <c r="AD52" s="112">
        <f t="shared" si="29"/>
        <v>52264.7</v>
      </c>
      <c r="AE52" s="113"/>
    </row>
    <row r="53" spans="1:31" ht="11.5" customHeight="1" x14ac:dyDescent="0.3">
      <c r="A53" s="49">
        <v>44076</v>
      </c>
      <c r="B53" s="156">
        <f t="shared" si="31"/>
        <v>9</v>
      </c>
      <c r="C53" s="156">
        <f t="shared" si="15"/>
        <v>2020</v>
      </c>
      <c r="D53" s="125" t="s">
        <v>107</v>
      </c>
      <c r="E53" s="49" t="s">
        <v>64</v>
      </c>
      <c r="F53" s="49" t="s">
        <v>62</v>
      </c>
      <c r="G53" s="74" t="s">
        <v>27</v>
      </c>
      <c r="H53" s="75">
        <v>36</v>
      </c>
      <c r="I53" s="51">
        <v>25</v>
      </c>
      <c r="J53" s="67" t="s">
        <v>14</v>
      </c>
      <c r="K53" s="53">
        <f t="shared" si="20"/>
        <v>900</v>
      </c>
      <c r="L53" s="54">
        <v>50</v>
      </c>
      <c r="M53" s="55">
        <f t="shared" si="49"/>
        <v>0.3888888888888889</v>
      </c>
      <c r="N53" s="56">
        <f t="shared" si="50"/>
        <v>14</v>
      </c>
      <c r="O53" s="57">
        <f t="shared" si="46"/>
        <v>350</v>
      </c>
      <c r="P53" s="58">
        <f t="shared" si="51"/>
        <v>3.5</v>
      </c>
      <c r="Q53" s="57">
        <f t="shared" si="52"/>
        <v>17.5</v>
      </c>
      <c r="R53" s="59">
        <f t="shared" si="53"/>
        <v>7</v>
      </c>
      <c r="S53" s="60">
        <f t="shared" si="54"/>
        <v>17.5</v>
      </c>
      <c r="T53" s="56">
        <f t="shared" si="55"/>
        <v>45.5</v>
      </c>
      <c r="U53" s="61">
        <f t="shared" si="56"/>
        <v>304.5</v>
      </c>
      <c r="V53" s="62">
        <f t="shared" si="47"/>
        <v>0.33833333333333332</v>
      </c>
      <c r="W53" s="68">
        <f t="shared" si="48"/>
        <v>900</v>
      </c>
      <c r="X53" s="69">
        <f t="shared" si="57"/>
        <v>43062.9</v>
      </c>
      <c r="Y53" s="70">
        <v>1</v>
      </c>
      <c r="Z53" s="71">
        <f t="shared" si="30"/>
        <v>350</v>
      </c>
      <c r="AA53" s="72">
        <f t="shared" si="28"/>
        <v>10451.799999999999</v>
      </c>
      <c r="AB53" s="70">
        <f t="shared" si="13"/>
        <v>9</v>
      </c>
      <c r="AC53" s="137">
        <f t="shared" si="16"/>
        <v>1250</v>
      </c>
      <c r="AD53" s="112">
        <f t="shared" si="29"/>
        <v>53514.7</v>
      </c>
      <c r="AE53" s="113"/>
    </row>
    <row r="54" spans="1:31" ht="11.5" customHeight="1" x14ac:dyDescent="0.3">
      <c r="A54" s="49">
        <v>44079</v>
      </c>
      <c r="B54" s="156">
        <f t="shared" si="31"/>
        <v>9</v>
      </c>
      <c r="C54" s="156">
        <f t="shared" si="15"/>
        <v>2020</v>
      </c>
      <c r="D54" s="125" t="s">
        <v>108</v>
      </c>
      <c r="E54" s="49" t="s">
        <v>64</v>
      </c>
      <c r="F54" s="49" t="s">
        <v>62</v>
      </c>
      <c r="G54" s="74" t="s">
        <v>35</v>
      </c>
      <c r="H54" s="75">
        <v>5.25</v>
      </c>
      <c r="I54" s="51">
        <v>220</v>
      </c>
      <c r="J54" s="67" t="s">
        <v>14</v>
      </c>
      <c r="K54" s="53">
        <f t="shared" si="20"/>
        <v>1155</v>
      </c>
      <c r="L54" s="54">
        <v>6.8</v>
      </c>
      <c r="M54" s="55">
        <f t="shared" ref="M54:M55" si="58">(L54-H54)/H54</f>
        <v>0.29523809523809519</v>
      </c>
      <c r="N54" s="56">
        <f t="shared" ref="N54:N55" si="59">L54-H54</f>
        <v>1.5499999999999998</v>
      </c>
      <c r="O54" s="57">
        <f t="shared" si="46"/>
        <v>340.99999999999994</v>
      </c>
      <c r="P54" s="58">
        <f t="shared" ref="P54:P55" si="60">O54*$P$3</f>
        <v>3.4099999999999997</v>
      </c>
      <c r="Q54" s="57">
        <f t="shared" ref="Q54:Q55" si="61">O54*$Q$3</f>
        <v>17.049999999999997</v>
      </c>
      <c r="R54" s="59">
        <f t="shared" ref="R54:R55" si="62">O54*$R$3</f>
        <v>6.8199999999999994</v>
      </c>
      <c r="S54" s="60">
        <f t="shared" ref="S54:S55" si="63">O54*$S$3</f>
        <v>17.049999999999997</v>
      </c>
      <c r="T54" s="56">
        <f t="shared" ref="T54:T55" si="64">P54+Q54+R54+S54</f>
        <v>44.33</v>
      </c>
      <c r="U54" s="61">
        <f t="shared" ref="U54:U55" si="65">O54-T54</f>
        <v>296.66999999999996</v>
      </c>
      <c r="V54" s="62">
        <f t="shared" si="47"/>
        <v>0.25685714285714284</v>
      </c>
      <c r="W54" s="68">
        <f t="shared" si="48"/>
        <v>1155</v>
      </c>
      <c r="X54" s="69">
        <f t="shared" ref="X54:X55" si="66">X53+W54</f>
        <v>44217.9</v>
      </c>
      <c r="Y54" s="70">
        <v>1</v>
      </c>
      <c r="Z54" s="71">
        <f t="shared" ref="Z54:Z55" si="67">O54*Y54</f>
        <v>340.99999999999994</v>
      </c>
      <c r="AA54" s="72">
        <f t="shared" ref="AA54:AA55" si="68">AA53+Z54</f>
        <v>10792.8</v>
      </c>
      <c r="AB54" s="70">
        <f t="shared" si="13"/>
        <v>9</v>
      </c>
      <c r="AC54" s="137">
        <f t="shared" si="16"/>
        <v>1496</v>
      </c>
      <c r="AD54" s="112">
        <f t="shared" si="29"/>
        <v>55010.7</v>
      </c>
      <c r="AE54" s="113"/>
    </row>
    <row r="55" spans="1:31" ht="11.5" customHeight="1" x14ac:dyDescent="0.3">
      <c r="A55" s="49">
        <v>44079</v>
      </c>
      <c r="B55" s="156">
        <f t="shared" si="31"/>
        <v>9</v>
      </c>
      <c r="C55" s="156">
        <f t="shared" si="15"/>
        <v>2020</v>
      </c>
      <c r="D55" s="125" t="s">
        <v>108</v>
      </c>
      <c r="E55" s="49" t="s">
        <v>64</v>
      </c>
      <c r="F55" s="49" t="s">
        <v>62</v>
      </c>
      <c r="G55" s="107" t="s">
        <v>17</v>
      </c>
      <c r="H55" s="75">
        <v>4.7</v>
      </c>
      <c r="I55" s="51">
        <v>37</v>
      </c>
      <c r="J55" s="67" t="s">
        <v>14</v>
      </c>
      <c r="K55" s="53">
        <f t="shared" si="20"/>
        <v>173.9</v>
      </c>
      <c r="L55" s="54">
        <v>6.5</v>
      </c>
      <c r="M55" s="55">
        <f t="shared" si="58"/>
        <v>0.38297872340425526</v>
      </c>
      <c r="N55" s="56">
        <f t="shared" si="59"/>
        <v>1.7999999999999998</v>
      </c>
      <c r="O55" s="57">
        <f t="shared" si="46"/>
        <v>66.599999999999994</v>
      </c>
      <c r="P55" s="58">
        <f t="shared" si="60"/>
        <v>0.66599999999999993</v>
      </c>
      <c r="Q55" s="57">
        <f t="shared" si="61"/>
        <v>3.33</v>
      </c>
      <c r="R55" s="59">
        <f t="shared" si="62"/>
        <v>1.3319999999999999</v>
      </c>
      <c r="S55" s="60">
        <f t="shared" si="63"/>
        <v>3.33</v>
      </c>
      <c r="T55" s="56">
        <f t="shared" si="64"/>
        <v>8.6579999999999995</v>
      </c>
      <c r="U55" s="61">
        <f t="shared" si="65"/>
        <v>57.941999999999993</v>
      </c>
      <c r="V55" s="62">
        <f t="shared" si="47"/>
        <v>0.33319148936170206</v>
      </c>
      <c r="W55" s="68">
        <f t="shared" si="48"/>
        <v>695.6</v>
      </c>
      <c r="X55" s="69">
        <f t="shared" si="66"/>
        <v>44913.5</v>
      </c>
      <c r="Y55" s="70">
        <v>4</v>
      </c>
      <c r="Z55" s="71">
        <f t="shared" si="67"/>
        <v>266.39999999999998</v>
      </c>
      <c r="AA55" s="72">
        <f t="shared" si="68"/>
        <v>11059.199999999999</v>
      </c>
      <c r="AB55" s="70">
        <f t="shared" si="13"/>
        <v>9</v>
      </c>
      <c r="AC55" s="137">
        <f t="shared" si="16"/>
        <v>962</v>
      </c>
      <c r="AD55" s="112">
        <f t="shared" si="29"/>
        <v>55972.7</v>
      </c>
      <c r="AE55" s="113"/>
    </row>
    <row r="56" spans="1:31" ht="11.5" customHeight="1" x14ac:dyDescent="0.3">
      <c r="A56" s="49">
        <v>44091</v>
      </c>
      <c r="B56" s="156">
        <f t="shared" si="31"/>
        <v>9</v>
      </c>
      <c r="C56" s="156">
        <f t="shared" si="15"/>
        <v>2020</v>
      </c>
      <c r="D56" s="125" t="s">
        <v>109</v>
      </c>
      <c r="E56" s="49" t="s">
        <v>76</v>
      </c>
      <c r="F56" s="49" t="s">
        <v>77</v>
      </c>
      <c r="G56" s="74" t="s">
        <v>28</v>
      </c>
      <c r="H56" s="75">
        <v>5.25</v>
      </c>
      <c r="I56" s="51">
        <v>220</v>
      </c>
      <c r="J56" s="67" t="s">
        <v>14</v>
      </c>
      <c r="K56" s="53">
        <f t="shared" ref="K56:K59" si="69">I56*H56</f>
        <v>1155</v>
      </c>
      <c r="L56" s="54">
        <v>5.7</v>
      </c>
      <c r="M56" s="55">
        <f t="shared" ref="M56:M59" si="70">(L56-H56)/H56</f>
        <v>8.5714285714285743E-2</v>
      </c>
      <c r="N56" s="56">
        <f t="shared" ref="N56:N59" si="71">L56-H56</f>
        <v>0.45000000000000018</v>
      </c>
      <c r="O56" s="57">
        <f t="shared" si="46"/>
        <v>99.000000000000043</v>
      </c>
      <c r="P56" s="58">
        <f t="shared" ref="P56:P59" si="72">O56*$P$3</f>
        <v>0.99000000000000044</v>
      </c>
      <c r="Q56" s="57">
        <f t="shared" ref="Q56:Q59" si="73">O56*$Q$3</f>
        <v>4.9500000000000028</v>
      </c>
      <c r="R56" s="59">
        <f t="shared" ref="R56:R59" si="74">O56*$R$3</f>
        <v>1.9800000000000009</v>
      </c>
      <c r="S56" s="60">
        <f t="shared" ref="S56:S59" si="75">O56*$S$3</f>
        <v>4.9500000000000028</v>
      </c>
      <c r="T56" s="56">
        <f t="shared" ref="T56:T59" si="76">P56+Q56+R56+S56</f>
        <v>12.870000000000006</v>
      </c>
      <c r="U56" s="61">
        <f t="shared" ref="U56:U59" si="77">O56-T56</f>
        <v>86.130000000000038</v>
      </c>
      <c r="V56" s="62">
        <f t="shared" si="47"/>
        <v>7.4571428571428608E-2</v>
      </c>
      <c r="W56" s="68">
        <f t="shared" si="48"/>
        <v>4620</v>
      </c>
      <c r="X56" s="69">
        <f t="shared" ref="X56:X59" si="78">X55+W56</f>
        <v>49533.5</v>
      </c>
      <c r="Y56" s="70">
        <v>4</v>
      </c>
      <c r="Z56" s="71">
        <f t="shared" ref="Z56:Z59" si="79">O56*Y56</f>
        <v>396.00000000000017</v>
      </c>
      <c r="AA56" s="72">
        <f t="shared" ref="AA56:AA59" si="80">AA55+Z56</f>
        <v>11455.199999999999</v>
      </c>
      <c r="AB56" s="70">
        <f t="shared" si="13"/>
        <v>9</v>
      </c>
      <c r="AC56" s="137">
        <f t="shared" si="16"/>
        <v>5016</v>
      </c>
      <c r="AD56" s="112">
        <f t="shared" si="29"/>
        <v>60988.7</v>
      </c>
      <c r="AE56" s="113"/>
    </row>
    <row r="57" spans="1:31" ht="11.5" customHeight="1" x14ac:dyDescent="0.3">
      <c r="A57" s="49">
        <v>44091</v>
      </c>
      <c r="B57" s="156">
        <f t="shared" si="31"/>
        <v>9</v>
      </c>
      <c r="C57" s="156">
        <f t="shared" si="15"/>
        <v>2020</v>
      </c>
      <c r="D57" s="125" t="s">
        <v>109</v>
      </c>
      <c r="E57" s="49" t="s">
        <v>76</v>
      </c>
      <c r="F57" s="49" t="s">
        <v>77</v>
      </c>
      <c r="G57" s="74" t="s">
        <v>28</v>
      </c>
      <c r="H57" s="75">
        <v>5.0999999999999996</v>
      </c>
      <c r="I57" s="51">
        <v>220</v>
      </c>
      <c r="J57" s="67" t="s">
        <v>14</v>
      </c>
      <c r="K57" s="53">
        <f t="shared" si="69"/>
        <v>1122</v>
      </c>
      <c r="L57" s="54">
        <v>5.7</v>
      </c>
      <c r="M57" s="55">
        <f t="shared" si="70"/>
        <v>0.11764705882352952</v>
      </c>
      <c r="N57" s="56">
        <f t="shared" si="71"/>
        <v>0.60000000000000053</v>
      </c>
      <c r="O57" s="57">
        <f t="shared" si="46"/>
        <v>132.00000000000011</v>
      </c>
      <c r="P57" s="58">
        <f t="shared" si="72"/>
        <v>1.3200000000000012</v>
      </c>
      <c r="Q57" s="57">
        <f t="shared" si="73"/>
        <v>6.6000000000000059</v>
      </c>
      <c r="R57" s="59">
        <f t="shared" si="74"/>
        <v>2.6400000000000023</v>
      </c>
      <c r="S57" s="60">
        <f t="shared" si="75"/>
        <v>6.6000000000000059</v>
      </c>
      <c r="T57" s="56">
        <f t="shared" si="76"/>
        <v>17.160000000000014</v>
      </c>
      <c r="U57" s="61">
        <f t="shared" si="77"/>
        <v>114.8400000000001</v>
      </c>
      <c r="V57" s="62">
        <f t="shared" si="47"/>
        <v>0.10235294117647067</v>
      </c>
      <c r="W57" s="68">
        <f t="shared" si="48"/>
        <v>1122</v>
      </c>
      <c r="X57" s="69">
        <f t="shared" si="78"/>
        <v>50655.5</v>
      </c>
      <c r="Y57" s="70">
        <v>1</v>
      </c>
      <c r="Z57" s="71">
        <f t="shared" si="79"/>
        <v>132.00000000000011</v>
      </c>
      <c r="AA57" s="72">
        <f t="shared" si="80"/>
        <v>11587.199999999999</v>
      </c>
      <c r="AB57" s="70">
        <f t="shared" si="13"/>
        <v>9</v>
      </c>
      <c r="AC57" s="137">
        <f t="shared" si="16"/>
        <v>1254</v>
      </c>
      <c r="AD57" s="112">
        <f t="shared" si="29"/>
        <v>62242.7</v>
      </c>
      <c r="AE57" s="113"/>
    </row>
    <row r="58" spans="1:31" ht="11.5" customHeight="1" x14ac:dyDescent="0.3">
      <c r="A58" s="49">
        <v>44091</v>
      </c>
      <c r="B58" s="156">
        <f t="shared" si="31"/>
        <v>9</v>
      </c>
      <c r="C58" s="156">
        <f t="shared" si="15"/>
        <v>2020</v>
      </c>
      <c r="D58" s="125" t="s">
        <v>109</v>
      </c>
      <c r="E58" s="49" t="s">
        <v>76</v>
      </c>
      <c r="F58" s="49" t="s">
        <v>77</v>
      </c>
      <c r="G58" s="74" t="s">
        <v>37</v>
      </c>
      <c r="H58" s="75">
        <v>5.25</v>
      </c>
      <c r="I58" s="51">
        <v>220</v>
      </c>
      <c r="J58" s="67" t="s">
        <v>14</v>
      </c>
      <c r="K58" s="53">
        <f t="shared" si="69"/>
        <v>1155</v>
      </c>
      <c r="L58" s="54">
        <v>5.7</v>
      </c>
      <c r="M58" s="55">
        <f t="shared" si="70"/>
        <v>8.5714285714285743E-2</v>
      </c>
      <c r="N58" s="56">
        <f t="shared" si="71"/>
        <v>0.45000000000000018</v>
      </c>
      <c r="O58" s="57">
        <f t="shared" si="46"/>
        <v>99.000000000000043</v>
      </c>
      <c r="P58" s="58">
        <f t="shared" si="72"/>
        <v>0.99000000000000044</v>
      </c>
      <c r="Q58" s="57">
        <f t="shared" si="73"/>
        <v>4.9500000000000028</v>
      </c>
      <c r="R58" s="59">
        <f t="shared" si="74"/>
        <v>1.9800000000000009</v>
      </c>
      <c r="S58" s="60">
        <f t="shared" si="75"/>
        <v>4.9500000000000028</v>
      </c>
      <c r="T58" s="56">
        <f t="shared" si="76"/>
        <v>12.870000000000006</v>
      </c>
      <c r="U58" s="61">
        <f t="shared" si="77"/>
        <v>86.130000000000038</v>
      </c>
      <c r="V58" s="62">
        <f t="shared" si="47"/>
        <v>7.4571428571428608E-2</v>
      </c>
      <c r="W58" s="68">
        <f t="shared" si="48"/>
        <v>1155</v>
      </c>
      <c r="X58" s="69">
        <f t="shared" si="78"/>
        <v>51810.5</v>
      </c>
      <c r="Y58" s="70">
        <v>1</v>
      </c>
      <c r="Z58" s="71">
        <f t="shared" si="79"/>
        <v>99.000000000000043</v>
      </c>
      <c r="AA58" s="72">
        <f t="shared" si="80"/>
        <v>11686.199999999999</v>
      </c>
      <c r="AB58" s="70">
        <f t="shared" si="13"/>
        <v>9</v>
      </c>
      <c r="AC58" s="137">
        <f t="shared" si="16"/>
        <v>1254</v>
      </c>
      <c r="AD58" s="112">
        <f t="shared" si="29"/>
        <v>63496.7</v>
      </c>
      <c r="AE58" s="113"/>
    </row>
    <row r="59" spans="1:31" ht="11.5" customHeight="1" x14ac:dyDescent="0.3">
      <c r="A59" s="49">
        <v>44091</v>
      </c>
      <c r="B59" s="156">
        <f t="shared" si="31"/>
        <v>9</v>
      </c>
      <c r="C59" s="156">
        <f t="shared" si="15"/>
        <v>2020</v>
      </c>
      <c r="D59" s="125" t="s">
        <v>109</v>
      </c>
      <c r="E59" s="49" t="s">
        <v>76</v>
      </c>
      <c r="F59" s="49" t="s">
        <v>77</v>
      </c>
      <c r="G59" s="74" t="s">
        <v>38</v>
      </c>
      <c r="H59" s="75">
        <v>4.7</v>
      </c>
      <c r="I59" s="51">
        <v>54</v>
      </c>
      <c r="J59" s="67" t="s">
        <v>14</v>
      </c>
      <c r="K59" s="53">
        <f t="shared" si="69"/>
        <v>253.8</v>
      </c>
      <c r="L59" s="54">
        <v>5.4</v>
      </c>
      <c r="M59" s="55">
        <f t="shared" si="70"/>
        <v>0.14893617021276598</v>
      </c>
      <c r="N59" s="56">
        <f t="shared" si="71"/>
        <v>0.70000000000000018</v>
      </c>
      <c r="O59" s="57">
        <f t="shared" si="46"/>
        <v>37.800000000000011</v>
      </c>
      <c r="P59" s="58">
        <f t="shared" si="72"/>
        <v>0.37800000000000011</v>
      </c>
      <c r="Q59" s="57">
        <f t="shared" si="73"/>
        <v>1.8900000000000006</v>
      </c>
      <c r="R59" s="59">
        <f t="shared" si="74"/>
        <v>0.75600000000000023</v>
      </c>
      <c r="S59" s="60">
        <f t="shared" si="75"/>
        <v>1.8900000000000006</v>
      </c>
      <c r="T59" s="56">
        <f t="shared" si="76"/>
        <v>4.9140000000000015</v>
      </c>
      <c r="U59" s="61">
        <f t="shared" si="77"/>
        <v>32.88600000000001</v>
      </c>
      <c r="V59" s="62">
        <f t="shared" si="47"/>
        <v>0.12957446808510642</v>
      </c>
      <c r="W59" s="68">
        <f t="shared" si="48"/>
        <v>761.40000000000009</v>
      </c>
      <c r="X59" s="69">
        <f t="shared" si="78"/>
        <v>52571.9</v>
      </c>
      <c r="Y59" s="70">
        <v>3</v>
      </c>
      <c r="Z59" s="71">
        <f t="shared" si="79"/>
        <v>113.40000000000003</v>
      </c>
      <c r="AA59" s="72">
        <f t="shared" si="80"/>
        <v>11799.599999999999</v>
      </c>
      <c r="AB59" s="70">
        <f t="shared" si="13"/>
        <v>9</v>
      </c>
      <c r="AC59" s="137">
        <f t="shared" si="16"/>
        <v>874.80000000000018</v>
      </c>
      <c r="AD59" s="112">
        <f t="shared" si="29"/>
        <v>64371.5</v>
      </c>
      <c r="AE59" s="113"/>
    </row>
    <row r="60" spans="1:31" ht="11.5" customHeight="1" x14ac:dyDescent="0.3">
      <c r="A60" s="49">
        <v>44091</v>
      </c>
      <c r="B60" s="156">
        <f t="shared" si="31"/>
        <v>9</v>
      </c>
      <c r="C60" s="156">
        <f t="shared" si="15"/>
        <v>2020</v>
      </c>
      <c r="D60" s="125" t="s">
        <v>109</v>
      </c>
      <c r="E60" s="49" t="s">
        <v>76</v>
      </c>
      <c r="F60" s="49" t="s">
        <v>77</v>
      </c>
      <c r="G60" s="74" t="s">
        <v>39</v>
      </c>
      <c r="H60" s="75">
        <v>4.7</v>
      </c>
      <c r="I60" s="51">
        <v>54</v>
      </c>
      <c r="J60" s="67" t="s">
        <v>14</v>
      </c>
      <c r="K60" s="53">
        <f t="shared" ref="K60:K83" si="81">I60*H60</f>
        <v>253.8</v>
      </c>
      <c r="L60" s="54">
        <v>5.4</v>
      </c>
      <c r="M60" s="55">
        <f t="shared" ref="M60:M84" si="82">(L60-H60)/H60</f>
        <v>0.14893617021276598</v>
      </c>
      <c r="N60" s="56">
        <f t="shared" ref="N60:N84" si="83">L60-H60</f>
        <v>0.70000000000000018</v>
      </c>
      <c r="O60" s="57">
        <f t="shared" si="46"/>
        <v>37.800000000000011</v>
      </c>
      <c r="P60" s="58">
        <f t="shared" ref="P60:P84" si="84">O60*$P$3</f>
        <v>0.37800000000000011</v>
      </c>
      <c r="Q60" s="57">
        <f t="shared" ref="Q60:Q84" si="85">O60*$Q$3</f>
        <v>1.8900000000000006</v>
      </c>
      <c r="R60" s="59">
        <f t="shared" ref="R60:R84" si="86">O60*$R$3</f>
        <v>0.75600000000000023</v>
      </c>
      <c r="S60" s="60">
        <f t="shared" ref="S60:S84" si="87">O60*$S$3</f>
        <v>1.8900000000000006</v>
      </c>
      <c r="T60" s="56">
        <f t="shared" ref="T60:T84" si="88">P60+Q60+R60+S60</f>
        <v>4.9140000000000015</v>
      </c>
      <c r="U60" s="61">
        <f t="shared" ref="U60:U84" si="89">O60-T60</f>
        <v>32.88600000000001</v>
      </c>
      <c r="V60" s="62">
        <f t="shared" si="47"/>
        <v>0.12957446808510642</v>
      </c>
      <c r="W60" s="68">
        <f t="shared" si="48"/>
        <v>761.40000000000009</v>
      </c>
      <c r="X60" s="69">
        <f t="shared" ref="X60:X106" si="90">X59+W60</f>
        <v>53333.3</v>
      </c>
      <c r="Y60" s="70">
        <v>3</v>
      </c>
      <c r="Z60" s="71">
        <f t="shared" ref="Z60:Z108" si="91">O60*Y60</f>
        <v>113.40000000000003</v>
      </c>
      <c r="AA60" s="72">
        <f t="shared" ref="AA60:AA108" si="92">AA59+Z60</f>
        <v>11912.999999999998</v>
      </c>
      <c r="AB60" s="70">
        <f t="shared" si="13"/>
        <v>9</v>
      </c>
      <c r="AC60" s="137">
        <f t="shared" si="16"/>
        <v>874.80000000000018</v>
      </c>
      <c r="AD60" s="112">
        <f t="shared" si="29"/>
        <v>65246.3</v>
      </c>
      <c r="AE60" s="113"/>
    </row>
    <row r="61" spans="1:31" ht="11.5" customHeight="1" x14ac:dyDescent="0.3">
      <c r="A61" s="49">
        <v>44091</v>
      </c>
      <c r="B61" s="156">
        <f t="shared" si="31"/>
        <v>9</v>
      </c>
      <c r="C61" s="156">
        <f t="shared" si="15"/>
        <v>2020</v>
      </c>
      <c r="D61" s="125" t="s">
        <v>109</v>
      </c>
      <c r="E61" s="49" t="s">
        <v>76</v>
      </c>
      <c r="F61" s="49" t="s">
        <v>77</v>
      </c>
      <c r="G61" s="102" t="s">
        <v>18</v>
      </c>
      <c r="H61" s="75">
        <v>8.6</v>
      </c>
      <c r="I61" s="51">
        <v>20</v>
      </c>
      <c r="J61" s="67" t="s">
        <v>14</v>
      </c>
      <c r="K61" s="53">
        <f t="shared" si="81"/>
        <v>172</v>
      </c>
      <c r="L61" s="54">
        <v>10.199999999999999</v>
      </c>
      <c r="M61" s="55">
        <f t="shared" si="82"/>
        <v>0.18604651162790695</v>
      </c>
      <c r="N61" s="56">
        <f t="shared" si="83"/>
        <v>1.5999999999999996</v>
      </c>
      <c r="O61" s="57">
        <f t="shared" si="46"/>
        <v>31.999999999999993</v>
      </c>
      <c r="P61" s="58">
        <f t="shared" si="84"/>
        <v>0.31999999999999995</v>
      </c>
      <c r="Q61" s="57">
        <f t="shared" si="85"/>
        <v>1.5999999999999996</v>
      </c>
      <c r="R61" s="59">
        <f t="shared" si="86"/>
        <v>0.6399999999999999</v>
      </c>
      <c r="S61" s="60">
        <f t="shared" si="87"/>
        <v>1.5999999999999996</v>
      </c>
      <c r="T61" s="56">
        <f t="shared" si="88"/>
        <v>4.1599999999999993</v>
      </c>
      <c r="U61" s="61">
        <f t="shared" si="89"/>
        <v>27.839999999999993</v>
      </c>
      <c r="V61" s="62">
        <f t="shared" si="47"/>
        <v>0.16186046511627902</v>
      </c>
      <c r="W61" s="68">
        <f t="shared" si="48"/>
        <v>172</v>
      </c>
      <c r="X61" s="69">
        <f t="shared" si="90"/>
        <v>53505.3</v>
      </c>
      <c r="Y61" s="70">
        <v>1</v>
      </c>
      <c r="Z61" s="71">
        <f t="shared" si="91"/>
        <v>31.999999999999993</v>
      </c>
      <c r="AA61" s="72">
        <f t="shared" si="92"/>
        <v>11944.999999999998</v>
      </c>
      <c r="AB61" s="70">
        <f t="shared" si="13"/>
        <v>9</v>
      </c>
      <c r="AC61" s="137">
        <f t="shared" si="16"/>
        <v>204</v>
      </c>
      <c r="AD61" s="112">
        <f t="shared" si="29"/>
        <v>65450.3</v>
      </c>
      <c r="AE61" s="113"/>
    </row>
    <row r="62" spans="1:31" ht="11.5" customHeight="1" x14ac:dyDescent="0.3">
      <c r="A62" s="49">
        <v>44091</v>
      </c>
      <c r="B62" s="156">
        <f t="shared" si="31"/>
        <v>9</v>
      </c>
      <c r="C62" s="156">
        <f t="shared" si="15"/>
        <v>2020</v>
      </c>
      <c r="D62" s="125" t="s">
        <v>109</v>
      </c>
      <c r="E62" s="49" t="s">
        <v>76</v>
      </c>
      <c r="F62" s="49" t="s">
        <v>77</v>
      </c>
      <c r="G62" s="102" t="s">
        <v>18</v>
      </c>
      <c r="H62" s="75">
        <v>8.4</v>
      </c>
      <c r="I62" s="51">
        <v>20</v>
      </c>
      <c r="J62" s="67" t="s">
        <v>14</v>
      </c>
      <c r="K62" s="53">
        <f t="shared" si="81"/>
        <v>168</v>
      </c>
      <c r="L62" s="54">
        <v>10.199999999999999</v>
      </c>
      <c r="M62" s="55">
        <f t="shared" si="82"/>
        <v>0.21428571428571416</v>
      </c>
      <c r="N62" s="56">
        <f t="shared" si="83"/>
        <v>1.7999999999999989</v>
      </c>
      <c r="O62" s="57">
        <f t="shared" si="46"/>
        <v>35.999999999999979</v>
      </c>
      <c r="P62" s="58">
        <f t="shared" si="84"/>
        <v>0.35999999999999982</v>
      </c>
      <c r="Q62" s="57">
        <f t="shared" si="85"/>
        <v>1.7999999999999989</v>
      </c>
      <c r="R62" s="59">
        <f t="shared" si="86"/>
        <v>0.71999999999999964</v>
      </c>
      <c r="S62" s="60">
        <f t="shared" si="87"/>
        <v>1.7999999999999989</v>
      </c>
      <c r="T62" s="56">
        <f t="shared" si="88"/>
        <v>4.6799999999999979</v>
      </c>
      <c r="U62" s="61">
        <f t="shared" si="89"/>
        <v>31.319999999999979</v>
      </c>
      <c r="V62" s="62">
        <f t="shared" si="47"/>
        <v>0.1864285714285713</v>
      </c>
      <c r="W62" s="68">
        <f t="shared" si="48"/>
        <v>840</v>
      </c>
      <c r="X62" s="69">
        <f t="shared" si="90"/>
        <v>54345.3</v>
      </c>
      <c r="Y62" s="70">
        <v>5</v>
      </c>
      <c r="Z62" s="71">
        <f t="shared" si="91"/>
        <v>179.99999999999989</v>
      </c>
      <c r="AA62" s="72">
        <f t="shared" si="92"/>
        <v>12124.999999999998</v>
      </c>
      <c r="AB62" s="70">
        <f t="shared" si="13"/>
        <v>9</v>
      </c>
      <c r="AC62" s="137">
        <f t="shared" si="16"/>
        <v>1019.9999999999999</v>
      </c>
      <c r="AD62" s="112">
        <f t="shared" si="29"/>
        <v>66470.3</v>
      </c>
      <c r="AE62" s="113"/>
    </row>
    <row r="63" spans="1:31" ht="11.5" customHeight="1" x14ac:dyDescent="0.3">
      <c r="A63" s="49">
        <v>44091</v>
      </c>
      <c r="B63" s="156">
        <f t="shared" si="31"/>
        <v>9</v>
      </c>
      <c r="C63" s="156">
        <f t="shared" si="15"/>
        <v>2020</v>
      </c>
      <c r="D63" s="125" t="s">
        <v>109</v>
      </c>
      <c r="E63" s="49" t="s">
        <v>76</v>
      </c>
      <c r="F63" s="49" t="s">
        <v>77</v>
      </c>
      <c r="G63" s="102" t="s">
        <v>25</v>
      </c>
      <c r="H63" s="75">
        <v>15.5</v>
      </c>
      <c r="I63" s="51">
        <v>5</v>
      </c>
      <c r="J63" s="67" t="s">
        <v>14</v>
      </c>
      <c r="K63" s="53">
        <f t="shared" si="81"/>
        <v>77.5</v>
      </c>
      <c r="L63" s="54">
        <v>18</v>
      </c>
      <c r="M63" s="55">
        <f t="shared" si="82"/>
        <v>0.16129032258064516</v>
      </c>
      <c r="N63" s="56">
        <f t="shared" si="83"/>
        <v>2.5</v>
      </c>
      <c r="O63" s="57">
        <f t="shared" si="46"/>
        <v>12.5</v>
      </c>
      <c r="P63" s="58">
        <f t="shared" si="84"/>
        <v>0.125</v>
      </c>
      <c r="Q63" s="57">
        <f t="shared" si="85"/>
        <v>0.625</v>
      </c>
      <c r="R63" s="59">
        <f t="shared" si="86"/>
        <v>0.25</v>
      </c>
      <c r="S63" s="60">
        <f t="shared" si="87"/>
        <v>0.625</v>
      </c>
      <c r="T63" s="56">
        <f t="shared" si="88"/>
        <v>1.625</v>
      </c>
      <c r="U63" s="61">
        <f t="shared" si="89"/>
        <v>10.875</v>
      </c>
      <c r="V63" s="62">
        <f t="shared" si="47"/>
        <v>0.14032258064516129</v>
      </c>
      <c r="W63" s="68">
        <f t="shared" si="48"/>
        <v>310</v>
      </c>
      <c r="X63" s="69">
        <f t="shared" si="90"/>
        <v>54655.3</v>
      </c>
      <c r="Y63" s="70">
        <v>4</v>
      </c>
      <c r="Z63" s="71">
        <f t="shared" si="91"/>
        <v>50</v>
      </c>
      <c r="AA63" s="72">
        <f t="shared" si="92"/>
        <v>12174.999999999998</v>
      </c>
      <c r="AB63" s="70">
        <f t="shared" si="13"/>
        <v>9</v>
      </c>
      <c r="AC63" s="137">
        <f t="shared" si="16"/>
        <v>360</v>
      </c>
      <c r="AD63" s="112">
        <f t="shared" si="29"/>
        <v>66830.3</v>
      </c>
      <c r="AE63" s="113"/>
    </row>
    <row r="64" spans="1:31" ht="11.5" customHeight="1" x14ac:dyDescent="0.3">
      <c r="A64" s="49">
        <v>44091</v>
      </c>
      <c r="B64" s="156">
        <f t="shared" si="31"/>
        <v>9</v>
      </c>
      <c r="C64" s="156">
        <f t="shared" si="15"/>
        <v>2020</v>
      </c>
      <c r="D64" s="125" t="s">
        <v>109</v>
      </c>
      <c r="E64" s="49" t="s">
        <v>76</v>
      </c>
      <c r="F64" s="49" t="s">
        <v>77</v>
      </c>
      <c r="G64" s="102" t="s">
        <v>40</v>
      </c>
      <c r="H64" s="75">
        <v>60</v>
      </c>
      <c r="I64" s="51">
        <v>5</v>
      </c>
      <c r="J64" s="67" t="s">
        <v>14</v>
      </c>
      <c r="K64" s="53">
        <f t="shared" si="81"/>
        <v>300</v>
      </c>
      <c r="L64" s="54">
        <v>78</v>
      </c>
      <c r="M64" s="55">
        <f t="shared" si="82"/>
        <v>0.3</v>
      </c>
      <c r="N64" s="56">
        <f t="shared" si="83"/>
        <v>18</v>
      </c>
      <c r="O64" s="57">
        <f t="shared" si="46"/>
        <v>90</v>
      </c>
      <c r="P64" s="58">
        <f t="shared" si="84"/>
        <v>0.9</v>
      </c>
      <c r="Q64" s="57">
        <f t="shared" si="85"/>
        <v>4.5</v>
      </c>
      <c r="R64" s="59">
        <f t="shared" si="86"/>
        <v>1.8</v>
      </c>
      <c r="S64" s="60">
        <f t="shared" si="87"/>
        <v>4.5</v>
      </c>
      <c r="T64" s="56">
        <f t="shared" si="88"/>
        <v>11.7</v>
      </c>
      <c r="U64" s="61">
        <f t="shared" si="89"/>
        <v>78.3</v>
      </c>
      <c r="V64" s="62">
        <f t="shared" si="47"/>
        <v>0.26100000000000001</v>
      </c>
      <c r="W64" s="68">
        <f t="shared" si="48"/>
        <v>300</v>
      </c>
      <c r="X64" s="69">
        <f t="shared" si="90"/>
        <v>54955.3</v>
      </c>
      <c r="Y64" s="70">
        <v>1</v>
      </c>
      <c r="Z64" s="71">
        <f t="shared" si="91"/>
        <v>90</v>
      </c>
      <c r="AA64" s="72">
        <f t="shared" si="92"/>
        <v>12264.999999999998</v>
      </c>
      <c r="AB64" s="70">
        <f t="shared" si="13"/>
        <v>9</v>
      </c>
      <c r="AC64" s="137">
        <f t="shared" si="16"/>
        <v>390</v>
      </c>
      <c r="AD64" s="112">
        <f t="shared" si="29"/>
        <v>67220.3</v>
      </c>
      <c r="AE64" s="113"/>
    </row>
    <row r="65" spans="1:31" ht="11.5" customHeight="1" x14ac:dyDescent="0.3">
      <c r="A65" s="49">
        <v>44091</v>
      </c>
      <c r="B65" s="156">
        <f t="shared" si="31"/>
        <v>9</v>
      </c>
      <c r="C65" s="156">
        <f t="shared" si="15"/>
        <v>2020</v>
      </c>
      <c r="D65" s="125" t="s">
        <v>110</v>
      </c>
      <c r="E65" s="49" t="s">
        <v>64</v>
      </c>
      <c r="F65" s="49" t="s">
        <v>62</v>
      </c>
      <c r="G65" s="74" t="s">
        <v>35</v>
      </c>
      <c r="H65" s="75">
        <v>5.25</v>
      </c>
      <c r="I65" s="51">
        <v>220</v>
      </c>
      <c r="J65" s="67" t="s">
        <v>14</v>
      </c>
      <c r="K65" s="53">
        <f t="shared" si="81"/>
        <v>1155</v>
      </c>
      <c r="L65" s="54">
        <v>6.8</v>
      </c>
      <c r="M65" s="55">
        <f t="shared" si="82"/>
        <v>0.29523809523809519</v>
      </c>
      <c r="N65" s="56">
        <f t="shared" si="83"/>
        <v>1.5499999999999998</v>
      </c>
      <c r="O65" s="57">
        <f t="shared" si="46"/>
        <v>340.99999999999994</v>
      </c>
      <c r="P65" s="58">
        <f t="shared" si="84"/>
        <v>3.4099999999999997</v>
      </c>
      <c r="Q65" s="57">
        <f t="shared" si="85"/>
        <v>17.049999999999997</v>
      </c>
      <c r="R65" s="59">
        <f t="shared" si="86"/>
        <v>6.8199999999999994</v>
      </c>
      <c r="S65" s="60">
        <f t="shared" si="87"/>
        <v>17.049999999999997</v>
      </c>
      <c r="T65" s="56">
        <f t="shared" si="88"/>
        <v>44.33</v>
      </c>
      <c r="U65" s="61">
        <f t="shared" si="89"/>
        <v>296.66999999999996</v>
      </c>
      <c r="V65" s="62">
        <f t="shared" si="47"/>
        <v>0.25685714285714284</v>
      </c>
      <c r="W65" s="68">
        <f t="shared" si="48"/>
        <v>1155</v>
      </c>
      <c r="X65" s="69">
        <f t="shared" si="90"/>
        <v>56110.3</v>
      </c>
      <c r="Y65" s="70">
        <v>1</v>
      </c>
      <c r="Z65" s="71">
        <f t="shared" si="91"/>
        <v>340.99999999999994</v>
      </c>
      <c r="AA65" s="72">
        <f t="shared" si="92"/>
        <v>12605.999999999998</v>
      </c>
      <c r="AB65" s="70">
        <f t="shared" si="13"/>
        <v>9</v>
      </c>
      <c r="AC65" s="137">
        <f t="shared" si="16"/>
        <v>1496</v>
      </c>
      <c r="AD65" s="112">
        <f t="shared" si="29"/>
        <v>68716.3</v>
      </c>
      <c r="AE65" s="113"/>
    </row>
    <row r="66" spans="1:31" ht="11.5" customHeight="1" x14ac:dyDescent="0.3">
      <c r="A66" s="49">
        <v>44091</v>
      </c>
      <c r="B66" s="156">
        <f t="shared" si="31"/>
        <v>9</v>
      </c>
      <c r="C66" s="156">
        <f t="shared" si="15"/>
        <v>2020</v>
      </c>
      <c r="D66" s="125" t="s">
        <v>110</v>
      </c>
      <c r="E66" s="49" t="s">
        <v>64</v>
      </c>
      <c r="F66" s="49" t="s">
        <v>62</v>
      </c>
      <c r="G66" s="107" t="s">
        <v>17</v>
      </c>
      <c r="H66" s="75">
        <v>4.7</v>
      </c>
      <c r="I66" s="51">
        <v>37</v>
      </c>
      <c r="J66" s="67" t="s">
        <v>14</v>
      </c>
      <c r="K66" s="53">
        <f t="shared" si="81"/>
        <v>173.9</v>
      </c>
      <c r="L66" s="54">
        <v>6.5</v>
      </c>
      <c r="M66" s="55">
        <f t="shared" si="82"/>
        <v>0.38297872340425526</v>
      </c>
      <c r="N66" s="56">
        <f t="shared" si="83"/>
        <v>1.7999999999999998</v>
      </c>
      <c r="O66" s="57">
        <f t="shared" si="46"/>
        <v>66.599999999999994</v>
      </c>
      <c r="P66" s="58">
        <f t="shared" si="84"/>
        <v>0.66599999999999993</v>
      </c>
      <c r="Q66" s="57">
        <f t="shared" si="85"/>
        <v>3.33</v>
      </c>
      <c r="R66" s="59">
        <f t="shared" si="86"/>
        <v>1.3319999999999999</v>
      </c>
      <c r="S66" s="60">
        <f t="shared" si="87"/>
        <v>3.33</v>
      </c>
      <c r="T66" s="56">
        <f t="shared" si="88"/>
        <v>8.6579999999999995</v>
      </c>
      <c r="U66" s="61">
        <f t="shared" si="89"/>
        <v>57.941999999999993</v>
      </c>
      <c r="V66" s="62">
        <f t="shared" si="47"/>
        <v>0.33319148936170206</v>
      </c>
      <c r="W66" s="68">
        <f t="shared" si="48"/>
        <v>347.8</v>
      </c>
      <c r="X66" s="69">
        <f t="shared" si="90"/>
        <v>56458.100000000006</v>
      </c>
      <c r="Y66" s="70">
        <v>2</v>
      </c>
      <c r="Z66" s="71">
        <f t="shared" si="91"/>
        <v>133.19999999999999</v>
      </c>
      <c r="AA66" s="72">
        <f t="shared" si="92"/>
        <v>12739.199999999999</v>
      </c>
      <c r="AB66" s="70">
        <f t="shared" si="13"/>
        <v>9</v>
      </c>
      <c r="AC66" s="137">
        <f t="shared" si="16"/>
        <v>481</v>
      </c>
      <c r="AD66" s="112">
        <f t="shared" si="29"/>
        <v>69197.3</v>
      </c>
      <c r="AE66" s="113"/>
    </row>
    <row r="67" spans="1:31" ht="11.5" customHeight="1" x14ac:dyDescent="0.3">
      <c r="A67" s="49">
        <v>44096</v>
      </c>
      <c r="B67" s="156">
        <f t="shared" si="31"/>
        <v>9</v>
      </c>
      <c r="C67" s="156">
        <f t="shared" si="15"/>
        <v>2020</v>
      </c>
      <c r="D67" s="125" t="s">
        <v>111</v>
      </c>
      <c r="E67" s="49" t="s">
        <v>76</v>
      </c>
      <c r="F67" s="49" t="s">
        <v>77</v>
      </c>
      <c r="G67" s="107" t="s">
        <v>28</v>
      </c>
      <c r="H67" s="75">
        <v>5.0999999999999996</v>
      </c>
      <c r="I67" s="51">
        <v>220</v>
      </c>
      <c r="J67" s="67" t="s">
        <v>14</v>
      </c>
      <c r="K67" s="53">
        <f t="shared" si="81"/>
        <v>1122</v>
      </c>
      <c r="L67" s="54">
        <v>5.7</v>
      </c>
      <c r="M67" s="55">
        <f t="shared" si="82"/>
        <v>0.11764705882352952</v>
      </c>
      <c r="N67" s="56">
        <f t="shared" si="83"/>
        <v>0.60000000000000053</v>
      </c>
      <c r="O67" s="57">
        <f t="shared" si="46"/>
        <v>132.00000000000011</v>
      </c>
      <c r="P67" s="58">
        <f t="shared" si="84"/>
        <v>1.3200000000000012</v>
      </c>
      <c r="Q67" s="57">
        <f t="shared" si="85"/>
        <v>6.6000000000000059</v>
      </c>
      <c r="R67" s="59">
        <f t="shared" si="86"/>
        <v>2.6400000000000023</v>
      </c>
      <c r="S67" s="60">
        <f t="shared" si="87"/>
        <v>6.6000000000000059</v>
      </c>
      <c r="T67" s="56">
        <f t="shared" si="88"/>
        <v>17.160000000000014</v>
      </c>
      <c r="U67" s="61">
        <f t="shared" si="89"/>
        <v>114.8400000000001</v>
      </c>
      <c r="V67" s="62">
        <f t="shared" si="47"/>
        <v>0.10235294117647067</v>
      </c>
      <c r="W67" s="68">
        <f t="shared" si="48"/>
        <v>4488</v>
      </c>
      <c r="X67" s="69">
        <f t="shared" si="90"/>
        <v>60946.100000000006</v>
      </c>
      <c r="Y67" s="70">
        <v>4</v>
      </c>
      <c r="Z67" s="71">
        <f t="shared" si="91"/>
        <v>528.00000000000045</v>
      </c>
      <c r="AA67" s="72">
        <f t="shared" si="92"/>
        <v>13267.199999999999</v>
      </c>
      <c r="AB67" s="70">
        <f t="shared" si="13"/>
        <v>9</v>
      </c>
      <c r="AC67" s="137">
        <f t="shared" si="16"/>
        <v>5016</v>
      </c>
      <c r="AD67" s="112">
        <f t="shared" si="29"/>
        <v>74213.3</v>
      </c>
      <c r="AE67" s="113"/>
    </row>
    <row r="68" spans="1:31" ht="11.5" customHeight="1" x14ac:dyDescent="0.3">
      <c r="A68" s="49">
        <v>44096</v>
      </c>
      <c r="B68" s="156">
        <f t="shared" si="31"/>
        <v>9</v>
      </c>
      <c r="C68" s="156">
        <f t="shared" si="15"/>
        <v>2020</v>
      </c>
      <c r="D68" s="125" t="s">
        <v>111</v>
      </c>
      <c r="E68" s="49" t="s">
        <v>76</v>
      </c>
      <c r="F68" s="49" t="s">
        <v>77</v>
      </c>
      <c r="G68" s="107" t="s">
        <v>28</v>
      </c>
      <c r="H68" s="75">
        <v>5.05</v>
      </c>
      <c r="I68" s="51">
        <v>220</v>
      </c>
      <c r="J68" s="67" t="s">
        <v>14</v>
      </c>
      <c r="K68" s="53">
        <f t="shared" si="81"/>
        <v>1111</v>
      </c>
      <c r="L68" s="54">
        <v>5.7</v>
      </c>
      <c r="M68" s="55">
        <f t="shared" si="82"/>
        <v>0.1287128712871288</v>
      </c>
      <c r="N68" s="56">
        <f t="shared" si="83"/>
        <v>0.65000000000000036</v>
      </c>
      <c r="O68" s="57">
        <f t="shared" si="46"/>
        <v>143.00000000000009</v>
      </c>
      <c r="P68" s="58">
        <f t="shared" si="84"/>
        <v>1.4300000000000008</v>
      </c>
      <c r="Q68" s="57">
        <f t="shared" si="85"/>
        <v>7.1500000000000048</v>
      </c>
      <c r="R68" s="59">
        <f t="shared" si="86"/>
        <v>2.8600000000000017</v>
      </c>
      <c r="S68" s="60">
        <f t="shared" si="87"/>
        <v>7.1500000000000048</v>
      </c>
      <c r="T68" s="56">
        <f t="shared" si="88"/>
        <v>18.590000000000011</v>
      </c>
      <c r="U68" s="61">
        <f t="shared" si="89"/>
        <v>124.41000000000008</v>
      </c>
      <c r="V68" s="62">
        <f t="shared" si="47"/>
        <v>0.11198019801980205</v>
      </c>
      <c r="W68" s="68">
        <f t="shared" si="48"/>
        <v>1111</v>
      </c>
      <c r="X68" s="69">
        <f t="shared" si="90"/>
        <v>62057.100000000006</v>
      </c>
      <c r="Y68" s="70">
        <v>1</v>
      </c>
      <c r="Z68" s="71">
        <f t="shared" si="91"/>
        <v>143.00000000000009</v>
      </c>
      <c r="AA68" s="72">
        <f t="shared" si="92"/>
        <v>13410.199999999999</v>
      </c>
      <c r="AB68" s="70">
        <f t="shared" si="13"/>
        <v>9</v>
      </c>
      <c r="AC68" s="137">
        <f t="shared" si="16"/>
        <v>1254</v>
      </c>
      <c r="AD68" s="112">
        <f t="shared" si="29"/>
        <v>75467.3</v>
      </c>
      <c r="AE68" s="113"/>
    </row>
    <row r="69" spans="1:31" ht="11.5" customHeight="1" x14ac:dyDescent="0.3">
      <c r="A69" s="49">
        <v>44096</v>
      </c>
      <c r="B69" s="156">
        <f t="shared" si="31"/>
        <v>9</v>
      </c>
      <c r="C69" s="156">
        <f t="shared" si="15"/>
        <v>2020</v>
      </c>
      <c r="D69" s="125" t="s">
        <v>111</v>
      </c>
      <c r="E69" s="49" t="s">
        <v>76</v>
      </c>
      <c r="F69" s="49" t="s">
        <v>77</v>
      </c>
      <c r="G69" s="107" t="s">
        <v>37</v>
      </c>
      <c r="H69" s="75">
        <v>5.05</v>
      </c>
      <c r="I69" s="51">
        <v>220</v>
      </c>
      <c r="J69" s="67" t="s">
        <v>14</v>
      </c>
      <c r="K69" s="53">
        <f t="shared" si="81"/>
        <v>1111</v>
      </c>
      <c r="L69" s="54">
        <v>5.7</v>
      </c>
      <c r="M69" s="55">
        <f t="shared" si="82"/>
        <v>0.1287128712871288</v>
      </c>
      <c r="N69" s="56">
        <f t="shared" si="83"/>
        <v>0.65000000000000036</v>
      </c>
      <c r="O69" s="57">
        <f t="shared" ref="O69:O84" si="93">N69*I69</f>
        <v>143.00000000000009</v>
      </c>
      <c r="P69" s="58">
        <f t="shared" si="84"/>
        <v>1.4300000000000008</v>
      </c>
      <c r="Q69" s="57">
        <f t="shared" si="85"/>
        <v>7.1500000000000048</v>
      </c>
      <c r="R69" s="59">
        <f t="shared" si="86"/>
        <v>2.8600000000000017</v>
      </c>
      <c r="S69" s="60">
        <f t="shared" si="87"/>
        <v>7.1500000000000048</v>
      </c>
      <c r="T69" s="56">
        <f t="shared" si="88"/>
        <v>18.590000000000011</v>
      </c>
      <c r="U69" s="61">
        <f t="shared" si="89"/>
        <v>124.41000000000008</v>
      </c>
      <c r="V69" s="62">
        <f t="shared" ref="V69:V83" si="94">U69/K69</f>
        <v>0.11198019801980205</v>
      </c>
      <c r="W69" s="68">
        <f t="shared" ref="W69:W78" si="95">K69*Y69</f>
        <v>1111</v>
      </c>
      <c r="X69" s="69">
        <f t="shared" si="90"/>
        <v>63168.100000000006</v>
      </c>
      <c r="Y69" s="70">
        <v>1</v>
      </c>
      <c r="Z69" s="71">
        <f t="shared" si="91"/>
        <v>143.00000000000009</v>
      </c>
      <c r="AA69" s="72">
        <f t="shared" si="92"/>
        <v>13553.199999999999</v>
      </c>
      <c r="AB69" s="70">
        <f t="shared" ref="AB69:AB132" si="96">MONTH(A69)</f>
        <v>9</v>
      </c>
      <c r="AC69" s="137">
        <f t="shared" si="16"/>
        <v>1254</v>
      </c>
      <c r="AD69" s="112">
        <f t="shared" si="29"/>
        <v>76721.3</v>
      </c>
      <c r="AE69" s="113"/>
    </row>
    <row r="70" spans="1:31" ht="11.5" customHeight="1" x14ac:dyDescent="0.3">
      <c r="A70" s="49">
        <v>44096</v>
      </c>
      <c r="B70" s="156">
        <f t="shared" si="31"/>
        <v>9</v>
      </c>
      <c r="C70" s="156">
        <f t="shared" ref="C70:C133" si="97">YEAR(A70)</f>
        <v>2020</v>
      </c>
      <c r="D70" s="125" t="s">
        <v>111</v>
      </c>
      <c r="E70" s="49" t="s">
        <v>76</v>
      </c>
      <c r="F70" s="49" t="s">
        <v>77</v>
      </c>
      <c r="G70" s="107" t="s">
        <v>38</v>
      </c>
      <c r="H70" s="75">
        <v>4.7</v>
      </c>
      <c r="I70" s="51">
        <v>54</v>
      </c>
      <c r="J70" s="67" t="s">
        <v>14</v>
      </c>
      <c r="K70" s="53">
        <f t="shared" si="81"/>
        <v>253.8</v>
      </c>
      <c r="L70" s="54">
        <v>5.4</v>
      </c>
      <c r="M70" s="55">
        <f t="shared" si="82"/>
        <v>0.14893617021276598</v>
      </c>
      <c r="N70" s="56">
        <f t="shared" si="83"/>
        <v>0.70000000000000018</v>
      </c>
      <c r="O70" s="57">
        <f t="shared" si="93"/>
        <v>37.800000000000011</v>
      </c>
      <c r="P70" s="58">
        <f t="shared" si="84"/>
        <v>0.37800000000000011</v>
      </c>
      <c r="Q70" s="57">
        <f t="shared" si="85"/>
        <v>1.8900000000000006</v>
      </c>
      <c r="R70" s="59">
        <f t="shared" si="86"/>
        <v>0.75600000000000023</v>
      </c>
      <c r="S70" s="60">
        <f t="shared" si="87"/>
        <v>1.8900000000000006</v>
      </c>
      <c r="T70" s="56">
        <f t="shared" si="88"/>
        <v>4.9140000000000015</v>
      </c>
      <c r="U70" s="61">
        <f t="shared" si="89"/>
        <v>32.88600000000001</v>
      </c>
      <c r="V70" s="62">
        <f t="shared" si="94"/>
        <v>0.12957446808510642</v>
      </c>
      <c r="W70" s="68">
        <f t="shared" si="95"/>
        <v>1269</v>
      </c>
      <c r="X70" s="69">
        <f t="shared" si="90"/>
        <v>64437.100000000006</v>
      </c>
      <c r="Y70" s="70">
        <v>5</v>
      </c>
      <c r="Z70" s="71">
        <f t="shared" si="91"/>
        <v>189.00000000000006</v>
      </c>
      <c r="AA70" s="72">
        <f t="shared" si="92"/>
        <v>13742.199999999999</v>
      </c>
      <c r="AB70" s="70">
        <f t="shared" si="96"/>
        <v>9</v>
      </c>
      <c r="AC70" s="137">
        <f t="shared" ref="AC70:AC133" si="98">W70+Z70</f>
        <v>1458</v>
      </c>
      <c r="AD70" s="112">
        <f t="shared" si="29"/>
        <v>78179.3</v>
      </c>
      <c r="AE70" s="113"/>
    </row>
    <row r="71" spans="1:31" ht="11.5" customHeight="1" x14ac:dyDescent="0.3">
      <c r="A71" s="49">
        <v>44096</v>
      </c>
      <c r="B71" s="156">
        <f t="shared" si="31"/>
        <v>9</v>
      </c>
      <c r="C71" s="156">
        <f t="shared" si="97"/>
        <v>2020</v>
      </c>
      <c r="D71" s="125" t="s">
        <v>111</v>
      </c>
      <c r="E71" s="49" t="s">
        <v>76</v>
      </c>
      <c r="F71" s="49" t="s">
        <v>77</v>
      </c>
      <c r="G71" s="107" t="s">
        <v>39</v>
      </c>
      <c r="H71" s="75">
        <v>4.7</v>
      </c>
      <c r="I71" s="51">
        <v>54</v>
      </c>
      <c r="J71" s="67" t="s">
        <v>14</v>
      </c>
      <c r="K71" s="53">
        <f t="shared" si="81"/>
        <v>253.8</v>
      </c>
      <c r="L71" s="54">
        <v>5.4</v>
      </c>
      <c r="M71" s="55">
        <f t="shared" si="82"/>
        <v>0.14893617021276598</v>
      </c>
      <c r="N71" s="56">
        <f t="shared" si="83"/>
        <v>0.70000000000000018</v>
      </c>
      <c r="O71" s="57">
        <f t="shared" si="93"/>
        <v>37.800000000000011</v>
      </c>
      <c r="P71" s="58">
        <f t="shared" si="84"/>
        <v>0.37800000000000011</v>
      </c>
      <c r="Q71" s="57">
        <f t="shared" si="85"/>
        <v>1.8900000000000006</v>
      </c>
      <c r="R71" s="59">
        <f t="shared" si="86"/>
        <v>0.75600000000000023</v>
      </c>
      <c r="S71" s="60">
        <f t="shared" si="87"/>
        <v>1.8900000000000006</v>
      </c>
      <c r="T71" s="56">
        <f t="shared" si="88"/>
        <v>4.9140000000000015</v>
      </c>
      <c r="U71" s="61">
        <f t="shared" si="89"/>
        <v>32.88600000000001</v>
      </c>
      <c r="V71" s="62">
        <f t="shared" si="94"/>
        <v>0.12957446808510642</v>
      </c>
      <c r="W71" s="68">
        <f t="shared" si="95"/>
        <v>507.6</v>
      </c>
      <c r="X71" s="69">
        <f t="shared" si="90"/>
        <v>64944.700000000004</v>
      </c>
      <c r="Y71" s="70">
        <v>2</v>
      </c>
      <c r="Z71" s="71">
        <f t="shared" si="91"/>
        <v>75.600000000000023</v>
      </c>
      <c r="AA71" s="72">
        <f t="shared" si="92"/>
        <v>13817.8</v>
      </c>
      <c r="AB71" s="70">
        <f t="shared" si="96"/>
        <v>9</v>
      </c>
      <c r="AC71" s="137">
        <f t="shared" si="98"/>
        <v>583.20000000000005</v>
      </c>
      <c r="AD71" s="112">
        <f t="shared" si="29"/>
        <v>78762.5</v>
      </c>
      <c r="AE71" s="113"/>
    </row>
    <row r="72" spans="1:31" ht="11.5" customHeight="1" x14ac:dyDescent="0.3">
      <c r="A72" s="49">
        <v>44096</v>
      </c>
      <c r="B72" s="156">
        <f t="shared" si="31"/>
        <v>9</v>
      </c>
      <c r="C72" s="156">
        <f t="shared" si="97"/>
        <v>2020</v>
      </c>
      <c r="D72" s="125" t="s">
        <v>111</v>
      </c>
      <c r="E72" s="49" t="s">
        <v>76</v>
      </c>
      <c r="F72" s="49" t="s">
        <v>77</v>
      </c>
      <c r="G72" s="107" t="s">
        <v>18</v>
      </c>
      <c r="H72" s="75">
        <v>8.4</v>
      </c>
      <c r="I72" s="51">
        <v>20</v>
      </c>
      <c r="J72" s="67" t="s">
        <v>14</v>
      </c>
      <c r="K72" s="53">
        <f t="shared" si="81"/>
        <v>168</v>
      </c>
      <c r="L72" s="54">
        <v>10.199999999999999</v>
      </c>
      <c r="M72" s="55">
        <f t="shared" si="82"/>
        <v>0.21428571428571416</v>
      </c>
      <c r="N72" s="56">
        <f t="shared" si="83"/>
        <v>1.7999999999999989</v>
      </c>
      <c r="O72" s="57">
        <f t="shared" si="93"/>
        <v>35.999999999999979</v>
      </c>
      <c r="P72" s="58">
        <f t="shared" si="84"/>
        <v>0.35999999999999982</v>
      </c>
      <c r="Q72" s="57">
        <f t="shared" si="85"/>
        <v>1.7999999999999989</v>
      </c>
      <c r="R72" s="59">
        <f t="shared" si="86"/>
        <v>0.71999999999999964</v>
      </c>
      <c r="S72" s="60">
        <f t="shared" si="87"/>
        <v>1.7999999999999989</v>
      </c>
      <c r="T72" s="56">
        <f t="shared" si="88"/>
        <v>4.6799999999999979</v>
      </c>
      <c r="U72" s="61">
        <f t="shared" si="89"/>
        <v>31.319999999999979</v>
      </c>
      <c r="V72" s="62">
        <f t="shared" si="94"/>
        <v>0.1864285714285713</v>
      </c>
      <c r="W72" s="68">
        <f t="shared" si="95"/>
        <v>1680</v>
      </c>
      <c r="X72" s="69">
        <f t="shared" si="90"/>
        <v>66624.700000000012</v>
      </c>
      <c r="Y72" s="70">
        <v>10</v>
      </c>
      <c r="Z72" s="71">
        <f t="shared" si="91"/>
        <v>359.99999999999977</v>
      </c>
      <c r="AA72" s="72">
        <f t="shared" si="92"/>
        <v>14177.8</v>
      </c>
      <c r="AB72" s="70">
        <f t="shared" si="96"/>
        <v>9</v>
      </c>
      <c r="AC72" s="137">
        <f t="shared" si="98"/>
        <v>2039.9999999999998</v>
      </c>
      <c r="AD72" s="112">
        <f t="shared" si="29"/>
        <v>80802.500000000015</v>
      </c>
      <c r="AE72" s="113"/>
    </row>
    <row r="73" spans="1:31" ht="11.5" customHeight="1" x14ac:dyDescent="0.3">
      <c r="A73" s="49">
        <v>44097</v>
      </c>
      <c r="B73" s="156">
        <f t="shared" si="31"/>
        <v>9</v>
      </c>
      <c r="C73" s="156">
        <f t="shared" si="97"/>
        <v>2020</v>
      </c>
      <c r="D73" s="125" t="s">
        <v>112</v>
      </c>
      <c r="E73" s="49" t="s">
        <v>104</v>
      </c>
      <c r="F73" s="49" t="s">
        <v>105</v>
      </c>
      <c r="G73" s="107" t="s">
        <v>28</v>
      </c>
      <c r="H73" s="75">
        <v>5.05</v>
      </c>
      <c r="I73" s="51">
        <v>220</v>
      </c>
      <c r="J73" s="67" t="s">
        <v>14</v>
      </c>
      <c r="K73" s="53">
        <f t="shared" si="81"/>
        <v>1111</v>
      </c>
      <c r="L73" s="54">
        <v>6</v>
      </c>
      <c r="M73" s="55">
        <f t="shared" si="82"/>
        <v>0.18811881188118815</v>
      </c>
      <c r="N73" s="56">
        <f t="shared" si="83"/>
        <v>0.95000000000000018</v>
      </c>
      <c r="O73" s="57">
        <f t="shared" si="93"/>
        <v>209.00000000000003</v>
      </c>
      <c r="P73" s="58">
        <f t="shared" si="84"/>
        <v>2.0900000000000003</v>
      </c>
      <c r="Q73" s="57">
        <f t="shared" si="85"/>
        <v>10.450000000000003</v>
      </c>
      <c r="R73" s="59">
        <f t="shared" si="86"/>
        <v>4.1800000000000006</v>
      </c>
      <c r="S73" s="60">
        <f t="shared" si="87"/>
        <v>10.450000000000003</v>
      </c>
      <c r="T73" s="56">
        <f t="shared" si="88"/>
        <v>27.170000000000005</v>
      </c>
      <c r="U73" s="61">
        <f t="shared" si="89"/>
        <v>181.83</v>
      </c>
      <c r="V73" s="62">
        <f t="shared" si="94"/>
        <v>0.16366336633663367</v>
      </c>
      <c r="W73" s="68">
        <f t="shared" si="95"/>
        <v>5555</v>
      </c>
      <c r="X73" s="69">
        <f t="shared" si="90"/>
        <v>72179.700000000012</v>
      </c>
      <c r="Y73" s="70">
        <v>5</v>
      </c>
      <c r="Z73" s="71">
        <f t="shared" si="91"/>
        <v>1045.0000000000002</v>
      </c>
      <c r="AA73" s="72">
        <f t="shared" si="92"/>
        <v>15222.8</v>
      </c>
      <c r="AB73" s="70">
        <f t="shared" si="96"/>
        <v>9</v>
      </c>
      <c r="AC73" s="137">
        <f t="shared" si="98"/>
        <v>6600</v>
      </c>
      <c r="AD73" s="112">
        <f t="shared" si="29"/>
        <v>87402.500000000015</v>
      </c>
      <c r="AE73" s="113"/>
    </row>
    <row r="74" spans="1:31" ht="11.5" customHeight="1" x14ac:dyDescent="0.3">
      <c r="A74" s="49">
        <v>44097</v>
      </c>
      <c r="B74" s="156">
        <f t="shared" si="31"/>
        <v>9</v>
      </c>
      <c r="C74" s="156">
        <f t="shared" si="97"/>
        <v>2020</v>
      </c>
      <c r="D74" s="125" t="s">
        <v>112</v>
      </c>
      <c r="E74" s="49" t="s">
        <v>104</v>
      </c>
      <c r="F74" s="49" t="s">
        <v>105</v>
      </c>
      <c r="G74" s="107" t="s">
        <v>17</v>
      </c>
      <c r="H74" s="75">
        <v>4.7</v>
      </c>
      <c r="I74" s="51">
        <v>37</v>
      </c>
      <c r="J74" s="67" t="s">
        <v>14</v>
      </c>
      <c r="K74" s="53">
        <f t="shared" si="81"/>
        <v>173.9</v>
      </c>
      <c r="L74" s="54">
        <v>6</v>
      </c>
      <c r="M74" s="55">
        <f t="shared" si="82"/>
        <v>0.27659574468085102</v>
      </c>
      <c r="N74" s="56">
        <f t="shared" si="83"/>
        <v>1.2999999999999998</v>
      </c>
      <c r="O74" s="57">
        <f t="shared" si="93"/>
        <v>48.099999999999994</v>
      </c>
      <c r="P74" s="58">
        <f t="shared" si="84"/>
        <v>0.48099999999999993</v>
      </c>
      <c r="Q74" s="57">
        <f t="shared" si="85"/>
        <v>2.4049999999999998</v>
      </c>
      <c r="R74" s="59">
        <f t="shared" si="86"/>
        <v>0.96199999999999986</v>
      </c>
      <c r="S74" s="60">
        <f t="shared" si="87"/>
        <v>2.4049999999999998</v>
      </c>
      <c r="T74" s="56">
        <f t="shared" si="88"/>
        <v>6.2529999999999992</v>
      </c>
      <c r="U74" s="61">
        <f t="shared" si="89"/>
        <v>41.846999999999994</v>
      </c>
      <c r="V74" s="62">
        <f t="shared" si="94"/>
        <v>0.2406382978723404</v>
      </c>
      <c r="W74" s="68">
        <f t="shared" si="95"/>
        <v>695.6</v>
      </c>
      <c r="X74" s="69">
        <f t="shared" si="90"/>
        <v>72875.300000000017</v>
      </c>
      <c r="Y74" s="70">
        <v>4</v>
      </c>
      <c r="Z74" s="71">
        <f t="shared" si="91"/>
        <v>192.39999999999998</v>
      </c>
      <c r="AA74" s="72">
        <f t="shared" si="92"/>
        <v>15415.199999999999</v>
      </c>
      <c r="AB74" s="70">
        <f t="shared" si="96"/>
        <v>9</v>
      </c>
      <c r="AC74" s="137">
        <f t="shared" si="98"/>
        <v>888</v>
      </c>
      <c r="AD74" s="112">
        <f t="shared" si="29"/>
        <v>88290.500000000015</v>
      </c>
      <c r="AE74" s="113"/>
    </row>
    <row r="75" spans="1:31" ht="11.5" customHeight="1" x14ac:dyDescent="0.3">
      <c r="A75" s="49">
        <v>44097</v>
      </c>
      <c r="B75" s="156">
        <f t="shared" si="31"/>
        <v>9</v>
      </c>
      <c r="C75" s="156">
        <f t="shared" si="97"/>
        <v>2020</v>
      </c>
      <c r="D75" s="125" t="s">
        <v>112</v>
      </c>
      <c r="E75" s="49" t="s">
        <v>104</v>
      </c>
      <c r="F75" s="49" t="s">
        <v>105</v>
      </c>
      <c r="G75" s="107" t="s">
        <v>33</v>
      </c>
      <c r="H75" s="75">
        <v>0.7</v>
      </c>
      <c r="I75" s="51">
        <v>25</v>
      </c>
      <c r="J75" s="67" t="s">
        <v>14</v>
      </c>
      <c r="K75" s="53">
        <f t="shared" si="81"/>
        <v>17.5</v>
      </c>
      <c r="L75" s="54">
        <v>2.2000000000000002</v>
      </c>
      <c r="M75" s="55">
        <f t="shared" si="82"/>
        <v>2.1428571428571432</v>
      </c>
      <c r="N75" s="56">
        <f t="shared" si="83"/>
        <v>1.5000000000000002</v>
      </c>
      <c r="O75" s="57">
        <f t="shared" si="93"/>
        <v>37.500000000000007</v>
      </c>
      <c r="P75" s="58">
        <f t="shared" si="84"/>
        <v>0.37500000000000006</v>
      </c>
      <c r="Q75" s="57">
        <f t="shared" si="85"/>
        <v>1.8750000000000004</v>
      </c>
      <c r="R75" s="59">
        <f t="shared" si="86"/>
        <v>0.75000000000000011</v>
      </c>
      <c r="S75" s="60">
        <f t="shared" si="87"/>
        <v>1.8750000000000004</v>
      </c>
      <c r="T75" s="56">
        <f t="shared" si="88"/>
        <v>4.8750000000000009</v>
      </c>
      <c r="U75" s="61">
        <f t="shared" si="89"/>
        <v>32.625000000000007</v>
      </c>
      <c r="V75" s="62">
        <f t="shared" si="94"/>
        <v>1.8642857142857148</v>
      </c>
      <c r="W75" s="68">
        <f t="shared" si="95"/>
        <v>87.5</v>
      </c>
      <c r="X75" s="69">
        <f t="shared" si="90"/>
        <v>72962.800000000017</v>
      </c>
      <c r="Y75" s="70">
        <v>5</v>
      </c>
      <c r="Z75" s="71">
        <f t="shared" si="91"/>
        <v>187.50000000000003</v>
      </c>
      <c r="AA75" s="72">
        <f t="shared" si="92"/>
        <v>15602.699999999999</v>
      </c>
      <c r="AB75" s="70">
        <f t="shared" si="96"/>
        <v>9</v>
      </c>
      <c r="AC75" s="137">
        <f t="shared" si="98"/>
        <v>275</v>
      </c>
      <c r="AD75" s="112">
        <f t="shared" si="29"/>
        <v>88565.500000000015</v>
      </c>
      <c r="AE75" s="113"/>
    </row>
    <row r="76" spans="1:31" ht="11.5" customHeight="1" x14ac:dyDescent="0.3">
      <c r="A76" s="49">
        <v>44097</v>
      </c>
      <c r="B76" s="156">
        <f t="shared" si="31"/>
        <v>9</v>
      </c>
      <c r="C76" s="156">
        <f t="shared" si="97"/>
        <v>2020</v>
      </c>
      <c r="D76" s="125" t="s">
        <v>112</v>
      </c>
      <c r="E76" s="49" t="s">
        <v>104</v>
      </c>
      <c r="F76" s="49" t="s">
        <v>105</v>
      </c>
      <c r="G76" s="107" t="s">
        <v>25</v>
      </c>
      <c r="H76" s="75">
        <v>15.5</v>
      </c>
      <c r="I76" s="51">
        <v>5</v>
      </c>
      <c r="J76" s="67" t="s">
        <v>14</v>
      </c>
      <c r="K76" s="53">
        <f t="shared" si="81"/>
        <v>77.5</v>
      </c>
      <c r="L76" s="54">
        <v>18</v>
      </c>
      <c r="M76" s="55">
        <f t="shared" si="82"/>
        <v>0.16129032258064516</v>
      </c>
      <c r="N76" s="56">
        <f t="shared" si="83"/>
        <v>2.5</v>
      </c>
      <c r="O76" s="57">
        <f t="shared" si="93"/>
        <v>12.5</v>
      </c>
      <c r="P76" s="58">
        <f t="shared" si="84"/>
        <v>0.125</v>
      </c>
      <c r="Q76" s="57">
        <f t="shared" si="85"/>
        <v>0.625</v>
      </c>
      <c r="R76" s="59">
        <f t="shared" si="86"/>
        <v>0.25</v>
      </c>
      <c r="S76" s="60">
        <f t="shared" si="87"/>
        <v>0.625</v>
      </c>
      <c r="T76" s="56">
        <f t="shared" si="88"/>
        <v>1.625</v>
      </c>
      <c r="U76" s="61">
        <f t="shared" si="89"/>
        <v>10.875</v>
      </c>
      <c r="V76" s="62">
        <f t="shared" si="94"/>
        <v>0.14032258064516129</v>
      </c>
      <c r="W76" s="68">
        <f t="shared" si="95"/>
        <v>310</v>
      </c>
      <c r="X76" s="69">
        <f t="shared" si="90"/>
        <v>73272.800000000017</v>
      </c>
      <c r="Y76" s="70">
        <v>4</v>
      </c>
      <c r="Z76" s="71">
        <f t="shared" si="91"/>
        <v>50</v>
      </c>
      <c r="AA76" s="72">
        <f t="shared" si="92"/>
        <v>15652.699999999999</v>
      </c>
      <c r="AB76" s="70">
        <f t="shared" si="96"/>
        <v>9</v>
      </c>
      <c r="AC76" s="137">
        <f t="shared" si="98"/>
        <v>360</v>
      </c>
      <c r="AD76" s="112">
        <f t="shared" si="29"/>
        <v>88925.500000000015</v>
      </c>
      <c r="AE76" s="113"/>
    </row>
    <row r="77" spans="1:31" ht="11.5" customHeight="1" x14ac:dyDescent="0.3">
      <c r="A77" s="49">
        <v>44097</v>
      </c>
      <c r="B77" s="156">
        <f t="shared" si="31"/>
        <v>9</v>
      </c>
      <c r="C77" s="156">
        <f t="shared" si="97"/>
        <v>2020</v>
      </c>
      <c r="D77" s="125" t="s">
        <v>113</v>
      </c>
      <c r="E77" s="49" t="s">
        <v>64</v>
      </c>
      <c r="F77" s="49" t="s">
        <v>62</v>
      </c>
      <c r="G77" s="107" t="s">
        <v>144</v>
      </c>
      <c r="H77" s="75">
        <v>4.8</v>
      </c>
      <c r="I77" s="51">
        <v>40</v>
      </c>
      <c r="J77" s="67" t="s">
        <v>14</v>
      </c>
      <c r="K77" s="53">
        <f t="shared" si="81"/>
        <v>192</v>
      </c>
      <c r="L77" s="54">
        <v>5.8</v>
      </c>
      <c r="M77" s="55">
        <f t="shared" si="82"/>
        <v>0.20833333333333334</v>
      </c>
      <c r="N77" s="56">
        <f t="shared" si="83"/>
        <v>1</v>
      </c>
      <c r="O77" s="57">
        <f t="shared" si="93"/>
        <v>40</v>
      </c>
      <c r="P77" s="58">
        <f t="shared" si="84"/>
        <v>0.4</v>
      </c>
      <c r="Q77" s="57">
        <f t="shared" si="85"/>
        <v>2</v>
      </c>
      <c r="R77" s="59">
        <f t="shared" si="86"/>
        <v>0.8</v>
      </c>
      <c r="S77" s="60">
        <f t="shared" si="87"/>
        <v>2</v>
      </c>
      <c r="T77" s="56">
        <f t="shared" si="88"/>
        <v>5.2</v>
      </c>
      <c r="U77" s="61">
        <f t="shared" si="89"/>
        <v>34.799999999999997</v>
      </c>
      <c r="V77" s="62">
        <f t="shared" si="94"/>
        <v>0.18124999999999999</v>
      </c>
      <c r="W77" s="68">
        <f t="shared" si="95"/>
        <v>1152</v>
      </c>
      <c r="X77" s="69">
        <f t="shared" si="90"/>
        <v>74424.800000000017</v>
      </c>
      <c r="Y77" s="70">
        <v>6</v>
      </c>
      <c r="Z77" s="71">
        <f t="shared" si="91"/>
        <v>240</v>
      </c>
      <c r="AA77" s="72">
        <f t="shared" si="92"/>
        <v>15892.699999999999</v>
      </c>
      <c r="AB77" s="70">
        <f t="shared" si="96"/>
        <v>9</v>
      </c>
      <c r="AC77" s="137">
        <f t="shared" si="98"/>
        <v>1392</v>
      </c>
      <c r="AD77" s="112">
        <f t="shared" si="29"/>
        <v>90317.500000000015</v>
      </c>
      <c r="AE77" s="113"/>
    </row>
    <row r="78" spans="1:31" ht="11.5" customHeight="1" x14ac:dyDescent="0.3">
      <c r="A78" s="49">
        <v>44100</v>
      </c>
      <c r="B78" s="156">
        <f t="shared" si="31"/>
        <v>9</v>
      </c>
      <c r="C78" s="156">
        <f t="shared" si="97"/>
        <v>2020</v>
      </c>
      <c r="D78" s="125" t="s">
        <v>114</v>
      </c>
      <c r="E78" s="49" t="s">
        <v>64</v>
      </c>
      <c r="F78" s="49" t="s">
        <v>62</v>
      </c>
      <c r="G78" s="106" t="s">
        <v>28</v>
      </c>
      <c r="H78" s="75">
        <v>5.05</v>
      </c>
      <c r="I78" s="51">
        <v>220</v>
      </c>
      <c r="J78" s="67" t="s">
        <v>14</v>
      </c>
      <c r="K78" s="53">
        <f t="shared" si="81"/>
        <v>1111</v>
      </c>
      <c r="L78" s="54">
        <v>6.8</v>
      </c>
      <c r="M78" s="55">
        <f t="shared" si="82"/>
        <v>0.34653465346534656</v>
      </c>
      <c r="N78" s="56">
        <f t="shared" si="83"/>
        <v>1.75</v>
      </c>
      <c r="O78" s="57">
        <f t="shared" si="93"/>
        <v>385</v>
      </c>
      <c r="P78" s="58">
        <f t="shared" si="84"/>
        <v>3.85</v>
      </c>
      <c r="Q78" s="57">
        <f t="shared" si="85"/>
        <v>19.25</v>
      </c>
      <c r="R78" s="59">
        <f t="shared" si="86"/>
        <v>7.7</v>
      </c>
      <c r="S78" s="60">
        <f t="shared" si="87"/>
        <v>19.25</v>
      </c>
      <c r="T78" s="56">
        <f t="shared" si="88"/>
        <v>50.05</v>
      </c>
      <c r="U78" s="61">
        <f t="shared" si="89"/>
        <v>334.95</v>
      </c>
      <c r="V78" s="62">
        <f t="shared" si="94"/>
        <v>0.30148514851485148</v>
      </c>
      <c r="W78" s="68">
        <f t="shared" si="95"/>
        <v>1111</v>
      </c>
      <c r="X78" s="69">
        <f t="shared" si="90"/>
        <v>75535.800000000017</v>
      </c>
      <c r="Y78" s="70">
        <v>1</v>
      </c>
      <c r="Z78" s="71">
        <f t="shared" si="91"/>
        <v>385</v>
      </c>
      <c r="AA78" s="72">
        <f t="shared" si="92"/>
        <v>16277.699999999999</v>
      </c>
      <c r="AB78" s="70">
        <f t="shared" si="96"/>
        <v>9</v>
      </c>
      <c r="AC78" s="137">
        <f t="shared" si="98"/>
        <v>1496</v>
      </c>
      <c r="AD78" s="112">
        <f t="shared" si="29"/>
        <v>91813.500000000015</v>
      </c>
      <c r="AE78" s="113"/>
    </row>
    <row r="79" spans="1:31" ht="11.5" customHeight="1" x14ac:dyDescent="0.3">
      <c r="A79" s="49">
        <v>44104</v>
      </c>
      <c r="B79" s="156">
        <f t="shared" si="31"/>
        <v>9</v>
      </c>
      <c r="C79" s="156">
        <f t="shared" si="97"/>
        <v>2020</v>
      </c>
      <c r="D79" s="125" t="s">
        <v>115</v>
      </c>
      <c r="E79" s="49" t="s">
        <v>84</v>
      </c>
      <c r="F79" s="49" t="s">
        <v>57</v>
      </c>
      <c r="G79" s="76" t="s">
        <v>35</v>
      </c>
      <c r="H79" s="75">
        <v>5.25</v>
      </c>
      <c r="I79" s="51">
        <v>220</v>
      </c>
      <c r="J79" s="67" t="s">
        <v>14</v>
      </c>
      <c r="K79" s="53">
        <f t="shared" si="81"/>
        <v>1155</v>
      </c>
      <c r="L79" s="54">
        <v>6.8</v>
      </c>
      <c r="M79" s="55">
        <f t="shared" si="82"/>
        <v>0.29523809523809519</v>
      </c>
      <c r="N79" s="56">
        <f t="shared" si="83"/>
        <v>1.5499999999999998</v>
      </c>
      <c r="O79" s="57">
        <f t="shared" si="93"/>
        <v>340.99999999999994</v>
      </c>
      <c r="P79" s="58">
        <f t="shared" si="84"/>
        <v>3.4099999999999997</v>
      </c>
      <c r="Q79" s="57">
        <f t="shared" si="85"/>
        <v>17.049999999999997</v>
      </c>
      <c r="R79" s="59">
        <f t="shared" si="86"/>
        <v>6.8199999999999994</v>
      </c>
      <c r="S79" s="60">
        <f t="shared" si="87"/>
        <v>17.049999999999997</v>
      </c>
      <c r="T79" s="56">
        <f t="shared" si="88"/>
        <v>44.33</v>
      </c>
      <c r="U79" s="61">
        <f t="shared" si="89"/>
        <v>296.66999999999996</v>
      </c>
      <c r="V79" s="62">
        <f t="shared" si="94"/>
        <v>0.25685714285714284</v>
      </c>
      <c r="W79" s="68">
        <f>K79*Y79</f>
        <v>1155</v>
      </c>
      <c r="X79" s="69">
        <f t="shared" si="90"/>
        <v>76690.800000000017</v>
      </c>
      <c r="Y79" s="70">
        <v>1</v>
      </c>
      <c r="Z79" s="71">
        <f t="shared" si="91"/>
        <v>340.99999999999994</v>
      </c>
      <c r="AA79" s="72">
        <f t="shared" si="92"/>
        <v>16618.699999999997</v>
      </c>
      <c r="AB79" s="70">
        <f t="shared" si="96"/>
        <v>9</v>
      </c>
      <c r="AC79" s="137">
        <f t="shared" si="98"/>
        <v>1496</v>
      </c>
      <c r="AD79" s="112">
        <f t="shared" ref="AD79:AD108" si="99">X79+AA79</f>
        <v>93309.500000000015</v>
      </c>
      <c r="AE79" s="113"/>
    </row>
    <row r="80" spans="1:31" ht="11.5" customHeight="1" x14ac:dyDescent="0.3">
      <c r="A80" s="111">
        <v>44109</v>
      </c>
      <c r="B80" s="156">
        <f t="shared" si="31"/>
        <v>10</v>
      </c>
      <c r="C80" s="156">
        <f t="shared" si="97"/>
        <v>2020</v>
      </c>
      <c r="D80" s="125" t="s">
        <v>116</v>
      </c>
      <c r="E80" s="49" t="s">
        <v>74</v>
      </c>
      <c r="F80" s="111" t="s">
        <v>59</v>
      </c>
      <c r="G80" s="76" t="s">
        <v>35</v>
      </c>
      <c r="H80" s="75">
        <v>5.25</v>
      </c>
      <c r="I80" s="51">
        <v>220</v>
      </c>
      <c r="J80" s="67" t="s">
        <v>14</v>
      </c>
      <c r="K80" s="53">
        <f t="shared" si="81"/>
        <v>1155</v>
      </c>
      <c r="L80" s="54">
        <v>6.9</v>
      </c>
      <c r="M80" s="55">
        <f t="shared" si="82"/>
        <v>0.31428571428571433</v>
      </c>
      <c r="N80" s="56">
        <f t="shared" si="83"/>
        <v>1.6500000000000004</v>
      </c>
      <c r="O80" s="57">
        <f t="shared" si="93"/>
        <v>363.00000000000006</v>
      </c>
      <c r="P80" s="58">
        <f t="shared" si="84"/>
        <v>3.6300000000000008</v>
      </c>
      <c r="Q80" s="57">
        <f t="shared" si="85"/>
        <v>18.150000000000002</v>
      </c>
      <c r="R80" s="59">
        <f t="shared" si="86"/>
        <v>7.2600000000000016</v>
      </c>
      <c r="S80" s="60">
        <f t="shared" si="87"/>
        <v>18.150000000000002</v>
      </c>
      <c r="T80" s="56">
        <f t="shared" si="88"/>
        <v>47.190000000000005</v>
      </c>
      <c r="U80" s="61">
        <f t="shared" si="89"/>
        <v>315.81000000000006</v>
      </c>
      <c r="V80" s="62">
        <f t="shared" si="94"/>
        <v>0.27342857142857147</v>
      </c>
      <c r="W80" s="68">
        <f t="shared" ref="W80:W90" si="100">K80*Y80</f>
        <v>3465</v>
      </c>
      <c r="X80" s="69">
        <f t="shared" si="90"/>
        <v>80155.800000000017</v>
      </c>
      <c r="Y80" s="70">
        <v>3</v>
      </c>
      <c r="Z80" s="71">
        <f t="shared" si="91"/>
        <v>1089.0000000000002</v>
      </c>
      <c r="AA80" s="72">
        <f t="shared" si="92"/>
        <v>17707.699999999997</v>
      </c>
      <c r="AB80" s="70">
        <f t="shared" si="96"/>
        <v>10</v>
      </c>
      <c r="AC80" s="137">
        <f t="shared" si="98"/>
        <v>4554</v>
      </c>
      <c r="AD80" s="112">
        <f t="shared" si="99"/>
        <v>97863.500000000015</v>
      </c>
      <c r="AE80" s="113"/>
    </row>
    <row r="81" spans="1:31" ht="11.5" customHeight="1" x14ac:dyDescent="0.3">
      <c r="A81" s="111">
        <v>44109</v>
      </c>
      <c r="B81" s="156">
        <f t="shared" ref="B81:B144" si="101">MONTH(A81)</f>
        <v>10</v>
      </c>
      <c r="C81" s="156">
        <f t="shared" si="97"/>
        <v>2020</v>
      </c>
      <c r="D81" s="126" t="s">
        <v>116</v>
      </c>
      <c r="E81" s="111" t="s">
        <v>74</v>
      </c>
      <c r="F81" s="111" t="s">
        <v>59</v>
      </c>
      <c r="G81" s="1" t="s">
        <v>41</v>
      </c>
      <c r="H81" s="75">
        <v>0.7</v>
      </c>
      <c r="I81" s="51">
        <v>25</v>
      </c>
      <c r="J81" s="67" t="s">
        <v>14</v>
      </c>
      <c r="K81" s="53">
        <f t="shared" si="81"/>
        <v>17.5</v>
      </c>
      <c r="L81" s="54">
        <v>2</v>
      </c>
      <c r="M81" s="55">
        <f t="shared" si="82"/>
        <v>1.8571428571428574</v>
      </c>
      <c r="N81" s="56">
        <f t="shared" si="83"/>
        <v>1.3</v>
      </c>
      <c r="O81" s="57">
        <f t="shared" si="93"/>
        <v>32.5</v>
      </c>
      <c r="P81" s="58">
        <f t="shared" si="84"/>
        <v>0.32500000000000001</v>
      </c>
      <c r="Q81" s="57">
        <f t="shared" si="85"/>
        <v>1.625</v>
      </c>
      <c r="R81" s="59">
        <f t="shared" si="86"/>
        <v>0.65</v>
      </c>
      <c r="S81" s="60">
        <f t="shared" si="87"/>
        <v>1.625</v>
      </c>
      <c r="T81" s="56">
        <f t="shared" si="88"/>
        <v>4.2249999999999996</v>
      </c>
      <c r="U81" s="61">
        <f t="shared" si="89"/>
        <v>28.274999999999999</v>
      </c>
      <c r="V81" s="62">
        <f t="shared" si="94"/>
        <v>1.6157142857142857</v>
      </c>
      <c r="W81" s="68">
        <f t="shared" si="100"/>
        <v>140</v>
      </c>
      <c r="X81" s="69">
        <f t="shared" si="90"/>
        <v>80295.800000000017</v>
      </c>
      <c r="Y81" s="70">
        <v>8</v>
      </c>
      <c r="Z81" s="71">
        <f t="shared" si="91"/>
        <v>260</v>
      </c>
      <c r="AA81" s="72">
        <f t="shared" si="92"/>
        <v>17967.699999999997</v>
      </c>
      <c r="AB81" s="70">
        <f t="shared" si="96"/>
        <v>10</v>
      </c>
      <c r="AC81" s="137">
        <f t="shared" si="98"/>
        <v>400</v>
      </c>
      <c r="AD81" s="112">
        <f t="shared" si="99"/>
        <v>98263.500000000015</v>
      </c>
      <c r="AE81" s="113"/>
    </row>
    <row r="82" spans="1:31" ht="11.5" customHeight="1" x14ac:dyDescent="0.3">
      <c r="A82" s="111">
        <v>44109</v>
      </c>
      <c r="B82" s="156">
        <f t="shared" si="101"/>
        <v>10</v>
      </c>
      <c r="C82" s="156">
        <f t="shared" si="97"/>
        <v>2020</v>
      </c>
      <c r="D82" s="126" t="s">
        <v>116</v>
      </c>
      <c r="E82" s="111" t="s">
        <v>74</v>
      </c>
      <c r="F82" s="111" t="s">
        <v>59</v>
      </c>
      <c r="G82" s="76" t="s">
        <v>25</v>
      </c>
      <c r="H82" s="75">
        <v>15.5</v>
      </c>
      <c r="I82" s="51">
        <v>5</v>
      </c>
      <c r="J82" s="67" t="s">
        <v>14</v>
      </c>
      <c r="K82" s="53">
        <f t="shared" si="81"/>
        <v>77.5</v>
      </c>
      <c r="L82" s="54">
        <v>18.5</v>
      </c>
      <c r="M82" s="55">
        <f t="shared" si="82"/>
        <v>0.19354838709677419</v>
      </c>
      <c r="N82" s="56">
        <f t="shared" si="83"/>
        <v>3</v>
      </c>
      <c r="O82" s="57">
        <f t="shared" si="93"/>
        <v>15</v>
      </c>
      <c r="P82" s="58">
        <f t="shared" si="84"/>
        <v>0.15</v>
      </c>
      <c r="Q82" s="57">
        <f t="shared" si="85"/>
        <v>0.75</v>
      </c>
      <c r="R82" s="59">
        <f t="shared" si="86"/>
        <v>0.3</v>
      </c>
      <c r="S82" s="60">
        <f t="shared" si="87"/>
        <v>0.75</v>
      </c>
      <c r="T82" s="56">
        <f t="shared" si="88"/>
        <v>1.95</v>
      </c>
      <c r="U82" s="61">
        <f t="shared" si="89"/>
        <v>13.05</v>
      </c>
      <c r="V82" s="62">
        <f t="shared" si="94"/>
        <v>0.16838709677419356</v>
      </c>
      <c r="W82" s="68">
        <f t="shared" si="100"/>
        <v>465</v>
      </c>
      <c r="X82" s="69">
        <f t="shared" si="90"/>
        <v>80760.800000000017</v>
      </c>
      <c r="Y82" s="70">
        <v>6</v>
      </c>
      <c r="Z82" s="71">
        <f t="shared" si="91"/>
        <v>90</v>
      </c>
      <c r="AA82" s="72">
        <f t="shared" si="92"/>
        <v>18057.699999999997</v>
      </c>
      <c r="AB82" s="70">
        <f t="shared" si="96"/>
        <v>10</v>
      </c>
      <c r="AC82" s="137">
        <f t="shared" si="98"/>
        <v>555</v>
      </c>
      <c r="AD82" s="112">
        <f t="shared" si="99"/>
        <v>98818.500000000015</v>
      </c>
      <c r="AE82" s="113"/>
    </row>
    <row r="83" spans="1:31" ht="11.5" customHeight="1" x14ac:dyDescent="0.3">
      <c r="A83" s="111">
        <v>44109</v>
      </c>
      <c r="B83" s="156">
        <f t="shared" si="101"/>
        <v>10</v>
      </c>
      <c r="C83" s="156">
        <f t="shared" si="97"/>
        <v>2020</v>
      </c>
      <c r="D83" s="126" t="s">
        <v>116</v>
      </c>
      <c r="E83" s="111" t="s">
        <v>74</v>
      </c>
      <c r="F83" s="111" t="s">
        <v>59</v>
      </c>
      <c r="G83" s="1" t="s">
        <v>42</v>
      </c>
      <c r="H83" s="75">
        <v>4.7</v>
      </c>
      <c r="I83" s="51">
        <v>30</v>
      </c>
      <c r="J83" s="67" t="s">
        <v>14</v>
      </c>
      <c r="K83" s="53">
        <f t="shared" si="81"/>
        <v>141</v>
      </c>
      <c r="L83" s="54">
        <v>6.8</v>
      </c>
      <c r="M83" s="55">
        <f t="shared" si="82"/>
        <v>0.4468085106382978</v>
      </c>
      <c r="N83" s="56">
        <f t="shared" si="83"/>
        <v>2.0999999999999996</v>
      </c>
      <c r="O83" s="57">
        <f t="shared" si="93"/>
        <v>62.999999999999986</v>
      </c>
      <c r="P83" s="58">
        <f t="shared" si="84"/>
        <v>0.62999999999999989</v>
      </c>
      <c r="Q83" s="57">
        <f t="shared" si="85"/>
        <v>3.1499999999999995</v>
      </c>
      <c r="R83" s="59">
        <f t="shared" si="86"/>
        <v>1.2599999999999998</v>
      </c>
      <c r="S83" s="60">
        <f t="shared" si="87"/>
        <v>3.1499999999999995</v>
      </c>
      <c r="T83" s="56">
        <f t="shared" si="88"/>
        <v>8.1899999999999977</v>
      </c>
      <c r="U83" s="61">
        <f t="shared" si="89"/>
        <v>54.809999999999988</v>
      </c>
      <c r="V83" s="62">
        <f t="shared" si="94"/>
        <v>0.38872340425531904</v>
      </c>
      <c r="W83" s="68">
        <f t="shared" si="100"/>
        <v>141</v>
      </c>
      <c r="X83" s="69">
        <f t="shared" si="90"/>
        <v>80901.800000000017</v>
      </c>
      <c r="Y83" s="70">
        <v>1</v>
      </c>
      <c r="Z83" s="71">
        <f t="shared" si="91"/>
        <v>62.999999999999986</v>
      </c>
      <c r="AA83" s="72">
        <f t="shared" si="92"/>
        <v>18120.699999999997</v>
      </c>
      <c r="AB83" s="70">
        <f t="shared" si="96"/>
        <v>10</v>
      </c>
      <c r="AC83" s="137">
        <f t="shared" si="98"/>
        <v>204</v>
      </c>
      <c r="AD83" s="112">
        <f t="shared" si="99"/>
        <v>99022.500000000015</v>
      </c>
      <c r="AE83" s="113"/>
    </row>
    <row r="84" spans="1:31" ht="11.5" customHeight="1" x14ac:dyDescent="0.3">
      <c r="A84" s="111">
        <v>44112</v>
      </c>
      <c r="B84" s="156">
        <f t="shared" si="101"/>
        <v>10</v>
      </c>
      <c r="C84" s="156">
        <f t="shared" si="97"/>
        <v>2020</v>
      </c>
      <c r="D84" s="126" t="s">
        <v>117</v>
      </c>
      <c r="E84" s="111" t="s">
        <v>76</v>
      </c>
      <c r="F84" s="111" t="s">
        <v>77</v>
      </c>
      <c r="G84" s="1" t="s">
        <v>28</v>
      </c>
      <c r="H84" s="75">
        <v>5.05</v>
      </c>
      <c r="I84" s="51">
        <v>220</v>
      </c>
      <c r="J84" s="67" t="s">
        <v>14</v>
      </c>
      <c r="K84" s="53">
        <f>I84*H84</f>
        <v>1111</v>
      </c>
      <c r="L84" s="54">
        <v>5.7</v>
      </c>
      <c r="M84" s="55">
        <f t="shared" si="82"/>
        <v>0.1287128712871288</v>
      </c>
      <c r="N84" s="56">
        <f t="shared" si="83"/>
        <v>0.65000000000000036</v>
      </c>
      <c r="O84" s="57">
        <f t="shared" si="93"/>
        <v>143.00000000000009</v>
      </c>
      <c r="P84" s="58">
        <f t="shared" si="84"/>
        <v>1.4300000000000008</v>
      </c>
      <c r="Q84" s="57">
        <f t="shared" si="85"/>
        <v>7.1500000000000048</v>
      </c>
      <c r="R84" s="59">
        <f t="shared" si="86"/>
        <v>2.8600000000000017</v>
      </c>
      <c r="S84" s="60">
        <f t="shared" si="87"/>
        <v>7.1500000000000048</v>
      </c>
      <c r="T84" s="56">
        <f t="shared" si="88"/>
        <v>18.590000000000011</v>
      </c>
      <c r="U84" s="61">
        <f t="shared" si="89"/>
        <v>124.41000000000008</v>
      </c>
      <c r="V84" s="62">
        <f>U84/K84</f>
        <v>0.11198019801980205</v>
      </c>
      <c r="W84" s="68">
        <f t="shared" si="100"/>
        <v>5555</v>
      </c>
      <c r="X84" s="69">
        <f t="shared" si="90"/>
        <v>86456.800000000017</v>
      </c>
      <c r="Y84" s="70">
        <v>5</v>
      </c>
      <c r="Z84" s="71">
        <f t="shared" si="91"/>
        <v>715.00000000000045</v>
      </c>
      <c r="AA84" s="72">
        <f t="shared" si="92"/>
        <v>18835.699999999997</v>
      </c>
      <c r="AB84" s="70">
        <f t="shared" si="96"/>
        <v>10</v>
      </c>
      <c r="AC84" s="137">
        <f t="shared" si="98"/>
        <v>6270</v>
      </c>
      <c r="AD84" s="112">
        <f t="shared" si="99"/>
        <v>105292.50000000001</v>
      </c>
      <c r="AE84" s="113"/>
    </row>
    <row r="85" spans="1:31" ht="11.5" customHeight="1" x14ac:dyDescent="0.3">
      <c r="A85" s="111">
        <v>44112</v>
      </c>
      <c r="B85" s="156">
        <f t="shared" si="101"/>
        <v>10</v>
      </c>
      <c r="C85" s="156">
        <f t="shared" si="97"/>
        <v>2020</v>
      </c>
      <c r="D85" s="126" t="s">
        <v>117</v>
      </c>
      <c r="E85" s="111" t="s">
        <v>76</v>
      </c>
      <c r="F85" s="111" t="s">
        <v>77</v>
      </c>
      <c r="G85" s="1" t="s">
        <v>37</v>
      </c>
      <c r="H85" s="75">
        <v>5.05</v>
      </c>
      <c r="I85" s="51">
        <v>220</v>
      </c>
      <c r="J85" s="67" t="s">
        <v>14</v>
      </c>
      <c r="K85" s="53">
        <f t="shared" ref="K85:K108" si="102">I85*H85</f>
        <v>1111</v>
      </c>
      <c r="L85" s="54">
        <v>5.7</v>
      </c>
      <c r="M85" s="55">
        <f t="shared" ref="M85:M90" si="103">(L85-H85)/H85</f>
        <v>0.1287128712871288</v>
      </c>
      <c r="N85" s="56">
        <f t="shared" ref="N85:N90" si="104">L85-H85</f>
        <v>0.65000000000000036</v>
      </c>
      <c r="O85" s="57">
        <f t="shared" ref="O85:O90" si="105">N85*I85</f>
        <v>143.00000000000009</v>
      </c>
      <c r="P85" s="58">
        <f t="shared" ref="P85:P90" si="106">O85*$P$3</f>
        <v>1.4300000000000008</v>
      </c>
      <c r="Q85" s="57">
        <f t="shared" ref="Q85:Q90" si="107">O85*$Q$3</f>
        <v>7.1500000000000048</v>
      </c>
      <c r="R85" s="59">
        <f t="shared" ref="R85:R90" si="108">O85*$R$3</f>
        <v>2.8600000000000017</v>
      </c>
      <c r="S85" s="60">
        <f t="shared" ref="S85:S90" si="109">O85*$S$3</f>
        <v>7.1500000000000048</v>
      </c>
      <c r="T85" s="56">
        <f t="shared" ref="T85:T90" si="110">P85+Q85+R85+S85</f>
        <v>18.590000000000011</v>
      </c>
      <c r="U85" s="61">
        <f t="shared" ref="U85:U90" si="111">O85-T85</f>
        <v>124.41000000000008</v>
      </c>
      <c r="V85" s="62">
        <f t="shared" ref="V85:V90" si="112">U85/K85</f>
        <v>0.11198019801980205</v>
      </c>
      <c r="W85" s="68">
        <f t="shared" si="100"/>
        <v>1111</v>
      </c>
      <c r="X85" s="69">
        <f t="shared" si="90"/>
        <v>87567.800000000017</v>
      </c>
      <c r="Y85" s="70">
        <v>1</v>
      </c>
      <c r="Z85" s="71">
        <f t="shared" si="91"/>
        <v>143.00000000000009</v>
      </c>
      <c r="AA85" s="72">
        <f t="shared" si="92"/>
        <v>18978.699999999997</v>
      </c>
      <c r="AB85" s="70">
        <f t="shared" si="96"/>
        <v>10</v>
      </c>
      <c r="AC85" s="137">
        <f t="shared" si="98"/>
        <v>1254</v>
      </c>
      <c r="AD85" s="112">
        <f t="shared" si="99"/>
        <v>106546.50000000001</v>
      </c>
      <c r="AE85" s="113"/>
    </row>
    <row r="86" spans="1:31" ht="11.5" customHeight="1" x14ac:dyDescent="0.3">
      <c r="A86" s="111">
        <v>44112</v>
      </c>
      <c r="B86" s="156">
        <f t="shared" si="101"/>
        <v>10</v>
      </c>
      <c r="C86" s="156">
        <f t="shared" si="97"/>
        <v>2020</v>
      </c>
      <c r="D86" s="126" t="s">
        <v>117</v>
      </c>
      <c r="E86" s="111" t="s">
        <v>76</v>
      </c>
      <c r="F86" s="111" t="s">
        <v>77</v>
      </c>
      <c r="G86" s="1" t="s">
        <v>39</v>
      </c>
      <c r="H86" s="75">
        <v>4.7</v>
      </c>
      <c r="I86" s="51">
        <v>54</v>
      </c>
      <c r="J86" s="67" t="s">
        <v>14</v>
      </c>
      <c r="K86" s="53">
        <f t="shared" si="102"/>
        <v>253.8</v>
      </c>
      <c r="L86" s="54">
        <v>5.4</v>
      </c>
      <c r="M86" s="55">
        <f t="shared" si="103"/>
        <v>0.14893617021276598</v>
      </c>
      <c r="N86" s="56">
        <f t="shared" si="104"/>
        <v>0.70000000000000018</v>
      </c>
      <c r="O86" s="57">
        <f t="shared" si="105"/>
        <v>37.800000000000011</v>
      </c>
      <c r="P86" s="58">
        <f t="shared" si="106"/>
        <v>0.37800000000000011</v>
      </c>
      <c r="Q86" s="57">
        <f t="shared" si="107"/>
        <v>1.8900000000000006</v>
      </c>
      <c r="R86" s="59">
        <f t="shared" si="108"/>
        <v>0.75600000000000023</v>
      </c>
      <c r="S86" s="60">
        <f t="shared" si="109"/>
        <v>1.8900000000000006</v>
      </c>
      <c r="T86" s="56">
        <f t="shared" si="110"/>
        <v>4.9140000000000015</v>
      </c>
      <c r="U86" s="61">
        <f t="shared" si="111"/>
        <v>32.88600000000001</v>
      </c>
      <c r="V86" s="62">
        <f t="shared" si="112"/>
        <v>0.12957446808510642</v>
      </c>
      <c r="W86" s="68">
        <f t="shared" si="100"/>
        <v>761.40000000000009</v>
      </c>
      <c r="X86" s="69">
        <f t="shared" si="90"/>
        <v>88329.200000000012</v>
      </c>
      <c r="Y86" s="70">
        <v>3</v>
      </c>
      <c r="Z86" s="71">
        <f t="shared" si="91"/>
        <v>113.40000000000003</v>
      </c>
      <c r="AA86" s="72">
        <f t="shared" si="92"/>
        <v>19092.099999999999</v>
      </c>
      <c r="AB86" s="70">
        <f t="shared" si="96"/>
        <v>10</v>
      </c>
      <c r="AC86" s="137">
        <f t="shared" si="98"/>
        <v>874.80000000000018</v>
      </c>
      <c r="AD86" s="112">
        <f t="shared" si="99"/>
        <v>107421.30000000002</v>
      </c>
      <c r="AE86" s="113"/>
    </row>
    <row r="87" spans="1:31" ht="11.5" customHeight="1" x14ac:dyDescent="0.3">
      <c r="A87" s="111">
        <v>44112</v>
      </c>
      <c r="B87" s="156">
        <f t="shared" si="101"/>
        <v>10</v>
      </c>
      <c r="C87" s="156">
        <f t="shared" si="97"/>
        <v>2020</v>
      </c>
      <c r="D87" s="126" t="s">
        <v>117</v>
      </c>
      <c r="E87" s="111" t="s">
        <v>76</v>
      </c>
      <c r="F87" s="111" t="s">
        <v>77</v>
      </c>
      <c r="G87" s="1" t="s">
        <v>18</v>
      </c>
      <c r="H87" s="75">
        <v>8.4</v>
      </c>
      <c r="I87" s="51">
        <v>20</v>
      </c>
      <c r="J87" s="67" t="s">
        <v>14</v>
      </c>
      <c r="K87" s="53">
        <f t="shared" si="102"/>
        <v>168</v>
      </c>
      <c r="L87" s="54">
        <v>10.199999999999999</v>
      </c>
      <c r="M87" s="55">
        <f t="shared" si="103"/>
        <v>0.21428571428571416</v>
      </c>
      <c r="N87" s="56">
        <f t="shared" si="104"/>
        <v>1.7999999999999989</v>
      </c>
      <c r="O87" s="57">
        <f t="shared" si="105"/>
        <v>35.999999999999979</v>
      </c>
      <c r="P87" s="58">
        <f t="shared" si="106"/>
        <v>0.35999999999999982</v>
      </c>
      <c r="Q87" s="57">
        <f t="shared" si="107"/>
        <v>1.7999999999999989</v>
      </c>
      <c r="R87" s="59">
        <f t="shared" si="108"/>
        <v>0.71999999999999964</v>
      </c>
      <c r="S87" s="60">
        <f t="shared" si="109"/>
        <v>1.7999999999999989</v>
      </c>
      <c r="T87" s="56">
        <f t="shared" si="110"/>
        <v>4.6799999999999979</v>
      </c>
      <c r="U87" s="61">
        <f t="shared" si="111"/>
        <v>31.319999999999979</v>
      </c>
      <c r="V87" s="62">
        <f t="shared" si="112"/>
        <v>0.1864285714285713</v>
      </c>
      <c r="W87" s="68">
        <f t="shared" si="100"/>
        <v>1680</v>
      </c>
      <c r="X87" s="69">
        <f t="shared" si="90"/>
        <v>90009.200000000012</v>
      </c>
      <c r="Y87" s="70">
        <v>10</v>
      </c>
      <c r="Z87" s="71">
        <f t="shared" si="91"/>
        <v>359.99999999999977</v>
      </c>
      <c r="AA87" s="72">
        <f t="shared" si="92"/>
        <v>19452.099999999999</v>
      </c>
      <c r="AB87" s="70">
        <f t="shared" si="96"/>
        <v>10</v>
      </c>
      <c r="AC87" s="137">
        <f t="shared" si="98"/>
        <v>2039.9999999999998</v>
      </c>
      <c r="AD87" s="112">
        <f t="shared" si="99"/>
        <v>109461.30000000002</v>
      </c>
      <c r="AE87" s="113"/>
    </row>
    <row r="88" spans="1:31" ht="11.5" customHeight="1" x14ac:dyDescent="0.3">
      <c r="A88" s="111">
        <v>44112</v>
      </c>
      <c r="B88" s="156">
        <f t="shared" si="101"/>
        <v>10</v>
      </c>
      <c r="C88" s="156">
        <f t="shared" si="97"/>
        <v>2020</v>
      </c>
      <c r="D88" s="126" t="s">
        <v>117</v>
      </c>
      <c r="E88" s="111" t="s">
        <v>76</v>
      </c>
      <c r="F88" s="111" t="s">
        <v>77</v>
      </c>
      <c r="G88" s="1" t="s">
        <v>25</v>
      </c>
      <c r="H88" s="75">
        <v>15.5</v>
      </c>
      <c r="I88" s="51">
        <v>5</v>
      </c>
      <c r="J88" s="67" t="s">
        <v>14</v>
      </c>
      <c r="K88" s="53">
        <f t="shared" si="102"/>
        <v>77.5</v>
      </c>
      <c r="L88" s="54">
        <v>18</v>
      </c>
      <c r="M88" s="55">
        <f t="shared" si="103"/>
        <v>0.16129032258064516</v>
      </c>
      <c r="N88" s="56">
        <f t="shared" si="104"/>
        <v>2.5</v>
      </c>
      <c r="O88" s="57">
        <f t="shared" si="105"/>
        <v>12.5</v>
      </c>
      <c r="P88" s="58">
        <f t="shared" si="106"/>
        <v>0.125</v>
      </c>
      <c r="Q88" s="57">
        <f t="shared" si="107"/>
        <v>0.625</v>
      </c>
      <c r="R88" s="59">
        <f t="shared" si="108"/>
        <v>0.25</v>
      </c>
      <c r="S88" s="60">
        <f t="shared" si="109"/>
        <v>0.625</v>
      </c>
      <c r="T88" s="56">
        <f t="shared" si="110"/>
        <v>1.625</v>
      </c>
      <c r="U88" s="61">
        <f t="shared" si="111"/>
        <v>10.875</v>
      </c>
      <c r="V88" s="62">
        <f t="shared" si="112"/>
        <v>0.14032258064516129</v>
      </c>
      <c r="W88" s="68">
        <f t="shared" si="100"/>
        <v>155</v>
      </c>
      <c r="X88" s="69">
        <f t="shared" si="90"/>
        <v>90164.200000000012</v>
      </c>
      <c r="Y88" s="70">
        <v>2</v>
      </c>
      <c r="Z88" s="71">
        <f t="shared" si="91"/>
        <v>25</v>
      </c>
      <c r="AA88" s="72">
        <f t="shared" si="92"/>
        <v>19477.099999999999</v>
      </c>
      <c r="AB88" s="70">
        <f t="shared" si="96"/>
        <v>10</v>
      </c>
      <c r="AC88" s="137">
        <f t="shared" si="98"/>
        <v>180</v>
      </c>
      <c r="AD88" s="112">
        <f t="shared" si="99"/>
        <v>109641.30000000002</v>
      </c>
      <c r="AE88" s="113"/>
    </row>
    <row r="89" spans="1:31" ht="11.5" customHeight="1" x14ac:dyDescent="0.3">
      <c r="A89" s="111">
        <v>44116</v>
      </c>
      <c r="B89" s="156">
        <f t="shared" si="101"/>
        <v>10</v>
      </c>
      <c r="C89" s="156">
        <f t="shared" si="97"/>
        <v>2020</v>
      </c>
      <c r="D89" s="126" t="s">
        <v>118</v>
      </c>
      <c r="E89" s="111" t="s">
        <v>76</v>
      </c>
      <c r="F89" s="111" t="s">
        <v>77</v>
      </c>
      <c r="G89" s="1" t="s">
        <v>28</v>
      </c>
      <c r="H89" s="75">
        <v>5.05</v>
      </c>
      <c r="I89" s="51">
        <v>220</v>
      </c>
      <c r="J89" s="67" t="s">
        <v>14</v>
      </c>
      <c r="K89" s="53">
        <f t="shared" si="102"/>
        <v>1111</v>
      </c>
      <c r="L89" s="54">
        <v>5.7</v>
      </c>
      <c r="M89" s="55">
        <f t="shared" si="103"/>
        <v>0.1287128712871288</v>
      </c>
      <c r="N89" s="56">
        <f t="shared" si="104"/>
        <v>0.65000000000000036</v>
      </c>
      <c r="O89" s="57">
        <f t="shared" si="105"/>
        <v>143.00000000000009</v>
      </c>
      <c r="P89" s="58">
        <f t="shared" si="106"/>
        <v>1.4300000000000008</v>
      </c>
      <c r="Q89" s="57">
        <f t="shared" si="107"/>
        <v>7.1500000000000048</v>
      </c>
      <c r="R89" s="59">
        <f t="shared" si="108"/>
        <v>2.8600000000000017</v>
      </c>
      <c r="S89" s="60">
        <f t="shared" si="109"/>
        <v>7.1500000000000048</v>
      </c>
      <c r="T89" s="56">
        <f t="shared" si="110"/>
        <v>18.590000000000011</v>
      </c>
      <c r="U89" s="61">
        <f t="shared" si="111"/>
        <v>124.41000000000008</v>
      </c>
      <c r="V89" s="62">
        <f t="shared" si="112"/>
        <v>0.11198019801980205</v>
      </c>
      <c r="W89" s="68">
        <f t="shared" si="100"/>
        <v>6666</v>
      </c>
      <c r="X89" s="69">
        <f t="shared" si="90"/>
        <v>96830.200000000012</v>
      </c>
      <c r="Y89" s="70">
        <v>6</v>
      </c>
      <c r="Z89" s="71">
        <f t="shared" si="91"/>
        <v>858.00000000000045</v>
      </c>
      <c r="AA89" s="72">
        <f t="shared" si="92"/>
        <v>20335.099999999999</v>
      </c>
      <c r="AB89" s="70">
        <f t="shared" si="96"/>
        <v>10</v>
      </c>
      <c r="AC89" s="137">
        <f t="shared" si="98"/>
        <v>7524</v>
      </c>
      <c r="AD89" s="112">
        <f t="shared" si="99"/>
        <v>117165.30000000002</v>
      </c>
      <c r="AE89" s="113"/>
    </row>
    <row r="90" spans="1:31" ht="11.5" customHeight="1" x14ac:dyDescent="0.3">
      <c r="A90" s="111">
        <v>44116</v>
      </c>
      <c r="B90" s="156">
        <f t="shared" si="101"/>
        <v>10</v>
      </c>
      <c r="C90" s="156">
        <f t="shared" si="97"/>
        <v>2020</v>
      </c>
      <c r="D90" s="126" t="s">
        <v>118</v>
      </c>
      <c r="E90" s="111" t="s">
        <v>76</v>
      </c>
      <c r="F90" s="111" t="s">
        <v>77</v>
      </c>
      <c r="G90" s="1" t="s">
        <v>37</v>
      </c>
      <c r="H90" s="75">
        <v>5.05</v>
      </c>
      <c r="I90" s="51">
        <v>220</v>
      </c>
      <c r="J90" s="67" t="s">
        <v>14</v>
      </c>
      <c r="K90" s="53">
        <f t="shared" si="102"/>
        <v>1111</v>
      </c>
      <c r="L90" s="54">
        <v>5.7</v>
      </c>
      <c r="M90" s="55">
        <f t="shared" si="103"/>
        <v>0.1287128712871288</v>
      </c>
      <c r="N90" s="56">
        <f t="shared" si="104"/>
        <v>0.65000000000000036</v>
      </c>
      <c r="O90" s="57">
        <f t="shared" si="105"/>
        <v>143.00000000000009</v>
      </c>
      <c r="P90" s="58">
        <f t="shared" si="106"/>
        <v>1.4300000000000008</v>
      </c>
      <c r="Q90" s="57">
        <f t="shared" si="107"/>
        <v>7.1500000000000048</v>
      </c>
      <c r="R90" s="59">
        <f t="shared" si="108"/>
        <v>2.8600000000000017</v>
      </c>
      <c r="S90" s="60">
        <f t="shared" si="109"/>
        <v>7.1500000000000048</v>
      </c>
      <c r="T90" s="56">
        <f t="shared" si="110"/>
        <v>18.590000000000011</v>
      </c>
      <c r="U90" s="61">
        <f t="shared" si="111"/>
        <v>124.41000000000008</v>
      </c>
      <c r="V90" s="62">
        <f t="shared" si="112"/>
        <v>0.11198019801980205</v>
      </c>
      <c r="W90" s="68">
        <f t="shared" si="100"/>
        <v>1111</v>
      </c>
      <c r="X90" s="69">
        <f t="shared" si="90"/>
        <v>97941.200000000012</v>
      </c>
      <c r="Y90" s="70">
        <v>1</v>
      </c>
      <c r="Z90" s="71">
        <f t="shared" si="91"/>
        <v>143.00000000000009</v>
      </c>
      <c r="AA90" s="72">
        <f t="shared" si="92"/>
        <v>20478.099999999999</v>
      </c>
      <c r="AB90" s="70">
        <f t="shared" si="96"/>
        <v>10</v>
      </c>
      <c r="AC90" s="137">
        <f t="shared" si="98"/>
        <v>1254</v>
      </c>
      <c r="AD90" s="112">
        <f t="shared" si="99"/>
        <v>118419.30000000002</v>
      </c>
      <c r="AE90" s="113"/>
    </row>
    <row r="91" spans="1:31" ht="11.5" customHeight="1" x14ac:dyDescent="0.3">
      <c r="A91" s="111">
        <v>44116</v>
      </c>
      <c r="B91" s="156">
        <f t="shared" si="101"/>
        <v>10</v>
      </c>
      <c r="C91" s="156">
        <f t="shared" si="97"/>
        <v>2020</v>
      </c>
      <c r="D91" s="126" t="s">
        <v>119</v>
      </c>
      <c r="E91" s="111" t="s">
        <v>64</v>
      </c>
      <c r="F91" s="111" t="s">
        <v>62</v>
      </c>
      <c r="G91" s="74" t="s">
        <v>35</v>
      </c>
      <c r="H91" s="75">
        <v>5.25</v>
      </c>
      <c r="I91" s="51">
        <v>220</v>
      </c>
      <c r="J91" s="67" t="s">
        <v>14</v>
      </c>
      <c r="K91" s="53">
        <f t="shared" si="102"/>
        <v>1155</v>
      </c>
      <c r="L91" s="54">
        <v>6.8</v>
      </c>
      <c r="M91" s="55">
        <f t="shared" ref="M91:M94" si="113">(L91-H91)/H91</f>
        <v>0.29523809523809519</v>
      </c>
      <c r="N91" s="56">
        <f t="shared" ref="N91:N94" si="114">L91-H91</f>
        <v>1.5499999999999998</v>
      </c>
      <c r="O91" s="57">
        <f t="shared" ref="O91:O94" si="115">N91*I91</f>
        <v>340.99999999999994</v>
      </c>
      <c r="P91" s="58">
        <f t="shared" ref="P91:P94" si="116">O91*$P$3</f>
        <v>3.4099999999999997</v>
      </c>
      <c r="Q91" s="57">
        <f t="shared" ref="Q91:Q94" si="117">O91*$Q$3</f>
        <v>17.049999999999997</v>
      </c>
      <c r="R91" s="59">
        <f t="shared" ref="R91:R94" si="118">O91*$R$3</f>
        <v>6.8199999999999994</v>
      </c>
      <c r="S91" s="60">
        <f t="shared" ref="S91:S94" si="119">O91*$S$3</f>
        <v>17.049999999999997</v>
      </c>
      <c r="T91" s="56">
        <f t="shared" ref="T91:T94" si="120">P91+Q91+R91+S91</f>
        <v>44.33</v>
      </c>
      <c r="U91" s="61">
        <f t="shared" ref="U91:U94" si="121">O91-T91</f>
        <v>296.66999999999996</v>
      </c>
      <c r="V91" s="62">
        <f t="shared" ref="V91:V94" si="122">U91/K91</f>
        <v>0.25685714285714284</v>
      </c>
      <c r="W91" s="68">
        <f t="shared" ref="W91:W106" si="123">K91*Y91</f>
        <v>1155</v>
      </c>
      <c r="X91" s="69">
        <f t="shared" si="90"/>
        <v>99096.200000000012</v>
      </c>
      <c r="Y91" s="70">
        <v>1</v>
      </c>
      <c r="Z91" s="71">
        <f t="shared" si="91"/>
        <v>340.99999999999994</v>
      </c>
      <c r="AA91" s="72">
        <f t="shared" si="92"/>
        <v>20819.099999999999</v>
      </c>
      <c r="AB91" s="70">
        <f t="shared" si="96"/>
        <v>10</v>
      </c>
      <c r="AC91" s="137">
        <f t="shared" si="98"/>
        <v>1496</v>
      </c>
      <c r="AD91" s="112">
        <f t="shared" si="99"/>
        <v>119915.30000000002</v>
      </c>
      <c r="AE91" s="113"/>
    </row>
    <row r="92" spans="1:31" ht="11.5" customHeight="1" x14ac:dyDescent="0.3">
      <c r="A92" s="111">
        <v>44116</v>
      </c>
      <c r="B92" s="156">
        <f t="shared" si="101"/>
        <v>10</v>
      </c>
      <c r="C92" s="156">
        <f t="shared" si="97"/>
        <v>2020</v>
      </c>
      <c r="D92" s="126" t="s">
        <v>119</v>
      </c>
      <c r="E92" s="111" t="s">
        <v>64</v>
      </c>
      <c r="F92" s="111" t="s">
        <v>62</v>
      </c>
      <c r="G92" s="107" t="s">
        <v>17</v>
      </c>
      <c r="H92" s="75">
        <v>4.7</v>
      </c>
      <c r="I92" s="51">
        <v>37</v>
      </c>
      <c r="J92" s="67" t="s">
        <v>14</v>
      </c>
      <c r="K92" s="53">
        <f t="shared" si="102"/>
        <v>173.9</v>
      </c>
      <c r="L92" s="54">
        <v>6.5</v>
      </c>
      <c r="M92" s="55">
        <f t="shared" si="113"/>
        <v>0.38297872340425526</v>
      </c>
      <c r="N92" s="56">
        <f t="shared" si="114"/>
        <v>1.7999999999999998</v>
      </c>
      <c r="O92" s="57">
        <f t="shared" si="115"/>
        <v>66.599999999999994</v>
      </c>
      <c r="P92" s="58">
        <f t="shared" si="116"/>
        <v>0.66599999999999993</v>
      </c>
      <c r="Q92" s="57">
        <f t="shared" si="117"/>
        <v>3.33</v>
      </c>
      <c r="R92" s="59">
        <f t="shared" si="118"/>
        <v>1.3319999999999999</v>
      </c>
      <c r="S92" s="60">
        <f t="shared" si="119"/>
        <v>3.33</v>
      </c>
      <c r="T92" s="56">
        <f t="shared" si="120"/>
        <v>8.6579999999999995</v>
      </c>
      <c r="U92" s="61">
        <f t="shared" si="121"/>
        <v>57.941999999999993</v>
      </c>
      <c r="V92" s="62">
        <f t="shared" si="122"/>
        <v>0.33319148936170206</v>
      </c>
      <c r="W92" s="68">
        <f t="shared" si="123"/>
        <v>695.6</v>
      </c>
      <c r="X92" s="69">
        <f t="shared" si="90"/>
        <v>99791.800000000017</v>
      </c>
      <c r="Y92" s="70">
        <v>4</v>
      </c>
      <c r="Z92" s="71">
        <f t="shared" si="91"/>
        <v>266.39999999999998</v>
      </c>
      <c r="AA92" s="72">
        <f t="shared" si="92"/>
        <v>21085.5</v>
      </c>
      <c r="AB92" s="70">
        <f t="shared" si="96"/>
        <v>10</v>
      </c>
      <c r="AC92" s="137">
        <f t="shared" si="98"/>
        <v>962</v>
      </c>
      <c r="AD92" s="112">
        <f t="shared" si="99"/>
        <v>120877.30000000002</v>
      </c>
      <c r="AE92" s="113"/>
    </row>
    <row r="93" spans="1:31" ht="11.5" customHeight="1" x14ac:dyDescent="0.3">
      <c r="A93" s="111">
        <v>44118</v>
      </c>
      <c r="B93" s="156">
        <f t="shared" si="101"/>
        <v>10</v>
      </c>
      <c r="C93" s="156">
        <f t="shared" si="97"/>
        <v>2020</v>
      </c>
      <c r="D93" s="126" t="s">
        <v>120</v>
      </c>
      <c r="E93" s="111" t="s">
        <v>93</v>
      </c>
      <c r="F93" s="111" t="s">
        <v>94</v>
      </c>
      <c r="G93" s="102" t="s">
        <v>18</v>
      </c>
      <c r="H93" s="75">
        <v>8.4</v>
      </c>
      <c r="I93" s="51">
        <v>20</v>
      </c>
      <c r="J93" s="67" t="s">
        <v>14</v>
      </c>
      <c r="K93" s="53">
        <f t="shared" si="102"/>
        <v>168</v>
      </c>
      <c r="L93" s="54">
        <v>10.5</v>
      </c>
      <c r="M93" s="55">
        <f t="shared" si="113"/>
        <v>0.24999999999999994</v>
      </c>
      <c r="N93" s="56">
        <f t="shared" si="114"/>
        <v>2.0999999999999996</v>
      </c>
      <c r="O93" s="57">
        <f t="shared" si="115"/>
        <v>41.999999999999993</v>
      </c>
      <c r="P93" s="58">
        <f t="shared" si="116"/>
        <v>0.41999999999999993</v>
      </c>
      <c r="Q93" s="57">
        <f t="shared" si="117"/>
        <v>2.0999999999999996</v>
      </c>
      <c r="R93" s="59">
        <f t="shared" si="118"/>
        <v>0.83999999999999986</v>
      </c>
      <c r="S93" s="60">
        <f t="shared" si="119"/>
        <v>2.0999999999999996</v>
      </c>
      <c r="T93" s="56">
        <f t="shared" si="120"/>
        <v>5.4599999999999991</v>
      </c>
      <c r="U93" s="61">
        <f t="shared" si="121"/>
        <v>36.539999999999992</v>
      </c>
      <c r="V93" s="62">
        <f t="shared" si="122"/>
        <v>0.21749999999999994</v>
      </c>
      <c r="W93" s="68">
        <f t="shared" si="123"/>
        <v>1176</v>
      </c>
      <c r="X93" s="69">
        <f t="shared" si="90"/>
        <v>100967.80000000002</v>
      </c>
      <c r="Y93" s="70">
        <v>7</v>
      </c>
      <c r="Z93" s="71">
        <f t="shared" si="91"/>
        <v>293.99999999999994</v>
      </c>
      <c r="AA93" s="72">
        <f t="shared" si="92"/>
        <v>21379.5</v>
      </c>
      <c r="AB93" s="70">
        <f t="shared" si="96"/>
        <v>10</v>
      </c>
      <c r="AC93" s="137">
        <f t="shared" si="98"/>
        <v>1470</v>
      </c>
      <c r="AD93" s="112">
        <f t="shared" si="99"/>
        <v>122347.30000000002</v>
      </c>
      <c r="AE93" s="113"/>
    </row>
    <row r="94" spans="1:31" ht="11.5" customHeight="1" x14ac:dyDescent="0.3">
      <c r="A94" s="111">
        <v>44118</v>
      </c>
      <c r="B94" s="156">
        <f t="shared" si="101"/>
        <v>10</v>
      </c>
      <c r="C94" s="156">
        <f t="shared" si="97"/>
        <v>2020</v>
      </c>
      <c r="D94" s="126" t="s">
        <v>120</v>
      </c>
      <c r="E94" s="111" t="s">
        <v>93</v>
      </c>
      <c r="F94" s="111" t="s">
        <v>94</v>
      </c>
      <c r="G94" s="102" t="s">
        <v>25</v>
      </c>
      <c r="H94" s="75">
        <v>15.5</v>
      </c>
      <c r="I94" s="51">
        <v>5</v>
      </c>
      <c r="J94" s="67" t="s">
        <v>14</v>
      </c>
      <c r="K94" s="53">
        <f t="shared" si="102"/>
        <v>77.5</v>
      </c>
      <c r="L94" s="54">
        <v>18</v>
      </c>
      <c r="M94" s="55">
        <f t="shared" si="113"/>
        <v>0.16129032258064516</v>
      </c>
      <c r="N94" s="56">
        <f t="shared" si="114"/>
        <v>2.5</v>
      </c>
      <c r="O94" s="57">
        <f t="shared" si="115"/>
        <v>12.5</v>
      </c>
      <c r="P94" s="58">
        <f t="shared" si="116"/>
        <v>0.125</v>
      </c>
      <c r="Q94" s="57">
        <f t="shared" si="117"/>
        <v>0.625</v>
      </c>
      <c r="R94" s="59">
        <f t="shared" si="118"/>
        <v>0.25</v>
      </c>
      <c r="S94" s="60">
        <f t="shared" si="119"/>
        <v>0.625</v>
      </c>
      <c r="T94" s="56">
        <f t="shared" si="120"/>
        <v>1.625</v>
      </c>
      <c r="U94" s="61">
        <f t="shared" si="121"/>
        <v>10.875</v>
      </c>
      <c r="V94" s="62">
        <f t="shared" si="122"/>
        <v>0.14032258064516129</v>
      </c>
      <c r="W94" s="68">
        <f t="shared" si="123"/>
        <v>620</v>
      </c>
      <c r="X94" s="69">
        <f t="shared" si="90"/>
        <v>101587.80000000002</v>
      </c>
      <c r="Y94" s="70">
        <v>8</v>
      </c>
      <c r="Z94" s="71">
        <f t="shared" si="91"/>
        <v>100</v>
      </c>
      <c r="AA94" s="72">
        <f t="shared" si="92"/>
        <v>21479.5</v>
      </c>
      <c r="AB94" s="70">
        <f t="shared" si="96"/>
        <v>10</v>
      </c>
      <c r="AC94" s="137">
        <f t="shared" si="98"/>
        <v>720</v>
      </c>
      <c r="AD94" s="112">
        <f t="shared" si="99"/>
        <v>123067.30000000002</v>
      </c>
      <c r="AE94" s="113"/>
    </row>
    <row r="95" spans="1:31" ht="11.5" customHeight="1" x14ac:dyDescent="0.3">
      <c r="A95" s="111">
        <v>44123</v>
      </c>
      <c r="B95" s="156">
        <f t="shared" si="101"/>
        <v>10</v>
      </c>
      <c r="C95" s="156">
        <f t="shared" si="97"/>
        <v>2020</v>
      </c>
      <c r="D95" s="126" t="s">
        <v>120</v>
      </c>
      <c r="E95" s="111" t="s">
        <v>93</v>
      </c>
      <c r="F95" s="111" t="s">
        <v>94</v>
      </c>
      <c r="G95" s="102" t="s">
        <v>32</v>
      </c>
      <c r="H95" s="75">
        <v>8.4</v>
      </c>
      <c r="I95" s="51">
        <v>20</v>
      </c>
      <c r="J95" s="67" t="s">
        <v>14</v>
      </c>
      <c r="K95" s="53">
        <f t="shared" si="102"/>
        <v>168</v>
      </c>
      <c r="L95" s="54">
        <v>11.5</v>
      </c>
      <c r="M95" s="55">
        <f t="shared" ref="M95:M96" si="124">(L95-H95)/H95</f>
        <v>0.36904761904761901</v>
      </c>
      <c r="N95" s="56">
        <f t="shared" ref="N95:N96" si="125">L95-H95</f>
        <v>3.0999999999999996</v>
      </c>
      <c r="O95" s="57">
        <f t="shared" ref="O95:O96" si="126">N95*I95</f>
        <v>61.999999999999993</v>
      </c>
      <c r="P95" s="58">
        <f t="shared" ref="P95:P96" si="127">O95*$P$3</f>
        <v>0.62</v>
      </c>
      <c r="Q95" s="57">
        <f t="shared" ref="Q95:Q96" si="128">O95*$Q$3</f>
        <v>3.0999999999999996</v>
      </c>
      <c r="R95" s="59">
        <f t="shared" ref="R95:R96" si="129">O95*$R$3</f>
        <v>1.24</v>
      </c>
      <c r="S95" s="60">
        <f t="shared" ref="S95:S96" si="130">O95*$S$3</f>
        <v>3.0999999999999996</v>
      </c>
      <c r="T95" s="56">
        <f t="shared" ref="T95:T96" si="131">P95+Q95+R95+S95</f>
        <v>8.0599999999999987</v>
      </c>
      <c r="U95" s="61">
        <f t="shared" ref="U95:U96" si="132">O95-T95</f>
        <v>53.94</v>
      </c>
      <c r="V95" s="62">
        <f t="shared" ref="V95:V96" si="133">U95/K95</f>
        <v>0.32107142857142856</v>
      </c>
      <c r="W95" s="68">
        <f t="shared" si="123"/>
        <v>336</v>
      </c>
      <c r="X95" s="69">
        <f t="shared" si="90"/>
        <v>101923.80000000002</v>
      </c>
      <c r="Y95" s="70">
        <v>2</v>
      </c>
      <c r="Z95" s="71">
        <f t="shared" si="91"/>
        <v>123.99999999999999</v>
      </c>
      <c r="AA95" s="72">
        <f t="shared" si="92"/>
        <v>21603.5</v>
      </c>
      <c r="AB95" s="70">
        <f t="shared" si="96"/>
        <v>10</v>
      </c>
      <c r="AC95" s="137">
        <f t="shared" si="98"/>
        <v>460</v>
      </c>
      <c r="AD95" s="112">
        <f t="shared" si="99"/>
        <v>123527.30000000002</v>
      </c>
      <c r="AE95" s="113"/>
    </row>
    <row r="96" spans="1:31" ht="11.5" customHeight="1" x14ac:dyDescent="0.3">
      <c r="A96" s="111">
        <v>44121</v>
      </c>
      <c r="B96" s="156">
        <f t="shared" si="101"/>
        <v>10</v>
      </c>
      <c r="C96" s="156">
        <f t="shared" si="97"/>
        <v>2020</v>
      </c>
      <c r="D96" s="126" t="s">
        <v>121</v>
      </c>
      <c r="E96" s="111" t="s">
        <v>74</v>
      </c>
      <c r="F96" s="111" t="s">
        <v>59</v>
      </c>
      <c r="G96" s="102" t="s">
        <v>45</v>
      </c>
      <c r="H96" s="75">
        <v>35</v>
      </c>
      <c r="I96" s="51">
        <v>1</v>
      </c>
      <c r="J96" s="67"/>
      <c r="K96" s="53">
        <f t="shared" si="102"/>
        <v>35</v>
      </c>
      <c r="L96" s="54">
        <v>45</v>
      </c>
      <c r="M96" s="55">
        <f t="shared" si="124"/>
        <v>0.2857142857142857</v>
      </c>
      <c r="N96" s="56">
        <f t="shared" si="125"/>
        <v>10</v>
      </c>
      <c r="O96" s="57">
        <f t="shared" si="126"/>
        <v>10</v>
      </c>
      <c r="P96" s="58">
        <f t="shared" si="127"/>
        <v>0.1</v>
      </c>
      <c r="Q96" s="57">
        <f t="shared" si="128"/>
        <v>0.5</v>
      </c>
      <c r="R96" s="59">
        <f t="shared" si="129"/>
        <v>0.2</v>
      </c>
      <c r="S96" s="60">
        <f t="shared" si="130"/>
        <v>0.5</v>
      </c>
      <c r="T96" s="56">
        <f t="shared" si="131"/>
        <v>1.3</v>
      </c>
      <c r="U96" s="61">
        <f t="shared" si="132"/>
        <v>8.6999999999999993</v>
      </c>
      <c r="V96" s="62">
        <f t="shared" si="133"/>
        <v>0.24857142857142855</v>
      </c>
      <c r="W96" s="68">
        <f t="shared" si="123"/>
        <v>140</v>
      </c>
      <c r="X96" s="69">
        <f t="shared" si="90"/>
        <v>102063.80000000002</v>
      </c>
      <c r="Y96" s="70">
        <v>4</v>
      </c>
      <c r="Z96" s="71">
        <f t="shared" si="91"/>
        <v>40</v>
      </c>
      <c r="AA96" s="72">
        <f t="shared" si="92"/>
        <v>21643.5</v>
      </c>
      <c r="AB96" s="70">
        <f t="shared" si="96"/>
        <v>10</v>
      </c>
      <c r="AC96" s="137">
        <f t="shared" si="98"/>
        <v>180</v>
      </c>
      <c r="AD96" s="112">
        <f t="shared" si="99"/>
        <v>123707.30000000002</v>
      </c>
      <c r="AE96" s="113"/>
    </row>
    <row r="97" spans="1:31" ht="11.5" customHeight="1" x14ac:dyDescent="0.3">
      <c r="A97" s="111">
        <v>44121</v>
      </c>
      <c r="B97" s="156">
        <f t="shared" si="101"/>
        <v>10</v>
      </c>
      <c r="C97" s="156">
        <f t="shared" si="97"/>
        <v>2020</v>
      </c>
      <c r="D97" s="126" t="s">
        <v>122</v>
      </c>
      <c r="E97" s="111" t="s">
        <v>74</v>
      </c>
      <c r="F97" s="111" t="s">
        <v>59</v>
      </c>
      <c r="G97" s="115" t="s">
        <v>42</v>
      </c>
      <c r="H97" s="75">
        <v>4.7</v>
      </c>
      <c r="I97" s="51">
        <v>30</v>
      </c>
      <c r="J97" s="67" t="s">
        <v>14</v>
      </c>
      <c r="K97" s="53">
        <f t="shared" si="102"/>
        <v>141</v>
      </c>
      <c r="L97" s="54">
        <v>6.8</v>
      </c>
      <c r="M97" s="55">
        <f t="shared" ref="M97:M108" si="134">(L97-H97)/H97</f>
        <v>0.4468085106382978</v>
      </c>
      <c r="N97" s="56">
        <f t="shared" ref="N97:N108" si="135">L97-H97</f>
        <v>2.0999999999999996</v>
      </c>
      <c r="O97" s="57">
        <f t="shared" ref="O97:O108" si="136">N97*I97</f>
        <v>62.999999999999986</v>
      </c>
      <c r="P97" s="58">
        <f t="shared" ref="P97:P108" si="137">O97*$P$3</f>
        <v>0.62999999999999989</v>
      </c>
      <c r="Q97" s="57">
        <f t="shared" ref="Q97:Q108" si="138">O97*$Q$3</f>
        <v>3.1499999999999995</v>
      </c>
      <c r="R97" s="59">
        <f t="shared" ref="R97:R108" si="139">O97*$R$3</f>
        <v>1.2599999999999998</v>
      </c>
      <c r="S97" s="60">
        <f t="shared" ref="S97:S108" si="140">O97*$S$3</f>
        <v>3.1499999999999995</v>
      </c>
      <c r="T97" s="56">
        <f t="shared" ref="T97:T108" si="141">P97+Q97+R97+S97</f>
        <v>8.1899999999999977</v>
      </c>
      <c r="U97" s="61">
        <f t="shared" ref="U97:U108" si="142">O97-T97</f>
        <v>54.809999999999988</v>
      </c>
      <c r="V97" s="62">
        <f t="shared" ref="V97:V108" si="143">U97/K97</f>
        <v>0.38872340425531904</v>
      </c>
      <c r="W97" s="68">
        <f t="shared" si="123"/>
        <v>141</v>
      </c>
      <c r="X97" s="69">
        <f t="shared" si="90"/>
        <v>102204.80000000002</v>
      </c>
      <c r="Y97" s="70">
        <v>1</v>
      </c>
      <c r="Z97" s="71">
        <f t="shared" si="91"/>
        <v>62.999999999999986</v>
      </c>
      <c r="AA97" s="72">
        <f t="shared" si="92"/>
        <v>21706.5</v>
      </c>
      <c r="AB97" s="70">
        <f t="shared" si="96"/>
        <v>10</v>
      </c>
      <c r="AC97" s="137">
        <f t="shared" si="98"/>
        <v>204</v>
      </c>
      <c r="AD97" s="112">
        <f t="shared" si="99"/>
        <v>123911.30000000002</v>
      </c>
      <c r="AE97" s="113"/>
    </row>
    <row r="98" spans="1:31" ht="11.5" customHeight="1" x14ac:dyDescent="0.3">
      <c r="A98" s="111">
        <v>44123</v>
      </c>
      <c r="B98" s="156">
        <f t="shared" si="101"/>
        <v>10</v>
      </c>
      <c r="C98" s="156">
        <f t="shared" si="97"/>
        <v>2020</v>
      </c>
      <c r="D98" s="126" t="s">
        <v>123</v>
      </c>
      <c r="E98" s="111" t="s">
        <v>64</v>
      </c>
      <c r="F98" s="111" t="s">
        <v>62</v>
      </c>
      <c r="G98" s="116" t="s">
        <v>68</v>
      </c>
      <c r="H98" s="75">
        <v>8.8000000000000007</v>
      </c>
      <c r="I98" s="51">
        <v>20</v>
      </c>
      <c r="J98" s="67" t="s">
        <v>14</v>
      </c>
      <c r="K98" s="53">
        <f t="shared" si="102"/>
        <v>176</v>
      </c>
      <c r="L98" s="54">
        <v>12</v>
      </c>
      <c r="M98" s="55">
        <f t="shared" si="134"/>
        <v>0.36363636363636354</v>
      </c>
      <c r="N98" s="56">
        <f t="shared" si="135"/>
        <v>3.1999999999999993</v>
      </c>
      <c r="O98" s="57">
        <f t="shared" si="136"/>
        <v>63.999999999999986</v>
      </c>
      <c r="P98" s="58">
        <f t="shared" si="137"/>
        <v>0.6399999999999999</v>
      </c>
      <c r="Q98" s="57">
        <f t="shared" si="138"/>
        <v>3.1999999999999993</v>
      </c>
      <c r="R98" s="59">
        <f t="shared" si="139"/>
        <v>1.2799999999999998</v>
      </c>
      <c r="S98" s="60">
        <f t="shared" si="140"/>
        <v>3.1999999999999993</v>
      </c>
      <c r="T98" s="56">
        <f t="shared" si="141"/>
        <v>8.3199999999999985</v>
      </c>
      <c r="U98" s="61">
        <f t="shared" si="142"/>
        <v>55.679999999999986</v>
      </c>
      <c r="V98" s="62">
        <f t="shared" si="143"/>
        <v>0.31636363636363629</v>
      </c>
      <c r="W98" s="68">
        <f t="shared" si="123"/>
        <v>704</v>
      </c>
      <c r="X98" s="69">
        <f t="shared" si="90"/>
        <v>102908.80000000002</v>
      </c>
      <c r="Y98" s="70">
        <v>4</v>
      </c>
      <c r="Z98" s="71">
        <f t="shared" si="91"/>
        <v>255.99999999999994</v>
      </c>
      <c r="AA98" s="72">
        <f t="shared" si="92"/>
        <v>21962.5</v>
      </c>
      <c r="AB98" s="70">
        <f t="shared" si="96"/>
        <v>10</v>
      </c>
      <c r="AC98" s="137">
        <f t="shared" si="98"/>
        <v>960</v>
      </c>
      <c r="AD98" s="112">
        <f t="shared" si="99"/>
        <v>124871.30000000002</v>
      </c>
      <c r="AE98" s="113"/>
    </row>
    <row r="99" spans="1:31" ht="11.5" customHeight="1" x14ac:dyDescent="0.3">
      <c r="A99" s="111">
        <v>44123</v>
      </c>
      <c r="B99" s="156">
        <f t="shared" si="101"/>
        <v>10</v>
      </c>
      <c r="C99" s="156">
        <f t="shared" si="97"/>
        <v>2020</v>
      </c>
      <c r="D99" s="126" t="s">
        <v>123</v>
      </c>
      <c r="E99" s="111" t="s">
        <v>64</v>
      </c>
      <c r="F99" s="111" t="s">
        <v>62</v>
      </c>
      <c r="G99" s="116" t="s">
        <v>46</v>
      </c>
      <c r="H99" s="75">
        <v>18</v>
      </c>
      <c r="I99" s="51">
        <v>25</v>
      </c>
      <c r="J99" s="67" t="s">
        <v>14</v>
      </c>
      <c r="K99" s="53">
        <f t="shared" si="102"/>
        <v>450</v>
      </c>
      <c r="L99" s="54">
        <v>25</v>
      </c>
      <c r="M99" s="55">
        <f t="shared" si="134"/>
        <v>0.3888888888888889</v>
      </c>
      <c r="N99" s="56">
        <f t="shared" si="135"/>
        <v>7</v>
      </c>
      <c r="O99" s="57">
        <f t="shared" si="136"/>
        <v>175</v>
      </c>
      <c r="P99" s="58">
        <f t="shared" si="137"/>
        <v>1.75</v>
      </c>
      <c r="Q99" s="57">
        <f t="shared" si="138"/>
        <v>8.75</v>
      </c>
      <c r="R99" s="59">
        <f t="shared" si="139"/>
        <v>3.5</v>
      </c>
      <c r="S99" s="60">
        <f t="shared" si="140"/>
        <v>8.75</v>
      </c>
      <c r="T99" s="56">
        <f t="shared" si="141"/>
        <v>22.75</v>
      </c>
      <c r="U99" s="61">
        <f t="shared" si="142"/>
        <v>152.25</v>
      </c>
      <c r="V99" s="62">
        <f t="shared" si="143"/>
        <v>0.33833333333333332</v>
      </c>
      <c r="W99" s="68">
        <f t="shared" si="123"/>
        <v>450</v>
      </c>
      <c r="X99" s="69">
        <f t="shared" si="90"/>
        <v>103358.80000000002</v>
      </c>
      <c r="Y99" s="70">
        <v>1</v>
      </c>
      <c r="Z99" s="71">
        <f t="shared" si="91"/>
        <v>175</v>
      </c>
      <c r="AA99" s="72">
        <f t="shared" si="92"/>
        <v>22137.5</v>
      </c>
      <c r="AB99" s="70">
        <f t="shared" si="96"/>
        <v>10</v>
      </c>
      <c r="AC99" s="137">
        <f t="shared" si="98"/>
        <v>625</v>
      </c>
      <c r="AD99" s="112">
        <f t="shared" si="99"/>
        <v>125496.30000000002</v>
      </c>
      <c r="AE99" s="113"/>
    </row>
    <row r="100" spans="1:31" ht="11.5" customHeight="1" x14ac:dyDescent="0.3">
      <c r="A100" s="111">
        <v>44123</v>
      </c>
      <c r="B100" s="156">
        <f t="shared" si="101"/>
        <v>10</v>
      </c>
      <c r="C100" s="156">
        <f t="shared" si="97"/>
        <v>2020</v>
      </c>
      <c r="D100" s="126" t="s">
        <v>123</v>
      </c>
      <c r="E100" s="111" t="s">
        <v>64</v>
      </c>
      <c r="F100" s="111" t="s">
        <v>62</v>
      </c>
      <c r="G100" s="116" t="s">
        <v>47</v>
      </c>
      <c r="H100" s="75">
        <v>4.5</v>
      </c>
      <c r="I100" s="51">
        <v>12</v>
      </c>
      <c r="J100" s="67" t="s">
        <v>14</v>
      </c>
      <c r="K100" s="53">
        <f>I100*H100</f>
        <v>54</v>
      </c>
      <c r="L100" s="54">
        <v>5</v>
      </c>
      <c r="M100" s="55">
        <f t="shared" si="134"/>
        <v>0.1111111111111111</v>
      </c>
      <c r="N100" s="56">
        <f t="shared" si="135"/>
        <v>0.5</v>
      </c>
      <c r="O100" s="57">
        <f t="shared" si="136"/>
        <v>6</v>
      </c>
      <c r="P100" s="58">
        <f t="shared" si="137"/>
        <v>0.06</v>
      </c>
      <c r="Q100" s="57">
        <f t="shared" si="138"/>
        <v>0.30000000000000004</v>
      </c>
      <c r="R100" s="59">
        <f t="shared" si="139"/>
        <v>0.12</v>
      </c>
      <c r="S100" s="60">
        <f t="shared" si="140"/>
        <v>0.30000000000000004</v>
      </c>
      <c r="T100" s="56">
        <f t="shared" si="141"/>
        <v>0.78</v>
      </c>
      <c r="U100" s="61">
        <f t="shared" si="142"/>
        <v>5.22</v>
      </c>
      <c r="V100" s="62">
        <f t="shared" si="143"/>
        <v>9.6666666666666665E-2</v>
      </c>
      <c r="W100" s="68">
        <f>K100*Y100</f>
        <v>54</v>
      </c>
      <c r="X100" s="69">
        <f t="shared" si="90"/>
        <v>103412.80000000002</v>
      </c>
      <c r="Y100" s="70">
        <v>1</v>
      </c>
      <c r="Z100" s="71">
        <f t="shared" si="91"/>
        <v>6</v>
      </c>
      <c r="AA100" s="72">
        <f t="shared" si="92"/>
        <v>22143.5</v>
      </c>
      <c r="AB100" s="70">
        <f t="shared" si="96"/>
        <v>10</v>
      </c>
      <c r="AC100" s="137">
        <f t="shared" si="98"/>
        <v>60</v>
      </c>
      <c r="AD100" s="112">
        <f t="shared" si="99"/>
        <v>125556.30000000002</v>
      </c>
      <c r="AE100" s="113"/>
    </row>
    <row r="101" spans="1:31" ht="11.5" customHeight="1" x14ac:dyDescent="0.3">
      <c r="A101" s="111">
        <v>44123</v>
      </c>
      <c r="B101" s="156">
        <f t="shared" si="101"/>
        <v>10</v>
      </c>
      <c r="C101" s="156">
        <f t="shared" si="97"/>
        <v>2020</v>
      </c>
      <c r="D101" s="126" t="s">
        <v>124</v>
      </c>
      <c r="E101" s="111" t="s">
        <v>84</v>
      </c>
      <c r="F101" s="111" t="s">
        <v>57</v>
      </c>
      <c r="G101" s="115" t="s">
        <v>25</v>
      </c>
      <c r="H101" s="75">
        <v>15.5</v>
      </c>
      <c r="I101" s="51">
        <v>5</v>
      </c>
      <c r="J101" s="67" t="s">
        <v>14</v>
      </c>
      <c r="K101" s="53">
        <f t="shared" si="102"/>
        <v>77.5</v>
      </c>
      <c r="L101" s="54">
        <v>18</v>
      </c>
      <c r="M101" s="55">
        <f t="shared" si="134"/>
        <v>0.16129032258064516</v>
      </c>
      <c r="N101" s="56">
        <f t="shared" si="135"/>
        <v>2.5</v>
      </c>
      <c r="O101" s="57">
        <f t="shared" si="136"/>
        <v>12.5</v>
      </c>
      <c r="P101" s="58">
        <f t="shared" si="137"/>
        <v>0.125</v>
      </c>
      <c r="Q101" s="57">
        <f t="shared" si="138"/>
        <v>0.625</v>
      </c>
      <c r="R101" s="59">
        <f t="shared" si="139"/>
        <v>0.25</v>
      </c>
      <c r="S101" s="60">
        <f t="shared" si="140"/>
        <v>0.625</v>
      </c>
      <c r="T101" s="56">
        <f t="shared" si="141"/>
        <v>1.625</v>
      </c>
      <c r="U101" s="61">
        <f t="shared" si="142"/>
        <v>10.875</v>
      </c>
      <c r="V101" s="62">
        <f t="shared" si="143"/>
        <v>0.14032258064516129</v>
      </c>
      <c r="W101" s="68">
        <f t="shared" si="123"/>
        <v>77.5</v>
      </c>
      <c r="X101" s="69">
        <f t="shared" si="90"/>
        <v>103490.30000000002</v>
      </c>
      <c r="Y101" s="70">
        <v>1</v>
      </c>
      <c r="Z101" s="71">
        <f t="shared" si="91"/>
        <v>12.5</v>
      </c>
      <c r="AA101" s="72">
        <f t="shared" si="92"/>
        <v>22156</v>
      </c>
      <c r="AB101" s="70">
        <f t="shared" si="96"/>
        <v>10</v>
      </c>
      <c r="AC101" s="137">
        <f t="shared" si="98"/>
        <v>90</v>
      </c>
      <c r="AD101" s="112">
        <f t="shared" si="99"/>
        <v>125646.30000000002</v>
      </c>
      <c r="AE101" s="113"/>
    </row>
    <row r="102" spans="1:31" ht="11.5" customHeight="1" x14ac:dyDescent="0.3">
      <c r="A102" s="111">
        <v>44125</v>
      </c>
      <c r="B102" s="156">
        <f t="shared" si="101"/>
        <v>10</v>
      </c>
      <c r="C102" s="156">
        <f t="shared" si="97"/>
        <v>2020</v>
      </c>
      <c r="D102" s="126" t="s">
        <v>125</v>
      </c>
      <c r="E102" s="111" t="s">
        <v>84</v>
      </c>
      <c r="F102" s="111" t="s">
        <v>57</v>
      </c>
      <c r="G102" s="102" t="s">
        <v>35</v>
      </c>
      <c r="H102" s="75">
        <v>5.0199999999999996</v>
      </c>
      <c r="I102" s="51">
        <v>220</v>
      </c>
      <c r="J102" s="67" t="s">
        <v>14</v>
      </c>
      <c r="K102" s="53">
        <f t="shared" si="102"/>
        <v>1104.3999999999999</v>
      </c>
      <c r="L102" s="54">
        <v>6.8</v>
      </c>
      <c r="M102" s="55">
        <f t="shared" si="134"/>
        <v>0.35458167330677298</v>
      </c>
      <c r="N102" s="56">
        <f t="shared" si="135"/>
        <v>1.7800000000000002</v>
      </c>
      <c r="O102" s="57">
        <f t="shared" si="136"/>
        <v>391.60000000000008</v>
      </c>
      <c r="P102" s="58">
        <f t="shared" si="137"/>
        <v>3.9160000000000008</v>
      </c>
      <c r="Q102" s="57">
        <f t="shared" si="138"/>
        <v>19.580000000000005</v>
      </c>
      <c r="R102" s="59">
        <f t="shared" si="139"/>
        <v>7.8320000000000016</v>
      </c>
      <c r="S102" s="60">
        <f t="shared" si="140"/>
        <v>19.580000000000005</v>
      </c>
      <c r="T102" s="56">
        <f t="shared" si="141"/>
        <v>50.908000000000015</v>
      </c>
      <c r="U102" s="61">
        <f t="shared" si="142"/>
        <v>340.69200000000006</v>
      </c>
      <c r="V102" s="62">
        <f t="shared" si="143"/>
        <v>0.30848605577689253</v>
      </c>
      <c r="W102" s="68">
        <f t="shared" si="123"/>
        <v>1104.3999999999999</v>
      </c>
      <c r="X102" s="69">
        <f t="shared" si="90"/>
        <v>104594.70000000001</v>
      </c>
      <c r="Y102" s="70">
        <v>1</v>
      </c>
      <c r="Z102" s="71">
        <f t="shared" si="91"/>
        <v>391.60000000000008</v>
      </c>
      <c r="AA102" s="72">
        <f t="shared" si="92"/>
        <v>22547.599999999999</v>
      </c>
      <c r="AB102" s="70">
        <f t="shared" si="96"/>
        <v>10</v>
      </c>
      <c r="AC102" s="137">
        <f t="shared" si="98"/>
        <v>1496</v>
      </c>
      <c r="AD102" s="112">
        <f t="shared" si="99"/>
        <v>127142.30000000002</v>
      </c>
      <c r="AE102" s="113"/>
    </row>
    <row r="103" spans="1:31" s="123" customFormat="1" ht="11.5" customHeight="1" x14ac:dyDescent="0.3">
      <c r="A103" s="120">
        <v>44125</v>
      </c>
      <c r="B103" s="156">
        <f t="shared" si="101"/>
        <v>10</v>
      </c>
      <c r="C103" s="156">
        <f t="shared" si="97"/>
        <v>2020</v>
      </c>
      <c r="D103" s="126" t="s">
        <v>126</v>
      </c>
      <c r="E103" s="111" t="s">
        <v>104</v>
      </c>
      <c r="F103" s="120" t="s">
        <v>105</v>
      </c>
      <c r="G103" s="108" t="s">
        <v>28</v>
      </c>
      <c r="H103" s="75">
        <v>5.05</v>
      </c>
      <c r="I103" s="51">
        <v>220</v>
      </c>
      <c r="J103" s="67" t="s">
        <v>14</v>
      </c>
      <c r="K103" s="53">
        <f t="shared" si="102"/>
        <v>1111</v>
      </c>
      <c r="L103" s="54">
        <v>6</v>
      </c>
      <c r="M103" s="55">
        <f t="shared" si="134"/>
        <v>0.18811881188118815</v>
      </c>
      <c r="N103" s="56">
        <f t="shared" si="135"/>
        <v>0.95000000000000018</v>
      </c>
      <c r="O103" s="57">
        <f t="shared" si="136"/>
        <v>209.00000000000003</v>
      </c>
      <c r="P103" s="58">
        <f t="shared" si="137"/>
        <v>2.0900000000000003</v>
      </c>
      <c r="Q103" s="57">
        <f t="shared" si="138"/>
        <v>10.450000000000003</v>
      </c>
      <c r="R103" s="59">
        <f t="shared" si="139"/>
        <v>4.1800000000000006</v>
      </c>
      <c r="S103" s="60">
        <f t="shared" si="140"/>
        <v>10.450000000000003</v>
      </c>
      <c r="T103" s="56">
        <f t="shared" si="141"/>
        <v>27.170000000000005</v>
      </c>
      <c r="U103" s="61">
        <f t="shared" si="142"/>
        <v>181.83</v>
      </c>
      <c r="V103" s="62">
        <f t="shared" si="143"/>
        <v>0.16366336633663367</v>
      </c>
      <c r="W103" s="68">
        <f t="shared" si="123"/>
        <v>5555</v>
      </c>
      <c r="X103" s="69">
        <f t="shared" si="90"/>
        <v>110149.70000000001</v>
      </c>
      <c r="Y103" s="67">
        <v>5</v>
      </c>
      <c r="Z103" s="68">
        <f t="shared" si="91"/>
        <v>1045.0000000000002</v>
      </c>
      <c r="AA103" s="72">
        <f t="shared" si="92"/>
        <v>23592.6</v>
      </c>
      <c r="AB103" s="70">
        <f t="shared" si="96"/>
        <v>10</v>
      </c>
      <c r="AC103" s="137">
        <f t="shared" si="98"/>
        <v>6600</v>
      </c>
      <c r="AD103" s="121">
        <f t="shared" si="99"/>
        <v>133742.30000000002</v>
      </c>
      <c r="AE103" s="122"/>
    </row>
    <row r="104" spans="1:31" ht="11.5" customHeight="1" x14ac:dyDescent="0.3">
      <c r="A104" s="111">
        <v>44125</v>
      </c>
      <c r="B104" s="156">
        <f t="shared" si="101"/>
        <v>10</v>
      </c>
      <c r="C104" s="156">
        <f t="shared" si="97"/>
        <v>2020</v>
      </c>
      <c r="D104" s="126" t="s">
        <v>126</v>
      </c>
      <c r="E104" s="111" t="s">
        <v>104</v>
      </c>
      <c r="F104" s="111" t="s">
        <v>105</v>
      </c>
      <c r="G104" s="102" t="s">
        <v>17</v>
      </c>
      <c r="H104" s="75">
        <v>4.7</v>
      </c>
      <c r="I104" s="51">
        <v>37</v>
      </c>
      <c r="J104" s="67" t="s">
        <v>14</v>
      </c>
      <c r="K104" s="53">
        <f t="shared" si="102"/>
        <v>173.9</v>
      </c>
      <c r="L104" s="54">
        <v>6</v>
      </c>
      <c r="M104" s="55">
        <f t="shared" si="134"/>
        <v>0.27659574468085102</v>
      </c>
      <c r="N104" s="56">
        <f t="shared" si="135"/>
        <v>1.2999999999999998</v>
      </c>
      <c r="O104" s="57">
        <f t="shared" si="136"/>
        <v>48.099999999999994</v>
      </c>
      <c r="P104" s="58">
        <f t="shared" si="137"/>
        <v>0.48099999999999993</v>
      </c>
      <c r="Q104" s="57">
        <f t="shared" si="138"/>
        <v>2.4049999999999998</v>
      </c>
      <c r="R104" s="59">
        <f t="shared" si="139"/>
        <v>0.96199999999999986</v>
      </c>
      <c r="S104" s="60">
        <f t="shared" si="140"/>
        <v>2.4049999999999998</v>
      </c>
      <c r="T104" s="56">
        <f t="shared" si="141"/>
        <v>6.2529999999999992</v>
      </c>
      <c r="U104" s="61">
        <f t="shared" si="142"/>
        <v>41.846999999999994</v>
      </c>
      <c r="V104" s="62">
        <f t="shared" si="143"/>
        <v>0.2406382978723404</v>
      </c>
      <c r="W104" s="68">
        <f t="shared" si="123"/>
        <v>695.6</v>
      </c>
      <c r="X104" s="69">
        <f t="shared" si="90"/>
        <v>110845.30000000002</v>
      </c>
      <c r="Y104" s="70">
        <v>4</v>
      </c>
      <c r="Z104" s="71">
        <f t="shared" si="91"/>
        <v>192.39999999999998</v>
      </c>
      <c r="AA104" s="72">
        <f t="shared" si="92"/>
        <v>23785</v>
      </c>
      <c r="AB104" s="70">
        <f t="shared" si="96"/>
        <v>10</v>
      </c>
      <c r="AC104" s="137">
        <f t="shared" si="98"/>
        <v>888</v>
      </c>
      <c r="AD104" s="112">
        <f t="shared" si="99"/>
        <v>134630.30000000002</v>
      </c>
      <c r="AE104" s="113"/>
    </row>
    <row r="105" spans="1:31" ht="11.5" customHeight="1" x14ac:dyDescent="0.3">
      <c r="A105" s="111">
        <v>44125</v>
      </c>
      <c r="B105" s="156">
        <f t="shared" si="101"/>
        <v>10</v>
      </c>
      <c r="C105" s="156">
        <f t="shared" si="97"/>
        <v>2020</v>
      </c>
      <c r="D105" s="126" t="s">
        <v>126</v>
      </c>
      <c r="E105" s="111" t="s">
        <v>104</v>
      </c>
      <c r="F105" s="111" t="s">
        <v>105</v>
      </c>
      <c r="G105" s="102" t="s">
        <v>33</v>
      </c>
      <c r="H105" s="75">
        <v>0.7</v>
      </c>
      <c r="I105" s="51">
        <v>25</v>
      </c>
      <c r="J105" s="67" t="s">
        <v>14</v>
      </c>
      <c r="K105" s="53">
        <f t="shared" si="102"/>
        <v>17.5</v>
      </c>
      <c r="L105" s="54">
        <v>2.2000000000000002</v>
      </c>
      <c r="M105" s="55">
        <f t="shared" si="134"/>
        <v>2.1428571428571432</v>
      </c>
      <c r="N105" s="56">
        <f t="shared" si="135"/>
        <v>1.5000000000000002</v>
      </c>
      <c r="O105" s="57">
        <f t="shared" si="136"/>
        <v>37.500000000000007</v>
      </c>
      <c r="P105" s="58">
        <f t="shared" si="137"/>
        <v>0.37500000000000006</v>
      </c>
      <c r="Q105" s="57">
        <f t="shared" si="138"/>
        <v>1.8750000000000004</v>
      </c>
      <c r="R105" s="59">
        <f t="shared" si="139"/>
        <v>0.75000000000000011</v>
      </c>
      <c r="S105" s="60">
        <f t="shared" si="140"/>
        <v>1.8750000000000004</v>
      </c>
      <c r="T105" s="56">
        <f t="shared" si="141"/>
        <v>4.8750000000000009</v>
      </c>
      <c r="U105" s="61">
        <f t="shared" si="142"/>
        <v>32.625000000000007</v>
      </c>
      <c r="V105" s="62">
        <f t="shared" si="143"/>
        <v>1.8642857142857148</v>
      </c>
      <c r="W105" s="68">
        <f t="shared" si="123"/>
        <v>87.5</v>
      </c>
      <c r="X105" s="69">
        <f t="shared" si="90"/>
        <v>110932.80000000002</v>
      </c>
      <c r="Y105" s="70">
        <v>5</v>
      </c>
      <c r="Z105" s="71">
        <f t="shared" si="91"/>
        <v>187.50000000000003</v>
      </c>
      <c r="AA105" s="72">
        <f t="shared" si="92"/>
        <v>23972.5</v>
      </c>
      <c r="AB105" s="70">
        <f t="shared" si="96"/>
        <v>10</v>
      </c>
      <c r="AC105" s="137">
        <f t="shared" si="98"/>
        <v>275</v>
      </c>
      <c r="AD105" s="112">
        <f t="shared" si="99"/>
        <v>134905.30000000002</v>
      </c>
      <c r="AE105" s="113"/>
    </row>
    <row r="106" spans="1:31" ht="11.5" customHeight="1" x14ac:dyDescent="0.3">
      <c r="A106" s="111">
        <v>44125</v>
      </c>
      <c r="B106" s="156">
        <f t="shared" si="101"/>
        <v>10</v>
      </c>
      <c r="C106" s="156">
        <f t="shared" si="97"/>
        <v>2020</v>
      </c>
      <c r="D106" s="126" t="s">
        <v>126</v>
      </c>
      <c r="E106" s="111" t="s">
        <v>104</v>
      </c>
      <c r="F106" s="111" t="s">
        <v>105</v>
      </c>
      <c r="G106" s="102" t="s">
        <v>25</v>
      </c>
      <c r="H106" s="75">
        <v>15.5</v>
      </c>
      <c r="I106" s="51">
        <v>5</v>
      </c>
      <c r="J106" s="67" t="s">
        <v>14</v>
      </c>
      <c r="K106" s="53">
        <f t="shared" si="102"/>
        <v>77.5</v>
      </c>
      <c r="L106" s="54">
        <v>18</v>
      </c>
      <c r="M106" s="55">
        <f t="shared" si="134"/>
        <v>0.16129032258064516</v>
      </c>
      <c r="N106" s="56">
        <f t="shared" si="135"/>
        <v>2.5</v>
      </c>
      <c r="O106" s="57">
        <f t="shared" si="136"/>
        <v>12.5</v>
      </c>
      <c r="P106" s="58">
        <f t="shared" si="137"/>
        <v>0.125</v>
      </c>
      <c r="Q106" s="57">
        <f t="shared" si="138"/>
        <v>0.625</v>
      </c>
      <c r="R106" s="59">
        <f t="shared" si="139"/>
        <v>0.25</v>
      </c>
      <c r="S106" s="60">
        <f t="shared" si="140"/>
        <v>0.625</v>
      </c>
      <c r="T106" s="56">
        <f t="shared" si="141"/>
        <v>1.625</v>
      </c>
      <c r="U106" s="61">
        <f t="shared" si="142"/>
        <v>10.875</v>
      </c>
      <c r="V106" s="62">
        <f t="shared" si="143"/>
        <v>0.14032258064516129</v>
      </c>
      <c r="W106" s="68">
        <f t="shared" si="123"/>
        <v>310</v>
      </c>
      <c r="X106" s="69">
        <f t="shared" si="90"/>
        <v>111242.80000000002</v>
      </c>
      <c r="Y106" s="70">
        <v>4</v>
      </c>
      <c r="Z106" s="71">
        <f t="shared" si="91"/>
        <v>50</v>
      </c>
      <c r="AA106" s="72">
        <f t="shared" si="92"/>
        <v>24022.5</v>
      </c>
      <c r="AB106" s="70">
        <f t="shared" si="96"/>
        <v>10</v>
      </c>
      <c r="AC106" s="137">
        <f t="shared" si="98"/>
        <v>360</v>
      </c>
      <c r="AD106" s="112">
        <f t="shared" si="99"/>
        <v>135265.30000000002</v>
      </c>
      <c r="AE106" s="113"/>
    </row>
    <row r="107" spans="1:31" ht="11.5" customHeight="1" x14ac:dyDescent="0.3">
      <c r="A107" s="111">
        <v>44130</v>
      </c>
      <c r="B107" s="156">
        <f t="shared" si="101"/>
        <v>10</v>
      </c>
      <c r="C107" s="156">
        <f t="shared" si="97"/>
        <v>2020</v>
      </c>
      <c r="D107" s="126" t="s">
        <v>127</v>
      </c>
      <c r="E107" s="111" t="s">
        <v>74</v>
      </c>
      <c r="F107" s="111" t="s">
        <v>59</v>
      </c>
      <c r="G107" s="102" t="s">
        <v>35</v>
      </c>
      <c r="H107" s="75">
        <v>5.05</v>
      </c>
      <c r="I107" s="51">
        <v>220</v>
      </c>
      <c r="J107" s="67" t="s">
        <v>14</v>
      </c>
      <c r="K107" s="53">
        <f t="shared" si="102"/>
        <v>1111</v>
      </c>
      <c r="L107" s="54">
        <v>6.9</v>
      </c>
      <c r="M107" s="55">
        <f t="shared" si="134"/>
        <v>0.36633663366336644</v>
      </c>
      <c r="N107" s="56">
        <f t="shared" si="135"/>
        <v>1.8500000000000005</v>
      </c>
      <c r="O107" s="57">
        <f t="shared" si="136"/>
        <v>407.00000000000011</v>
      </c>
      <c r="P107" s="58">
        <f t="shared" si="137"/>
        <v>4.0700000000000012</v>
      </c>
      <c r="Q107" s="57">
        <f t="shared" si="138"/>
        <v>20.350000000000009</v>
      </c>
      <c r="R107" s="59">
        <f t="shared" si="139"/>
        <v>8.1400000000000023</v>
      </c>
      <c r="S107" s="60">
        <f t="shared" si="140"/>
        <v>20.350000000000009</v>
      </c>
      <c r="T107" s="56">
        <f t="shared" si="141"/>
        <v>52.910000000000018</v>
      </c>
      <c r="U107" s="61">
        <f t="shared" si="142"/>
        <v>354.09000000000009</v>
      </c>
      <c r="V107" s="62">
        <f t="shared" si="143"/>
        <v>0.31871287128712877</v>
      </c>
      <c r="W107" s="68">
        <f t="shared" ref="W107:W108" si="144">K107*Y107</f>
        <v>3333</v>
      </c>
      <c r="X107" s="69">
        <f t="shared" ref="X107:X108" si="145">X106+W107</f>
        <v>114575.80000000002</v>
      </c>
      <c r="Y107" s="70">
        <v>3</v>
      </c>
      <c r="Z107" s="71">
        <f t="shared" si="91"/>
        <v>1221.0000000000005</v>
      </c>
      <c r="AA107" s="72">
        <f t="shared" si="92"/>
        <v>25243.5</v>
      </c>
      <c r="AB107" s="70">
        <f t="shared" si="96"/>
        <v>10</v>
      </c>
      <c r="AC107" s="137">
        <f t="shared" si="98"/>
        <v>4554</v>
      </c>
      <c r="AD107" s="112">
        <f t="shared" si="99"/>
        <v>139819.30000000002</v>
      </c>
      <c r="AE107" s="113"/>
    </row>
    <row r="108" spans="1:31" ht="11.5" customHeight="1" x14ac:dyDescent="0.3">
      <c r="A108" s="111">
        <v>44130</v>
      </c>
      <c r="B108" s="156">
        <f t="shared" si="101"/>
        <v>10</v>
      </c>
      <c r="C108" s="156">
        <f t="shared" si="97"/>
        <v>2020</v>
      </c>
      <c r="D108" s="126" t="s">
        <v>127</v>
      </c>
      <c r="E108" s="111" t="s">
        <v>74</v>
      </c>
      <c r="F108" s="111" t="s">
        <v>59</v>
      </c>
      <c r="G108" s="102" t="s">
        <v>25</v>
      </c>
      <c r="H108" s="75">
        <v>15.5</v>
      </c>
      <c r="I108" s="51">
        <v>5</v>
      </c>
      <c r="J108" s="67" t="s">
        <v>14</v>
      </c>
      <c r="K108" s="53">
        <f t="shared" si="102"/>
        <v>77.5</v>
      </c>
      <c r="L108" s="54">
        <v>18.5</v>
      </c>
      <c r="M108" s="55">
        <f t="shared" si="134"/>
        <v>0.19354838709677419</v>
      </c>
      <c r="N108" s="56">
        <f t="shared" si="135"/>
        <v>3</v>
      </c>
      <c r="O108" s="57">
        <f t="shared" si="136"/>
        <v>15</v>
      </c>
      <c r="P108" s="58">
        <f t="shared" si="137"/>
        <v>0.15</v>
      </c>
      <c r="Q108" s="57">
        <f t="shared" si="138"/>
        <v>0.75</v>
      </c>
      <c r="R108" s="59">
        <f t="shared" si="139"/>
        <v>0.3</v>
      </c>
      <c r="S108" s="60">
        <f t="shared" si="140"/>
        <v>0.75</v>
      </c>
      <c r="T108" s="56">
        <f t="shared" si="141"/>
        <v>1.95</v>
      </c>
      <c r="U108" s="61">
        <f t="shared" si="142"/>
        <v>13.05</v>
      </c>
      <c r="V108" s="62">
        <f t="shared" si="143"/>
        <v>0.16838709677419356</v>
      </c>
      <c r="W108" s="68">
        <f t="shared" si="144"/>
        <v>465</v>
      </c>
      <c r="X108" s="69">
        <f t="shared" si="145"/>
        <v>115040.80000000002</v>
      </c>
      <c r="Y108" s="70">
        <v>6</v>
      </c>
      <c r="Z108" s="71">
        <f t="shared" si="91"/>
        <v>90</v>
      </c>
      <c r="AA108" s="72">
        <f t="shared" si="92"/>
        <v>25333.5</v>
      </c>
      <c r="AB108" s="70">
        <f t="shared" si="96"/>
        <v>10</v>
      </c>
      <c r="AC108" s="137">
        <f t="shared" si="98"/>
        <v>555</v>
      </c>
      <c r="AD108" s="121">
        <f t="shared" si="99"/>
        <v>140374.30000000002</v>
      </c>
      <c r="AE108" s="113"/>
    </row>
    <row r="109" spans="1:31" ht="11.5" customHeight="1" x14ac:dyDescent="0.3">
      <c r="A109" s="111">
        <v>44135</v>
      </c>
      <c r="B109" s="156">
        <f t="shared" si="101"/>
        <v>10</v>
      </c>
      <c r="C109" s="156">
        <f t="shared" si="97"/>
        <v>2020</v>
      </c>
      <c r="D109" s="126" t="s">
        <v>128</v>
      </c>
      <c r="E109" s="111" t="s">
        <v>64</v>
      </c>
      <c r="F109" s="111" t="s">
        <v>62</v>
      </c>
      <c r="G109" s="74" t="s">
        <v>35</v>
      </c>
      <c r="H109" s="75">
        <v>5.05</v>
      </c>
      <c r="I109" s="51">
        <v>220</v>
      </c>
      <c r="J109" s="67" t="s">
        <v>14</v>
      </c>
      <c r="K109" s="53">
        <f t="shared" ref="K109:K172" si="146">I109*H109</f>
        <v>1111</v>
      </c>
      <c r="L109" s="54">
        <v>6.8</v>
      </c>
      <c r="M109" s="55">
        <f t="shared" ref="M109:M136" si="147">(L109-H109)/H109</f>
        <v>0.34653465346534656</v>
      </c>
      <c r="N109" s="56">
        <f t="shared" ref="N109:N136" si="148">L109-H109</f>
        <v>1.75</v>
      </c>
      <c r="O109" s="57">
        <f t="shared" ref="O109:O136" si="149">N109*I109</f>
        <v>385</v>
      </c>
      <c r="P109" s="58">
        <f t="shared" ref="P109:P136" si="150">O109*$P$3</f>
        <v>3.85</v>
      </c>
      <c r="Q109" s="57">
        <f t="shared" ref="Q109:Q136" si="151">O109*$Q$3</f>
        <v>19.25</v>
      </c>
      <c r="R109" s="59">
        <f t="shared" ref="R109:R136" si="152">O109*$R$3</f>
        <v>7.7</v>
      </c>
      <c r="S109" s="60">
        <f t="shared" ref="S109:S136" si="153">O109*$S$3</f>
        <v>19.25</v>
      </c>
      <c r="T109" s="56">
        <f t="shared" ref="T109:T136" si="154">P109+Q109+R109+S109</f>
        <v>50.05</v>
      </c>
      <c r="U109" s="61">
        <f t="shared" ref="U109:U110" si="155">O109-T109</f>
        <v>334.95</v>
      </c>
      <c r="V109" s="62">
        <f t="shared" ref="V109:V110" si="156">U109/K109</f>
        <v>0.30148514851485148</v>
      </c>
      <c r="W109" s="68">
        <f t="shared" ref="W109:W110" si="157">K109*Y109</f>
        <v>1111</v>
      </c>
      <c r="X109" s="69">
        <f t="shared" ref="X109:X110" si="158">X108+W109</f>
        <v>116151.80000000002</v>
      </c>
      <c r="Y109" s="70">
        <v>1</v>
      </c>
      <c r="Z109" s="71">
        <f t="shared" ref="Z109:Z110" si="159">O109*Y109</f>
        <v>385</v>
      </c>
      <c r="AA109" s="72">
        <f t="shared" ref="AA109:AA110" si="160">AA108+Z109</f>
        <v>25718.5</v>
      </c>
      <c r="AB109" s="70">
        <f t="shared" si="96"/>
        <v>10</v>
      </c>
      <c r="AC109" s="137">
        <f t="shared" si="98"/>
        <v>1496</v>
      </c>
      <c r="AD109" s="112">
        <f t="shared" ref="AD109:AD110" si="161">X109+AA109</f>
        <v>141870.30000000002</v>
      </c>
      <c r="AE109" s="113"/>
    </row>
    <row r="110" spans="1:31" ht="11.5" customHeight="1" x14ac:dyDescent="0.3">
      <c r="A110" s="111">
        <v>44135</v>
      </c>
      <c r="B110" s="156">
        <f t="shared" si="101"/>
        <v>10</v>
      </c>
      <c r="C110" s="156">
        <f t="shared" si="97"/>
        <v>2020</v>
      </c>
      <c r="D110" s="126" t="s">
        <v>128</v>
      </c>
      <c r="E110" s="111" t="s">
        <v>64</v>
      </c>
      <c r="F110" s="111" t="s">
        <v>62</v>
      </c>
      <c r="G110" s="107" t="s">
        <v>17</v>
      </c>
      <c r="H110" s="75">
        <v>4.7</v>
      </c>
      <c r="I110" s="51">
        <v>37</v>
      </c>
      <c r="J110" s="67" t="s">
        <v>14</v>
      </c>
      <c r="K110" s="53">
        <f t="shared" si="146"/>
        <v>173.9</v>
      </c>
      <c r="L110" s="54">
        <v>6.5</v>
      </c>
      <c r="M110" s="55">
        <f t="shared" si="147"/>
        <v>0.38297872340425526</v>
      </c>
      <c r="N110" s="56">
        <f t="shared" si="148"/>
        <v>1.7999999999999998</v>
      </c>
      <c r="O110" s="57">
        <f t="shared" si="149"/>
        <v>66.599999999999994</v>
      </c>
      <c r="P110" s="58">
        <f t="shared" si="150"/>
        <v>0.66599999999999993</v>
      </c>
      <c r="Q110" s="57">
        <f t="shared" si="151"/>
        <v>3.33</v>
      </c>
      <c r="R110" s="59">
        <f t="shared" si="152"/>
        <v>1.3319999999999999</v>
      </c>
      <c r="S110" s="60">
        <f t="shared" si="153"/>
        <v>3.33</v>
      </c>
      <c r="T110" s="56">
        <f t="shared" si="154"/>
        <v>8.6579999999999995</v>
      </c>
      <c r="U110" s="61">
        <f t="shared" si="155"/>
        <v>57.941999999999993</v>
      </c>
      <c r="V110" s="62">
        <f t="shared" si="156"/>
        <v>0.33319148936170206</v>
      </c>
      <c r="W110" s="68">
        <f t="shared" si="157"/>
        <v>695.6</v>
      </c>
      <c r="X110" s="69">
        <f t="shared" si="158"/>
        <v>116847.40000000002</v>
      </c>
      <c r="Y110" s="70">
        <v>4</v>
      </c>
      <c r="Z110" s="71">
        <f t="shared" si="159"/>
        <v>266.39999999999998</v>
      </c>
      <c r="AA110" s="72">
        <f t="shared" si="160"/>
        <v>25984.9</v>
      </c>
      <c r="AB110" s="70">
        <f t="shared" si="96"/>
        <v>10</v>
      </c>
      <c r="AC110" s="137">
        <f t="shared" si="98"/>
        <v>962</v>
      </c>
      <c r="AD110" s="112">
        <f t="shared" si="161"/>
        <v>142832.30000000002</v>
      </c>
      <c r="AE110" s="113"/>
    </row>
    <row r="111" spans="1:31" ht="11.5" customHeight="1" x14ac:dyDescent="0.3">
      <c r="A111" s="111">
        <v>44135</v>
      </c>
      <c r="B111" s="156">
        <f t="shared" si="101"/>
        <v>10</v>
      </c>
      <c r="C111" s="156">
        <f t="shared" si="97"/>
        <v>2020</v>
      </c>
      <c r="D111" s="126" t="s">
        <v>129</v>
      </c>
      <c r="E111" s="111" t="s">
        <v>84</v>
      </c>
      <c r="F111" s="111" t="s">
        <v>57</v>
      </c>
      <c r="G111" s="74" t="s">
        <v>35</v>
      </c>
      <c r="H111" s="75">
        <v>5.05</v>
      </c>
      <c r="I111" s="51">
        <v>220</v>
      </c>
      <c r="J111" s="67" t="s">
        <v>14</v>
      </c>
      <c r="K111" s="53">
        <f t="shared" si="146"/>
        <v>1111</v>
      </c>
      <c r="L111" s="54">
        <v>6.8</v>
      </c>
      <c r="M111" s="55">
        <f t="shared" si="147"/>
        <v>0.34653465346534656</v>
      </c>
      <c r="N111" s="56">
        <f t="shared" si="148"/>
        <v>1.75</v>
      </c>
      <c r="O111" s="57">
        <f t="shared" si="149"/>
        <v>385</v>
      </c>
      <c r="P111" s="58">
        <f t="shared" si="150"/>
        <v>3.85</v>
      </c>
      <c r="Q111" s="57">
        <f t="shared" si="151"/>
        <v>19.25</v>
      </c>
      <c r="R111" s="59">
        <f t="shared" si="152"/>
        <v>7.7</v>
      </c>
      <c r="S111" s="60">
        <f t="shared" si="153"/>
        <v>19.25</v>
      </c>
      <c r="T111" s="56">
        <f t="shared" si="154"/>
        <v>50.05</v>
      </c>
      <c r="U111" s="61">
        <f t="shared" ref="U111:U136" si="162">O111-T111</f>
        <v>334.95</v>
      </c>
      <c r="V111" s="62">
        <f t="shared" ref="V111:V115" si="163">U111/K111</f>
        <v>0.30148514851485148</v>
      </c>
      <c r="W111" s="68">
        <f t="shared" ref="W111:W115" si="164">K111*Y111</f>
        <v>1111</v>
      </c>
      <c r="X111" s="69">
        <f t="shared" ref="X111" si="165">X110+W111</f>
        <v>117958.40000000002</v>
      </c>
      <c r="Y111" s="70">
        <v>1</v>
      </c>
      <c r="Z111" s="71">
        <f t="shared" ref="Z111" si="166">O111*Y111</f>
        <v>385</v>
      </c>
      <c r="AA111" s="72">
        <f t="shared" ref="AA111" si="167">AA110+Z111</f>
        <v>26369.9</v>
      </c>
      <c r="AB111" s="70">
        <f t="shared" si="96"/>
        <v>10</v>
      </c>
      <c r="AC111" s="137">
        <f t="shared" si="98"/>
        <v>1496</v>
      </c>
      <c r="AD111" s="112">
        <f t="shared" ref="AD111" si="168">X111+AA111</f>
        <v>144328.30000000002</v>
      </c>
      <c r="AE111" s="113"/>
    </row>
    <row r="112" spans="1:31" ht="11.5" customHeight="1" x14ac:dyDescent="0.3">
      <c r="A112" s="111">
        <v>44144</v>
      </c>
      <c r="B112" s="156">
        <f t="shared" si="101"/>
        <v>11</v>
      </c>
      <c r="C112" s="156">
        <f t="shared" si="97"/>
        <v>2020</v>
      </c>
      <c r="D112" s="126" t="s">
        <v>130</v>
      </c>
      <c r="E112" s="111" t="s">
        <v>90</v>
      </c>
      <c r="F112" s="111" t="s">
        <v>91</v>
      </c>
      <c r="G112" s="74" t="s">
        <v>28</v>
      </c>
      <c r="H112" s="75">
        <v>5.05</v>
      </c>
      <c r="I112" s="51">
        <v>220</v>
      </c>
      <c r="J112" s="67" t="s">
        <v>14</v>
      </c>
      <c r="K112" s="53">
        <f t="shared" si="146"/>
        <v>1111</v>
      </c>
      <c r="L112" s="54">
        <v>7.2</v>
      </c>
      <c r="M112" s="55">
        <f t="shared" si="147"/>
        <v>0.42574257425742584</v>
      </c>
      <c r="N112" s="56">
        <f t="shared" si="148"/>
        <v>2.1500000000000004</v>
      </c>
      <c r="O112" s="57">
        <f t="shared" si="149"/>
        <v>473.00000000000006</v>
      </c>
      <c r="P112" s="58">
        <f t="shared" si="150"/>
        <v>4.7300000000000004</v>
      </c>
      <c r="Q112" s="57">
        <f t="shared" si="151"/>
        <v>23.650000000000006</v>
      </c>
      <c r="R112" s="59">
        <f t="shared" si="152"/>
        <v>9.4600000000000009</v>
      </c>
      <c r="S112" s="60">
        <f t="shared" si="153"/>
        <v>23.650000000000006</v>
      </c>
      <c r="T112" s="56">
        <f t="shared" si="154"/>
        <v>61.490000000000009</v>
      </c>
      <c r="U112" s="61">
        <f t="shared" si="162"/>
        <v>411.51000000000005</v>
      </c>
      <c r="V112" s="62">
        <f t="shared" si="163"/>
        <v>0.37039603960396045</v>
      </c>
      <c r="W112" s="68">
        <f t="shared" si="164"/>
        <v>1111</v>
      </c>
      <c r="X112" s="69">
        <f t="shared" ref="X112:X115" si="169">X111+W112</f>
        <v>119069.40000000002</v>
      </c>
      <c r="Y112" s="70">
        <v>1</v>
      </c>
      <c r="Z112" s="71">
        <f t="shared" ref="Z112:Z115" si="170">O112*Y112</f>
        <v>473.00000000000006</v>
      </c>
      <c r="AA112" s="72">
        <f t="shared" ref="AA112:AA115" si="171">AA111+Z112</f>
        <v>26842.9</v>
      </c>
      <c r="AB112" s="70">
        <f t="shared" si="96"/>
        <v>11</v>
      </c>
      <c r="AC112" s="137">
        <f t="shared" si="98"/>
        <v>1584</v>
      </c>
      <c r="AD112" s="112">
        <f t="shared" ref="AD112:AD115" si="172">X112+AA112</f>
        <v>145912.30000000002</v>
      </c>
      <c r="AE112" s="113"/>
    </row>
    <row r="113" spans="1:31" ht="11.5" customHeight="1" x14ac:dyDescent="0.3">
      <c r="A113" s="111">
        <v>44144</v>
      </c>
      <c r="B113" s="156">
        <f t="shared" si="101"/>
        <v>11</v>
      </c>
      <c r="C113" s="156">
        <f t="shared" si="97"/>
        <v>2020</v>
      </c>
      <c r="D113" s="126" t="s">
        <v>130</v>
      </c>
      <c r="E113" s="111" t="s">
        <v>90</v>
      </c>
      <c r="F113" s="111" t="s">
        <v>91</v>
      </c>
      <c r="G113" s="74" t="s">
        <v>18</v>
      </c>
      <c r="H113" s="75">
        <v>8.4</v>
      </c>
      <c r="I113" s="51">
        <v>20</v>
      </c>
      <c r="J113" s="67" t="s">
        <v>14</v>
      </c>
      <c r="K113" s="53">
        <f t="shared" si="146"/>
        <v>168</v>
      </c>
      <c r="L113" s="54">
        <v>10.5</v>
      </c>
      <c r="M113" s="55">
        <f t="shared" si="147"/>
        <v>0.24999999999999994</v>
      </c>
      <c r="N113" s="56">
        <f t="shared" si="148"/>
        <v>2.0999999999999996</v>
      </c>
      <c r="O113" s="57">
        <f t="shared" si="149"/>
        <v>41.999999999999993</v>
      </c>
      <c r="P113" s="58">
        <f t="shared" si="150"/>
        <v>0.41999999999999993</v>
      </c>
      <c r="Q113" s="57">
        <f t="shared" si="151"/>
        <v>2.0999999999999996</v>
      </c>
      <c r="R113" s="59">
        <f t="shared" si="152"/>
        <v>0.83999999999999986</v>
      </c>
      <c r="S113" s="60">
        <f t="shared" si="153"/>
        <v>2.0999999999999996</v>
      </c>
      <c r="T113" s="56">
        <f t="shared" si="154"/>
        <v>5.4599999999999991</v>
      </c>
      <c r="U113" s="61">
        <f t="shared" si="162"/>
        <v>36.539999999999992</v>
      </c>
      <c r="V113" s="62">
        <f t="shared" si="163"/>
        <v>0.21749999999999994</v>
      </c>
      <c r="W113" s="68">
        <f t="shared" si="164"/>
        <v>168</v>
      </c>
      <c r="X113" s="69">
        <f t="shared" si="169"/>
        <v>119237.40000000002</v>
      </c>
      <c r="Y113" s="70">
        <v>1</v>
      </c>
      <c r="Z113" s="71">
        <f t="shared" si="170"/>
        <v>41.999999999999993</v>
      </c>
      <c r="AA113" s="72">
        <f t="shared" si="171"/>
        <v>26884.9</v>
      </c>
      <c r="AB113" s="70">
        <f t="shared" si="96"/>
        <v>11</v>
      </c>
      <c r="AC113" s="137">
        <f t="shared" si="98"/>
        <v>210</v>
      </c>
      <c r="AD113" s="112">
        <f t="shared" si="172"/>
        <v>146122.30000000002</v>
      </c>
      <c r="AE113" s="113"/>
    </row>
    <row r="114" spans="1:31" ht="11.5" customHeight="1" x14ac:dyDescent="0.3">
      <c r="A114" s="111">
        <v>44144</v>
      </c>
      <c r="B114" s="156">
        <f t="shared" si="101"/>
        <v>11</v>
      </c>
      <c r="C114" s="156">
        <f t="shared" si="97"/>
        <v>2020</v>
      </c>
      <c r="D114" s="126" t="s">
        <v>130</v>
      </c>
      <c r="E114" s="111" t="s">
        <v>90</v>
      </c>
      <c r="F114" s="111" t="s">
        <v>91</v>
      </c>
      <c r="G114" s="74" t="s">
        <v>39</v>
      </c>
      <c r="H114" s="75">
        <v>4.7</v>
      </c>
      <c r="I114" s="51">
        <v>54</v>
      </c>
      <c r="J114" s="67" t="s">
        <v>14</v>
      </c>
      <c r="K114" s="53">
        <f t="shared" si="146"/>
        <v>253.8</v>
      </c>
      <c r="L114" s="54">
        <v>7</v>
      </c>
      <c r="M114" s="55">
        <f t="shared" si="147"/>
        <v>0.4893617021276595</v>
      </c>
      <c r="N114" s="56">
        <f t="shared" si="148"/>
        <v>2.2999999999999998</v>
      </c>
      <c r="O114" s="57">
        <f t="shared" si="149"/>
        <v>124.19999999999999</v>
      </c>
      <c r="P114" s="58">
        <f t="shared" si="150"/>
        <v>1.242</v>
      </c>
      <c r="Q114" s="57">
        <f t="shared" si="151"/>
        <v>6.21</v>
      </c>
      <c r="R114" s="59">
        <f t="shared" si="152"/>
        <v>2.484</v>
      </c>
      <c r="S114" s="60">
        <f t="shared" si="153"/>
        <v>6.21</v>
      </c>
      <c r="T114" s="56">
        <f t="shared" si="154"/>
        <v>16.146000000000001</v>
      </c>
      <c r="U114" s="61">
        <f t="shared" si="162"/>
        <v>108.05399999999999</v>
      </c>
      <c r="V114" s="62">
        <f t="shared" si="163"/>
        <v>0.42574468085106376</v>
      </c>
      <c r="W114" s="68">
        <f t="shared" si="164"/>
        <v>253.8</v>
      </c>
      <c r="X114" s="69">
        <f t="shared" si="169"/>
        <v>119491.20000000003</v>
      </c>
      <c r="Y114" s="70">
        <v>1</v>
      </c>
      <c r="Z114" s="71">
        <f t="shared" si="170"/>
        <v>124.19999999999999</v>
      </c>
      <c r="AA114" s="72">
        <f t="shared" si="171"/>
        <v>27009.100000000002</v>
      </c>
      <c r="AB114" s="70">
        <f t="shared" si="96"/>
        <v>11</v>
      </c>
      <c r="AC114" s="137">
        <f t="shared" si="98"/>
        <v>378</v>
      </c>
      <c r="AD114" s="112">
        <f t="shared" si="172"/>
        <v>146500.30000000002</v>
      </c>
      <c r="AE114" s="113"/>
    </row>
    <row r="115" spans="1:31" ht="11.5" customHeight="1" x14ac:dyDescent="0.3">
      <c r="A115" s="111">
        <v>44144</v>
      </c>
      <c r="B115" s="156">
        <f t="shared" si="101"/>
        <v>11</v>
      </c>
      <c r="C115" s="156">
        <f t="shared" si="97"/>
        <v>2020</v>
      </c>
      <c r="D115" s="126" t="s">
        <v>130</v>
      </c>
      <c r="E115" s="111" t="s">
        <v>90</v>
      </c>
      <c r="F115" s="111" t="s">
        <v>91</v>
      </c>
      <c r="G115" s="74" t="s">
        <v>51</v>
      </c>
      <c r="H115" s="75">
        <v>18</v>
      </c>
      <c r="I115" s="51">
        <v>5</v>
      </c>
      <c r="J115" s="67" t="s">
        <v>14</v>
      </c>
      <c r="K115" s="53">
        <f t="shared" si="146"/>
        <v>90</v>
      </c>
      <c r="L115" s="54">
        <v>26</v>
      </c>
      <c r="M115" s="55">
        <f t="shared" si="147"/>
        <v>0.44444444444444442</v>
      </c>
      <c r="N115" s="56">
        <f t="shared" si="148"/>
        <v>8</v>
      </c>
      <c r="O115" s="57">
        <f t="shared" si="149"/>
        <v>40</v>
      </c>
      <c r="P115" s="58">
        <f t="shared" si="150"/>
        <v>0.4</v>
      </c>
      <c r="Q115" s="57">
        <f t="shared" si="151"/>
        <v>2</v>
      </c>
      <c r="R115" s="59">
        <f t="shared" si="152"/>
        <v>0.8</v>
      </c>
      <c r="S115" s="60">
        <f t="shared" si="153"/>
        <v>2</v>
      </c>
      <c r="T115" s="56">
        <f t="shared" si="154"/>
        <v>5.2</v>
      </c>
      <c r="U115" s="61">
        <f t="shared" si="162"/>
        <v>34.799999999999997</v>
      </c>
      <c r="V115" s="62">
        <f t="shared" si="163"/>
        <v>0.38666666666666666</v>
      </c>
      <c r="W115" s="68">
        <f t="shared" si="164"/>
        <v>90</v>
      </c>
      <c r="X115" s="69">
        <f t="shared" si="169"/>
        <v>119581.20000000003</v>
      </c>
      <c r="Y115" s="70">
        <v>1</v>
      </c>
      <c r="Z115" s="71">
        <f t="shared" si="170"/>
        <v>40</v>
      </c>
      <c r="AA115" s="72">
        <f t="shared" si="171"/>
        <v>27049.100000000002</v>
      </c>
      <c r="AB115" s="70">
        <f t="shared" si="96"/>
        <v>11</v>
      </c>
      <c r="AC115" s="137">
        <f t="shared" si="98"/>
        <v>130</v>
      </c>
      <c r="AD115" s="112">
        <f t="shared" si="172"/>
        <v>146630.30000000002</v>
      </c>
      <c r="AE115" s="113"/>
    </row>
    <row r="116" spans="1:31" ht="11.5" customHeight="1" x14ac:dyDescent="0.3">
      <c r="A116" s="111">
        <v>44145</v>
      </c>
      <c r="B116" s="156">
        <f t="shared" si="101"/>
        <v>11</v>
      </c>
      <c r="C116" s="156">
        <f t="shared" si="97"/>
        <v>2020</v>
      </c>
      <c r="D116" s="126" t="s">
        <v>131</v>
      </c>
      <c r="E116" s="111" t="s">
        <v>64</v>
      </c>
      <c r="F116" s="111" t="s">
        <v>62</v>
      </c>
      <c r="G116" s="74" t="s">
        <v>35</v>
      </c>
      <c r="H116" s="75">
        <v>5.05</v>
      </c>
      <c r="I116" s="51">
        <v>220</v>
      </c>
      <c r="J116" s="67" t="s">
        <v>14</v>
      </c>
      <c r="K116" s="53">
        <f t="shared" si="146"/>
        <v>1111</v>
      </c>
      <c r="L116" s="54">
        <v>7.2</v>
      </c>
      <c r="M116" s="55">
        <f t="shared" si="147"/>
        <v>0.42574257425742584</v>
      </c>
      <c r="N116" s="56">
        <f t="shared" si="148"/>
        <v>2.1500000000000004</v>
      </c>
      <c r="O116" s="57">
        <f t="shared" si="149"/>
        <v>473.00000000000006</v>
      </c>
      <c r="P116" s="58">
        <f t="shared" si="150"/>
        <v>4.7300000000000004</v>
      </c>
      <c r="Q116" s="57">
        <f t="shared" si="151"/>
        <v>23.650000000000006</v>
      </c>
      <c r="R116" s="59">
        <f t="shared" si="152"/>
        <v>9.4600000000000009</v>
      </c>
      <c r="S116" s="60">
        <f t="shared" si="153"/>
        <v>23.650000000000006</v>
      </c>
      <c r="T116" s="56">
        <f t="shared" si="154"/>
        <v>61.490000000000009</v>
      </c>
      <c r="U116" s="61">
        <f t="shared" si="162"/>
        <v>411.51000000000005</v>
      </c>
      <c r="V116" s="62"/>
      <c r="W116" s="68">
        <f t="shared" ref="W116:W123" si="173">K116*Y116</f>
        <v>1111</v>
      </c>
      <c r="X116" s="69">
        <f t="shared" ref="X116:X123" si="174">X115+W116</f>
        <v>120692.20000000003</v>
      </c>
      <c r="Y116" s="70">
        <v>1</v>
      </c>
      <c r="Z116" s="71">
        <f t="shared" ref="Z116:Z118" si="175">O116*Y116</f>
        <v>473.00000000000006</v>
      </c>
      <c r="AA116" s="72">
        <f t="shared" ref="AA116:AA118" si="176">AA115+Z116</f>
        <v>27522.100000000002</v>
      </c>
      <c r="AB116" s="70">
        <f t="shared" si="96"/>
        <v>11</v>
      </c>
      <c r="AC116" s="137">
        <f t="shared" si="98"/>
        <v>1584</v>
      </c>
      <c r="AD116" s="112">
        <f t="shared" ref="AD116:AD118" si="177">X116+AA116</f>
        <v>148214.30000000002</v>
      </c>
      <c r="AE116" s="113"/>
    </row>
    <row r="117" spans="1:31" ht="11.5" customHeight="1" x14ac:dyDescent="0.3">
      <c r="A117" s="111">
        <v>44145</v>
      </c>
      <c r="B117" s="156">
        <f t="shared" si="101"/>
        <v>11</v>
      </c>
      <c r="C117" s="156">
        <f t="shared" si="97"/>
        <v>2020</v>
      </c>
      <c r="D117" s="126" t="s">
        <v>131</v>
      </c>
      <c r="E117" s="111" t="s">
        <v>64</v>
      </c>
      <c r="F117" s="111" t="s">
        <v>62</v>
      </c>
      <c r="G117" s="102" t="s">
        <v>25</v>
      </c>
      <c r="H117" s="75">
        <v>15.5</v>
      </c>
      <c r="I117" s="51">
        <v>5</v>
      </c>
      <c r="J117" s="67" t="s">
        <v>14</v>
      </c>
      <c r="K117" s="53">
        <f t="shared" si="146"/>
        <v>77.5</v>
      </c>
      <c r="L117" s="54">
        <v>18.5</v>
      </c>
      <c r="M117" s="55">
        <f t="shared" si="147"/>
        <v>0.19354838709677419</v>
      </c>
      <c r="N117" s="56">
        <f t="shared" si="148"/>
        <v>3</v>
      </c>
      <c r="O117" s="57">
        <f t="shared" si="149"/>
        <v>15</v>
      </c>
      <c r="P117" s="58">
        <f t="shared" si="150"/>
        <v>0.15</v>
      </c>
      <c r="Q117" s="57">
        <f t="shared" si="151"/>
        <v>0.75</v>
      </c>
      <c r="R117" s="59">
        <f t="shared" si="152"/>
        <v>0.3</v>
      </c>
      <c r="S117" s="60">
        <f t="shared" si="153"/>
        <v>0.75</v>
      </c>
      <c r="T117" s="56">
        <f t="shared" si="154"/>
        <v>1.95</v>
      </c>
      <c r="U117" s="61">
        <f t="shared" si="162"/>
        <v>13.05</v>
      </c>
      <c r="V117" s="62"/>
      <c r="W117" s="68">
        <f t="shared" si="173"/>
        <v>310</v>
      </c>
      <c r="X117" s="69">
        <f t="shared" si="174"/>
        <v>121002.20000000003</v>
      </c>
      <c r="Y117" s="70">
        <v>4</v>
      </c>
      <c r="Z117" s="71">
        <f t="shared" si="175"/>
        <v>60</v>
      </c>
      <c r="AA117" s="72">
        <f t="shared" si="176"/>
        <v>27582.100000000002</v>
      </c>
      <c r="AB117" s="70">
        <f t="shared" si="96"/>
        <v>11</v>
      </c>
      <c r="AC117" s="137">
        <f t="shared" si="98"/>
        <v>370</v>
      </c>
      <c r="AD117" s="112">
        <f t="shared" si="177"/>
        <v>148584.30000000002</v>
      </c>
      <c r="AE117" s="113"/>
    </row>
    <row r="118" spans="1:31" ht="11.5" customHeight="1" x14ac:dyDescent="0.3">
      <c r="A118" s="111">
        <v>44145</v>
      </c>
      <c r="B118" s="156">
        <f t="shared" si="101"/>
        <v>11</v>
      </c>
      <c r="C118" s="156">
        <f t="shared" si="97"/>
        <v>2020</v>
      </c>
      <c r="D118" s="126" t="s">
        <v>132</v>
      </c>
      <c r="E118" s="111" t="s">
        <v>84</v>
      </c>
      <c r="F118" s="111" t="s">
        <v>57</v>
      </c>
      <c r="G118" s="102" t="s">
        <v>35</v>
      </c>
      <c r="H118" s="75">
        <v>5.05</v>
      </c>
      <c r="I118" s="51">
        <v>220</v>
      </c>
      <c r="J118" s="67" t="s">
        <v>14</v>
      </c>
      <c r="K118" s="53">
        <f t="shared" si="146"/>
        <v>1111</v>
      </c>
      <c r="L118" s="54">
        <v>7</v>
      </c>
      <c r="M118" s="55">
        <f t="shared" si="147"/>
        <v>0.3861386138613862</v>
      </c>
      <c r="N118" s="56">
        <f t="shared" si="148"/>
        <v>1.9500000000000002</v>
      </c>
      <c r="O118" s="57">
        <f t="shared" si="149"/>
        <v>429.00000000000006</v>
      </c>
      <c r="P118" s="58">
        <f t="shared" si="150"/>
        <v>4.2900000000000009</v>
      </c>
      <c r="Q118" s="57">
        <f t="shared" si="151"/>
        <v>21.450000000000003</v>
      </c>
      <c r="R118" s="59">
        <f t="shared" si="152"/>
        <v>8.5800000000000018</v>
      </c>
      <c r="S118" s="60">
        <f t="shared" si="153"/>
        <v>21.450000000000003</v>
      </c>
      <c r="T118" s="56">
        <f t="shared" si="154"/>
        <v>55.77000000000001</v>
      </c>
      <c r="U118" s="61">
        <f t="shared" si="162"/>
        <v>373.23</v>
      </c>
      <c r="V118" s="62"/>
      <c r="W118" s="68">
        <f t="shared" si="173"/>
        <v>1111</v>
      </c>
      <c r="X118" s="69">
        <f t="shared" si="174"/>
        <v>122113.20000000003</v>
      </c>
      <c r="Y118" s="70">
        <v>1</v>
      </c>
      <c r="Z118" s="71">
        <f t="shared" si="175"/>
        <v>429.00000000000006</v>
      </c>
      <c r="AA118" s="72">
        <f t="shared" si="176"/>
        <v>28011.100000000002</v>
      </c>
      <c r="AB118" s="70">
        <f t="shared" si="96"/>
        <v>11</v>
      </c>
      <c r="AC118" s="137">
        <f t="shared" si="98"/>
        <v>1540</v>
      </c>
      <c r="AD118" s="112">
        <f t="shared" si="177"/>
        <v>150124.30000000002</v>
      </c>
      <c r="AE118" s="113"/>
    </row>
    <row r="119" spans="1:31" ht="11.5" customHeight="1" x14ac:dyDescent="0.3">
      <c r="A119" s="111">
        <v>44145</v>
      </c>
      <c r="B119" s="156">
        <f t="shared" si="101"/>
        <v>11</v>
      </c>
      <c r="C119" s="156">
        <f t="shared" si="97"/>
        <v>2020</v>
      </c>
      <c r="D119" s="126" t="s">
        <v>132</v>
      </c>
      <c r="E119" s="111" t="s">
        <v>84</v>
      </c>
      <c r="F119" s="111" t="s">
        <v>57</v>
      </c>
      <c r="G119" s="102" t="s">
        <v>25</v>
      </c>
      <c r="H119" s="75">
        <v>15.5</v>
      </c>
      <c r="I119" s="51">
        <v>5</v>
      </c>
      <c r="J119" s="67" t="s">
        <v>14</v>
      </c>
      <c r="K119" s="53">
        <f t="shared" si="146"/>
        <v>77.5</v>
      </c>
      <c r="L119" s="54">
        <v>18</v>
      </c>
      <c r="M119" s="55">
        <f t="shared" si="147"/>
        <v>0.16129032258064516</v>
      </c>
      <c r="N119" s="56">
        <f t="shared" si="148"/>
        <v>2.5</v>
      </c>
      <c r="O119" s="57">
        <f t="shared" si="149"/>
        <v>12.5</v>
      </c>
      <c r="P119" s="58">
        <f t="shared" si="150"/>
        <v>0.125</v>
      </c>
      <c r="Q119" s="57">
        <f t="shared" si="151"/>
        <v>0.625</v>
      </c>
      <c r="R119" s="59">
        <f t="shared" si="152"/>
        <v>0.25</v>
      </c>
      <c r="S119" s="60">
        <f t="shared" si="153"/>
        <v>0.625</v>
      </c>
      <c r="T119" s="56">
        <f t="shared" si="154"/>
        <v>1.625</v>
      </c>
      <c r="U119" s="61">
        <f t="shared" si="162"/>
        <v>10.875</v>
      </c>
      <c r="V119" s="62"/>
      <c r="W119" s="68">
        <f>K119*Y119</f>
        <v>77.5</v>
      </c>
      <c r="X119" s="69">
        <f t="shared" si="174"/>
        <v>122190.70000000003</v>
      </c>
      <c r="Y119" s="70">
        <v>1</v>
      </c>
      <c r="Z119" s="71">
        <f>O119*Y119</f>
        <v>12.5</v>
      </c>
      <c r="AA119" s="72">
        <f>AA118+Z119</f>
        <v>28023.600000000002</v>
      </c>
      <c r="AB119" s="70">
        <f t="shared" si="96"/>
        <v>11</v>
      </c>
      <c r="AC119" s="137">
        <f t="shared" si="98"/>
        <v>90</v>
      </c>
      <c r="AD119" s="112">
        <f>X119+AA119</f>
        <v>150214.30000000002</v>
      </c>
      <c r="AE119" s="113"/>
    </row>
    <row r="120" spans="1:31" ht="11.5" customHeight="1" x14ac:dyDescent="0.3">
      <c r="A120" s="111">
        <v>44146</v>
      </c>
      <c r="B120" s="156">
        <f t="shared" si="101"/>
        <v>11</v>
      </c>
      <c r="C120" s="156">
        <f t="shared" si="97"/>
        <v>2020</v>
      </c>
      <c r="D120" s="126" t="s">
        <v>133</v>
      </c>
      <c r="E120" s="111" t="s">
        <v>100</v>
      </c>
      <c r="F120" s="111" t="s">
        <v>101</v>
      </c>
      <c r="G120" s="102" t="s">
        <v>38</v>
      </c>
      <c r="H120" s="75">
        <v>4.7</v>
      </c>
      <c r="I120" s="51">
        <v>54</v>
      </c>
      <c r="J120" s="67" t="s">
        <v>14</v>
      </c>
      <c r="K120" s="53">
        <f t="shared" si="146"/>
        <v>253.8</v>
      </c>
      <c r="L120" s="54">
        <v>5.7</v>
      </c>
      <c r="M120" s="55">
        <f t="shared" si="147"/>
        <v>0.21276595744680851</v>
      </c>
      <c r="N120" s="56">
        <f t="shared" si="148"/>
        <v>1</v>
      </c>
      <c r="O120" s="57">
        <f t="shared" si="149"/>
        <v>54</v>
      </c>
      <c r="P120" s="58">
        <f t="shared" si="150"/>
        <v>0.54</v>
      </c>
      <c r="Q120" s="57">
        <f t="shared" si="151"/>
        <v>2.7</v>
      </c>
      <c r="R120" s="59">
        <f t="shared" si="152"/>
        <v>1.08</v>
      </c>
      <c r="S120" s="60">
        <f t="shared" si="153"/>
        <v>2.7</v>
      </c>
      <c r="T120" s="56">
        <f t="shared" si="154"/>
        <v>7.0200000000000005</v>
      </c>
      <c r="U120" s="61">
        <f t="shared" si="162"/>
        <v>46.98</v>
      </c>
      <c r="V120" s="62"/>
      <c r="W120" s="68">
        <f t="shared" ref="W120:W122" si="178">K120*Y120</f>
        <v>761.40000000000009</v>
      </c>
      <c r="X120" s="69">
        <f t="shared" si="174"/>
        <v>122952.10000000002</v>
      </c>
      <c r="Y120" s="70">
        <v>3</v>
      </c>
      <c r="Z120" s="71">
        <f t="shared" ref="Z120:Z160" si="179">O120*Y120</f>
        <v>162</v>
      </c>
      <c r="AA120" s="72">
        <f t="shared" ref="AA120:AA123" si="180">AA119+Z120</f>
        <v>28185.600000000002</v>
      </c>
      <c r="AB120" s="70">
        <f t="shared" si="96"/>
        <v>11</v>
      </c>
      <c r="AC120" s="137">
        <f t="shared" si="98"/>
        <v>923.40000000000009</v>
      </c>
      <c r="AD120" s="112">
        <f t="shared" ref="AD120:AD123" si="181">X120+AA120</f>
        <v>151137.70000000001</v>
      </c>
      <c r="AE120" s="113"/>
    </row>
    <row r="121" spans="1:31" ht="11.5" customHeight="1" x14ac:dyDescent="0.3">
      <c r="A121" s="111">
        <v>44146</v>
      </c>
      <c r="B121" s="156">
        <f t="shared" si="101"/>
        <v>11</v>
      </c>
      <c r="C121" s="156">
        <f t="shared" si="97"/>
        <v>2020</v>
      </c>
      <c r="D121" s="126" t="s">
        <v>133</v>
      </c>
      <c r="E121" s="111" t="s">
        <v>100</v>
      </c>
      <c r="F121" s="111" t="s">
        <v>101</v>
      </c>
      <c r="G121" s="102" t="s">
        <v>39</v>
      </c>
      <c r="H121" s="75">
        <v>4.7</v>
      </c>
      <c r="I121" s="51">
        <v>54</v>
      </c>
      <c r="J121" s="67" t="s">
        <v>14</v>
      </c>
      <c r="K121" s="53">
        <f t="shared" si="146"/>
        <v>253.8</v>
      </c>
      <c r="L121" s="54">
        <v>5.7</v>
      </c>
      <c r="M121" s="55">
        <f t="shared" si="147"/>
        <v>0.21276595744680851</v>
      </c>
      <c r="N121" s="56">
        <f t="shared" si="148"/>
        <v>1</v>
      </c>
      <c r="O121" s="57">
        <f t="shared" si="149"/>
        <v>54</v>
      </c>
      <c r="P121" s="58">
        <f t="shared" si="150"/>
        <v>0.54</v>
      </c>
      <c r="Q121" s="57">
        <f t="shared" si="151"/>
        <v>2.7</v>
      </c>
      <c r="R121" s="59">
        <f t="shared" si="152"/>
        <v>1.08</v>
      </c>
      <c r="S121" s="60">
        <f t="shared" si="153"/>
        <v>2.7</v>
      </c>
      <c r="T121" s="56">
        <f t="shared" si="154"/>
        <v>7.0200000000000005</v>
      </c>
      <c r="U121" s="61">
        <f t="shared" si="162"/>
        <v>46.98</v>
      </c>
      <c r="V121" s="62"/>
      <c r="W121" s="68">
        <f t="shared" si="178"/>
        <v>253.8</v>
      </c>
      <c r="X121" s="69">
        <f t="shared" si="174"/>
        <v>123205.90000000002</v>
      </c>
      <c r="Y121" s="70">
        <v>1</v>
      </c>
      <c r="Z121" s="71">
        <f t="shared" si="179"/>
        <v>54</v>
      </c>
      <c r="AA121" s="72">
        <f t="shared" si="180"/>
        <v>28239.600000000002</v>
      </c>
      <c r="AB121" s="70">
        <f t="shared" si="96"/>
        <v>11</v>
      </c>
      <c r="AC121" s="137">
        <f t="shared" si="98"/>
        <v>307.8</v>
      </c>
      <c r="AD121" s="112">
        <f t="shared" si="181"/>
        <v>151445.50000000003</v>
      </c>
      <c r="AE121" s="113"/>
    </row>
    <row r="122" spans="1:31" ht="11.5" customHeight="1" x14ac:dyDescent="0.3">
      <c r="A122" s="111">
        <v>44153</v>
      </c>
      <c r="B122" s="156">
        <f t="shared" si="101"/>
        <v>11</v>
      </c>
      <c r="C122" s="156">
        <f t="shared" si="97"/>
        <v>2020</v>
      </c>
      <c r="D122" s="126" t="s">
        <v>134</v>
      </c>
      <c r="E122" s="111" t="s">
        <v>64</v>
      </c>
      <c r="F122" s="111" t="s">
        <v>62</v>
      </c>
      <c r="G122" s="74" t="s">
        <v>35</v>
      </c>
      <c r="H122" s="75">
        <v>5.05</v>
      </c>
      <c r="I122" s="51">
        <v>220</v>
      </c>
      <c r="J122" s="67" t="s">
        <v>14</v>
      </c>
      <c r="K122" s="53">
        <f t="shared" ref="K122" si="182">I122*H122</f>
        <v>1111</v>
      </c>
      <c r="L122" s="54">
        <v>7.2</v>
      </c>
      <c r="M122" s="55">
        <f t="shared" si="147"/>
        <v>0.42574257425742584</v>
      </c>
      <c r="N122" s="56">
        <f t="shared" si="148"/>
        <v>2.1500000000000004</v>
      </c>
      <c r="O122" s="57">
        <f t="shared" si="149"/>
        <v>473.00000000000006</v>
      </c>
      <c r="P122" s="58">
        <f t="shared" si="150"/>
        <v>4.7300000000000004</v>
      </c>
      <c r="Q122" s="57">
        <f t="shared" si="151"/>
        <v>23.650000000000006</v>
      </c>
      <c r="R122" s="59">
        <f t="shared" si="152"/>
        <v>9.4600000000000009</v>
      </c>
      <c r="S122" s="60">
        <f t="shared" si="153"/>
        <v>23.650000000000006</v>
      </c>
      <c r="T122" s="56">
        <f t="shared" si="154"/>
        <v>61.490000000000009</v>
      </c>
      <c r="U122" s="61">
        <f t="shared" si="162"/>
        <v>411.51000000000005</v>
      </c>
      <c r="V122" s="62"/>
      <c r="W122" s="68">
        <f t="shared" si="178"/>
        <v>1111</v>
      </c>
      <c r="X122" s="69">
        <f t="shared" si="174"/>
        <v>124316.90000000002</v>
      </c>
      <c r="Y122" s="70">
        <v>1</v>
      </c>
      <c r="Z122" s="71">
        <f t="shared" si="179"/>
        <v>473.00000000000006</v>
      </c>
      <c r="AA122" s="72">
        <f t="shared" si="180"/>
        <v>28712.600000000002</v>
      </c>
      <c r="AB122" s="70">
        <f t="shared" si="96"/>
        <v>11</v>
      </c>
      <c r="AC122" s="137">
        <f t="shared" si="98"/>
        <v>1584</v>
      </c>
      <c r="AD122" s="112">
        <f t="shared" si="181"/>
        <v>153029.50000000003</v>
      </c>
      <c r="AE122" s="113"/>
    </row>
    <row r="123" spans="1:31" ht="11.5" customHeight="1" x14ac:dyDescent="0.3">
      <c r="A123" s="111">
        <v>44154</v>
      </c>
      <c r="B123" s="156">
        <f t="shared" si="101"/>
        <v>11</v>
      </c>
      <c r="C123" s="156">
        <f t="shared" si="97"/>
        <v>2020</v>
      </c>
      <c r="D123" s="126" t="s">
        <v>135</v>
      </c>
      <c r="E123" s="111" t="s">
        <v>64</v>
      </c>
      <c r="F123" s="111" t="s">
        <v>62</v>
      </c>
      <c r="G123" s="102" t="s">
        <v>144</v>
      </c>
      <c r="H123" s="75">
        <v>5.3</v>
      </c>
      <c r="I123" s="51">
        <v>40</v>
      </c>
      <c r="J123" s="67" t="s">
        <v>14</v>
      </c>
      <c r="K123" s="53">
        <f t="shared" si="146"/>
        <v>212</v>
      </c>
      <c r="L123" s="54">
        <v>6.5</v>
      </c>
      <c r="M123" s="55">
        <f t="shared" si="147"/>
        <v>0.22641509433962267</v>
      </c>
      <c r="N123" s="56">
        <f t="shared" si="148"/>
        <v>1.2000000000000002</v>
      </c>
      <c r="O123" s="57">
        <f t="shared" si="149"/>
        <v>48.000000000000007</v>
      </c>
      <c r="P123" s="58">
        <f t="shared" si="150"/>
        <v>0.48000000000000009</v>
      </c>
      <c r="Q123" s="57">
        <f t="shared" si="151"/>
        <v>2.4000000000000004</v>
      </c>
      <c r="R123" s="59">
        <f t="shared" si="152"/>
        <v>0.96000000000000019</v>
      </c>
      <c r="S123" s="60">
        <f t="shared" si="153"/>
        <v>2.4000000000000004</v>
      </c>
      <c r="T123" s="56">
        <f t="shared" si="154"/>
        <v>6.2400000000000011</v>
      </c>
      <c r="U123" s="61">
        <f t="shared" si="162"/>
        <v>41.760000000000005</v>
      </c>
      <c r="V123" s="62"/>
      <c r="W123" s="68">
        <f t="shared" si="173"/>
        <v>424</v>
      </c>
      <c r="X123" s="69">
        <f t="shared" si="174"/>
        <v>124740.90000000002</v>
      </c>
      <c r="Y123" s="70">
        <v>2</v>
      </c>
      <c r="Z123" s="71">
        <f t="shared" si="179"/>
        <v>96.000000000000014</v>
      </c>
      <c r="AA123" s="72">
        <f t="shared" si="180"/>
        <v>28808.600000000002</v>
      </c>
      <c r="AB123" s="70">
        <f t="shared" si="96"/>
        <v>11</v>
      </c>
      <c r="AC123" s="137">
        <f t="shared" si="98"/>
        <v>520</v>
      </c>
      <c r="AD123" s="112">
        <f t="shared" si="181"/>
        <v>153549.50000000003</v>
      </c>
      <c r="AE123" s="113"/>
    </row>
    <row r="124" spans="1:31" ht="11.5" customHeight="1" x14ac:dyDescent="0.3">
      <c r="A124" s="111">
        <v>44155</v>
      </c>
      <c r="B124" s="156">
        <f t="shared" si="101"/>
        <v>11</v>
      </c>
      <c r="C124" s="156">
        <f t="shared" si="97"/>
        <v>2020</v>
      </c>
      <c r="D124" s="126" t="s">
        <v>136</v>
      </c>
      <c r="E124" s="111" t="s">
        <v>104</v>
      </c>
      <c r="F124" s="111" t="s">
        <v>105</v>
      </c>
      <c r="G124" s="102" t="s">
        <v>52</v>
      </c>
      <c r="H124" s="75">
        <v>5.45</v>
      </c>
      <c r="I124" s="51">
        <v>225</v>
      </c>
      <c r="J124" s="67" t="s">
        <v>14</v>
      </c>
      <c r="K124" s="53">
        <f t="shared" si="146"/>
        <v>1226.25</v>
      </c>
      <c r="L124" s="54">
        <v>6</v>
      </c>
      <c r="M124" s="55">
        <f t="shared" si="147"/>
        <v>0.10091743119266051</v>
      </c>
      <c r="N124" s="56">
        <f t="shared" si="148"/>
        <v>0.54999999999999982</v>
      </c>
      <c r="O124" s="57">
        <f t="shared" si="149"/>
        <v>123.74999999999996</v>
      </c>
      <c r="P124" s="58">
        <f t="shared" si="150"/>
        <v>1.2374999999999996</v>
      </c>
      <c r="Q124" s="57">
        <f t="shared" si="151"/>
        <v>6.1874999999999982</v>
      </c>
      <c r="R124" s="59">
        <f t="shared" si="152"/>
        <v>2.4749999999999992</v>
      </c>
      <c r="S124" s="60">
        <f t="shared" si="153"/>
        <v>6.1874999999999982</v>
      </c>
      <c r="T124" s="56">
        <f t="shared" si="154"/>
        <v>16.087499999999995</v>
      </c>
      <c r="U124" s="61">
        <f t="shared" si="162"/>
        <v>107.66249999999997</v>
      </c>
      <c r="V124" s="62"/>
      <c r="W124" s="68">
        <f t="shared" ref="W124:W136" si="183">K124*Y124</f>
        <v>3678.75</v>
      </c>
      <c r="X124" s="69">
        <f t="shared" ref="X124:X140" si="184">X123+W124</f>
        <v>128419.65000000002</v>
      </c>
      <c r="Y124" s="70">
        <v>3</v>
      </c>
      <c r="Z124" s="71">
        <f t="shared" ref="Z124:Z132" si="185">O124*Y124</f>
        <v>371.24999999999989</v>
      </c>
      <c r="AA124" s="72">
        <f t="shared" ref="AA124:AA160" si="186">AA123+Z124</f>
        <v>29179.850000000002</v>
      </c>
      <c r="AB124" s="70">
        <f t="shared" si="96"/>
        <v>11</v>
      </c>
      <c r="AC124" s="137">
        <f t="shared" si="98"/>
        <v>4050</v>
      </c>
      <c r="AD124" s="112">
        <f t="shared" ref="AD124:AD129" si="187">X124+AA124</f>
        <v>157599.50000000003</v>
      </c>
      <c r="AE124" s="113"/>
    </row>
    <row r="125" spans="1:31" ht="11.5" customHeight="1" x14ac:dyDescent="0.3">
      <c r="A125" s="111">
        <v>44155</v>
      </c>
      <c r="B125" s="156">
        <f t="shared" si="101"/>
        <v>11</v>
      </c>
      <c r="C125" s="156">
        <f t="shared" si="97"/>
        <v>2020</v>
      </c>
      <c r="D125" s="126" t="s">
        <v>136</v>
      </c>
      <c r="E125" s="111" t="s">
        <v>104</v>
      </c>
      <c r="F125" s="111" t="s">
        <v>105</v>
      </c>
      <c r="G125" s="102" t="s">
        <v>28</v>
      </c>
      <c r="H125" s="75">
        <v>5.45</v>
      </c>
      <c r="I125" s="51">
        <v>220</v>
      </c>
      <c r="J125" s="67" t="s">
        <v>14</v>
      </c>
      <c r="K125" s="53">
        <f t="shared" si="146"/>
        <v>1199</v>
      </c>
      <c r="L125" s="54">
        <v>6</v>
      </c>
      <c r="M125" s="55">
        <f t="shared" si="147"/>
        <v>0.10091743119266051</v>
      </c>
      <c r="N125" s="56">
        <f t="shared" si="148"/>
        <v>0.54999999999999982</v>
      </c>
      <c r="O125" s="57">
        <f t="shared" si="149"/>
        <v>120.99999999999996</v>
      </c>
      <c r="P125" s="58">
        <f t="shared" si="150"/>
        <v>1.2099999999999995</v>
      </c>
      <c r="Q125" s="57">
        <f t="shared" si="151"/>
        <v>6.049999999999998</v>
      </c>
      <c r="R125" s="59">
        <f t="shared" si="152"/>
        <v>2.419999999999999</v>
      </c>
      <c r="S125" s="60">
        <f t="shared" si="153"/>
        <v>6.049999999999998</v>
      </c>
      <c r="T125" s="56">
        <f t="shared" si="154"/>
        <v>15.729999999999993</v>
      </c>
      <c r="U125" s="61">
        <f t="shared" si="162"/>
        <v>105.26999999999997</v>
      </c>
      <c r="V125" s="62"/>
      <c r="W125" s="68">
        <f t="shared" si="183"/>
        <v>2398</v>
      </c>
      <c r="X125" s="69">
        <f t="shared" si="184"/>
        <v>130817.65000000002</v>
      </c>
      <c r="Y125" s="70">
        <v>2</v>
      </c>
      <c r="Z125" s="71">
        <f t="shared" si="185"/>
        <v>241.99999999999991</v>
      </c>
      <c r="AA125" s="72">
        <f t="shared" si="186"/>
        <v>29421.850000000002</v>
      </c>
      <c r="AB125" s="70">
        <f t="shared" si="96"/>
        <v>11</v>
      </c>
      <c r="AC125" s="137">
        <f t="shared" si="98"/>
        <v>2640</v>
      </c>
      <c r="AD125" s="112">
        <f t="shared" si="187"/>
        <v>160239.50000000003</v>
      </c>
      <c r="AE125" s="113"/>
    </row>
    <row r="126" spans="1:31" ht="11.5" customHeight="1" x14ac:dyDescent="0.3">
      <c r="A126" s="111">
        <v>44155</v>
      </c>
      <c r="B126" s="156">
        <f t="shared" si="101"/>
        <v>11</v>
      </c>
      <c r="C126" s="156">
        <f t="shared" si="97"/>
        <v>2020</v>
      </c>
      <c r="D126" s="126" t="s">
        <v>136</v>
      </c>
      <c r="E126" s="111" t="s">
        <v>104</v>
      </c>
      <c r="F126" s="111" t="s">
        <v>105</v>
      </c>
      <c r="G126" s="102" t="s">
        <v>17</v>
      </c>
      <c r="H126" s="75">
        <v>4.7</v>
      </c>
      <c r="I126" s="51">
        <v>37</v>
      </c>
      <c r="J126" s="67" t="s">
        <v>14</v>
      </c>
      <c r="K126" s="53">
        <f t="shared" si="146"/>
        <v>173.9</v>
      </c>
      <c r="L126" s="54">
        <v>6</v>
      </c>
      <c r="M126" s="55">
        <f t="shared" si="147"/>
        <v>0.27659574468085102</v>
      </c>
      <c r="N126" s="56">
        <f t="shared" si="148"/>
        <v>1.2999999999999998</v>
      </c>
      <c r="O126" s="57">
        <f t="shared" si="149"/>
        <v>48.099999999999994</v>
      </c>
      <c r="P126" s="58">
        <f t="shared" si="150"/>
        <v>0.48099999999999993</v>
      </c>
      <c r="Q126" s="57">
        <f t="shared" si="151"/>
        <v>2.4049999999999998</v>
      </c>
      <c r="R126" s="59">
        <f t="shared" si="152"/>
        <v>0.96199999999999986</v>
      </c>
      <c r="S126" s="60">
        <f t="shared" si="153"/>
        <v>2.4049999999999998</v>
      </c>
      <c r="T126" s="56">
        <f t="shared" si="154"/>
        <v>6.2529999999999992</v>
      </c>
      <c r="U126" s="61">
        <f t="shared" si="162"/>
        <v>41.846999999999994</v>
      </c>
      <c r="V126" s="62"/>
      <c r="W126" s="68">
        <f t="shared" si="183"/>
        <v>1391.2</v>
      </c>
      <c r="X126" s="69">
        <f t="shared" si="184"/>
        <v>132208.85000000003</v>
      </c>
      <c r="Y126" s="70">
        <v>8</v>
      </c>
      <c r="Z126" s="71">
        <f t="shared" si="185"/>
        <v>384.79999999999995</v>
      </c>
      <c r="AA126" s="72">
        <f t="shared" si="186"/>
        <v>29806.65</v>
      </c>
      <c r="AB126" s="70">
        <f t="shared" si="96"/>
        <v>11</v>
      </c>
      <c r="AC126" s="137">
        <f t="shared" si="98"/>
        <v>1776</v>
      </c>
      <c r="AD126" s="112">
        <f t="shared" si="187"/>
        <v>162015.50000000003</v>
      </c>
      <c r="AE126" s="113"/>
    </row>
    <row r="127" spans="1:31" ht="11.5" customHeight="1" x14ac:dyDescent="0.3">
      <c r="A127" s="111">
        <v>44155</v>
      </c>
      <c r="B127" s="156">
        <f t="shared" si="101"/>
        <v>11</v>
      </c>
      <c r="C127" s="156">
        <f t="shared" si="97"/>
        <v>2020</v>
      </c>
      <c r="D127" s="126" t="s">
        <v>136</v>
      </c>
      <c r="E127" s="111" t="s">
        <v>104</v>
      </c>
      <c r="F127" s="111" t="s">
        <v>105</v>
      </c>
      <c r="G127" s="102" t="s">
        <v>33</v>
      </c>
      <c r="H127" s="75">
        <v>0.7</v>
      </c>
      <c r="I127" s="51">
        <v>25</v>
      </c>
      <c r="J127" s="67" t="s">
        <v>14</v>
      </c>
      <c r="K127" s="53">
        <f t="shared" si="146"/>
        <v>17.5</v>
      </c>
      <c r="L127" s="54">
        <v>2.2000000000000002</v>
      </c>
      <c r="M127" s="55">
        <f t="shared" si="147"/>
        <v>2.1428571428571432</v>
      </c>
      <c r="N127" s="56">
        <f t="shared" si="148"/>
        <v>1.5000000000000002</v>
      </c>
      <c r="O127" s="57">
        <f t="shared" si="149"/>
        <v>37.500000000000007</v>
      </c>
      <c r="P127" s="58">
        <f t="shared" si="150"/>
        <v>0.37500000000000006</v>
      </c>
      <c r="Q127" s="57">
        <f t="shared" si="151"/>
        <v>1.8750000000000004</v>
      </c>
      <c r="R127" s="59">
        <f t="shared" si="152"/>
        <v>0.75000000000000011</v>
      </c>
      <c r="S127" s="60">
        <f t="shared" si="153"/>
        <v>1.8750000000000004</v>
      </c>
      <c r="T127" s="56">
        <f t="shared" si="154"/>
        <v>4.8750000000000009</v>
      </c>
      <c r="U127" s="61">
        <f t="shared" si="162"/>
        <v>32.625000000000007</v>
      </c>
      <c r="V127" s="62"/>
      <c r="W127" s="68">
        <f t="shared" si="183"/>
        <v>87.5</v>
      </c>
      <c r="X127" s="69">
        <f t="shared" si="184"/>
        <v>132296.35000000003</v>
      </c>
      <c r="Y127" s="70">
        <v>5</v>
      </c>
      <c r="Z127" s="71">
        <f t="shared" si="185"/>
        <v>187.50000000000003</v>
      </c>
      <c r="AA127" s="72">
        <f t="shared" si="186"/>
        <v>29994.15</v>
      </c>
      <c r="AB127" s="70">
        <f t="shared" si="96"/>
        <v>11</v>
      </c>
      <c r="AC127" s="137">
        <f t="shared" si="98"/>
        <v>275</v>
      </c>
      <c r="AD127" s="112">
        <f t="shared" si="187"/>
        <v>162290.50000000003</v>
      </c>
      <c r="AE127" s="113"/>
    </row>
    <row r="128" spans="1:31" ht="11.5" customHeight="1" x14ac:dyDescent="0.3">
      <c r="A128" s="111">
        <v>44155</v>
      </c>
      <c r="B128" s="156">
        <f t="shared" si="101"/>
        <v>11</v>
      </c>
      <c r="C128" s="156">
        <f t="shared" si="97"/>
        <v>2020</v>
      </c>
      <c r="D128" s="126" t="s">
        <v>136</v>
      </c>
      <c r="E128" s="111" t="s">
        <v>104</v>
      </c>
      <c r="F128" s="111" t="s">
        <v>105</v>
      </c>
      <c r="G128" s="102" t="s">
        <v>25</v>
      </c>
      <c r="H128" s="75">
        <v>15.5</v>
      </c>
      <c r="I128" s="51">
        <v>5</v>
      </c>
      <c r="J128" s="67" t="s">
        <v>14</v>
      </c>
      <c r="K128" s="53">
        <f t="shared" si="146"/>
        <v>77.5</v>
      </c>
      <c r="L128" s="54">
        <v>18</v>
      </c>
      <c r="M128" s="55">
        <f t="shared" si="147"/>
        <v>0.16129032258064516</v>
      </c>
      <c r="N128" s="56">
        <f t="shared" si="148"/>
        <v>2.5</v>
      </c>
      <c r="O128" s="57">
        <f t="shared" si="149"/>
        <v>12.5</v>
      </c>
      <c r="P128" s="58">
        <f t="shared" si="150"/>
        <v>0.125</v>
      </c>
      <c r="Q128" s="57">
        <f t="shared" si="151"/>
        <v>0.625</v>
      </c>
      <c r="R128" s="59">
        <f t="shared" si="152"/>
        <v>0.25</v>
      </c>
      <c r="S128" s="60">
        <f t="shared" si="153"/>
        <v>0.625</v>
      </c>
      <c r="T128" s="56">
        <f t="shared" si="154"/>
        <v>1.625</v>
      </c>
      <c r="U128" s="61">
        <f t="shared" si="162"/>
        <v>10.875</v>
      </c>
      <c r="V128" s="62"/>
      <c r="W128" s="68">
        <f t="shared" si="183"/>
        <v>155</v>
      </c>
      <c r="X128" s="69">
        <f t="shared" si="184"/>
        <v>132451.35000000003</v>
      </c>
      <c r="Y128" s="70">
        <v>2</v>
      </c>
      <c r="Z128" s="71">
        <f t="shared" si="185"/>
        <v>25</v>
      </c>
      <c r="AA128" s="72">
        <f t="shared" si="186"/>
        <v>30019.15</v>
      </c>
      <c r="AB128" s="70">
        <f t="shared" si="96"/>
        <v>11</v>
      </c>
      <c r="AC128" s="137">
        <f t="shared" si="98"/>
        <v>180</v>
      </c>
      <c r="AD128" s="112">
        <f t="shared" si="187"/>
        <v>162470.50000000003</v>
      </c>
      <c r="AE128" s="113"/>
    </row>
    <row r="129" spans="1:31" ht="11.5" customHeight="1" x14ac:dyDescent="0.3">
      <c r="A129" s="111">
        <v>44155</v>
      </c>
      <c r="B129" s="156">
        <f t="shared" si="101"/>
        <v>11</v>
      </c>
      <c r="C129" s="156">
        <f t="shared" si="97"/>
        <v>2020</v>
      </c>
      <c r="D129" s="126" t="s">
        <v>136</v>
      </c>
      <c r="E129" s="111" t="s">
        <v>104</v>
      </c>
      <c r="F129" s="111" t="s">
        <v>105</v>
      </c>
      <c r="G129" s="102" t="s">
        <v>53</v>
      </c>
      <c r="H129" s="75">
        <v>23</v>
      </c>
      <c r="I129" s="51">
        <v>15</v>
      </c>
      <c r="J129" s="67" t="s">
        <v>14</v>
      </c>
      <c r="K129" s="53">
        <f t="shared" si="146"/>
        <v>345</v>
      </c>
      <c r="L129" s="54">
        <v>25</v>
      </c>
      <c r="M129" s="55">
        <f t="shared" si="147"/>
        <v>8.6956521739130432E-2</v>
      </c>
      <c r="N129" s="56">
        <f t="shared" si="148"/>
        <v>2</v>
      </c>
      <c r="O129" s="57">
        <f t="shared" si="149"/>
        <v>30</v>
      </c>
      <c r="P129" s="58">
        <f t="shared" si="150"/>
        <v>0.3</v>
      </c>
      <c r="Q129" s="57">
        <f t="shared" si="151"/>
        <v>1.5</v>
      </c>
      <c r="R129" s="59">
        <f t="shared" si="152"/>
        <v>0.6</v>
      </c>
      <c r="S129" s="60">
        <f t="shared" si="153"/>
        <v>1.5</v>
      </c>
      <c r="T129" s="56">
        <f t="shared" si="154"/>
        <v>3.9</v>
      </c>
      <c r="U129" s="61">
        <f t="shared" si="162"/>
        <v>26.1</v>
      </c>
      <c r="V129" s="62"/>
      <c r="W129" s="68">
        <f t="shared" si="183"/>
        <v>345</v>
      </c>
      <c r="X129" s="69">
        <f t="shared" si="184"/>
        <v>132796.35000000003</v>
      </c>
      <c r="Y129" s="70">
        <v>1</v>
      </c>
      <c r="Z129" s="71">
        <f t="shared" si="185"/>
        <v>30</v>
      </c>
      <c r="AA129" s="72">
        <f t="shared" si="186"/>
        <v>30049.15</v>
      </c>
      <c r="AB129" s="70">
        <f t="shared" si="96"/>
        <v>11</v>
      </c>
      <c r="AC129" s="137">
        <f t="shared" si="98"/>
        <v>375</v>
      </c>
      <c r="AD129" s="112">
        <f t="shared" si="187"/>
        <v>162845.50000000003</v>
      </c>
      <c r="AE129" s="113"/>
    </row>
    <row r="130" spans="1:31" ht="11.5" customHeight="1" x14ac:dyDescent="0.3">
      <c r="A130" s="111">
        <v>44156</v>
      </c>
      <c r="B130" s="156">
        <f t="shared" si="101"/>
        <v>11</v>
      </c>
      <c r="C130" s="156">
        <f t="shared" si="97"/>
        <v>2020</v>
      </c>
      <c r="D130" s="126" t="s">
        <v>137</v>
      </c>
      <c r="E130" s="111" t="s">
        <v>96</v>
      </c>
      <c r="F130" s="111" t="s">
        <v>97</v>
      </c>
      <c r="G130" s="102" t="s">
        <v>28</v>
      </c>
      <c r="H130" s="75">
        <v>5.05</v>
      </c>
      <c r="I130" s="51">
        <v>220</v>
      </c>
      <c r="J130" s="67" t="s">
        <v>14</v>
      </c>
      <c r="K130" s="53">
        <f t="shared" si="146"/>
        <v>1111</v>
      </c>
      <c r="L130" s="54">
        <v>7.2</v>
      </c>
      <c r="M130" s="55">
        <f t="shared" si="147"/>
        <v>0.42574257425742584</v>
      </c>
      <c r="N130" s="56">
        <f t="shared" si="148"/>
        <v>2.1500000000000004</v>
      </c>
      <c r="O130" s="57">
        <f t="shared" si="149"/>
        <v>473.00000000000006</v>
      </c>
      <c r="P130" s="58">
        <f t="shared" si="150"/>
        <v>4.7300000000000004</v>
      </c>
      <c r="Q130" s="57">
        <f t="shared" si="151"/>
        <v>23.650000000000006</v>
      </c>
      <c r="R130" s="59">
        <f t="shared" si="152"/>
        <v>9.4600000000000009</v>
      </c>
      <c r="S130" s="60">
        <f t="shared" si="153"/>
        <v>23.650000000000006</v>
      </c>
      <c r="T130" s="56">
        <f t="shared" si="154"/>
        <v>61.490000000000009</v>
      </c>
      <c r="U130" s="61">
        <f t="shared" si="162"/>
        <v>411.51000000000005</v>
      </c>
      <c r="V130" s="62"/>
      <c r="W130" s="68">
        <f t="shared" si="183"/>
        <v>1111</v>
      </c>
      <c r="X130" s="69">
        <f t="shared" si="184"/>
        <v>133907.35000000003</v>
      </c>
      <c r="Y130" s="70">
        <v>1</v>
      </c>
      <c r="Z130" s="71">
        <f t="shared" si="185"/>
        <v>473.00000000000006</v>
      </c>
      <c r="AA130" s="72">
        <f t="shared" si="186"/>
        <v>30522.15</v>
      </c>
      <c r="AB130" s="70">
        <f t="shared" si="96"/>
        <v>11</v>
      </c>
      <c r="AC130" s="137">
        <f t="shared" si="98"/>
        <v>1584</v>
      </c>
      <c r="AD130" s="112">
        <f t="shared" ref="AD130:AD160" si="188">X130+AA130</f>
        <v>164429.50000000003</v>
      </c>
      <c r="AE130" s="113"/>
    </row>
    <row r="131" spans="1:31" ht="11.5" customHeight="1" x14ac:dyDescent="0.3">
      <c r="A131" s="111">
        <v>44156</v>
      </c>
      <c r="B131" s="156">
        <f t="shared" si="101"/>
        <v>11</v>
      </c>
      <c r="C131" s="156">
        <f t="shared" si="97"/>
        <v>2020</v>
      </c>
      <c r="D131" s="126" t="s">
        <v>137</v>
      </c>
      <c r="E131" s="111" t="s">
        <v>96</v>
      </c>
      <c r="F131" s="111" t="s">
        <v>97</v>
      </c>
      <c r="G131" s="102" t="s">
        <v>18</v>
      </c>
      <c r="H131" s="75">
        <v>8.4</v>
      </c>
      <c r="I131" s="51">
        <v>20</v>
      </c>
      <c r="J131" s="67" t="s">
        <v>14</v>
      </c>
      <c r="K131" s="53">
        <f t="shared" si="146"/>
        <v>168</v>
      </c>
      <c r="L131" s="54">
        <v>10.5</v>
      </c>
      <c r="M131" s="55">
        <f t="shared" si="147"/>
        <v>0.24999999999999994</v>
      </c>
      <c r="N131" s="56">
        <f t="shared" si="148"/>
        <v>2.0999999999999996</v>
      </c>
      <c r="O131" s="57">
        <f t="shared" si="149"/>
        <v>41.999999999999993</v>
      </c>
      <c r="P131" s="58">
        <f t="shared" si="150"/>
        <v>0.41999999999999993</v>
      </c>
      <c r="Q131" s="57">
        <f t="shared" si="151"/>
        <v>2.0999999999999996</v>
      </c>
      <c r="R131" s="59">
        <f t="shared" si="152"/>
        <v>0.83999999999999986</v>
      </c>
      <c r="S131" s="60">
        <f t="shared" si="153"/>
        <v>2.0999999999999996</v>
      </c>
      <c r="T131" s="56">
        <f t="shared" si="154"/>
        <v>5.4599999999999991</v>
      </c>
      <c r="U131" s="61">
        <f t="shared" si="162"/>
        <v>36.539999999999992</v>
      </c>
      <c r="V131" s="62"/>
      <c r="W131" s="68">
        <f t="shared" si="183"/>
        <v>336</v>
      </c>
      <c r="X131" s="69">
        <f t="shared" si="184"/>
        <v>134243.35000000003</v>
      </c>
      <c r="Y131" s="70">
        <v>2</v>
      </c>
      <c r="Z131" s="71">
        <f t="shared" si="185"/>
        <v>83.999999999999986</v>
      </c>
      <c r="AA131" s="72">
        <f t="shared" si="186"/>
        <v>30606.15</v>
      </c>
      <c r="AB131" s="70">
        <f t="shared" si="96"/>
        <v>11</v>
      </c>
      <c r="AC131" s="137">
        <f t="shared" si="98"/>
        <v>420</v>
      </c>
      <c r="AD131" s="112">
        <f t="shared" si="188"/>
        <v>164849.50000000003</v>
      </c>
      <c r="AE131" s="113"/>
    </row>
    <row r="132" spans="1:31" ht="11.5" customHeight="1" x14ac:dyDescent="0.3">
      <c r="A132" s="111">
        <v>44156</v>
      </c>
      <c r="B132" s="156">
        <f t="shared" si="101"/>
        <v>11</v>
      </c>
      <c r="C132" s="156">
        <f t="shared" si="97"/>
        <v>2020</v>
      </c>
      <c r="D132" s="126" t="s">
        <v>137</v>
      </c>
      <c r="E132" s="111" t="s">
        <v>96</v>
      </c>
      <c r="F132" s="111" t="s">
        <v>97</v>
      </c>
      <c r="G132" s="102" t="s">
        <v>25</v>
      </c>
      <c r="H132" s="75">
        <v>15.5</v>
      </c>
      <c r="I132" s="51">
        <v>5</v>
      </c>
      <c r="J132" s="67" t="s">
        <v>14</v>
      </c>
      <c r="K132" s="53">
        <f t="shared" si="146"/>
        <v>77.5</v>
      </c>
      <c r="L132" s="54">
        <v>18</v>
      </c>
      <c r="M132" s="55">
        <f t="shared" si="147"/>
        <v>0.16129032258064516</v>
      </c>
      <c r="N132" s="56">
        <f t="shared" si="148"/>
        <v>2.5</v>
      </c>
      <c r="O132" s="57">
        <f t="shared" si="149"/>
        <v>12.5</v>
      </c>
      <c r="P132" s="58">
        <f t="shared" si="150"/>
        <v>0.125</v>
      </c>
      <c r="Q132" s="57">
        <f t="shared" si="151"/>
        <v>0.625</v>
      </c>
      <c r="R132" s="59">
        <f t="shared" si="152"/>
        <v>0.25</v>
      </c>
      <c r="S132" s="60">
        <f t="shared" si="153"/>
        <v>0.625</v>
      </c>
      <c r="T132" s="56">
        <f t="shared" si="154"/>
        <v>1.625</v>
      </c>
      <c r="U132" s="61">
        <f t="shared" si="162"/>
        <v>10.875</v>
      </c>
      <c r="V132" s="62"/>
      <c r="W132" s="68">
        <f t="shared" si="183"/>
        <v>77.5</v>
      </c>
      <c r="X132" s="69">
        <f t="shared" si="184"/>
        <v>134320.85000000003</v>
      </c>
      <c r="Y132" s="70">
        <v>1</v>
      </c>
      <c r="Z132" s="71">
        <f t="shared" si="185"/>
        <v>12.5</v>
      </c>
      <c r="AA132" s="72">
        <f t="shared" si="186"/>
        <v>30618.65</v>
      </c>
      <c r="AB132" s="70">
        <f t="shared" si="96"/>
        <v>11</v>
      </c>
      <c r="AC132" s="137">
        <f t="shared" si="98"/>
        <v>90</v>
      </c>
      <c r="AD132" s="112">
        <f t="shared" si="188"/>
        <v>164939.50000000003</v>
      </c>
      <c r="AE132" s="113"/>
    </row>
    <row r="133" spans="1:31" ht="11.5" customHeight="1" x14ac:dyDescent="0.3">
      <c r="A133" s="111">
        <v>44156</v>
      </c>
      <c r="B133" s="156">
        <f t="shared" si="101"/>
        <v>11</v>
      </c>
      <c r="C133" s="156">
        <f t="shared" si="97"/>
        <v>2020</v>
      </c>
      <c r="D133" s="126" t="s">
        <v>137</v>
      </c>
      <c r="E133" s="111" t="s">
        <v>96</v>
      </c>
      <c r="F133" s="111" t="s">
        <v>97</v>
      </c>
      <c r="G133" s="102" t="s">
        <v>17</v>
      </c>
      <c r="H133" s="75">
        <v>4.7</v>
      </c>
      <c r="I133" s="51">
        <v>37</v>
      </c>
      <c r="J133" s="67" t="s">
        <v>14</v>
      </c>
      <c r="K133" s="53">
        <f t="shared" si="146"/>
        <v>173.9</v>
      </c>
      <c r="L133" s="54">
        <v>7</v>
      </c>
      <c r="M133" s="55">
        <f t="shared" si="147"/>
        <v>0.4893617021276595</v>
      </c>
      <c r="N133" s="56">
        <f t="shared" si="148"/>
        <v>2.2999999999999998</v>
      </c>
      <c r="O133" s="57">
        <f t="shared" si="149"/>
        <v>85.1</v>
      </c>
      <c r="P133" s="58">
        <f t="shared" si="150"/>
        <v>0.85099999999999998</v>
      </c>
      <c r="Q133" s="57">
        <f t="shared" si="151"/>
        <v>4.2549999999999999</v>
      </c>
      <c r="R133" s="59">
        <f t="shared" si="152"/>
        <v>1.702</v>
      </c>
      <c r="S133" s="60">
        <f t="shared" si="153"/>
        <v>4.2549999999999999</v>
      </c>
      <c r="T133" s="56">
        <f t="shared" si="154"/>
        <v>11.062999999999999</v>
      </c>
      <c r="U133" s="61">
        <f t="shared" si="162"/>
        <v>74.036999999999992</v>
      </c>
      <c r="V133" s="62"/>
      <c r="W133" s="68">
        <f t="shared" si="183"/>
        <v>347.8</v>
      </c>
      <c r="X133" s="69">
        <f t="shared" si="184"/>
        <v>134668.65000000002</v>
      </c>
      <c r="Y133" s="70">
        <v>2</v>
      </c>
      <c r="Z133" s="71">
        <f t="shared" si="179"/>
        <v>170.2</v>
      </c>
      <c r="AA133" s="72">
        <f t="shared" si="186"/>
        <v>30788.850000000002</v>
      </c>
      <c r="AB133" s="70">
        <f t="shared" ref="AB133:AB196" si="189">MONTH(A133)</f>
        <v>11</v>
      </c>
      <c r="AC133" s="137">
        <f t="shared" si="98"/>
        <v>518</v>
      </c>
      <c r="AD133" s="112">
        <f t="shared" si="188"/>
        <v>165457.50000000003</v>
      </c>
      <c r="AE133" s="113"/>
    </row>
    <row r="134" spans="1:31" ht="11.5" customHeight="1" x14ac:dyDescent="0.3">
      <c r="A134" s="111">
        <v>44159</v>
      </c>
      <c r="B134" s="156">
        <f t="shared" si="101"/>
        <v>11</v>
      </c>
      <c r="C134" s="156">
        <f t="shared" ref="C134:C197" si="190">YEAR(A134)</f>
        <v>2020</v>
      </c>
      <c r="D134" s="126" t="s">
        <v>138</v>
      </c>
      <c r="E134" s="111" t="s">
        <v>84</v>
      </c>
      <c r="F134" s="111" t="s">
        <v>57</v>
      </c>
      <c r="G134" s="102" t="s">
        <v>35</v>
      </c>
      <c r="H134" s="75">
        <v>5.05</v>
      </c>
      <c r="I134" s="51">
        <v>220</v>
      </c>
      <c r="J134" s="67" t="s">
        <v>14</v>
      </c>
      <c r="K134" s="53">
        <f t="shared" si="146"/>
        <v>1111</v>
      </c>
      <c r="L134" s="54">
        <v>7</v>
      </c>
      <c r="M134" s="55">
        <f t="shared" si="147"/>
        <v>0.3861386138613862</v>
      </c>
      <c r="N134" s="56">
        <f t="shared" si="148"/>
        <v>1.9500000000000002</v>
      </c>
      <c r="O134" s="57">
        <f t="shared" si="149"/>
        <v>429.00000000000006</v>
      </c>
      <c r="P134" s="58">
        <f t="shared" si="150"/>
        <v>4.2900000000000009</v>
      </c>
      <c r="Q134" s="57">
        <f t="shared" si="151"/>
        <v>21.450000000000003</v>
      </c>
      <c r="R134" s="59">
        <f t="shared" si="152"/>
        <v>8.5800000000000018</v>
      </c>
      <c r="S134" s="60">
        <f t="shared" si="153"/>
        <v>21.450000000000003</v>
      </c>
      <c r="T134" s="56">
        <f t="shared" si="154"/>
        <v>55.77000000000001</v>
      </c>
      <c r="U134" s="61">
        <f t="shared" si="162"/>
        <v>373.23</v>
      </c>
      <c r="V134" s="62"/>
      <c r="W134" s="68">
        <f t="shared" si="183"/>
        <v>1111</v>
      </c>
      <c r="X134" s="69">
        <f t="shared" si="184"/>
        <v>135779.65000000002</v>
      </c>
      <c r="Y134" s="70">
        <v>1</v>
      </c>
      <c r="Z134" s="71">
        <f t="shared" si="179"/>
        <v>429.00000000000006</v>
      </c>
      <c r="AA134" s="72">
        <f t="shared" si="186"/>
        <v>31217.850000000002</v>
      </c>
      <c r="AB134" s="70">
        <f t="shared" si="189"/>
        <v>11</v>
      </c>
      <c r="AC134" s="137">
        <f t="shared" ref="AC134:AC160" si="191">W134+Z134</f>
        <v>1540</v>
      </c>
      <c r="AD134" s="112">
        <f t="shared" si="188"/>
        <v>166997.50000000003</v>
      </c>
      <c r="AE134" s="113"/>
    </row>
    <row r="135" spans="1:31" ht="11.5" customHeight="1" x14ac:dyDescent="0.3">
      <c r="A135" s="111">
        <v>44159</v>
      </c>
      <c r="B135" s="156">
        <f t="shared" si="101"/>
        <v>11</v>
      </c>
      <c r="C135" s="156">
        <f t="shared" si="190"/>
        <v>2020</v>
      </c>
      <c r="D135" s="126" t="s">
        <v>139</v>
      </c>
      <c r="E135" s="111" t="s">
        <v>65</v>
      </c>
      <c r="F135" s="111" t="s">
        <v>58</v>
      </c>
      <c r="G135" s="102" t="s">
        <v>54</v>
      </c>
      <c r="H135" s="75">
        <v>16.5</v>
      </c>
      <c r="I135" s="51">
        <v>18</v>
      </c>
      <c r="J135" s="67" t="s">
        <v>14</v>
      </c>
      <c r="K135" s="53">
        <f t="shared" si="146"/>
        <v>297</v>
      </c>
      <c r="L135" s="54">
        <v>18.2</v>
      </c>
      <c r="M135" s="55">
        <f t="shared" si="147"/>
        <v>0.10303030303030299</v>
      </c>
      <c r="N135" s="56">
        <f t="shared" si="148"/>
        <v>1.6999999999999993</v>
      </c>
      <c r="O135" s="57">
        <f t="shared" si="149"/>
        <v>30.599999999999987</v>
      </c>
      <c r="P135" s="58">
        <f t="shared" si="150"/>
        <v>0.30599999999999988</v>
      </c>
      <c r="Q135" s="57">
        <f t="shared" si="151"/>
        <v>1.5299999999999994</v>
      </c>
      <c r="R135" s="59">
        <f t="shared" si="152"/>
        <v>0.61199999999999977</v>
      </c>
      <c r="S135" s="60">
        <f t="shared" si="153"/>
        <v>1.5299999999999994</v>
      </c>
      <c r="T135" s="56">
        <f t="shared" si="154"/>
        <v>3.9779999999999984</v>
      </c>
      <c r="U135" s="61">
        <f t="shared" si="162"/>
        <v>26.621999999999989</v>
      </c>
      <c r="V135" s="62"/>
      <c r="W135" s="68">
        <f t="shared" si="183"/>
        <v>891</v>
      </c>
      <c r="X135" s="69">
        <f t="shared" si="184"/>
        <v>136670.65000000002</v>
      </c>
      <c r="Y135" s="70">
        <v>3</v>
      </c>
      <c r="Z135" s="71">
        <f t="shared" si="179"/>
        <v>91.799999999999955</v>
      </c>
      <c r="AA135" s="72">
        <f t="shared" si="186"/>
        <v>31309.65</v>
      </c>
      <c r="AB135" s="70">
        <f t="shared" si="189"/>
        <v>11</v>
      </c>
      <c r="AC135" s="137">
        <f t="shared" si="191"/>
        <v>982.8</v>
      </c>
      <c r="AD135" s="112">
        <f t="shared" si="188"/>
        <v>167980.30000000002</v>
      </c>
      <c r="AE135" s="113"/>
    </row>
    <row r="136" spans="1:31" ht="11.5" customHeight="1" x14ac:dyDescent="0.3">
      <c r="A136" s="111">
        <v>44159</v>
      </c>
      <c r="B136" s="156">
        <f t="shared" si="101"/>
        <v>11</v>
      </c>
      <c r="C136" s="156">
        <f t="shared" si="190"/>
        <v>2020</v>
      </c>
      <c r="D136" s="126" t="s">
        <v>139</v>
      </c>
      <c r="E136" s="111" t="s">
        <v>65</v>
      </c>
      <c r="F136" s="111" t="s">
        <v>58</v>
      </c>
      <c r="G136" s="102" t="s">
        <v>55</v>
      </c>
      <c r="H136" s="75">
        <v>80</v>
      </c>
      <c r="I136" s="51">
        <v>1</v>
      </c>
      <c r="J136" s="67" t="s">
        <v>14</v>
      </c>
      <c r="K136" s="53">
        <f t="shared" si="146"/>
        <v>80</v>
      </c>
      <c r="L136" s="54">
        <v>100</v>
      </c>
      <c r="M136" s="55">
        <f t="shared" si="147"/>
        <v>0.25</v>
      </c>
      <c r="N136" s="56">
        <f t="shared" si="148"/>
        <v>20</v>
      </c>
      <c r="O136" s="57">
        <f t="shared" si="149"/>
        <v>20</v>
      </c>
      <c r="P136" s="58">
        <f t="shared" si="150"/>
        <v>0.2</v>
      </c>
      <c r="Q136" s="57">
        <f t="shared" si="151"/>
        <v>1</v>
      </c>
      <c r="R136" s="59">
        <f t="shared" si="152"/>
        <v>0.4</v>
      </c>
      <c r="S136" s="60">
        <f t="shared" si="153"/>
        <v>1</v>
      </c>
      <c r="T136" s="56">
        <f t="shared" si="154"/>
        <v>2.6</v>
      </c>
      <c r="U136" s="61">
        <f t="shared" si="162"/>
        <v>17.399999999999999</v>
      </c>
      <c r="V136" s="62"/>
      <c r="W136" s="68">
        <f t="shared" si="183"/>
        <v>80</v>
      </c>
      <c r="X136" s="69">
        <f t="shared" si="184"/>
        <v>136750.65000000002</v>
      </c>
      <c r="Y136" s="70">
        <v>1</v>
      </c>
      <c r="Z136" s="71">
        <f t="shared" si="179"/>
        <v>20</v>
      </c>
      <c r="AA136" s="72">
        <f t="shared" si="186"/>
        <v>31329.65</v>
      </c>
      <c r="AB136" s="70">
        <f t="shared" si="189"/>
        <v>11</v>
      </c>
      <c r="AC136" s="137">
        <f t="shared" si="191"/>
        <v>100</v>
      </c>
      <c r="AD136" s="112">
        <f t="shared" si="188"/>
        <v>168080.30000000002</v>
      </c>
      <c r="AE136" s="113"/>
    </row>
    <row r="137" spans="1:31" ht="11.5" customHeight="1" x14ac:dyDescent="0.3">
      <c r="A137" s="111">
        <v>44159</v>
      </c>
      <c r="B137" s="156">
        <f t="shared" si="101"/>
        <v>11</v>
      </c>
      <c r="C137" s="156">
        <f t="shared" si="190"/>
        <v>2020</v>
      </c>
      <c r="D137" s="126" t="s">
        <v>140</v>
      </c>
      <c r="E137" s="111" t="s">
        <v>74</v>
      </c>
      <c r="F137" s="111" t="s">
        <v>59</v>
      </c>
      <c r="G137" s="102" t="s">
        <v>35</v>
      </c>
      <c r="H137" s="75">
        <v>5.05</v>
      </c>
      <c r="I137" s="51">
        <v>220</v>
      </c>
      <c r="J137" s="67" t="s">
        <v>14</v>
      </c>
      <c r="K137" s="53">
        <f t="shared" si="146"/>
        <v>1111</v>
      </c>
      <c r="L137" s="54">
        <v>7.4</v>
      </c>
      <c r="M137" s="55">
        <f t="shared" ref="M137:M160" si="192">(L137-H137)/H137</f>
        <v>0.46534653465346548</v>
      </c>
      <c r="N137" s="56">
        <f t="shared" ref="N137:N160" si="193">L137-H137</f>
        <v>2.3500000000000005</v>
      </c>
      <c r="O137" s="57">
        <f t="shared" ref="O137:O160" si="194">N137*I137</f>
        <v>517.00000000000011</v>
      </c>
      <c r="P137" s="58">
        <f t="shared" ref="P137:P143" si="195">O137*$P$3</f>
        <v>5.1700000000000008</v>
      </c>
      <c r="Q137" s="57">
        <f t="shared" ref="Q137:Q143" si="196">O137*$Q$3</f>
        <v>25.850000000000009</v>
      </c>
      <c r="R137" s="59">
        <f t="shared" ref="R137:R143" si="197">O137*$R$3</f>
        <v>10.340000000000002</v>
      </c>
      <c r="S137" s="60">
        <f t="shared" ref="S137:S143" si="198">O137*$S$3</f>
        <v>25.850000000000009</v>
      </c>
      <c r="T137" s="56">
        <f t="shared" ref="T137:T143" si="199">P137+Q137+R137+S137</f>
        <v>67.210000000000022</v>
      </c>
      <c r="U137" s="61">
        <f t="shared" ref="U137:U143" si="200">O137-T137</f>
        <v>449.79000000000008</v>
      </c>
      <c r="V137" s="62"/>
      <c r="W137" s="68">
        <f t="shared" ref="W137:W162" si="201">K137*Y137</f>
        <v>1111</v>
      </c>
      <c r="X137" s="69">
        <f t="shared" si="184"/>
        <v>137861.65000000002</v>
      </c>
      <c r="Y137" s="70">
        <v>1</v>
      </c>
      <c r="Z137" s="71">
        <f t="shared" si="179"/>
        <v>517.00000000000011</v>
      </c>
      <c r="AA137" s="72">
        <f t="shared" si="186"/>
        <v>31846.65</v>
      </c>
      <c r="AB137" s="70">
        <f t="shared" si="189"/>
        <v>11</v>
      </c>
      <c r="AC137" s="137">
        <f t="shared" si="191"/>
        <v>1628</v>
      </c>
      <c r="AD137" s="112">
        <f t="shared" si="188"/>
        <v>169708.30000000002</v>
      </c>
      <c r="AE137" s="113"/>
    </row>
    <row r="138" spans="1:31" ht="11.5" customHeight="1" x14ac:dyDescent="0.3">
      <c r="A138" s="111">
        <v>44159</v>
      </c>
      <c r="B138" s="156">
        <f t="shared" si="101"/>
        <v>11</v>
      </c>
      <c r="C138" s="156">
        <f t="shared" si="190"/>
        <v>2020</v>
      </c>
      <c r="D138" s="126" t="s">
        <v>140</v>
      </c>
      <c r="E138" s="111" t="s">
        <v>74</v>
      </c>
      <c r="F138" s="111" t="s">
        <v>59</v>
      </c>
      <c r="G138" s="102" t="s">
        <v>41</v>
      </c>
      <c r="H138" s="75">
        <v>0.7</v>
      </c>
      <c r="I138" s="51">
        <v>25</v>
      </c>
      <c r="J138" s="67" t="s">
        <v>14</v>
      </c>
      <c r="K138" s="53">
        <f t="shared" si="146"/>
        <v>17.5</v>
      </c>
      <c r="L138" s="54">
        <v>2</v>
      </c>
      <c r="M138" s="55">
        <f t="shared" si="192"/>
        <v>1.8571428571428574</v>
      </c>
      <c r="N138" s="56">
        <f t="shared" si="193"/>
        <v>1.3</v>
      </c>
      <c r="O138" s="57">
        <f t="shared" si="194"/>
        <v>32.5</v>
      </c>
      <c r="P138" s="58">
        <f t="shared" si="195"/>
        <v>0.32500000000000001</v>
      </c>
      <c r="Q138" s="57">
        <f t="shared" si="196"/>
        <v>1.625</v>
      </c>
      <c r="R138" s="59">
        <f t="shared" si="197"/>
        <v>0.65</v>
      </c>
      <c r="S138" s="60">
        <f t="shared" si="198"/>
        <v>1.625</v>
      </c>
      <c r="T138" s="56">
        <f t="shared" si="199"/>
        <v>4.2249999999999996</v>
      </c>
      <c r="U138" s="61">
        <f t="shared" si="200"/>
        <v>28.274999999999999</v>
      </c>
      <c r="V138" s="62"/>
      <c r="W138" s="68">
        <f t="shared" si="201"/>
        <v>52.5</v>
      </c>
      <c r="X138" s="69">
        <f t="shared" si="184"/>
        <v>137914.15000000002</v>
      </c>
      <c r="Y138" s="70">
        <v>3</v>
      </c>
      <c r="Z138" s="71">
        <f t="shared" si="179"/>
        <v>97.5</v>
      </c>
      <c r="AA138" s="72">
        <f t="shared" si="186"/>
        <v>31944.15</v>
      </c>
      <c r="AB138" s="70">
        <f t="shared" si="189"/>
        <v>11</v>
      </c>
      <c r="AC138" s="137">
        <f t="shared" si="191"/>
        <v>150</v>
      </c>
      <c r="AD138" s="112">
        <f t="shared" si="188"/>
        <v>169858.30000000002</v>
      </c>
      <c r="AE138" s="113"/>
    </row>
    <row r="139" spans="1:31" ht="11.5" customHeight="1" x14ac:dyDescent="0.3">
      <c r="A139" s="111">
        <v>44159</v>
      </c>
      <c r="B139" s="156">
        <f t="shared" si="101"/>
        <v>11</v>
      </c>
      <c r="C139" s="156">
        <f t="shared" si="190"/>
        <v>2020</v>
      </c>
      <c r="D139" s="126" t="s">
        <v>140</v>
      </c>
      <c r="E139" s="111" t="s">
        <v>74</v>
      </c>
      <c r="F139" s="111" t="s">
        <v>59</v>
      </c>
      <c r="G139" s="102" t="s">
        <v>25</v>
      </c>
      <c r="H139" s="75">
        <v>15.5</v>
      </c>
      <c r="I139" s="51">
        <v>5</v>
      </c>
      <c r="J139" s="67" t="s">
        <v>14</v>
      </c>
      <c r="K139" s="53">
        <f t="shared" si="146"/>
        <v>77.5</v>
      </c>
      <c r="L139" s="54">
        <v>18.5</v>
      </c>
      <c r="M139" s="55">
        <f t="shared" si="192"/>
        <v>0.19354838709677419</v>
      </c>
      <c r="N139" s="56">
        <f t="shared" si="193"/>
        <v>3</v>
      </c>
      <c r="O139" s="57">
        <f t="shared" si="194"/>
        <v>15</v>
      </c>
      <c r="P139" s="58">
        <f t="shared" si="195"/>
        <v>0.15</v>
      </c>
      <c r="Q139" s="57">
        <f t="shared" si="196"/>
        <v>0.75</v>
      </c>
      <c r="R139" s="59">
        <f t="shared" si="197"/>
        <v>0.3</v>
      </c>
      <c r="S139" s="60">
        <f t="shared" si="198"/>
        <v>0.75</v>
      </c>
      <c r="T139" s="56">
        <f t="shared" si="199"/>
        <v>1.95</v>
      </c>
      <c r="U139" s="61">
        <f t="shared" si="200"/>
        <v>13.05</v>
      </c>
      <c r="V139" s="62"/>
      <c r="W139" s="68">
        <f t="shared" si="201"/>
        <v>155</v>
      </c>
      <c r="X139" s="69">
        <f t="shared" si="184"/>
        <v>138069.15000000002</v>
      </c>
      <c r="Y139" s="70">
        <v>2</v>
      </c>
      <c r="Z139" s="71">
        <f t="shared" si="179"/>
        <v>30</v>
      </c>
      <c r="AA139" s="72">
        <f t="shared" si="186"/>
        <v>31974.15</v>
      </c>
      <c r="AB139" s="70">
        <f t="shared" si="189"/>
        <v>11</v>
      </c>
      <c r="AC139" s="137">
        <f t="shared" si="191"/>
        <v>185</v>
      </c>
      <c r="AD139" s="112">
        <f t="shared" si="188"/>
        <v>170043.30000000002</v>
      </c>
      <c r="AE139" s="113"/>
    </row>
    <row r="140" spans="1:31" ht="11.5" customHeight="1" x14ac:dyDescent="0.3">
      <c r="A140" s="111">
        <v>44159</v>
      </c>
      <c r="B140" s="156">
        <f t="shared" si="101"/>
        <v>11</v>
      </c>
      <c r="C140" s="156">
        <f t="shared" si="190"/>
        <v>2020</v>
      </c>
      <c r="D140" s="126" t="s">
        <v>140</v>
      </c>
      <c r="E140" s="77" t="s">
        <v>74</v>
      </c>
      <c r="F140" s="77" t="s">
        <v>59</v>
      </c>
      <c r="G140" s="107" t="s">
        <v>185</v>
      </c>
      <c r="H140" s="75">
        <v>28</v>
      </c>
      <c r="I140" s="51">
        <v>1</v>
      </c>
      <c r="J140" s="67"/>
      <c r="K140" s="53">
        <f t="shared" si="146"/>
        <v>28</v>
      </c>
      <c r="L140" s="54">
        <v>45</v>
      </c>
      <c r="M140" s="55">
        <f t="shared" si="192"/>
        <v>0.6071428571428571</v>
      </c>
      <c r="N140" s="56">
        <f t="shared" si="193"/>
        <v>17</v>
      </c>
      <c r="O140" s="57">
        <f t="shared" si="194"/>
        <v>17</v>
      </c>
      <c r="P140" s="58">
        <f t="shared" si="195"/>
        <v>0.17</v>
      </c>
      <c r="Q140" s="57">
        <f t="shared" si="196"/>
        <v>0.85000000000000009</v>
      </c>
      <c r="R140" s="59">
        <f t="shared" si="197"/>
        <v>0.34</v>
      </c>
      <c r="S140" s="60">
        <f t="shared" si="198"/>
        <v>0.85000000000000009</v>
      </c>
      <c r="T140" s="56">
        <f t="shared" si="199"/>
        <v>2.21</v>
      </c>
      <c r="U140" s="61">
        <f t="shared" si="200"/>
        <v>14.79</v>
      </c>
      <c r="V140" s="62"/>
      <c r="W140" s="68">
        <f t="shared" si="201"/>
        <v>28</v>
      </c>
      <c r="X140" s="69">
        <f t="shared" si="184"/>
        <v>138097.15000000002</v>
      </c>
      <c r="Y140" s="70">
        <v>1</v>
      </c>
      <c r="Z140" s="71">
        <f t="shared" si="179"/>
        <v>17</v>
      </c>
      <c r="AA140" s="72">
        <f t="shared" si="186"/>
        <v>31991.15</v>
      </c>
      <c r="AB140" s="70">
        <f t="shared" si="189"/>
        <v>11</v>
      </c>
      <c r="AC140" s="137">
        <f t="shared" si="191"/>
        <v>45</v>
      </c>
      <c r="AD140" s="112">
        <f t="shared" si="188"/>
        <v>170088.30000000002</v>
      </c>
      <c r="AE140" s="113"/>
    </row>
    <row r="141" spans="1:31" ht="11.5" customHeight="1" x14ac:dyDescent="0.3">
      <c r="A141" s="111">
        <v>44162</v>
      </c>
      <c r="B141" s="156">
        <f t="shared" si="101"/>
        <v>11</v>
      </c>
      <c r="C141" s="156">
        <f t="shared" si="190"/>
        <v>2020</v>
      </c>
      <c r="D141" s="126" t="s">
        <v>146</v>
      </c>
      <c r="E141" s="77" t="s">
        <v>64</v>
      </c>
      <c r="F141" s="77" t="s">
        <v>62</v>
      </c>
      <c r="G141" s="107" t="s">
        <v>28</v>
      </c>
      <c r="H141" s="75">
        <v>5.05</v>
      </c>
      <c r="I141" s="51">
        <v>220</v>
      </c>
      <c r="J141" s="67" t="s">
        <v>14</v>
      </c>
      <c r="K141" s="53">
        <f t="shared" si="146"/>
        <v>1111</v>
      </c>
      <c r="L141" s="54">
        <v>7.2</v>
      </c>
      <c r="M141" s="55">
        <f t="shared" si="192"/>
        <v>0.42574257425742584</v>
      </c>
      <c r="N141" s="56">
        <f t="shared" si="193"/>
        <v>2.1500000000000004</v>
      </c>
      <c r="O141" s="57">
        <f t="shared" si="194"/>
        <v>473.00000000000006</v>
      </c>
      <c r="P141" s="58">
        <f t="shared" si="195"/>
        <v>4.7300000000000004</v>
      </c>
      <c r="Q141" s="57">
        <f t="shared" si="196"/>
        <v>23.650000000000006</v>
      </c>
      <c r="R141" s="59">
        <f t="shared" si="197"/>
        <v>9.4600000000000009</v>
      </c>
      <c r="S141" s="60">
        <f t="shared" si="198"/>
        <v>23.650000000000006</v>
      </c>
      <c r="T141" s="56">
        <f t="shared" si="199"/>
        <v>61.490000000000009</v>
      </c>
      <c r="U141" s="61">
        <f t="shared" si="200"/>
        <v>411.51000000000005</v>
      </c>
      <c r="V141" s="62"/>
      <c r="W141" s="68">
        <f t="shared" si="201"/>
        <v>1111</v>
      </c>
      <c r="X141" s="69">
        <f t="shared" ref="X141:X142" si="202">X140+W141</f>
        <v>139208.15000000002</v>
      </c>
      <c r="Y141" s="70">
        <v>1</v>
      </c>
      <c r="Z141" s="71">
        <f t="shared" si="179"/>
        <v>473.00000000000006</v>
      </c>
      <c r="AA141" s="72">
        <f t="shared" si="186"/>
        <v>32464.15</v>
      </c>
      <c r="AB141" s="70">
        <f t="shared" si="189"/>
        <v>11</v>
      </c>
      <c r="AC141" s="137">
        <f t="shared" si="191"/>
        <v>1584</v>
      </c>
      <c r="AD141" s="112">
        <f t="shared" si="188"/>
        <v>171672.30000000002</v>
      </c>
      <c r="AE141" s="113"/>
    </row>
    <row r="142" spans="1:31" ht="11.5" customHeight="1" x14ac:dyDescent="0.3">
      <c r="A142" s="111">
        <v>44162</v>
      </c>
      <c r="B142" s="156">
        <f t="shared" si="101"/>
        <v>11</v>
      </c>
      <c r="C142" s="156">
        <f t="shared" si="190"/>
        <v>2020</v>
      </c>
      <c r="D142" s="126" t="s">
        <v>146</v>
      </c>
      <c r="E142" s="77" t="s">
        <v>64</v>
      </c>
      <c r="F142" s="77" t="s">
        <v>62</v>
      </c>
      <c r="G142" s="107" t="s">
        <v>147</v>
      </c>
      <c r="H142" s="75">
        <v>5.6</v>
      </c>
      <c r="I142" s="51">
        <v>30</v>
      </c>
      <c r="J142" s="67" t="s">
        <v>14</v>
      </c>
      <c r="K142" s="53">
        <f t="shared" si="146"/>
        <v>168</v>
      </c>
      <c r="L142" s="54">
        <v>7</v>
      </c>
      <c r="M142" s="55">
        <f t="shared" si="192"/>
        <v>0.25000000000000006</v>
      </c>
      <c r="N142" s="56">
        <f t="shared" si="193"/>
        <v>1.4000000000000004</v>
      </c>
      <c r="O142" s="57">
        <f t="shared" si="194"/>
        <v>42.000000000000014</v>
      </c>
      <c r="P142" s="58">
        <f t="shared" si="195"/>
        <v>0.42000000000000015</v>
      </c>
      <c r="Q142" s="57">
        <f t="shared" si="196"/>
        <v>2.100000000000001</v>
      </c>
      <c r="R142" s="59">
        <f t="shared" si="197"/>
        <v>0.8400000000000003</v>
      </c>
      <c r="S142" s="60">
        <f t="shared" si="198"/>
        <v>2.100000000000001</v>
      </c>
      <c r="T142" s="56">
        <f t="shared" si="199"/>
        <v>5.4600000000000026</v>
      </c>
      <c r="U142" s="61">
        <f t="shared" si="200"/>
        <v>36.540000000000013</v>
      </c>
      <c r="V142" s="62"/>
      <c r="W142" s="68">
        <f t="shared" si="201"/>
        <v>672</v>
      </c>
      <c r="X142" s="69">
        <f t="shared" si="202"/>
        <v>139880.15000000002</v>
      </c>
      <c r="Y142" s="70">
        <v>4</v>
      </c>
      <c r="Z142" s="71">
        <f t="shared" si="179"/>
        <v>168.00000000000006</v>
      </c>
      <c r="AA142" s="72">
        <f t="shared" si="186"/>
        <v>32632.15</v>
      </c>
      <c r="AB142" s="70">
        <f t="shared" si="189"/>
        <v>11</v>
      </c>
      <c r="AC142" s="137">
        <f t="shared" si="191"/>
        <v>840</v>
      </c>
      <c r="AD142" s="112">
        <f t="shared" si="188"/>
        <v>172512.30000000002</v>
      </c>
      <c r="AE142" s="113"/>
    </row>
    <row r="143" spans="1:31" ht="11.5" customHeight="1" x14ac:dyDescent="0.3">
      <c r="A143" s="111">
        <v>44163</v>
      </c>
      <c r="B143" s="156">
        <f t="shared" si="101"/>
        <v>11</v>
      </c>
      <c r="C143" s="156">
        <f t="shared" si="190"/>
        <v>2020</v>
      </c>
      <c r="D143" s="126" t="s">
        <v>152</v>
      </c>
      <c r="E143" s="77" t="s">
        <v>100</v>
      </c>
      <c r="F143" s="77" t="s">
        <v>101</v>
      </c>
      <c r="G143" s="107" t="s">
        <v>18</v>
      </c>
      <c r="H143" s="75">
        <v>8.4</v>
      </c>
      <c r="I143" s="51">
        <v>20</v>
      </c>
      <c r="J143" s="67" t="s">
        <v>14</v>
      </c>
      <c r="K143" s="53">
        <f t="shared" si="146"/>
        <v>168</v>
      </c>
      <c r="L143" s="54">
        <v>10.199999999999999</v>
      </c>
      <c r="M143" s="55">
        <f t="shared" si="192"/>
        <v>0.21428571428571416</v>
      </c>
      <c r="N143" s="56">
        <f t="shared" si="193"/>
        <v>1.7999999999999989</v>
      </c>
      <c r="O143" s="57">
        <f t="shared" si="194"/>
        <v>35.999999999999979</v>
      </c>
      <c r="P143" s="58">
        <f t="shared" si="195"/>
        <v>0.35999999999999982</v>
      </c>
      <c r="Q143" s="57">
        <f t="shared" si="196"/>
        <v>1.7999999999999989</v>
      </c>
      <c r="R143" s="59">
        <f t="shared" si="197"/>
        <v>0.71999999999999964</v>
      </c>
      <c r="S143" s="60">
        <f t="shared" si="198"/>
        <v>1.7999999999999989</v>
      </c>
      <c r="T143" s="56">
        <f t="shared" si="199"/>
        <v>4.6799999999999979</v>
      </c>
      <c r="U143" s="61">
        <f t="shared" si="200"/>
        <v>31.319999999999979</v>
      </c>
      <c r="V143" s="62"/>
      <c r="W143" s="68">
        <f t="shared" si="201"/>
        <v>336</v>
      </c>
      <c r="X143" s="69">
        <f t="shared" ref="X143:X160" si="203">X142+W143</f>
        <v>140216.15000000002</v>
      </c>
      <c r="Y143" s="70">
        <v>2</v>
      </c>
      <c r="Z143" s="71">
        <f t="shared" si="179"/>
        <v>71.999999999999957</v>
      </c>
      <c r="AA143" s="72">
        <f t="shared" si="186"/>
        <v>32704.15</v>
      </c>
      <c r="AB143" s="70">
        <f t="shared" si="189"/>
        <v>11</v>
      </c>
      <c r="AC143" s="137">
        <f t="shared" si="191"/>
        <v>407.99999999999994</v>
      </c>
      <c r="AD143" s="112">
        <f t="shared" si="188"/>
        <v>172920.30000000002</v>
      </c>
      <c r="AE143" s="113"/>
    </row>
    <row r="144" spans="1:31" ht="11.5" customHeight="1" x14ac:dyDescent="0.3">
      <c r="A144" s="111">
        <v>44165</v>
      </c>
      <c r="B144" s="156">
        <f t="shared" si="101"/>
        <v>11</v>
      </c>
      <c r="C144" s="156">
        <f t="shared" si="190"/>
        <v>2020</v>
      </c>
      <c r="D144" s="126" t="s">
        <v>153</v>
      </c>
      <c r="E144" s="77" t="s">
        <v>96</v>
      </c>
      <c r="F144" s="77" t="s">
        <v>97</v>
      </c>
      <c r="G144" s="107" t="s">
        <v>18</v>
      </c>
      <c r="H144" s="75">
        <v>8.4</v>
      </c>
      <c r="I144" s="51">
        <v>20</v>
      </c>
      <c r="J144" s="67" t="s">
        <v>14</v>
      </c>
      <c r="K144" s="53">
        <f t="shared" si="146"/>
        <v>168</v>
      </c>
      <c r="L144" s="54">
        <v>10.5</v>
      </c>
      <c r="M144" s="55">
        <f t="shared" si="192"/>
        <v>0.24999999999999994</v>
      </c>
      <c r="N144" s="56">
        <f t="shared" si="193"/>
        <v>2.0999999999999996</v>
      </c>
      <c r="O144" s="57">
        <f t="shared" si="194"/>
        <v>41.999999999999993</v>
      </c>
      <c r="P144" s="58">
        <v>0.41999999999999993</v>
      </c>
      <c r="Q144" s="57">
        <v>2.0999999999999996</v>
      </c>
      <c r="R144" s="59">
        <v>0.83999999999999986</v>
      </c>
      <c r="S144" s="60">
        <v>2.0999999999999996</v>
      </c>
      <c r="T144" s="56">
        <v>5.4599999999999991</v>
      </c>
      <c r="U144" s="61">
        <v>36.539999999999992</v>
      </c>
      <c r="V144" s="62"/>
      <c r="W144" s="68">
        <f t="shared" si="201"/>
        <v>840</v>
      </c>
      <c r="X144" s="69">
        <f t="shared" si="203"/>
        <v>141056.15000000002</v>
      </c>
      <c r="Y144" s="70">
        <v>5</v>
      </c>
      <c r="Z144" s="71">
        <f t="shared" si="179"/>
        <v>209.99999999999997</v>
      </c>
      <c r="AA144" s="72">
        <f t="shared" si="186"/>
        <v>32914.15</v>
      </c>
      <c r="AB144" s="70">
        <f t="shared" si="189"/>
        <v>11</v>
      </c>
      <c r="AC144" s="137">
        <f t="shared" si="191"/>
        <v>1050</v>
      </c>
      <c r="AD144" s="112">
        <f t="shared" si="188"/>
        <v>173970.30000000002</v>
      </c>
      <c r="AE144" s="113"/>
    </row>
    <row r="145" spans="1:31" ht="11.5" customHeight="1" x14ac:dyDescent="0.3">
      <c r="A145" s="111">
        <v>44165</v>
      </c>
      <c r="B145" s="156">
        <f t="shared" ref="B145:B208" si="204">MONTH(A145)</f>
        <v>11</v>
      </c>
      <c r="C145" s="156">
        <f t="shared" si="190"/>
        <v>2020</v>
      </c>
      <c r="D145" s="126" t="s">
        <v>154</v>
      </c>
      <c r="E145" s="77" t="s">
        <v>104</v>
      </c>
      <c r="F145" s="77" t="s">
        <v>105</v>
      </c>
      <c r="G145" s="107" t="s">
        <v>28</v>
      </c>
      <c r="H145" s="75">
        <v>5.45</v>
      </c>
      <c r="I145" s="51">
        <v>220</v>
      </c>
      <c r="J145" s="67" t="s">
        <v>14</v>
      </c>
      <c r="K145" s="53">
        <f t="shared" si="146"/>
        <v>1199</v>
      </c>
      <c r="L145" s="54">
        <v>6</v>
      </c>
      <c r="M145" s="55">
        <f t="shared" si="192"/>
        <v>0.10091743119266051</v>
      </c>
      <c r="N145" s="56">
        <f t="shared" si="193"/>
        <v>0.54999999999999982</v>
      </c>
      <c r="O145" s="57">
        <f t="shared" si="194"/>
        <v>120.99999999999996</v>
      </c>
      <c r="P145" s="58"/>
      <c r="Q145" s="57"/>
      <c r="R145" s="59"/>
      <c r="S145" s="60"/>
      <c r="T145" s="56"/>
      <c r="U145" s="61"/>
      <c r="V145" s="62"/>
      <c r="W145" s="68">
        <f>K145*Y145</f>
        <v>5995</v>
      </c>
      <c r="X145" s="69">
        <f t="shared" si="203"/>
        <v>147051.15000000002</v>
      </c>
      <c r="Y145" s="70">
        <v>5</v>
      </c>
      <c r="Z145" s="71">
        <f t="shared" si="179"/>
        <v>604.99999999999977</v>
      </c>
      <c r="AA145" s="72">
        <f t="shared" si="186"/>
        <v>33519.15</v>
      </c>
      <c r="AB145" s="70">
        <f t="shared" si="189"/>
        <v>11</v>
      </c>
      <c r="AC145" s="137">
        <f t="shared" si="191"/>
        <v>6600</v>
      </c>
      <c r="AD145" s="112">
        <f t="shared" si="188"/>
        <v>180570.30000000002</v>
      </c>
      <c r="AE145" s="113"/>
    </row>
    <row r="146" spans="1:31" ht="11.5" customHeight="1" x14ac:dyDescent="0.3">
      <c r="A146" s="111">
        <v>44165</v>
      </c>
      <c r="B146" s="156">
        <f t="shared" si="204"/>
        <v>11</v>
      </c>
      <c r="C146" s="156">
        <f t="shared" si="190"/>
        <v>2020</v>
      </c>
      <c r="D146" s="126" t="s">
        <v>154</v>
      </c>
      <c r="E146" s="77" t="s">
        <v>104</v>
      </c>
      <c r="F146" s="77" t="s">
        <v>105</v>
      </c>
      <c r="G146" s="107" t="s">
        <v>147</v>
      </c>
      <c r="H146" s="75">
        <v>5.6</v>
      </c>
      <c r="I146" s="51">
        <v>30</v>
      </c>
      <c r="J146" s="67" t="s">
        <v>14</v>
      </c>
      <c r="K146" s="53">
        <f t="shared" si="146"/>
        <v>168</v>
      </c>
      <c r="L146" s="54">
        <v>6</v>
      </c>
      <c r="M146" s="55">
        <f t="shared" si="192"/>
        <v>7.1428571428571494E-2</v>
      </c>
      <c r="N146" s="56">
        <f t="shared" si="193"/>
        <v>0.40000000000000036</v>
      </c>
      <c r="O146" s="57">
        <f t="shared" si="194"/>
        <v>12.000000000000011</v>
      </c>
      <c r="P146" s="58"/>
      <c r="Q146" s="57"/>
      <c r="R146" s="59"/>
      <c r="S146" s="60"/>
      <c r="T146" s="56"/>
      <c r="U146" s="61"/>
      <c r="V146" s="62"/>
      <c r="W146" s="68">
        <f t="shared" si="201"/>
        <v>672</v>
      </c>
      <c r="X146" s="69">
        <f t="shared" si="203"/>
        <v>147723.15000000002</v>
      </c>
      <c r="Y146" s="70">
        <v>4</v>
      </c>
      <c r="Z146" s="71">
        <f t="shared" si="179"/>
        <v>48.000000000000043</v>
      </c>
      <c r="AA146" s="72">
        <f t="shared" si="186"/>
        <v>33567.15</v>
      </c>
      <c r="AB146" s="70">
        <f t="shared" si="189"/>
        <v>11</v>
      </c>
      <c r="AC146" s="137">
        <f t="shared" si="191"/>
        <v>720</v>
      </c>
      <c r="AD146" s="112">
        <f t="shared" si="188"/>
        <v>181290.30000000002</v>
      </c>
      <c r="AE146" s="113"/>
    </row>
    <row r="147" spans="1:31" ht="11.5" customHeight="1" x14ac:dyDescent="0.3">
      <c r="A147" s="111">
        <v>44165</v>
      </c>
      <c r="B147" s="156">
        <f t="shared" si="204"/>
        <v>11</v>
      </c>
      <c r="C147" s="156">
        <f t="shared" si="190"/>
        <v>2020</v>
      </c>
      <c r="D147" s="126" t="s">
        <v>154</v>
      </c>
      <c r="E147" s="77" t="s">
        <v>104</v>
      </c>
      <c r="F147" s="77" t="s">
        <v>105</v>
      </c>
      <c r="G147" s="107" t="s">
        <v>33</v>
      </c>
      <c r="H147" s="75">
        <v>0.7</v>
      </c>
      <c r="I147" s="51">
        <v>25</v>
      </c>
      <c r="J147" s="67" t="s">
        <v>14</v>
      </c>
      <c r="K147" s="53">
        <f t="shared" si="146"/>
        <v>17.5</v>
      </c>
      <c r="L147" s="54">
        <v>2.2000000000000002</v>
      </c>
      <c r="M147" s="55">
        <f t="shared" si="192"/>
        <v>2.1428571428571432</v>
      </c>
      <c r="N147" s="56">
        <f t="shared" si="193"/>
        <v>1.5000000000000002</v>
      </c>
      <c r="O147" s="57">
        <f t="shared" si="194"/>
        <v>37.500000000000007</v>
      </c>
      <c r="P147" s="58"/>
      <c r="Q147" s="57"/>
      <c r="R147" s="59"/>
      <c r="S147" s="60"/>
      <c r="T147" s="56"/>
      <c r="U147" s="61"/>
      <c r="V147" s="62"/>
      <c r="W147" s="68">
        <f t="shared" si="201"/>
        <v>87.5</v>
      </c>
      <c r="X147" s="69">
        <f t="shared" si="203"/>
        <v>147810.65000000002</v>
      </c>
      <c r="Y147" s="70">
        <v>5</v>
      </c>
      <c r="Z147" s="71">
        <f t="shared" si="179"/>
        <v>187.50000000000003</v>
      </c>
      <c r="AA147" s="72">
        <f t="shared" si="186"/>
        <v>33754.65</v>
      </c>
      <c r="AB147" s="70">
        <f t="shared" si="189"/>
        <v>11</v>
      </c>
      <c r="AC147" s="137">
        <f t="shared" si="191"/>
        <v>275</v>
      </c>
      <c r="AD147" s="112">
        <f t="shared" si="188"/>
        <v>181565.30000000002</v>
      </c>
      <c r="AE147" s="113"/>
    </row>
    <row r="148" spans="1:31" ht="11.5" customHeight="1" x14ac:dyDescent="0.3">
      <c r="A148" s="111">
        <v>44165</v>
      </c>
      <c r="B148" s="156">
        <f t="shared" si="204"/>
        <v>11</v>
      </c>
      <c r="C148" s="156">
        <f t="shared" si="190"/>
        <v>2020</v>
      </c>
      <c r="D148" s="126" t="s">
        <v>154</v>
      </c>
      <c r="E148" s="77" t="s">
        <v>104</v>
      </c>
      <c r="F148" s="77" t="s">
        <v>105</v>
      </c>
      <c r="G148" s="107" t="s">
        <v>25</v>
      </c>
      <c r="H148" s="75">
        <v>15.5</v>
      </c>
      <c r="I148" s="51">
        <v>5</v>
      </c>
      <c r="J148" s="67" t="s">
        <v>14</v>
      </c>
      <c r="K148" s="53">
        <f t="shared" si="146"/>
        <v>77.5</v>
      </c>
      <c r="L148" s="54">
        <v>18</v>
      </c>
      <c r="M148" s="55">
        <f t="shared" si="192"/>
        <v>0.16129032258064516</v>
      </c>
      <c r="N148" s="56">
        <f t="shared" si="193"/>
        <v>2.5</v>
      </c>
      <c r="O148" s="57">
        <f t="shared" si="194"/>
        <v>12.5</v>
      </c>
      <c r="P148" s="58"/>
      <c r="Q148" s="57"/>
      <c r="R148" s="59"/>
      <c r="S148" s="60"/>
      <c r="T148" s="56"/>
      <c r="U148" s="61"/>
      <c r="V148" s="62"/>
      <c r="W148" s="68">
        <f t="shared" si="201"/>
        <v>155</v>
      </c>
      <c r="X148" s="69">
        <f t="shared" si="203"/>
        <v>147965.65000000002</v>
      </c>
      <c r="Y148" s="70">
        <v>2</v>
      </c>
      <c r="Z148" s="71">
        <f t="shared" si="179"/>
        <v>25</v>
      </c>
      <c r="AA148" s="72">
        <f t="shared" si="186"/>
        <v>33779.65</v>
      </c>
      <c r="AB148" s="70">
        <f t="shared" si="189"/>
        <v>11</v>
      </c>
      <c r="AC148" s="137">
        <f t="shared" si="191"/>
        <v>180</v>
      </c>
      <c r="AD148" s="112">
        <f t="shared" si="188"/>
        <v>181745.30000000002</v>
      </c>
      <c r="AE148" s="113"/>
    </row>
    <row r="149" spans="1:31" ht="11.5" customHeight="1" x14ac:dyDescent="0.3">
      <c r="A149" s="111">
        <v>44165</v>
      </c>
      <c r="B149" s="156">
        <f t="shared" si="204"/>
        <v>11</v>
      </c>
      <c r="C149" s="156">
        <f t="shared" si="190"/>
        <v>2020</v>
      </c>
      <c r="D149" s="126" t="s">
        <v>155</v>
      </c>
      <c r="E149" s="77" t="s">
        <v>104</v>
      </c>
      <c r="F149" s="77" t="s">
        <v>105</v>
      </c>
      <c r="G149" s="107" t="s">
        <v>33</v>
      </c>
      <c r="H149" s="75">
        <v>1</v>
      </c>
      <c r="I149" s="51">
        <v>25</v>
      </c>
      <c r="J149" s="67" t="s">
        <v>14</v>
      </c>
      <c r="K149" s="53">
        <f t="shared" si="146"/>
        <v>25</v>
      </c>
      <c r="L149" s="54">
        <v>2.2000000000000002</v>
      </c>
      <c r="M149" s="55">
        <f t="shared" si="192"/>
        <v>1.2000000000000002</v>
      </c>
      <c r="N149" s="56">
        <f t="shared" si="193"/>
        <v>1.2000000000000002</v>
      </c>
      <c r="O149" s="57">
        <f t="shared" si="194"/>
        <v>30.000000000000004</v>
      </c>
      <c r="P149" s="58"/>
      <c r="Q149" s="57"/>
      <c r="R149" s="59"/>
      <c r="S149" s="60"/>
      <c r="T149" s="56"/>
      <c r="U149" s="61"/>
      <c r="V149" s="62"/>
      <c r="W149" s="68">
        <f t="shared" si="201"/>
        <v>125</v>
      </c>
      <c r="X149" s="69">
        <f t="shared" si="203"/>
        <v>148090.65000000002</v>
      </c>
      <c r="Y149" s="70">
        <v>5</v>
      </c>
      <c r="Z149" s="71">
        <f t="shared" si="179"/>
        <v>150.00000000000003</v>
      </c>
      <c r="AA149" s="72">
        <f t="shared" si="186"/>
        <v>33929.65</v>
      </c>
      <c r="AB149" s="70">
        <f t="shared" si="189"/>
        <v>11</v>
      </c>
      <c r="AC149" s="137">
        <f t="shared" si="191"/>
        <v>275</v>
      </c>
      <c r="AD149" s="112">
        <f t="shared" si="188"/>
        <v>182020.30000000002</v>
      </c>
      <c r="AE149" s="113"/>
    </row>
    <row r="150" spans="1:31" ht="11.5" customHeight="1" x14ac:dyDescent="0.3">
      <c r="A150" s="111">
        <v>44170</v>
      </c>
      <c r="B150" s="156">
        <f t="shared" si="204"/>
        <v>12</v>
      </c>
      <c r="C150" s="156">
        <f t="shared" si="190"/>
        <v>2020</v>
      </c>
      <c r="D150" s="126" t="s">
        <v>156</v>
      </c>
      <c r="E150" s="77" t="s">
        <v>65</v>
      </c>
      <c r="F150" s="77" t="s">
        <v>158</v>
      </c>
      <c r="G150" s="107" t="s">
        <v>39</v>
      </c>
      <c r="H150" s="75">
        <v>4.7</v>
      </c>
      <c r="I150" s="51">
        <v>54</v>
      </c>
      <c r="J150" s="67" t="s">
        <v>14</v>
      </c>
      <c r="K150" s="53">
        <f t="shared" si="146"/>
        <v>253.8</v>
      </c>
      <c r="L150" s="54">
        <v>7.4</v>
      </c>
      <c r="M150" s="55">
        <f t="shared" si="192"/>
        <v>0.57446808510638303</v>
      </c>
      <c r="N150" s="56">
        <f t="shared" si="193"/>
        <v>2.7</v>
      </c>
      <c r="O150" s="57">
        <f t="shared" si="194"/>
        <v>145.80000000000001</v>
      </c>
      <c r="P150" s="58"/>
      <c r="Q150" s="57"/>
      <c r="R150" s="59"/>
      <c r="S150" s="60"/>
      <c r="T150" s="56"/>
      <c r="U150" s="61"/>
      <c r="V150" s="62"/>
      <c r="W150" s="68">
        <f t="shared" si="201"/>
        <v>507.6</v>
      </c>
      <c r="X150" s="69">
        <f t="shared" si="203"/>
        <v>148598.25000000003</v>
      </c>
      <c r="Y150" s="70">
        <v>2</v>
      </c>
      <c r="Z150" s="71">
        <f t="shared" si="179"/>
        <v>291.60000000000002</v>
      </c>
      <c r="AA150" s="72">
        <f t="shared" si="186"/>
        <v>34221.25</v>
      </c>
      <c r="AB150" s="70">
        <f t="shared" si="189"/>
        <v>12</v>
      </c>
      <c r="AC150" s="137">
        <f t="shared" si="191"/>
        <v>799.2</v>
      </c>
      <c r="AD150" s="112">
        <f t="shared" si="188"/>
        <v>182819.50000000003</v>
      </c>
      <c r="AE150" s="113"/>
    </row>
    <row r="151" spans="1:31" ht="11.5" customHeight="1" x14ac:dyDescent="0.3">
      <c r="A151" s="111">
        <v>44180</v>
      </c>
      <c r="B151" s="156">
        <f t="shared" si="204"/>
        <v>12</v>
      </c>
      <c r="C151" s="156">
        <f t="shared" si="190"/>
        <v>2020</v>
      </c>
      <c r="D151" s="126" t="s">
        <v>157</v>
      </c>
      <c r="E151" s="77" t="s">
        <v>64</v>
      </c>
      <c r="F151" s="77" t="s">
        <v>62</v>
      </c>
      <c r="G151" s="107" t="s">
        <v>35</v>
      </c>
      <c r="H151" s="75">
        <v>6.6</v>
      </c>
      <c r="I151" s="51">
        <v>220</v>
      </c>
      <c r="J151" s="67" t="s">
        <v>14</v>
      </c>
      <c r="K151" s="53">
        <f t="shared" si="146"/>
        <v>1452</v>
      </c>
      <c r="L151" s="54">
        <v>7.8</v>
      </c>
      <c r="M151" s="55">
        <f t="shared" si="192"/>
        <v>0.18181818181818185</v>
      </c>
      <c r="N151" s="56">
        <f t="shared" si="193"/>
        <v>1.2000000000000002</v>
      </c>
      <c r="O151" s="57">
        <f t="shared" si="194"/>
        <v>264.00000000000006</v>
      </c>
      <c r="P151" s="58"/>
      <c r="Q151" s="57"/>
      <c r="R151" s="59"/>
      <c r="S151" s="60"/>
      <c r="T151" s="56"/>
      <c r="U151" s="61"/>
      <c r="V151" s="62"/>
      <c r="W151" s="68">
        <f t="shared" si="201"/>
        <v>1452</v>
      </c>
      <c r="X151" s="69">
        <f t="shared" si="203"/>
        <v>150050.25000000003</v>
      </c>
      <c r="Y151" s="70">
        <v>1</v>
      </c>
      <c r="Z151" s="71">
        <f t="shared" si="179"/>
        <v>264.00000000000006</v>
      </c>
      <c r="AA151" s="72">
        <f t="shared" si="186"/>
        <v>34485.25</v>
      </c>
      <c r="AB151" s="70">
        <f t="shared" si="189"/>
        <v>12</v>
      </c>
      <c r="AC151" s="137">
        <f t="shared" si="191"/>
        <v>1716</v>
      </c>
      <c r="AD151" s="112">
        <f t="shared" si="188"/>
        <v>184535.50000000003</v>
      </c>
      <c r="AE151" s="113"/>
    </row>
    <row r="152" spans="1:31" ht="11.5" customHeight="1" x14ac:dyDescent="0.3">
      <c r="A152" s="111">
        <v>44180</v>
      </c>
      <c r="B152" s="156">
        <f t="shared" si="204"/>
        <v>12</v>
      </c>
      <c r="C152" s="156">
        <f t="shared" si="190"/>
        <v>2020</v>
      </c>
      <c r="D152" s="126" t="s">
        <v>157</v>
      </c>
      <c r="E152" s="77" t="s">
        <v>64</v>
      </c>
      <c r="F152" s="77" t="s">
        <v>62</v>
      </c>
      <c r="G152" s="107" t="s">
        <v>68</v>
      </c>
      <c r="H152" s="75">
        <v>10.199999999999999</v>
      </c>
      <c r="I152" s="51">
        <v>20</v>
      </c>
      <c r="J152" s="67" t="s">
        <v>14</v>
      </c>
      <c r="K152" s="53">
        <f t="shared" si="146"/>
        <v>204</v>
      </c>
      <c r="L152" s="54">
        <v>12.8</v>
      </c>
      <c r="M152" s="55">
        <f t="shared" si="192"/>
        <v>0.25490196078431387</v>
      </c>
      <c r="N152" s="56">
        <f t="shared" si="193"/>
        <v>2.6000000000000014</v>
      </c>
      <c r="O152" s="57">
        <f t="shared" si="194"/>
        <v>52.000000000000028</v>
      </c>
      <c r="P152" s="58"/>
      <c r="Q152" s="57"/>
      <c r="R152" s="59"/>
      <c r="S152" s="60"/>
      <c r="T152" s="56"/>
      <c r="U152" s="61"/>
      <c r="V152" s="62"/>
      <c r="W152" s="68">
        <f t="shared" si="201"/>
        <v>408</v>
      </c>
      <c r="X152" s="69">
        <f t="shared" si="203"/>
        <v>150458.25000000003</v>
      </c>
      <c r="Y152" s="70">
        <v>2</v>
      </c>
      <c r="Z152" s="71">
        <f t="shared" si="179"/>
        <v>104.00000000000006</v>
      </c>
      <c r="AA152" s="72">
        <f t="shared" si="186"/>
        <v>34589.25</v>
      </c>
      <c r="AB152" s="70">
        <f t="shared" si="189"/>
        <v>12</v>
      </c>
      <c r="AC152" s="137">
        <f t="shared" si="191"/>
        <v>512</v>
      </c>
      <c r="AD152" s="112">
        <f t="shared" si="188"/>
        <v>185047.50000000003</v>
      </c>
      <c r="AE152" s="113"/>
    </row>
    <row r="153" spans="1:31" ht="11.5" customHeight="1" x14ac:dyDescent="0.3">
      <c r="A153" s="111">
        <v>44191</v>
      </c>
      <c r="B153" s="156">
        <f t="shared" si="204"/>
        <v>12</v>
      </c>
      <c r="C153" s="156">
        <f t="shared" si="190"/>
        <v>2020</v>
      </c>
      <c r="D153" s="126" t="s">
        <v>159</v>
      </c>
      <c r="E153" s="77" t="s">
        <v>76</v>
      </c>
      <c r="F153" s="77" t="s">
        <v>77</v>
      </c>
      <c r="G153" s="107" t="s">
        <v>37</v>
      </c>
      <c r="H153" s="75">
        <v>5.05</v>
      </c>
      <c r="I153" s="51">
        <v>220</v>
      </c>
      <c r="J153" s="67" t="s">
        <v>14</v>
      </c>
      <c r="K153" s="53">
        <f t="shared" si="146"/>
        <v>1111</v>
      </c>
      <c r="L153" s="54">
        <v>6.5</v>
      </c>
      <c r="M153" s="55">
        <f t="shared" si="192"/>
        <v>0.28712871287128716</v>
      </c>
      <c r="N153" s="56">
        <f t="shared" si="193"/>
        <v>1.4500000000000002</v>
      </c>
      <c r="O153" s="57">
        <f t="shared" si="194"/>
        <v>319.00000000000006</v>
      </c>
      <c r="P153" s="58"/>
      <c r="Q153" s="57"/>
      <c r="R153" s="59"/>
      <c r="S153" s="60"/>
      <c r="T153" s="56"/>
      <c r="U153" s="61"/>
      <c r="V153" s="62"/>
      <c r="W153" s="68">
        <f t="shared" si="201"/>
        <v>2222</v>
      </c>
      <c r="X153" s="69">
        <f t="shared" si="203"/>
        <v>152680.25000000003</v>
      </c>
      <c r="Y153" s="70">
        <v>2</v>
      </c>
      <c r="Z153" s="71">
        <f t="shared" si="179"/>
        <v>638.00000000000011</v>
      </c>
      <c r="AA153" s="72">
        <f t="shared" si="186"/>
        <v>35227.25</v>
      </c>
      <c r="AB153" s="70">
        <f t="shared" si="189"/>
        <v>12</v>
      </c>
      <c r="AC153" s="137">
        <f t="shared" si="191"/>
        <v>2860</v>
      </c>
      <c r="AD153" s="112">
        <f t="shared" si="188"/>
        <v>187907.50000000003</v>
      </c>
      <c r="AE153" s="113"/>
    </row>
    <row r="154" spans="1:31" ht="11.5" customHeight="1" x14ac:dyDescent="0.3">
      <c r="A154" s="111">
        <v>44195</v>
      </c>
      <c r="B154" s="156">
        <f t="shared" si="204"/>
        <v>12</v>
      </c>
      <c r="C154" s="156">
        <f t="shared" si="190"/>
        <v>2020</v>
      </c>
      <c r="D154" s="126" t="s">
        <v>160</v>
      </c>
      <c r="E154" s="77" t="s">
        <v>74</v>
      </c>
      <c r="F154" s="77" t="s">
        <v>59</v>
      </c>
      <c r="G154" s="107" t="s">
        <v>35</v>
      </c>
      <c r="H154" s="75">
        <v>6.6</v>
      </c>
      <c r="I154" s="51">
        <v>220</v>
      </c>
      <c r="J154" s="67" t="s">
        <v>14</v>
      </c>
      <c r="K154" s="53">
        <f t="shared" si="146"/>
        <v>1452</v>
      </c>
      <c r="L154" s="54">
        <v>7.8</v>
      </c>
      <c r="M154" s="55">
        <f t="shared" si="192"/>
        <v>0.18181818181818185</v>
      </c>
      <c r="N154" s="56">
        <f t="shared" si="193"/>
        <v>1.2000000000000002</v>
      </c>
      <c r="O154" s="57">
        <f t="shared" si="194"/>
        <v>264.00000000000006</v>
      </c>
      <c r="P154" s="58"/>
      <c r="Q154" s="57"/>
      <c r="R154" s="59"/>
      <c r="S154" s="60"/>
      <c r="T154" s="56"/>
      <c r="U154" s="61"/>
      <c r="V154" s="62"/>
      <c r="W154" s="68">
        <f t="shared" si="201"/>
        <v>4356</v>
      </c>
      <c r="X154" s="69">
        <f t="shared" si="203"/>
        <v>157036.25000000003</v>
      </c>
      <c r="Y154" s="70">
        <v>3</v>
      </c>
      <c r="Z154" s="71">
        <f t="shared" si="179"/>
        <v>792.00000000000023</v>
      </c>
      <c r="AA154" s="72">
        <f t="shared" si="186"/>
        <v>36019.25</v>
      </c>
      <c r="AB154" s="70">
        <f t="shared" si="189"/>
        <v>12</v>
      </c>
      <c r="AC154" s="137">
        <f t="shared" si="191"/>
        <v>5148</v>
      </c>
      <c r="AD154" s="112">
        <f t="shared" si="188"/>
        <v>193055.50000000003</v>
      </c>
      <c r="AE154" s="113"/>
    </row>
    <row r="155" spans="1:31" ht="11.5" customHeight="1" x14ac:dyDescent="0.3">
      <c r="A155" s="111">
        <v>44195</v>
      </c>
      <c r="B155" s="156">
        <f t="shared" si="204"/>
        <v>12</v>
      </c>
      <c r="C155" s="156">
        <f t="shared" si="190"/>
        <v>2020</v>
      </c>
      <c r="D155" s="126" t="s">
        <v>160</v>
      </c>
      <c r="E155" s="77" t="s">
        <v>74</v>
      </c>
      <c r="F155" s="77" t="s">
        <v>59</v>
      </c>
      <c r="G155" s="107" t="s">
        <v>38</v>
      </c>
      <c r="H155" s="75">
        <v>4.7</v>
      </c>
      <c r="I155" s="51">
        <v>54</v>
      </c>
      <c r="J155" s="67" t="s">
        <v>14</v>
      </c>
      <c r="K155" s="53">
        <f t="shared" si="146"/>
        <v>253.8</v>
      </c>
      <c r="L155" s="54">
        <v>7.5</v>
      </c>
      <c r="M155" s="55">
        <f t="shared" si="192"/>
        <v>0.5957446808510638</v>
      </c>
      <c r="N155" s="56">
        <f t="shared" si="193"/>
        <v>2.8</v>
      </c>
      <c r="O155" s="57">
        <f t="shared" si="194"/>
        <v>151.19999999999999</v>
      </c>
      <c r="P155" s="58"/>
      <c r="Q155" s="57"/>
      <c r="R155" s="59"/>
      <c r="S155" s="60"/>
      <c r="T155" s="56"/>
      <c r="U155" s="61"/>
      <c r="V155" s="62"/>
      <c r="W155" s="68">
        <f t="shared" si="201"/>
        <v>253.8</v>
      </c>
      <c r="X155" s="69">
        <f t="shared" si="203"/>
        <v>157290.05000000002</v>
      </c>
      <c r="Y155" s="70">
        <v>1</v>
      </c>
      <c r="Z155" s="71">
        <f t="shared" si="179"/>
        <v>151.19999999999999</v>
      </c>
      <c r="AA155" s="72">
        <f t="shared" si="186"/>
        <v>36170.449999999997</v>
      </c>
      <c r="AB155" s="70">
        <f t="shared" si="189"/>
        <v>12</v>
      </c>
      <c r="AC155" s="137">
        <f t="shared" si="191"/>
        <v>405</v>
      </c>
      <c r="AD155" s="112">
        <f t="shared" si="188"/>
        <v>193460.5</v>
      </c>
      <c r="AE155" s="113"/>
    </row>
    <row r="156" spans="1:31" ht="11.5" customHeight="1" x14ac:dyDescent="0.3">
      <c r="A156" s="111">
        <v>44195</v>
      </c>
      <c r="B156" s="156">
        <f t="shared" si="204"/>
        <v>12</v>
      </c>
      <c r="C156" s="156">
        <f t="shared" si="190"/>
        <v>2020</v>
      </c>
      <c r="D156" s="126" t="s">
        <v>160</v>
      </c>
      <c r="E156" s="77" t="s">
        <v>74</v>
      </c>
      <c r="F156" s="77" t="s">
        <v>59</v>
      </c>
      <c r="G156" s="107" t="s">
        <v>25</v>
      </c>
      <c r="H156" s="75">
        <v>15.5</v>
      </c>
      <c r="I156" s="51">
        <v>5</v>
      </c>
      <c r="J156" s="67" t="s">
        <v>14</v>
      </c>
      <c r="K156" s="53">
        <f t="shared" si="146"/>
        <v>77.5</v>
      </c>
      <c r="L156" s="54">
        <v>18.5</v>
      </c>
      <c r="M156" s="55">
        <f t="shared" si="192"/>
        <v>0.19354838709677419</v>
      </c>
      <c r="N156" s="56">
        <f t="shared" si="193"/>
        <v>3</v>
      </c>
      <c r="O156" s="57">
        <f t="shared" si="194"/>
        <v>15</v>
      </c>
      <c r="P156" s="58"/>
      <c r="Q156" s="57"/>
      <c r="R156" s="59"/>
      <c r="S156" s="60"/>
      <c r="T156" s="56"/>
      <c r="U156" s="61"/>
      <c r="V156" s="62"/>
      <c r="W156" s="68">
        <f t="shared" si="201"/>
        <v>465</v>
      </c>
      <c r="X156" s="69">
        <f t="shared" si="203"/>
        <v>157755.05000000002</v>
      </c>
      <c r="Y156" s="70">
        <v>6</v>
      </c>
      <c r="Z156" s="71">
        <f t="shared" si="179"/>
        <v>90</v>
      </c>
      <c r="AA156" s="72">
        <f t="shared" si="186"/>
        <v>36260.449999999997</v>
      </c>
      <c r="AB156" s="70">
        <f t="shared" si="189"/>
        <v>12</v>
      </c>
      <c r="AC156" s="137">
        <f t="shared" si="191"/>
        <v>555</v>
      </c>
      <c r="AD156" s="112">
        <f t="shared" si="188"/>
        <v>194015.5</v>
      </c>
      <c r="AE156" s="113"/>
    </row>
    <row r="157" spans="1:31" ht="11.5" customHeight="1" x14ac:dyDescent="0.3">
      <c r="A157" s="111">
        <v>44196</v>
      </c>
      <c r="B157" s="156">
        <f t="shared" si="204"/>
        <v>12</v>
      </c>
      <c r="C157" s="156">
        <f t="shared" si="190"/>
        <v>2020</v>
      </c>
      <c r="D157" s="126" t="s">
        <v>161</v>
      </c>
      <c r="E157" s="77" t="s">
        <v>104</v>
      </c>
      <c r="F157" s="77" t="s">
        <v>105</v>
      </c>
      <c r="G157" s="107" t="s">
        <v>28</v>
      </c>
      <c r="H157" s="75">
        <v>5.45</v>
      </c>
      <c r="I157" s="51">
        <v>220</v>
      </c>
      <c r="J157" s="67" t="s">
        <v>14</v>
      </c>
      <c r="K157" s="53">
        <f t="shared" si="146"/>
        <v>1199</v>
      </c>
      <c r="L157" s="54">
        <v>7</v>
      </c>
      <c r="M157" s="55">
        <f t="shared" si="192"/>
        <v>0.2844036697247706</v>
      </c>
      <c r="N157" s="56">
        <f t="shared" si="193"/>
        <v>1.5499999999999998</v>
      </c>
      <c r="O157" s="57">
        <f t="shared" si="194"/>
        <v>340.99999999999994</v>
      </c>
      <c r="P157" s="58"/>
      <c r="Q157" s="57"/>
      <c r="R157" s="59"/>
      <c r="S157" s="60"/>
      <c r="T157" s="56"/>
      <c r="U157" s="61"/>
      <c r="V157" s="62"/>
      <c r="W157" s="68">
        <f t="shared" si="201"/>
        <v>5995</v>
      </c>
      <c r="X157" s="69">
        <f t="shared" si="203"/>
        <v>163750.05000000002</v>
      </c>
      <c r="Y157" s="70">
        <v>5</v>
      </c>
      <c r="Z157" s="71">
        <f t="shared" si="179"/>
        <v>1704.9999999999998</v>
      </c>
      <c r="AA157" s="72">
        <f t="shared" si="186"/>
        <v>37965.449999999997</v>
      </c>
      <c r="AB157" s="70">
        <f t="shared" si="189"/>
        <v>12</v>
      </c>
      <c r="AC157" s="137">
        <f t="shared" si="191"/>
        <v>7700</v>
      </c>
      <c r="AD157" s="112">
        <f t="shared" si="188"/>
        <v>201715.5</v>
      </c>
      <c r="AE157" s="113"/>
    </row>
    <row r="158" spans="1:31" ht="11.5" customHeight="1" x14ac:dyDescent="0.3">
      <c r="A158" s="111">
        <v>44196</v>
      </c>
      <c r="B158" s="156">
        <f t="shared" si="204"/>
        <v>12</v>
      </c>
      <c r="C158" s="156">
        <f t="shared" si="190"/>
        <v>2020</v>
      </c>
      <c r="D158" s="126" t="s">
        <v>161</v>
      </c>
      <c r="E158" s="77" t="s">
        <v>104</v>
      </c>
      <c r="F158" s="77" t="s">
        <v>105</v>
      </c>
      <c r="G158" s="107" t="s">
        <v>162</v>
      </c>
      <c r="H158" s="75">
        <v>5.6</v>
      </c>
      <c r="I158" s="51">
        <v>30</v>
      </c>
      <c r="J158" s="67" t="s">
        <v>14</v>
      </c>
      <c r="K158" s="53">
        <f t="shared" si="146"/>
        <v>168</v>
      </c>
      <c r="L158" s="54">
        <v>7</v>
      </c>
      <c r="M158" s="55">
        <f t="shared" si="192"/>
        <v>0.25000000000000006</v>
      </c>
      <c r="N158" s="56">
        <f t="shared" si="193"/>
        <v>1.4000000000000004</v>
      </c>
      <c r="O158" s="57">
        <f t="shared" si="194"/>
        <v>42.000000000000014</v>
      </c>
      <c r="P158" s="58"/>
      <c r="Q158" s="57"/>
      <c r="R158" s="59"/>
      <c r="S158" s="60"/>
      <c r="T158" s="56"/>
      <c r="U158" s="61"/>
      <c r="V158" s="62"/>
      <c r="W158" s="68">
        <f t="shared" si="201"/>
        <v>1344</v>
      </c>
      <c r="X158" s="69">
        <f t="shared" si="203"/>
        <v>165094.05000000002</v>
      </c>
      <c r="Y158" s="70">
        <v>8</v>
      </c>
      <c r="Z158" s="71">
        <f t="shared" si="179"/>
        <v>336.00000000000011</v>
      </c>
      <c r="AA158" s="72">
        <f t="shared" si="186"/>
        <v>38301.449999999997</v>
      </c>
      <c r="AB158" s="70">
        <f t="shared" si="189"/>
        <v>12</v>
      </c>
      <c r="AC158" s="137">
        <f t="shared" si="191"/>
        <v>1680</v>
      </c>
      <c r="AD158" s="112">
        <f t="shared" si="188"/>
        <v>203395.5</v>
      </c>
      <c r="AE158" s="113"/>
    </row>
    <row r="159" spans="1:31" ht="11.5" customHeight="1" x14ac:dyDescent="0.3">
      <c r="A159" s="111">
        <v>44196</v>
      </c>
      <c r="B159" s="156">
        <f t="shared" si="204"/>
        <v>12</v>
      </c>
      <c r="C159" s="156">
        <f t="shared" si="190"/>
        <v>2020</v>
      </c>
      <c r="D159" s="126" t="s">
        <v>161</v>
      </c>
      <c r="E159" s="77" t="s">
        <v>104</v>
      </c>
      <c r="F159" s="77" t="s">
        <v>105</v>
      </c>
      <c r="G159" s="107" t="s">
        <v>33</v>
      </c>
      <c r="H159" s="75">
        <v>1</v>
      </c>
      <c r="I159" s="51">
        <v>25</v>
      </c>
      <c r="J159" s="67" t="s">
        <v>14</v>
      </c>
      <c r="K159" s="53">
        <f t="shared" si="146"/>
        <v>25</v>
      </c>
      <c r="L159" s="54">
        <v>2.2000000000000002</v>
      </c>
      <c r="M159" s="55">
        <f t="shared" si="192"/>
        <v>1.2000000000000002</v>
      </c>
      <c r="N159" s="56">
        <f t="shared" si="193"/>
        <v>1.2000000000000002</v>
      </c>
      <c r="O159" s="57">
        <f t="shared" si="194"/>
        <v>30.000000000000004</v>
      </c>
      <c r="P159" s="58"/>
      <c r="Q159" s="57"/>
      <c r="R159" s="59"/>
      <c r="S159" s="60"/>
      <c r="T159" s="56"/>
      <c r="U159" s="61"/>
      <c r="V159" s="62"/>
      <c r="W159" s="68">
        <f t="shared" si="201"/>
        <v>250</v>
      </c>
      <c r="X159" s="69">
        <f t="shared" si="203"/>
        <v>165344.05000000002</v>
      </c>
      <c r="Y159" s="70">
        <v>10</v>
      </c>
      <c r="Z159" s="71">
        <f t="shared" si="179"/>
        <v>300.00000000000006</v>
      </c>
      <c r="AA159" s="72">
        <f t="shared" si="186"/>
        <v>38601.449999999997</v>
      </c>
      <c r="AB159" s="70">
        <f t="shared" si="189"/>
        <v>12</v>
      </c>
      <c r="AC159" s="137">
        <f t="shared" si="191"/>
        <v>550</v>
      </c>
      <c r="AD159" s="112">
        <f t="shared" si="188"/>
        <v>203945.5</v>
      </c>
      <c r="AE159" s="113"/>
    </row>
    <row r="160" spans="1:31" ht="11.5" customHeight="1" x14ac:dyDescent="0.3">
      <c r="A160" s="111">
        <v>44196</v>
      </c>
      <c r="B160" s="156">
        <f t="shared" si="204"/>
        <v>12</v>
      </c>
      <c r="C160" s="156">
        <f t="shared" si="190"/>
        <v>2020</v>
      </c>
      <c r="D160" s="126" t="s">
        <v>161</v>
      </c>
      <c r="E160" s="77" t="s">
        <v>104</v>
      </c>
      <c r="F160" s="77" t="s">
        <v>105</v>
      </c>
      <c r="G160" s="107" t="s">
        <v>25</v>
      </c>
      <c r="H160" s="75">
        <v>15.5</v>
      </c>
      <c r="I160" s="51">
        <v>5</v>
      </c>
      <c r="J160" s="67" t="s">
        <v>14</v>
      </c>
      <c r="K160" s="53">
        <f t="shared" si="146"/>
        <v>77.5</v>
      </c>
      <c r="L160" s="54">
        <v>19</v>
      </c>
      <c r="M160" s="55">
        <f t="shared" si="192"/>
        <v>0.22580645161290322</v>
      </c>
      <c r="N160" s="56">
        <f t="shared" si="193"/>
        <v>3.5</v>
      </c>
      <c r="O160" s="57">
        <f t="shared" si="194"/>
        <v>17.5</v>
      </c>
      <c r="P160" s="58"/>
      <c r="Q160" s="57"/>
      <c r="R160" s="59"/>
      <c r="S160" s="60"/>
      <c r="T160" s="56"/>
      <c r="U160" s="61"/>
      <c r="V160" s="62"/>
      <c r="W160" s="68">
        <f t="shared" si="201"/>
        <v>155</v>
      </c>
      <c r="X160" s="69">
        <f t="shared" si="203"/>
        <v>165499.05000000002</v>
      </c>
      <c r="Y160" s="70">
        <v>2</v>
      </c>
      <c r="Z160" s="71">
        <f t="shared" si="179"/>
        <v>35</v>
      </c>
      <c r="AA160" s="72">
        <f t="shared" si="186"/>
        <v>38636.449999999997</v>
      </c>
      <c r="AB160" s="70">
        <f t="shared" si="189"/>
        <v>12</v>
      </c>
      <c r="AC160" s="137">
        <f t="shared" si="191"/>
        <v>190</v>
      </c>
      <c r="AD160" s="112">
        <f t="shared" si="188"/>
        <v>204135.5</v>
      </c>
      <c r="AE160" s="113"/>
    </row>
    <row r="161" spans="1:31" ht="11.5" customHeight="1" x14ac:dyDescent="0.3">
      <c r="A161" s="111">
        <v>44200</v>
      </c>
      <c r="B161" s="156">
        <f t="shared" si="204"/>
        <v>1</v>
      </c>
      <c r="C161" s="156">
        <f t="shared" si="190"/>
        <v>2021</v>
      </c>
      <c r="D161" s="126" t="s">
        <v>163</v>
      </c>
      <c r="E161" s="77" t="s">
        <v>167</v>
      </c>
      <c r="F161" s="77" t="s">
        <v>168</v>
      </c>
      <c r="G161" s="107" t="s">
        <v>169</v>
      </c>
      <c r="H161" s="75">
        <v>27</v>
      </c>
      <c r="I161" s="51">
        <v>22</v>
      </c>
      <c r="J161" s="67" t="s">
        <v>14</v>
      </c>
      <c r="K161" s="53">
        <f t="shared" si="146"/>
        <v>594</v>
      </c>
      <c r="L161" s="54">
        <v>35</v>
      </c>
      <c r="M161" s="55">
        <f t="shared" ref="M161:M176" si="205">(L161-H161)/H161</f>
        <v>0.29629629629629628</v>
      </c>
      <c r="N161" s="56">
        <f t="shared" ref="N161:N176" si="206">L161-H161</f>
        <v>8</v>
      </c>
      <c r="O161" s="57">
        <f t="shared" ref="O161:O176" si="207">N161*I161</f>
        <v>176</v>
      </c>
      <c r="P161" s="58"/>
      <c r="Q161" s="57"/>
      <c r="R161" s="59"/>
      <c r="S161" s="60"/>
      <c r="T161" s="56"/>
      <c r="U161" s="61"/>
      <c r="V161" s="62"/>
      <c r="W161" s="68">
        <f t="shared" si="201"/>
        <v>1188</v>
      </c>
      <c r="X161" s="69">
        <f t="shared" ref="X161:X208" si="208">X160+W161</f>
        <v>166687.05000000002</v>
      </c>
      <c r="Y161" s="70">
        <v>2</v>
      </c>
      <c r="Z161" s="71">
        <f t="shared" ref="Z161:Z231" si="209">O161*Y161</f>
        <v>352</v>
      </c>
      <c r="AA161" s="72">
        <f t="shared" ref="AA161:AA208" si="210">AA160+Z161</f>
        <v>38988.449999999997</v>
      </c>
      <c r="AB161" s="70">
        <f t="shared" si="189"/>
        <v>1</v>
      </c>
      <c r="AC161" s="137">
        <f t="shared" ref="AC161:AC176" si="211">W161+Z161</f>
        <v>1540</v>
      </c>
      <c r="AD161" s="112">
        <f t="shared" ref="AD161:AD176" si="212">X161+AA161</f>
        <v>205675.5</v>
      </c>
      <c r="AE161" s="113"/>
    </row>
    <row r="162" spans="1:31" ht="11.5" customHeight="1" x14ac:dyDescent="0.3">
      <c r="A162" s="111">
        <v>44200</v>
      </c>
      <c r="B162" s="156">
        <f t="shared" si="204"/>
        <v>1</v>
      </c>
      <c r="C162" s="156">
        <f t="shared" si="190"/>
        <v>2021</v>
      </c>
      <c r="D162" s="126" t="s">
        <v>163</v>
      </c>
      <c r="E162" s="77" t="s">
        <v>167</v>
      </c>
      <c r="F162" s="77" t="s">
        <v>168</v>
      </c>
      <c r="G162" s="107" t="s">
        <v>170</v>
      </c>
      <c r="H162" s="75">
        <v>4.7</v>
      </c>
      <c r="I162" s="51">
        <v>54</v>
      </c>
      <c r="J162" s="67" t="s">
        <v>14</v>
      </c>
      <c r="K162" s="53">
        <f t="shared" si="146"/>
        <v>253.8</v>
      </c>
      <c r="L162" s="54">
        <v>7.5</v>
      </c>
      <c r="M162" s="55">
        <f t="shared" si="205"/>
        <v>0.5957446808510638</v>
      </c>
      <c r="N162" s="56">
        <f t="shared" si="206"/>
        <v>2.8</v>
      </c>
      <c r="O162" s="57">
        <f t="shared" si="207"/>
        <v>151.19999999999999</v>
      </c>
      <c r="P162" s="58"/>
      <c r="Q162" s="57"/>
      <c r="R162" s="59"/>
      <c r="S162" s="60"/>
      <c r="T162" s="56"/>
      <c r="U162" s="61"/>
      <c r="V162" s="62"/>
      <c r="W162" s="68">
        <f t="shared" si="201"/>
        <v>507.6</v>
      </c>
      <c r="X162" s="69">
        <f t="shared" si="208"/>
        <v>167194.65000000002</v>
      </c>
      <c r="Y162" s="70">
        <v>2</v>
      </c>
      <c r="Z162" s="71">
        <f t="shared" si="209"/>
        <v>302.39999999999998</v>
      </c>
      <c r="AA162" s="72">
        <f t="shared" si="210"/>
        <v>39290.85</v>
      </c>
      <c r="AB162" s="70">
        <f t="shared" si="189"/>
        <v>1</v>
      </c>
      <c r="AC162" s="137">
        <f t="shared" si="211"/>
        <v>810</v>
      </c>
      <c r="AD162" s="112">
        <f t="shared" si="212"/>
        <v>206485.50000000003</v>
      </c>
      <c r="AE162" s="113"/>
    </row>
    <row r="163" spans="1:31" ht="11.5" customHeight="1" x14ac:dyDescent="0.3">
      <c r="A163" s="111">
        <v>44200</v>
      </c>
      <c r="B163" s="156">
        <f t="shared" si="204"/>
        <v>1</v>
      </c>
      <c r="C163" s="156">
        <f t="shared" si="190"/>
        <v>2021</v>
      </c>
      <c r="D163" s="126" t="s">
        <v>163</v>
      </c>
      <c r="E163" s="77" t="s">
        <v>167</v>
      </c>
      <c r="F163" s="77" t="s">
        <v>168</v>
      </c>
      <c r="G163" s="107" t="s">
        <v>39</v>
      </c>
      <c r="H163" s="75">
        <v>4.7</v>
      </c>
      <c r="I163" s="51">
        <v>54</v>
      </c>
      <c r="J163" s="67" t="s">
        <v>14</v>
      </c>
      <c r="K163" s="53">
        <f t="shared" si="146"/>
        <v>253.8</v>
      </c>
      <c r="L163" s="54">
        <v>7.5</v>
      </c>
      <c r="M163" s="55">
        <f t="shared" si="205"/>
        <v>0.5957446808510638</v>
      </c>
      <c r="N163" s="56">
        <f t="shared" si="206"/>
        <v>2.8</v>
      </c>
      <c r="O163" s="57">
        <f t="shared" si="207"/>
        <v>151.19999999999999</v>
      </c>
      <c r="P163" s="58"/>
      <c r="Q163" s="57"/>
      <c r="R163" s="59"/>
      <c r="S163" s="60"/>
      <c r="T163" s="56"/>
      <c r="U163" s="61"/>
      <c r="V163" s="62"/>
      <c r="W163" s="68">
        <f t="shared" ref="W163:W176" si="213">K163*Y163</f>
        <v>253.8</v>
      </c>
      <c r="X163" s="69">
        <f t="shared" si="208"/>
        <v>167448.45000000001</v>
      </c>
      <c r="Y163" s="70">
        <v>1</v>
      </c>
      <c r="Z163" s="71">
        <f t="shared" si="209"/>
        <v>151.19999999999999</v>
      </c>
      <c r="AA163" s="72">
        <f t="shared" si="210"/>
        <v>39442.049999999996</v>
      </c>
      <c r="AB163" s="70">
        <f t="shared" si="189"/>
        <v>1</v>
      </c>
      <c r="AC163" s="137">
        <f t="shared" si="211"/>
        <v>405</v>
      </c>
      <c r="AD163" s="112">
        <f t="shared" si="212"/>
        <v>206890.5</v>
      </c>
      <c r="AE163" s="113"/>
    </row>
    <row r="164" spans="1:31" ht="11.5" customHeight="1" x14ac:dyDescent="0.3">
      <c r="A164" s="111">
        <v>44200</v>
      </c>
      <c r="B164" s="156">
        <f t="shared" si="204"/>
        <v>1</v>
      </c>
      <c r="C164" s="156">
        <f t="shared" si="190"/>
        <v>2021</v>
      </c>
      <c r="D164" s="126" t="s">
        <v>163</v>
      </c>
      <c r="E164" s="77" t="s">
        <v>167</v>
      </c>
      <c r="F164" s="77" t="s">
        <v>168</v>
      </c>
      <c r="G164" s="107" t="s">
        <v>171</v>
      </c>
      <c r="H164" s="75">
        <v>13</v>
      </c>
      <c r="I164" s="51">
        <v>200</v>
      </c>
      <c r="J164" s="67" t="s">
        <v>14</v>
      </c>
      <c r="K164" s="53">
        <f t="shared" si="146"/>
        <v>2600</v>
      </c>
      <c r="L164" s="54">
        <v>14.8</v>
      </c>
      <c r="M164" s="55">
        <f t="shared" si="205"/>
        <v>0.13846153846153852</v>
      </c>
      <c r="N164" s="56">
        <f t="shared" si="206"/>
        <v>1.8000000000000007</v>
      </c>
      <c r="O164" s="57">
        <f t="shared" si="207"/>
        <v>360.00000000000011</v>
      </c>
      <c r="P164" s="58"/>
      <c r="Q164" s="57"/>
      <c r="R164" s="59"/>
      <c r="S164" s="60"/>
      <c r="T164" s="56"/>
      <c r="U164" s="61"/>
      <c r="V164" s="62"/>
      <c r="W164" s="68">
        <f t="shared" si="213"/>
        <v>5200</v>
      </c>
      <c r="X164" s="69">
        <f t="shared" si="208"/>
        <v>172648.45</v>
      </c>
      <c r="Y164" s="70">
        <v>2</v>
      </c>
      <c r="Z164" s="71">
        <f t="shared" si="209"/>
        <v>720.00000000000023</v>
      </c>
      <c r="AA164" s="72">
        <f t="shared" si="210"/>
        <v>40162.049999999996</v>
      </c>
      <c r="AB164" s="70">
        <f t="shared" si="189"/>
        <v>1</v>
      </c>
      <c r="AC164" s="137">
        <f t="shared" si="211"/>
        <v>5920</v>
      </c>
      <c r="AD164" s="112">
        <f t="shared" si="212"/>
        <v>212810.5</v>
      </c>
      <c r="AE164" s="113"/>
    </row>
    <row r="165" spans="1:31" ht="11.5" customHeight="1" x14ac:dyDescent="0.3">
      <c r="A165" s="111">
        <v>44200</v>
      </c>
      <c r="B165" s="156">
        <f t="shared" si="204"/>
        <v>1</v>
      </c>
      <c r="C165" s="156">
        <f t="shared" si="190"/>
        <v>2021</v>
      </c>
      <c r="D165" s="126" t="s">
        <v>163</v>
      </c>
      <c r="E165" s="77" t="s">
        <v>167</v>
      </c>
      <c r="F165" s="77" t="s">
        <v>168</v>
      </c>
      <c r="G165" s="107" t="s">
        <v>172</v>
      </c>
      <c r="H165" s="75">
        <v>28</v>
      </c>
      <c r="I165" s="51">
        <v>1</v>
      </c>
      <c r="J165" s="67" t="s">
        <v>14</v>
      </c>
      <c r="K165" s="53">
        <f t="shared" si="146"/>
        <v>28</v>
      </c>
      <c r="L165" s="54">
        <v>45</v>
      </c>
      <c r="M165" s="55">
        <f t="shared" si="205"/>
        <v>0.6071428571428571</v>
      </c>
      <c r="N165" s="56">
        <f t="shared" si="206"/>
        <v>17</v>
      </c>
      <c r="O165" s="57">
        <f t="shared" si="207"/>
        <v>17</v>
      </c>
      <c r="P165" s="58"/>
      <c r="Q165" s="57"/>
      <c r="R165" s="59"/>
      <c r="S165" s="60"/>
      <c r="T165" s="56"/>
      <c r="U165" s="61"/>
      <c r="V165" s="62"/>
      <c r="W165" s="68">
        <f t="shared" si="213"/>
        <v>84</v>
      </c>
      <c r="X165" s="69">
        <f t="shared" si="208"/>
        <v>172732.45</v>
      </c>
      <c r="Y165" s="70">
        <v>3</v>
      </c>
      <c r="Z165" s="71">
        <f t="shared" si="209"/>
        <v>51</v>
      </c>
      <c r="AA165" s="72">
        <f t="shared" si="210"/>
        <v>40213.049999999996</v>
      </c>
      <c r="AB165" s="70">
        <f t="shared" si="189"/>
        <v>1</v>
      </c>
      <c r="AC165" s="137">
        <f t="shared" si="211"/>
        <v>135</v>
      </c>
      <c r="AD165" s="112">
        <f t="shared" si="212"/>
        <v>212945.5</v>
      </c>
      <c r="AE165" s="113"/>
    </row>
    <row r="166" spans="1:31" ht="11.5" customHeight="1" x14ac:dyDescent="0.3">
      <c r="A166" s="111">
        <v>44200</v>
      </c>
      <c r="B166" s="156">
        <f t="shared" si="204"/>
        <v>1</v>
      </c>
      <c r="C166" s="156">
        <f t="shared" si="190"/>
        <v>2021</v>
      </c>
      <c r="D166" s="126" t="s">
        <v>163</v>
      </c>
      <c r="E166" s="77" t="s">
        <v>167</v>
      </c>
      <c r="F166" s="77" t="s">
        <v>168</v>
      </c>
      <c r="G166" s="107" t="s">
        <v>173</v>
      </c>
      <c r="H166" s="75">
        <v>22</v>
      </c>
      <c r="I166" s="51">
        <v>5</v>
      </c>
      <c r="J166" s="67" t="s">
        <v>14</v>
      </c>
      <c r="K166" s="53">
        <f t="shared" si="146"/>
        <v>110</v>
      </c>
      <c r="L166" s="54">
        <v>26</v>
      </c>
      <c r="M166" s="55">
        <f t="shared" si="205"/>
        <v>0.18181818181818182</v>
      </c>
      <c r="N166" s="56">
        <f t="shared" si="206"/>
        <v>4</v>
      </c>
      <c r="O166" s="57">
        <f t="shared" si="207"/>
        <v>20</v>
      </c>
      <c r="P166" s="58"/>
      <c r="Q166" s="57"/>
      <c r="R166" s="59"/>
      <c r="S166" s="60"/>
      <c r="T166" s="56"/>
      <c r="U166" s="61"/>
      <c r="V166" s="62"/>
      <c r="W166" s="68">
        <f t="shared" si="213"/>
        <v>110</v>
      </c>
      <c r="X166" s="69">
        <f t="shared" si="208"/>
        <v>172842.45</v>
      </c>
      <c r="Y166" s="70">
        <v>1</v>
      </c>
      <c r="Z166" s="71">
        <f t="shared" si="209"/>
        <v>20</v>
      </c>
      <c r="AA166" s="72">
        <f t="shared" si="210"/>
        <v>40233.049999999996</v>
      </c>
      <c r="AB166" s="70">
        <f t="shared" si="189"/>
        <v>1</v>
      </c>
      <c r="AC166" s="137">
        <f t="shared" si="211"/>
        <v>130</v>
      </c>
      <c r="AD166" s="112">
        <f t="shared" si="212"/>
        <v>213075.5</v>
      </c>
      <c r="AE166" s="113"/>
    </row>
    <row r="167" spans="1:31" ht="11.5" customHeight="1" x14ac:dyDescent="0.3">
      <c r="A167" s="111">
        <v>44200</v>
      </c>
      <c r="B167" s="156">
        <f t="shared" si="204"/>
        <v>1</v>
      </c>
      <c r="C167" s="156">
        <f t="shared" si="190"/>
        <v>2021</v>
      </c>
      <c r="D167" s="126" t="s">
        <v>163</v>
      </c>
      <c r="E167" s="77" t="s">
        <v>167</v>
      </c>
      <c r="F167" s="77" t="s">
        <v>168</v>
      </c>
      <c r="G167" s="107" t="s">
        <v>174</v>
      </c>
      <c r="H167" s="75">
        <v>290</v>
      </c>
      <c r="I167" s="51">
        <v>1</v>
      </c>
      <c r="J167" s="67"/>
      <c r="K167" s="53">
        <f t="shared" si="146"/>
        <v>290</v>
      </c>
      <c r="L167" s="54">
        <v>380</v>
      </c>
      <c r="M167" s="55">
        <f t="shared" si="205"/>
        <v>0.31034482758620691</v>
      </c>
      <c r="N167" s="56">
        <f t="shared" si="206"/>
        <v>90</v>
      </c>
      <c r="O167" s="57">
        <f t="shared" si="207"/>
        <v>90</v>
      </c>
      <c r="P167" s="58"/>
      <c r="Q167" s="57"/>
      <c r="R167" s="59"/>
      <c r="S167" s="60"/>
      <c r="T167" s="56"/>
      <c r="U167" s="61"/>
      <c r="V167" s="62"/>
      <c r="W167" s="68">
        <f t="shared" si="213"/>
        <v>290</v>
      </c>
      <c r="X167" s="69">
        <f t="shared" si="208"/>
        <v>173132.45</v>
      </c>
      <c r="Y167" s="70">
        <v>1</v>
      </c>
      <c r="Z167" s="71">
        <f t="shared" si="209"/>
        <v>90</v>
      </c>
      <c r="AA167" s="72">
        <f t="shared" si="210"/>
        <v>40323.049999999996</v>
      </c>
      <c r="AB167" s="70">
        <f t="shared" si="189"/>
        <v>1</v>
      </c>
      <c r="AC167" s="137">
        <f t="shared" si="211"/>
        <v>380</v>
      </c>
      <c r="AD167" s="112">
        <f t="shared" si="212"/>
        <v>213455.5</v>
      </c>
      <c r="AE167" s="113"/>
    </row>
    <row r="168" spans="1:31" ht="11.5" customHeight="1" x14ac:dyDescent="0.3">
      <c r="A168" s="111">
        <v>44200</v>
      </c>
      <c r="B168" s="156">
        <f t="shared" si="204"/>
        <v>1</v>
      </c>
      <c r="C168" s="156">
        <f t="shared" si="190"/>
        <v>2021</v>
      </c>
      <c r="D168" s="126" t="s">
        <v>163</v>
      </c>
      <c r="E168" s="77" t="s">
        <v>167</v>
      </c>
      <c r="F168" s="77" t="s">
        <v>168</v>
      </c>
      <c r="G168" s="107" t="s">
        <v>175</v>
      </c>
      <c r="H168" s="75">
        <v>30</v>
      </c>
      <c r="I168" s="51">
        <v>5</v>
      </c>
      <c r="J168" s="67" t="s">
        <v>14</v>
      </c>
      <c r="K168" s="53">
        <f t="shared" si="146"/>
        <v>150</v>
      </c>
      <c r="L168" s="54">
        <v>36</v>
      </c>
      <c r="M168" s="55">
        <f t="shared" si="205"/>
        <v>0.2</v>
      </c>
      <c r="N168" s="56">
        <f t="shared" si="206"/>
        <v>6</v>
      </c>
      <c r="O168" s="57">
        <f t="shared" si="207"/>
        <v>30</v>
      </c>
      <c r="P168" s="58"/>
      <c r="Q168" s="57"/>
      <c r="R168" s="59"/>
      <c r="S168" s="60"/>
      <c r="T168" s="56"/>
      <c r="U168" s="61"/>
      <c r="V168" s="62"/>
      <c r="W168" s="68">
        <f t="shared" si="213"/>
        <v>150</v>
      </c>
      <c r="X168" s="69">
        <f t="shared" si="208"/>
        <v>173282.45</v>
      </c>
      <c r="Y168" s="70">
        <v>1</v>
      </c>
      <c r="Z168" s="71">
        <f t="shared" si="209"/>
        <v>30</v>
      </c>
      <c r="AA168" s="72">
        <f t="shared" si="210"/>
        <v>40353.049999999996</v>
      </c>
      <c r="AB168" s="70">
        <f t="shared" si="189"/>
        <v>1</v>
      </c>
      <c r="AC168" s="137">
        <f t="shared" si="211"/>
        <v>180</v>
      </c>
      <c r="AD168" s="112">
        <f t="shared" si="212"/>
        <v>213635.5</v>
      </c>
      <c r="AE168" s="113"/>
    </row>
    <row r="169" spans="1:31" ht="11.5" customHeight="1" x14ac:dyDescent="0.3">
      <c r="A169" s="111">
        <v>44200</v>
      </c>
      <c r="B169" s="156">
        <f t="shared" si="204"/>
        <v>1</v>
      </c>
      <c r="C169" s="156">
        <f t="shared" si="190"/>
        <v>2021</v>
      </c>
      <c r="D169" s="126" t="s">
        <v>163</v>
      </c>
      <c r="E169" s="77" t="s">
        <v>167</v>
      </c>
      <c r="F169" s="77" t="s">
        <v>168</v>
      </c>
      <c r="G169" s="107" t="s">
        <v>176</v>
      </c>
      <c r="H169" s="75">
        <v>38</v>
      </c>
      <c r="I169" s="51">
        <v>1</v>
      </c>
      <c r="J169" s="67"/>
      <c r="K169" s="53">
        <f t="shared" si="146"/>
        <v>38</v>
      </c>
      <c r="L169" s="54">
        <v>48</v>
      </c>
      <c r="M169" s="55">
        <f t="shared" si="205"/>
        <v>0.26315789473684209</v>
      </c>
      <c r="N169" s="56">
        <f t="shared" si="206"/>
        <v>10</v>
      </c>
      <c r="O169" s="57">
        <f t="shared" si="207"/>
        <v>10</v>
      </c>
      <c r="P169" s="58"/>
      <c r="Q169" s="57"/>
      <c r="R169" s="59"/>
      <c r="S169" s="60"/>
      <c r="T169" s="56"/>
      <c r="U169" s="61"/>
      <c r="V169" s="62"/>
      <c r="W169" s="68">
        <f t="shared" si="213"/>
        <v>114</v>
      </c>
      <c r="X169" s="69">
        <f t="shared" si="208"/>
        <v>173396.45</v>
      </c>
      <c r="Y169" s="70">
        <v>3</v>
      </c>
      <c r="Z169" s="71">
        <f t="shared" si="209"/>
        <v>30</v>
      </c>
      <c r="AA169" s="72">
        <f t="shared" si="210"/>
        <v>40383.049999999996</v>
      </c>
      <c r="AB169" s="70">
        <f t="shared" si="189"/>
        <v>1</v>
      </c>
      <c r="AC169" s="137">
        <f t="shared" si="211"/>
        <v>144</v>
      </c>
      <c r="AD169" s="112">
        <f t="shared" si="212"/>
        <v>213779.5</v>
      </c>
      <c r="AE169" s="113"/>
    </row>
    <row r="170" spans="1:31" ht="11.5" customHeight="1" x14ac:dyDescent="0.3">
      <c r="A170" s="111">
        <v>44200</v>
      </c>
      <c r="B170" s="156">
        <f t="shared" si="204"/>
        <v>1</v>
      </c>
      <c r="C170" s="156">
        <f t="shared" si="190"/>
        <v>2021</v>
      </c>
      <c r="D170" s="126" t="s">
        <v>163</v>
      </c>
      <c r="E170" s="77" t="s">
        <v>167</v>
      </c>
      <c r="F170" s="77" t="s">
        <v>168</v>
      </c>
      <c r="G170" s="107" t="s">
        <v>177</v>
      </c>
      <c r="H170" s="75">
        <v>29</v>
      </c>
      <c r="I170" s="51">
        <v>10</v>
      </c>
      <c r="J170" s="67" t="s">
        <v>14</v>
      </c>
      <c r="K170" s="53">
        <f t="shared" si="146"/>
        <v>290</v>
      </c>
      <c r="L170" s="54">
        <v>36</v>
      </c>
      <c r="M170" s="55">
        <f t="shared" si="205"/>
        <v>0.2413793103448276</v>
      </c>
      <c r="N170" s="56">
        <f t="shared" si="206"/>
        <v>7</v>
      </c>
      <c r="O170" s="57">
        <f t="shared" si="207"/>
        <v>70</v>
      </c>
      <c r="P170" s="58"/>
      <c r="Q170" s="57"/>
      <c r="R170" s="59"/>
      <c r="S170" s="60"/>
      <c r="T170" s="56"/>
      <c r="U170" s="61"/>
      <c r="V170" s="62"/>
      <c r="W170" s="68">
        <f t="shared" si="213"/>
        <v>290</v>
      </c>
      <c r="X170" s="69">
        <f t="shared" si="208"/>
        <v>173686.45</v>
      </c>
      <c r="Y170" s="70">
        <v>1</v>
      </c>
      <c r="Z170" s="71">
        <f t="shared" si="209"/>
        <v>70</v>
      </c>
      <c r="AA170" s="72">
        <f t="shared" si="210"/>
        <v>40453.049999999996</v>
      </c>
      <c r="AB170" s="70">
        <f t="shared" si="189"/>
        <v>1</v>
      </c>
      <c r="AC170" s="137">
        <f t="shared" si="211"/>
        <v>360</v>
      </c>
      <c r="AD170" s="112">
        <f t="shared" si="212"/>
        <v>214139.5</v>
      </c>
      <c r="AE170" s="113"/>
    </row>
    <row r="171" spans="1:31" ht="11.5" customHeight="1" x14ac:dyDescent="0.3">
      <c r="A171" s="111">
        <v>44200</v>
      </c>
      <c r="B171" s="156">
        <f t="shared" si="204"/>
        <v>1</v>
      </c>
      <c r="C171" s="156">
        <f t="shared" si="190"/>
        <v>2021</v>
      </c>
      <c r="D171" s="126" t="s">
        <v>163</v>
      </c>
      <c r="E171" s="77" t="s">
        <v>167</v>
      </c>
      <c r="F171" s="77" t="s">
        <v>168</v>
      </c>
      <c r="G171" s="107" t="s">
        <v>30</v>
      </c>
      <c r="H171" s="75">
        <v>15.5</v>
      </c>
      <c r="I171" s="51">
        <v>5</v>
      </c>
      <c r="J171" s="67" t="s">
        <v>14</v>
      </c>
      <c r="K171" s="53">
        <f t="shared" si="146"/>
        <v>77.5</v>
      </c>
      <c r="L171" s="54">
        <v>19</v>
      </c>
      <c r="M171" s="55">
        <f t="shared" si="205"/>
        <v>0.22580645161290322</v>
      </c>
      <c r="N171" s="56">
        <f t="shared" si="206"/>
        <v>3.5</v>
      </c>
      <c r="O171" s="57">
        <f t="shared" si="207"/>
        <v>17.5</v>
      </c>
      <c r="P171" s="58"/>
      <c r="Q171" s="57"/>
      <c r="R171" s="59"/>
      <c r="S171" s="60"/>
      <c r="T171" s="56"/>
      <c r="U171" s="61"/>
      <c r="V171" s="62"/>
      <c r="W171" s="68">
        <f t="shared" si="213"/>
        <v>77.5</v>
      </c>
      <c r="X171" s="69">
        <f t="shared" si="208"/>
        <v>173763.95</v>
      </c>
      <c r="Y171" s="70">
        <v>1</v>
      </c>
      <c r="Z171" s="71">
        <f t="shared" si="209"/>
        <v>17.5</v>
      </c>
      <c r="AA171" s="72">
        <f t="shared" si="210"/>
        <v>40470.549999999996</v>
      </c>
      <c r="AB171" s="70">
        <f t="shared" si="189"/>
        <v>1</v>
      </c>
      <c r="AC171" s="137">
        <f t="shared" si="211"/>
        <v>95</v>
      </c>
      <c r="AD171" s="112">
        <f t="shared" si="212"/>
        <v>214234.5</v>
      </c>
      <c r="AE171" s="113"/>
    </row>
    <row r="172" spans="1:31" ht="11.5" customHeight="1" x14ac:dyDescent="0.3">
      <c r="A172" s="111">
        <v>44200</v>
      </c>
      <c r="B172" s="156">
        <f t="shared" si="204"/>
        <v>1</v>
      </c>
      <c r="C172" s="156">
        <f t="shared" si="190"/>
        <v>2021</v>
      </c>
      <c r="D172" s="126" t="s">
        <v>163</v>
      </c>
      <c r="E172" s="77" t="s">
        <v>167</v>
      </c>
      <c r="F172" s="77" t="s">
        <v>168</v>
      </c>
      <c r="G172" s="107" t="s">
        <v>178</v>
      </c>
      <c r="H172" s="75">
        <v>60</v>
      </c>
      <c r="I172" s="51">
        <v>4</v>
      </c>
      <c r="J172" s="67" t="s">
        <v>14</v>
      </c>
      <c r="K172" s="53">
        <f t="shared" si="146"/>
        <v>240</v>
      </c>
      <c r="L172" s="54">
        <v>75</v>
      </c>
      <c r="M172" s="55">
        <f t="shared" si="205"/>
        <v>0.25</v>
      </c>
      <c r="N172" s="56">
        <f t="shared" si="206"/>
        <v>15</v>
      </c>
      <c r="O172" s="57">
        <f t="shared" si="207"/>
        <v>60</v>
      </c>
      <c r="P172" s="58"/>
      <c r="Q172" s="57"/>
      <c r="R172" s="59"/>
      <c r="S172" s="60"/>
      <c r="T172" s="56"/>
      <c r="U172" s="61"/>
      <c r="V172" s="62"/>
      <c r="W172" s="68">
        <f t="shared" si="213"/>
        <v>240</v>
      </c>
      <c r="X172" s="69">
        <f t="shared" si="208"/>
        <v>174003.95</v>
      </c>
      <c r="Y172" s="70">
        <v>1</v>
      </c>
      <c r="Z172" s="71">
        <f t="shared" si="209"/>
        <v>60</v>
      </c>
      <c r="AA172" s="72">
        <f t="shared" si="210"/>
        <v>40530.549999999996</v>
      </c>
      <c r="AB172" s="70">
        <f t="shared" si="189"/>
        <v>1</v>
      </c>
      <c r="AC172" s="137">
        <f t="shared" si="211"/>
        <v>300</v>
      </c>
      <c r="AD172" s="112">
        <f t="shared" si="212"/>
        <v>214534.5</v>
      </c>
      <c r="AE172" s="113"/>
    </row>
    <row r="173" spans="1:31" ht="11.5" customHeight="1" x14ac:dyDescent="0.3">
      <c r="A173" s="111">
        <v>44207</v>
      </c>
      <c r="B173" s="156">
        <f t="shared" si="204"/>
        <v>1</v>
      </c>
      <c r="C173" s="156">
        <f t="shared" si="190"/>
        <v>2021</v>
      </c>
      <c r="D173" s="126" t="s">
        <v>164</v>
      </c>
      <c r="E173" s="77" t="s">
        <v>104</v>
      </c>
      <c r="F173" s="77" t="s">
        <v>105</v>
      </c>
      <c r="G173" s="107" t="s">
        <v>179</v>
      </c>
      <c r="H173" s="75">
        <v>7.5</v>
      </c>
      <c r="I173" s="51">
        <v>6</v>
      </c>
      <c r="J173" s="67" t="s">
        <v>14</v>
      </c>
      <c r="K173" s="53">
        <v>0</v>
      </c>
      <c r="L173" s="54">
        <v>0</v>
      </c>
      <c r="M173" s="55">
        <f t="shared" si="205"/>
        <v>-1</v>
      </c>
      <c r="N173" s="56">
        <f t="shared" si="206"/>
        <v>-7.5</v>
      </c>
      <c r="O173" s="57">
        <f t="shared" si="207"/>
        <v>-45</v>
      </c>
      <c r="P173" s="58"/>
      <c r="Q173" s="57"/>
      <c r="R173" s="59"/>
      <c r="S173" s="60"/>
      <c r="T173" s="56"/>
      <c r="U173" s="61"/>
      <c r="V173" s="62"/>
      <c r="W173" s="68">
        <f t="shared" si="213"/>
        <v>0</v>
      </c>
      <c r="X173" s="69">
        <f t="shared" si="208"/>
        <v>174003.95</v>
      </c>
      <c r="Y173" s="70">
        <v>1</v>
      </c>
      <c r="Z173" s="139">
        <v>0</v>
      </c>
      <c r="AA173" s="72">
        <f t="shared" si="210"/>
        <v>40530.549999999996</v>
      </c>
      <c r="AB173" s="70">
        <f t="shared" si="189"/>
        <v>1</v>
      </c>
      <c r="AC173" s="140">
        <f t="shared" si="211"/>
        <v>0</v>
      </c>
      <c r="AD173" s="112">
        <f t="shared" si="212"/>
        <v>214534.5</v>
      </c>
      <c r="AE173" s="141" t="s">
        <v>181</v>
      </c>
    </row>
    <row r="174" spans="1:31" ht="11.5" customHeight="1" x14ac:dyDescent="0.3">
      <c r="A174" s="111">
        <v>44204</v>
      </c>
      <c r="B174" s="156">
        <f t="shared" si="204"/>
        <v>1</v>
      </c>
      <c r="C174" s="156">
        <f t="shared" si="190"/>
        <v>2021</v>
      </c>
      <c r="D174" s="126" t="s">
        <v>165</v>
      </c>
      <c r="E174" s="77" t="s">
        <v>167</v>
      </c>
      <c r="F174" s="77" t="s">
        <v>168</v>
      </c>
      <c r="G174" s="107" t="s">
        <v>180</v>
      </c>
      <c r="H174" s="75">
        <v>39</v>
      </c>
      <c r="I174" s="51">
        <v>1</v>
      </c>
      <c r="J174" s="67"/>
      <c r="K174" s="53">
        <f t="shared" ref="K174:K176" si="214">I174*H174</f>
        <v>39</v>
      </c>
      <c r="L174" s="54">
        <v>49</v>
      </c>
      <c r="M174" s="55">
        <f t="shared" si="205"/>
        <v>0.25641025641025639</v>
      </c>
      <c r="N174" s="56">
        <f t="shared" si="206"/>
        <v>10</v>
      </c>
      <c r="O174" s="57">
        <f t="shared" si="207"/>
        <v>10</v>
      </c>
      <c r="P174" s="58"/>
      <c r="Q174" s="57"/>
      <c r="R174" s="59"/>
      <c r="S174" s="60"/>
      <c r="T174" s="56"/>
      <c r="U174" s="61"/>
      <c r="V174" s="62"/>
      <c r="W174" s="68">
        <f t="shared" si="213"/>
        <v>39</v>
      </c>
      <c r="X174" s="69">
        <f t="shared" si="208"/>
        <v>174042.95</v>
      </c>
      <c r="Y174" s="70">
        <v>1</v>
      </c>
      <c r="Z174" s="71">
        <f t="shared" si="209"/>
        <v>10</v>
      </c>
      <c r="AA174" s="72">
        <f t="shared" si="210"/>
        <v>40540.549999999996</v>
      </c>
      <c r="AB174" s="70">
        <f t="shared" si="189"/>
        <v>1</v>
      </c>
      <c r="AC174" s="137">
        <f t="shared" si="211"/>
        <v>49</v>
      </c>
      <c r="AD174" s="112">
        <f t="shared" si="212"/>
        <v>214583.5</v>
      </c>
      <c r="AE174" s="113"/>
    </row>
    <row r="175" spans="1:31" ht="11.5" customHeight="1" x14ac:dyDescent="0.3">
      <c r="A175" s="111">
        <v>44205</v>
      </c>
      <c r="B175" s="156">
        <f t="shared" si="204"/>
        <v>1</v>
      </c>
      <c r="C175" s="156">
        <f t="shared" si="190"/>
        <v>2021</v>
      </c>
      <c r="D175" s="126" t="s">
        <v>166</v>
      </c>
      <c r="E175" s="77" t="s">
        <v>74</v>
      </c>
      <c r="F175" s="77" t="s">
        <v>59</v>
      </c>
      <c r="G175" s="107" t="s">
        <v>41</v>
      </c>
      <c r="H175" s="75">
        <v>1</v>
      </c>
      <c r="I175" s="51">
        <v>25</v>
      </c>
      <c r="J175" s="67" t="s">
        <v>14</v>
      </c>
      <c r="K175" s="53">
        <f t="shared" si="214"/>
        <v>25</v>
      </c>
      <c r="L175" s="54">
        <v>2</v>
      </c>
      <c r="M175" s="55">
        <f t="shared" si="205"/>
        <v>1</v>
      </c>
      <c r="N175" s="56">
        <f t="shared" si="206"/>
        <v>1</v>
      </c>
      <c r="O175" s="57">
        <f t="shared" si="207"/>
        <v>25</v>
      </c>
      <c r="P175" s="58"/>
      <c r="Q175" s="57"/>
      <c r="R175" s="59"/>
      <c r="S175" s="60"/>
      <c r="T175" s="56"/>
      <c r="U175" s="61"/>
      <c r="V175" s="62"/>
      <c r="W175" s="68">
        <f t="shared" si="213"/>
        <v>125</v>
      </c>
      <c r="X175" s="69">
        <f t="shared" si="208"/>
        <v>174167.95</v>
      </c>
      <c r="Y175" s="70">
        <v>5</v>
      </c>
      <c r="Z175" s="71">
        <f t="shared" si="209"/>
        <v>125</v>
      </c>
      <c r="AA175" s="72">
        <f t="shared" si="210"/>
        <v>40665.549999999996</v>
      </c>
      <c r="AB175" s="70">
        <f t="shared" si="189"/>
        <v>1</v>
      </c>
      <c r="AC175" s="137">
        <f t="shared" si="211"/>
        <v>250</v>
      </c>
      <c r="AD175" s="112">
        <f t="shared" si="212"/>
        <v>214833.5</v>
      </c>
      <c r="AE175" s="113"/>
    </row>
    <row r="176" spans="1:31" ht="11.5" customHeight="1" x14ac:dyDescent="0.3">
      <c r="A176" s="111">
        <v>44205</v>
      </c>
      <c r="B176" s="156">
        <f t="shared" si="204"/>
        <v>1</v>
      </c>
      <c r="C176" s="156">
        <f t="shared" si="190"/>
        <v>2021</v>
      </c>
      <c r="D176" s="126" t="s">
        <v>166</v>
      </c>
      <c r="E176" s="77" t="s">
        <v>74</v>
      </c>
      <c r="F176" s="77" t="s">
        <v>59</v>
      </c>
      <c r="G176" s="107" t="s">
        <v>185</v>
      </c>
      <c r="H176" s="75">
        <v>28</v>
      </c>
      <c r="I176" s="51">
        <v>1</v>
      </c>
      <c r="J176" s="67"/>
      <c r="K176" s="53">
        <f t="shared" si="214"/>
        <v>28</v>
      </c>
      <c r="L176" s="54">
        <v>45</v>
      </c>
      <c r="M176" s="55">
        <f t="shared" si="205"/>
        <v>0.6071428571428571</v>
      </c>
      <c r="N176" s="56">
        <f t="shared" si="206"/>
        <v>17</v>
      </c>
      <c r="O176" s="57">
        <f t="shared" si="207"/>
        <v>17</v>
      </c>
      <c r="P176" s="58"/>
      <c r="Q176" s="57"/>
      <c r="R176" s="59"/>
      <c r="S176" s="60"/>
      <c r="T176" s="56"/>
      <c r="U176" s="61"/>
      <c r="V176" s="62"/>
      <c r="W176" s="68">
        <f t="shared" si="213"/>
        <v>56</v>
      </c>
      <c r="X176" s="69">
        <f t="shared" si="208"/>
        <v>174223.95</v>
      </c>
      <c r="Y176" s="70">
        <v>2</v>
      </c>
      <c r="Z176" s="71">
        <f t="shared" si="209"/>
        <v>34</v>
      </c>
      <c r="AA176" s="72">
        <f t="shared" si="210"/>
        <v>40699.549999999996</v>
      </c>
      <c r="AB176" s="70">
        <f t="shared" si="189"/>
        <v>1</v>
      </c>
      <c r="AC176" s="137">
        <f t="shared" si="211"/>
        <v>90</v>
      </c>
      <c r="AD176" s="112">
        <f t="shared" si="212"/>
        <v>214923.5</v>
      </c>
      <c r="AE176" s="113"/>
    </row>
    <row r="177" spans="1:31" ht="11.5" customHeight="1" x14ac:dyDescent="0.3">
      <c r="A177" s="111">
        <v>44214</v>
      </c>
      <c r="B177" s="156">
        <f t="shared" si="204"/>
        <v>1</v>
      </c>
      <c r="C177" s="156">
        <f t="shared" si="190"/>
        <v>2021</v>
      </c>
      <c r="D177" s="126" t="s">
        <v>183</v>
      </c>
      <c r="E177" s="77" t="s">
        <v>167</v>
      </c>
      <c r="F177" s="77" t="s">
        <v>168</v>
      </c>
      <c r="G177" s="107" t="s">
        <v>184</v>
      </c>
      <c r="H177" s="75">
        <v>8.4</v>
      </c>
      <c r="I177" s="51">
        <v>20</v>
      </c>
      <c r="J177" s="67" t="s">
        <v>14</v>
      </c>
      <c r="K177" s="53">
        <f t="shared" ref="K177:K201" si="215">I177*H177</f>
        <v>168</v>
      </c>
      <c r="L177" s="54">
        <v>11.8</v>
      </c>
      <c r="M177" s="55">
        <f t="shared" ref="M177:M201" si="216">(L177-H177)/H177</f>
        <v>0.40476190476190477</v>
      </c>
      <c r="N177" s="56">
        <f t="shared" ref="N177:N201" si="217">L177-H177</f>
        <v>3.4000000000000004</v>
      </c>
      <c r="O177" s="57">
        <f t="shared" ref="O177:O201" si="218">N177*I177</f>
        <v>68</v>
      </c>
      <c r="P177" s="58"/>
      <c r="Q177" s="57"/>
      <c r="R177" s="59"/>
      <c r="S177" s="60"/>
      <c r="T177" s="56"/>
      <c r="U177" s="61"/>
      <c r="V177" s="62"/>
      <c r="W177" s="68">
        <f t="shared" ref="W177:W201" si="219">K177*Y177</f>
        <v>336</v>
      </c>
      <c r="X177" s="69">
        <f t="shared" si="208"/>
        <v>174559.95</v>
      </c>
      <c r="Y177" s="70">
        <v>2</v>
      </c>
      <c r="Z177" s="71">
        <f t="shared" si="209"/>
        <v>136</v>
      </c>
      <c r="AA177" s="72">
        <f t="shared" si="210"/>
        <v>40835.549999999996</v>
      </c>
      <c r="AB177" s="70">
        <f t="shared" si="189"/>
        <v>1</v>
      </c>
      <c r="AC177" s="137">
        <f t="shared" ref="AC177:AC201" si="220">W177+Z177</f>
        <v>472</v>
      </c>
      <c r="AD177" s="112">
        <f t="shared" ref="AD177:AD208" si="221">X177+AA177</f>
        <v>215395.5</v>
      </c>
      <c r="AE177" s="113"/>
    </row>
    <row r="178" spans="1:31" ht="11.5" customHeight="1" x14ac:dyDescent="0.3">
      <c r="A178" s="111">
        <v>44214</v>
      </c>
      <c r="B178" s="156">
        <f t="shared" si="204"/>
        <v>1</v>
      </c>
      <c r="C178" s="156">
        <f t="shared" si="190"/>
        <v>2021</v>
      </c>
      <c r="D178" s="126" t="s">
        <v>183</v>
      </c>
      <c r="E178" s="77" t="s">
        <v>167</v>
      </c>
      <c r="F178" s="77" t="s">
        <v>168</v>
      </c>
      <c r="G178" s="107" t="s">
        <v>170</v>
      </c>
      <c r="H178" s="75">
        <v>4.7</v>
      </c>
      <c r="I178" s="51">
        <v>54</v>
      </c>
      <c r="J178" s="67" t="s">
        <v>14</v>
      </c>
      <c r="K178" s="53">
        <f t="shared" si="215"/>
        <v>253.8</v>
      </c>
      <c r="L178" s="54">
        <v>7.5</v>
      </c>
      <c r="M178" s="55">
        <f t="shared" si="216"/>
        <v>0.5957446808510638</v>
      </c>
      <c r="N178" s="56">
        <f t="shared" si="217"/>
        <v>2.8</v>
      </c>
      <c r="O178" s="57">
        <f t="shared" si="218"/>
        <v>151.19999999999999</v>
      </c>
      <c r="P178" s="58"/>
      <c r="Q178" s="57"/>
      <c r="R178" s="59"/>
      <c r="S178" s="60"/>
      <c r="T178" s="56"/>
      <c r="U178" s="61"/>
      <c r="V178" s="62"/>
      <c r="W178" s="68">
        <f t="shared" si="219"/>
        <v>253.8</v>
      </c>
      <c r="X178" s="69">
        <f t="shared" si="208"/>
        <v>174813.75</v>
      </c>
      <c r="Y178" s="70">
        <v>1</v>
      </c>
      <c r="Z178" s="71">
        <f t="shared" si="209"/>
        <v>151.19999999999999</v>
      </c>
      <c r="AA178" s="72">
        <f t="shared" si="210"/>
        <v>40986.749999999993</v>
      </c>
      <c r="AB178" s="70">
        <f t="shared" si="189"/>
        <v>1</v>
      </c>
      <c r="AC178" s="137">
        <f t="shared" si="220"/>
        <v>405</v>
      </c>
      <c r="AD178" s="112">
        <f t="shared" si="221"/>
        <v>215800.5</v>
      </c>
      <c r="AE178" s="113"/>
    </row>
    <row r="179" spans="1:31" ht="11.5" customHeight="1" x14ac:dyDescent="0.3">
      <c r="A179" s="111">
        <v>44214</v>
      </c>
      <c r="B179" s="156">
        <f t="shared" si="204"/>
        <v>1</v>
      </c>
      <c r="C179" s="156">
        <f t="shared" si="190"/>
        <v>2021</v>
      </c>
      <c r="D179" s="126" t="s">
        <v>183</v>
      </c>
      <c r="E179" s="77" t="s">
        <v>167</v>
      </c>
      <c r="F179" s="77" t="s">
        <v>168</v>
      </c>
      <c r="G179" s="107" t="s">
        <v>39</v>
      </c>
      <c r="H179" s="75">
        <v>4.7</v>
      </c>
      <c r="I179" s="51">
        <v>54</v>
      </c>
      <c r="J179" s="67" t="s">
        <v>14</v>
      </c>
      <c r="K179" s="53">
        <f t="shared" si="215"/>
        <v>253.8</v>
      </c>
      <c r="L179" s="54">
        <v>7.5</v>
      </c>
      <c r="M179" s="55">
        <f t="shared" si="216"/>
        <v>0.5957446808510638</v>
      </c>
      <c r="N179" s="56">
        <f t="shared" si="217"/>
        <v>2.8</v>
      </c>
      <c r="O179" s="57">
        <f t="shared" si="218"/>
        <v>151.19999999999999</v>
      </c>
      <c r="P179" s="58"/>
      <c r="Q179" s="57"/>
      <c r="R179" s="59"/>
      <c r="S179" s="60"/>
      <c r="T179" s="56"/>
      <c r="U179" s="61"/>
      <c r="V179" s="62"/>
      <c r="W179" s="68">
        <f t="shared" si="219"/>
        <v>253.8</v>
      </c>
      <c r="X179" s="69">
        <f t="shared" si="208"/>
        <v>175067.55</v>
      </c>
      <c r="Y179" s="70">
        <v>1</v>
      </c>
      <c r="Z179" s="71">
        <f t="shared" si="209"/>
        <v>151.19999999999999</v>
      </c>
      <c r="AA179" s="72">
        <f t="shared" si="210"/>
        <v>41137.94999999999</v>
      </c>
      <c r="AB179" s="70">
        <f t="shared" si="189"/>
        <v>1</v>
      </c>
      <c r="AC179" s="137">
        <f t="shared" si="220"/>
        <v>405</v>
      </c>
      <c r="AD179" s="112">
        <f t="shared" si="221"/>
        <v>216205.49999999997</v>
      </c>
      <c r="AE179" s="113"/>
    </row>
    <row r="180" spans="1:31" ht="11.5" customHeight="1" x14ac:dyDescent="0.3">
      <c r="A180" s="111">
        <v>44214</v>
      </c>
      <c r="B180" s="156">
        <f t="shared" si="204"/>
        <v>1</v>
      </c>
      <c r="C180" s="156">
        <f t="shared" si="190"/>
        <v>2021</v>
      </c>
      <c r="D180" s="126" t="s">
        <v>183</v>
      </c>
      <c r="E180" s="77" t="s">
        <v>167</v>
      </c>
      <c r="F180" s="77" t="s">
        <v>168</v>
      </c>
      <c r="G180" s="107" t="s">
        <v>173</v>
      </c>
      <c r="H180" s="75">
        <v>22</v>
      </c>
      <c r="I180" s="51">
        <v>5</v>
      </c>
      <c r="J180" s="67" t="s">
        <v>14</v>
      </c>
      <c r="K180" s="53">
        <f t="shared" si="215"/>
        <v>110</v>
      </c>
      <c r="L180" s="54">
        <v>26</v>
      </c>
      <c r="M180" s="55">
        <f t="shared" si="216"/>
        <v>0.18181818181818182</v>
      </c>
      <c r="N180" s="56">
        <f t="shared" si="217"/>
        <v>4</v>
      </c>
      <c r="O180" s="57">
        <f t="shared" si="218"/>
        <v>20</v>
      </c>
      <c r="P180" s="58"/>
      <c r="Q180" s="57"/>
      <c r="R180" s="59"/>
      <c r="S180" s="60"/>
      <c r="T180" s="56"/>
      <c r="U180" s="61"/>
      <c r="V180" s="62"/>
      <c r="W180" s="68">
        <f t="shared" si="219"/>
        <v>110</v>
      </c>
      <c r="X180" s="69">
        <f t="shared" si="208"/>
        <v>175177.55</v>
      </c>
      <c r="Y180" s="70">
        <v>1</v>
      </c>
      <c r="Z180" s="71">
        <f t="shared" si="209"/>
        <v>20</v>
      </c>
      <c r="AA180" s="72">
        <f t="shared" si="210"/>
        <v>41157.94999999999</v>
      </c>
      <c r="AB180" s="70">
        <f t="shared" si="189"/>
        <v>1</v>
      </c>
      <c r="AC180" s="137">
        <f t="shared" si="220"/>
        <v>130</v>
      </c>
      <c r="AD180" s="112">
        <f t="shared" si="221"/>
        <v>216335.49999999997</v>
      </c>
      <c r="AE180" s="113"/>
    </row>
    <row r="181" spans="1:31" ht="11.5" customHeight="1" x14ac:dyDescent="0.3">
      <c r="A181" s="111">
        <v>44214</v>
      </c>
      <c r="B181" s="156">
        <f t="shared" si="204"/>
        <v>1</v>
      </c>
      <c r="C181" s="156">
        <f t="shared" si="190"/>
        <v>2021</v>
      </c>
      <c r="D181" s="126" t="s">
        <v>183</v>
      </c>
      <c r="E181" s="77" t="s">
        <v>167</v>
      </c>
      <c r="F181" s="77" t="s">
        <v>168</v>
      </c>
      <c r="G181" s="107" t="s">
        <v>185</v>
      </c>
      <c r="H181" s="75">
        <v>28</v>
      </c>
      <c r="I181" s="51">
        <v>1</v>
      </c>
      <c r="J181" s="67"/>
      <c r="K181" s="53">
        <f t="shared" si="215"/>
        <v>28</v>
      </c>
      <c r="L181" s="54">
        <v>45</v>
      </c>
      <c r="M181" s="55">
        <f t="shared" si="216"/>
        <v>0.6071428571428571</v>
      </c>
      <c r="N181" s="56">
        <f t="shared" si="217"/>
        <v>17</v>
      </c>
      <c r="O181" s="57">
        <f t="shared" si="218"/>
        <v>17</v>
      </c>
      <c r="P181" s="58"/>
      <c r="Q181" s="57"/>
      <c r="R181" s="59"/>
      <c r="S181" s="60"/>
      <c r="T181" s="56"/>
      <c r="U181" s="61"/>
      <c r="V181" s="62"/>
      <c r="W181" s="68">
        <f t="shared" si="219"/>
        <v>56</v>
      </c>
      <c r="X181" s="69">
        <f t="shared" si="208"/>
        <v>175233.55</v>
      </c>
      <c r="Y181" s="70">
        <v>2</v>
      </c>
      <c r="Z181" s="71">
        <f t="shared" si="209"/>
        <v>34</v>
      </c>
      <c r="AA181" s="72">
        <f t="shared" si="210"/>
        <v>41191.94999999999</v>
      </c>
      <c r="AB181" s="70">
        <f t="shared" si="189"/>
        <v>1</v>
      </c>
      <c r="AC181" s="137">
        <f t="shared" si="220"/>
        <v>90</v>
      </c>
      <c r="AD181" s="112">
        <f t="shared" si="221"/>
        <v>216425.49999999997</v>
      </c>
      <c r="AE181" s="113"/>
    </row>
    <row r="182" spans="1:31" ht="11.5" customHeight="1" x14ac:dyDescent="0.3">
      <c r="A182" s="111">
        <v>44214</v>
      </c>
      <c r="B182" s="156">
        <f t="shared" si="204"/>
        <v>1</v>
      </c>
      <c r="C182" s="156">
        <f t="shared" si="190"/>
        <v>2021</v>
      </c>
      <c r="D182" s="126" t="s">
        <v>183</v>
      </c>
      <c r="E182" s="77" t="s">
        <v>167</v>
      </c>
      <c r="F182" s="77" t="s">
        <v>168</v>
      </c>
      <c r="G182" s="107" t="s">
        <v>30</v>
      </c>
      <c r="H182" s="75">
        <v>15.5</v>
      </c>
      <c r="I182" s="51">
        <v>5</v>
      </c>
      <c r="J182" s="67" t="s">
        <v>14</v>
      </c>
      <c r="K182" s="53">
        <f t="shared" si="215"/>
        <v>77.5</v>
      </c>
      <c r="L182" s="54">
        <v>19</v>
      </c>
      <c r="M182" s="55">
        <f t="shared" si="216"/>
        <v>0.22580645161290322</v>
      </c>
      <c r="N182" s="56">
        <f t="shared" si="217"/>
        <v>3.5</v>
      </c>
      <c r="O182" s="57">
        <f t="shared" si="218"/>
        <v>17.5</v>
      </c>
      <c r="P182" s="58"/>
      <c r="Q182" s="57"/>
      <c r="R182" s="59"/>
      <c r="S182" s="60"/>
      <c r="T182" s="56"/>
      <c r="U182" s="61"/>
      <c r="V182" s="62"/>
      <c r="W182" s="68">
        <f t="shared" si="219"/>
        <v>155</v>
      </c>
      <c r="X182" s="69">
        <f t="shared" si="208"/>
        <v>175388.55</v>
      </c>
      <c r="Y182" s="70">
        <v>2</v>
      </c>
      <c r="Z182" s="71">
        <f t="shared" si="209"/>
        <v>35</v>
      </c>
      <c r="AA182" s="72">
        <f t="shared" si="210"/>
        <v>41226.94999999999</v>
      </c>
      <c r="AB182" s="70">
        <f t="shared" si="189"/>
        <v>1</v>
      </c>
      <c r="AC182" s="137">
        <f t="shared" si="220"/>
        <v>190</v>
      </c>
      <c r="AD182" s="112">
        <f t="shared" si="221"/>
        <v>216615.49999999997</v>
      </c>
      <c r="AE182" s="113"/>
    </row>
    <row r="183" spans="1:31" ht="11.5" customHeight="1" x14ac:dyDescent="0.3">
      <c r="A183" s="111">
        <v>44214</v>
      </c>
      <c r="B183" s="156">
        <f t="shared" si="204"/>
        <v>1</v>
      </c>
      <c r="C183" s="156">
        <f t="shared" si="190"/>
        <v>2021</v>
      </c>
      <c r="D183" s="126" t="s">
        <v>183</v>
      </c>
      <c r="E183" s="77" t="s">
        <v>167</v>
      </c>
      <c r="F183" s="77" t="s">
        <v>168</v>
      </c>
      <c r="G183" s="107" t="s">
        <v>28</v>
      </c>
      <c r="H183" s="75">
        <v>5.45</v>
      </c>
      <c r="I183" s="51">
        <v>220</v>
      </c>
      <c r="J183" s="67" t="s">
        <v>14</v>
      </c>
      <c r="K183" s="53">
        <f t="shared" si="215"/>
        <v>1199</v>
      </c>
      <c r="L183" s="54">
        <v>7.8</v>
      </c>
      <c r="M183" s="55">
        <f t="shared" si="216"/>
        <v>0.43119266055045863</v>
      </c>
      <c r="N183" s="56">
        <f t="shared" si="217"/>
        <v>2.3499999999999996</v>
      </c>
      <c r="O183" s="57">
        <f t="shared" si="218"/>
        <v>516.99999999999989</v>
      </c>
      <c r="P183" s="58"/>
      <c r="Q183" s="57"/>
      <c r="R183" s="59"/>
      <c r="S183" s="60"/>
      <c r="T183" s="56"/>
      <c r="U183" s="61"/>
      <c r="V183" s="62"/>
      <c r="W183" s="68">
        <f t="shared" si="219"/>
        <v>1199</v>
      </c>
      <c r="X183" s="69">
        <f t="shared" si="208"/>
        <v>176587.55</v>
      </c>
      <c r="Y183" s="70">
        <v>1</v>
      </c>
      <c r="Z183" s="71">
        <f t="shared" si="209"/>
        <v>516.99999999999989</v>
      </c>
      <c r="AA183" s="72">
        <f t="shared" si="210"/>
        <v>41743.94999999999</v>
      </c>
      <c r="AB183" s="70">
        <f t="shared" si="189"/>
        <v>1</v>
      </c>
      <c r="AC183" s="137">
        <f t="shared" si="220"/>
        <v>1716</v>
      </c>
      <c r="AD183" s="112">
        <f t="shared" si="221"/>
        <v>218331.49999999997</v>
      </c>
      <c r="AE183" s="113"/>
    </row>
    <row r="184" spans="1:31" ht="11.5" customHeight="1" x14ac:dyDescent="0.3">
      <c r="A184" s="111">
        <v>44223</v>
      </c>
      <c r="B184" s="156">
        <f t="shared" si="204"/>
        <v>1</v>
      </c>
      <c r="C184" s="156">
        <f t="shared" si="190"/>
        <v>2021</v>
      </c>
      <c r="D184" s="126" t="s">
        <v>186</v>
      </c>
      <c r="E184" s="77" t="s">
        <v>74</v>
      </c>
      <c r="F184" s="77" t="s">
        <v>59</v>
      </c>
      <c r="G184" s="107" t="s">
        <v>35</v>
      </c>
      <c r="H184" s="75">
        <v>6.6</v>
      </c>
      <c r="I184" s="51">
        <v>220</v>
      </c>
      <c r="J184" s="67" t="s">
        <v>14</v>
      </c>
      <c r="K184" s="53">
        <f t="shared" si="215"/>
        <v>1452</v>
      </c>
      <c r="L184" s="54">
        <v>7.7</v>
      </c>
      <c r="M184" s="55">
        <f t="shared" si="216"/>
        <v>0.16666666666666677</v>
      </c>
      <c r="N184" s="56">
        <f t="shared" si="217"/>
        <v>1.1000000000000005</v>
      </c>
      <c r="O184" s="57">
        <f t="shared" si="218"/>
        <v>242.00000000000011</v>
      </c>
      <c r="P184" s="58"/>
      <c r="Q184" s="57"/>
      <c r="R184" s="59"/>
      <c r="S184" s="60"/>
      <c r="T184" s="56"/>
      <c r="U184" s="61"/>
      <c r="V184" s="62"/>
      <c r="W184" s="68">
        <f t="shared" si="219"/>
        <v>4356</v>
      </c>
      <c r="X184" s="69">
        <f t="shared" si="208"/>
        <v>180943.55</v>
      </c>
      <c r="Y184" s="70">
        <v>3</v>
      </c>
      <c r="Z184" s="71">
        <f t="shared" si="209"/>
        <v>726.00000000000034</v>
      </c>
      <c r="AA184" s="72">
        <f t="shared" si="210"/>
        <v>42469.94999999999</v>
      </c>
      <c r="AB184" s="70">
        <f t="shared" si="189"/>
        <v>1</v>
      </c>
      <c r="AC184" s="137">
        <f t="shared" si="220"/>
        <v>5082</v>
      </c>
      <c r="AD184" s="112">
        <f t="shared" si="221"/>
        <v>223413.49999999997</v>
      </c>
      <c r="AE184" s="113"/>
    </row>
    <row r="185" spans="1:31" ht="11.5" customHeight="1" x14ac:dyDescent="0.3">
      <c r="A185" s="111">
        <v>44223</v>
      </c>
      <c r="B185" s="156">
        <f t="shared" si="204"/>
        <v>1</v>
      </c>
      <c r="C185" s="156">
        <f t="shared" si="190"/>
        <v>2021</v>
      </c>
      <c r="D185" s="126" t="s">
        <v>186</v>
      </c>
      <c r="E185" s="77" t="s">
        <v>74</v>
      </c>
      <c r="F185" s="77" t="s">
        <v>59</v>
      </c>
      <c r="G185" s="107" t="s">
        <v>41</v>
      </c>
      <c r="H185" s="75">
        <v>1</v>
      </c>
      <c r="I185" s="51">
        <v>25</v>
      </c>
      <c r="J185" s="67" t="s">
        <v>14</v>
      </c>
      <c r="K185" s="53">
        <f t="shared" si="215"/>
        <v>25</v>
      </c>
      <c r="L185" s="54">
        <v>2</v>
      </c>
      <c r="M185" s="55">
        <f t="shared" si="216"/>
        <v>1</v>
      </c>
      <c r="N185" s="56">
        <f t="shared" si="217"/>
        <v>1</v>
      </c>
      <c r="O185" s="57">
        <f t="shared" si="218"/>
        <v>25</v>
      </c>
      <c r="P185" s="58"/>
      <c r="Q185" s="57"/>
      <c r="R185" s="59"/>
      <c r="S185" s="60"/>
      <c r="T185" s="56"/>
      <c r="U185" s="61"/>
      <c r="V185" s="62"/>
      <c r="W185" s="68">
        <f t="shared" si="219"/>
        <v>125</v>
      </c>
      <c r="X185" s="69">
        <f t="shared" si="208"/>
        <v>181068.55</v>
      </c>
      <c r="Y185" s="70">
        <v>5</v>
      </c>
      <c r="Z185" s="71">
        <f t="shared" si="209"/>
        <v>125</v>
      </c>
      <c r="AA185" s="72">
        <f t="shared" si="210"/>
        <v>42594.94999999999</v>
      </c>
      <c r="AB185" s="70">
        <f t="shared" si="189"/>
        <v>1</v>
      </c>
      <c r="AC185" s="137">
        <f t="shared" si="220"/>
        <v>250</v>
      </c>
      <c r="AD185" s="112">
        <f t="shared" si="221"/>
        <v>223663.49999999997</v>
      </c>
      <c r="AE185" s="113"/>
    </row>
    <row r="186" spans="1:31" ht="11.5" customHeight="1" x14ac:dyDescent="0.3">
      <c r="A186" s="111">
        <v>44223</v>
      </c>
      <c r="B186" s="156">
        <f t="shared" si="204"/>
        <v>1</v>
      </c>
      <c r="C186" s="156">
        <f t="shared" si="190"/>
        <v>2021</v>
      </c>
      <c r="D186" s="126" t="s">
        <v>186</v>
      </c>
      <c r="E186" s="77" t="s">
        <v>74</v>
      </c>
      <c r="F186" s="77" t="s">
        <v>59</v>
      </c>
      <c r="G186" s="107" t="s">
        <v>25</v>
      </c>
      <c r="H186" s="75">
        <v>15.5</v>
      </c>
      <c r="I186" s="51">
        <v>5</v>
      </c>
      <c r="J186" s="67" t="s">
        <v>14</v>
      </c>
      <c r="K186" s="53">
        <f t="shared" si="215"/>
        <v>77.5</v>
      </c>
      <c r="L186" s="54">
        <v>18.5</v>
      </c>
      <c r="M186" s="55">
        <f t="shared" si="216"/>
        <v>0.19354838709677419</v>
      </c>
      <c r="N186" s="56">
        <f t="shared" si="217"/>
        <v>3</v>
      </c>
      <c r="O186" s="57">
        <f t="shared" si="218"/>
        <v>15</v>
      </c>
      <c r="P186" s="58"/>
      <c r="Q186" s="57"/>
      <c r="R186" s="59"/>
      <c r="S186" s="60"/>
      <c r="T186" s="56"/>
      <c r="U186" s="61"/>
      <c r="V186" s="62"/>
      <c r="W186" s="68">
        <f t="shared" si="219"/>
        <v>465</v>
      </c>
      <c r="X186" s="69">
        <f t="shared" si="208"/>
        <v>181533.55</v>
      </c>
      <c r="Y186" s="70">
        <v>6</v>
      </c>
      <c r="Z186" s="71">
        <f t="shared" si="209"/>
        <v>90</v>
      </c>
      <c r="AA186" s="72">
        <f t="shared" si="210"/>
        <v>42684.94999999999</v>
      </c>
      <c r="AB186" s="70">
        <f t="shared" si="189"/>
        <v>1</v>
      </c>
      <c r="AC186" s="137">
        <f t="shared" si="220"/>
        <v>555</v>
      </c>
      <c r="AD186" s="112">
        <f t="shared" si="221"/>
        <v>224218.49999999997</v>
      </c>
      <c r="AE186" s="113"/>
    </row>
    <row r="187" spans="1:31" ht="11.5" customHeight="1" x14ac:dyDescent="0.3">
      <c r="A187" s="111">
        <v>44225</v>
      </c>
      <c r="B187" s="156">
        <f t="shared" si="204"/>
        <v>1</v>
      </c>
      <c r="C187" s="156">
        <f t="shared" si="190"/>
        <v>2021</v>
      </c>
      <c r="D187" s="126" t="s">
        <v>187</v>
      </c>
      <c r="E187" s="77" t="s">
        <v>64</v>
      </c>
      <c r="F187" s="77" t="s">
        <v>62</v>
      </c>
      <c r="G187" s="107" t="s">
        <v>35</v>
      </c>
      <c r="H187" s="75">
        <v>6.6</v>
      </c>
      <c r="I187" s="51">
        <v>220</v>
      </c>
      <c r="J187" s="67" t="s">
        <v>14</v>
      </c>
      <c r="K187" s="53">
        <f t="shared" si="215"/>
        <v>1452</v>
      </c>
      <c r="L187" s="54">
        <v>7.7</v>
      </c>
      <c r="M187" s="55">
        <f t="shared" si="216"/>
        <v>0.16666666666666677</v>
      </c>
      <c r="N187" s="56">
        <f t="shared" si="217"/>
        <v>1.1000000000000005</v>
      </c>
      <c r="O187" s="57">
        <f t="shared" si="218"/>
        <v>242.00000000000011</v>
      </c>
      <c r="P187" s="58"/>
      <c r="Q187" s="57"/>
      <c r="R187" s="59"/>
      <c r="S187" s="60"/>
      <c r="T187" s="56"/>
      <c r="U187" s="61"/>
      <c r="V187" s="62"/>
      <c r="W187" s="68">
        <f t="shared" si="219"/>
        <v>1452</v>
      </c>
      <c r="X187" s="69">
        <f t="shared" si="208"/>
        <v>182985.55</v>
      </c>
      <c r="Y187" s="70">
        <v>1</v>
      </c>
      <c r="Z187" s="71">
        <f t="shared" si="209"/>
        <v>242.00000000000011</v>
      </c>
      <c r="AA187" s="72">
        <f t="shared" si="210"/>
        <v>42926.94999999999</v>
      </c>
      <c r="AB187" s="70">
        <f t="shared" si="189"/>
        <v>1</v>
      </c>
      <c r="AC187" s="137">
        <f t="shared" si="220"/>
        <v>1694</v>
      </c>
      <c r="AD187" s="112">
        <f t="shared" si="221"/>
        <v>225912.49999999997</v>
      </c>
      <c r="AE187" s="113"/>
    </row>
    <row r="188" spans="1:31" ht="11.5" customHeight="1" x14ac:dyDescent="0.3">
      <c r="A188" s="111">
        <v>44225</v>
      </c>
      <c r="B188" s="156">
        <f t="shared" si="204"/>
        <v>1</v>
      </c>
      <c r="C188" s="156">
        <f t="shared" si="190"/>
        <v>2021</v>
      </c>
      <c r="D188" s="126" t="s">
        <v>187</v>
      </c>
      <c r="E188" s="77" t="s">
        <v>64</v>
      </c>
      <c r="F188" s="77" t="s">
        <v>62</v>
      </c>
      <c r="G188" s="107" t="s">
        <v>147</v>
      </c>
      <c r="H188" s="75">
        <v>5.6</v>
      </c>
      <c r="I188" s="51">
        <v>30</v>
      </c>
      <c r="J188" s="67" t="s">
        <v>14</v>
      </c>
      <c r="K188" s="53">
        <f t="shared" si="215"/>
        <v>168</v>
      </c>
      <c r="L188" s="54">
        <v>7.5</v>
      </c>
      <c r="M188" s="55">
        <f t="shared" si="216"/>
        <v>0.33928571428571436</v>
      </c>
      <c r="N188" s="56">
        <f t="shared" si="217"/>
        <v>1.9000000000000004</v>
      </c>
      <c r="O188" s="57">
        <f t="shared" si="218"/>
        <v>57.000000000000014</v>
      </c>
      <c r="P188" s="58"/>
      <c r="Q188" s="57"/>
      <c r="R188" s="59"/>
      <c r="S188" s="60"/>
      <c r="T188" s="56"/>
      <c r="U188" s="61"/>
      <c r="V188" s="62"/>
      <c r="W188" s="68">
        <f t="shared" si="219"/>
        <v>672</v>
      </c>
      <c r="X188" s="69">
        <f t="shared" si="208"/>
        <v>183657.55</v>
      </c>
      <c r="Y188" s="70">
        <v>4</v>
      </c>
      <c r="Z188" s="71">
        <f t="shared" si="209"/>
        <v>228.00000000000006</v>
      </c>
      <c r="AA188" s="72">
        <f t="shared" si="210"/>
        <v>43154.94999999999</v>
      </c>
      <c r="AB188" s="70">
        <f t="shared" si="189"/>
        <v>1</v>
      </c>
      <c r="AC188" s="137">
        <f t="shared" si="220"/>
        <v>900</v>
      </c>
      <c r="AD188" s="112">
        <f t="shared" si="221"/>
        <v>226812.49999999997</v>
      </c>
      <c r="AE188" s="113"/>
    </row>
    <row r="189" spans="1:31" ht="11.5" customHeight="1" x14ac:dyDescent="0.3">
      <c r="A189" s="111">
        <v>44225</v>
      </c>
      <c r="B189" s="156">
        <f t="shared" si="204"/>
        <v>1</v>
      </c>
      <c r="C189" s="156">
        <f t="shared" si="190"/>
        <v>2021</v>
      </c>
      <c r="D189" s="126" t="s">
        <v>187</v>
      </c>
      <c r="E189" s="77" t="s">
        <v>64</v>
      </c>
      <c r="F189" s="77" t="s">
        <v>62</v>
      </c>
      <c r="G189" s="102" t="s">
        <v>144</v>
      </c>
      <c r="H189" s="75">
        <v>5.3</v>
      </c>
      <c r="I189" s="51">
        <v>40</v>
      </c>
      <c r="J189" s="67" t="s">
        <v>14</v>
      </c>
      <c r="K189" s="53">
        <f t="shared" si="215"/>
        <v>212</v>
      </c>
      <c r="L189" s="54">
        <v>6.8</v>
      </c>
      <c r="M189" s="55">
        <f t="shared" si="216"/>
        <v>0.28301886792452829</v>
      </c>
      <c r="N189" s="56">
        <f t="shared" si="217"/>
        <v>1.5</v>
      </c>
      <c r="O189" s="57">
        <f t="shared" si="218"/>
        <v>60</v>
      </c>
      <c r="P189" s="58"/>
      <c r="Q189" s="57"/>
      <c r="R189" s="59"/>
      <c r="S189" s="60"/>
      <c r="T189" s="56"/>
      <c r="U189" s="61"/>
      <c r="V189" s="62"/>
      <c r="W189" s="68">
        <f t="shared" si="219"/>
        <v>212</v>
      </c>
      <c r="X189" s="69">
        <f t="shared" si="208"/>
        <v>183869.55</v>
      </c>
      <c r="Y189" s="70">
        <v>1</v>
      </c>
      <c r="Z189" s="71">
        <f t="shared" si="209"/>
        <v>60</v>
      </c>
      <c r="AA189" s="72">
        <f t="shared" si="210"/>
        <v>43214.94999999999</v>
      </c>
      <c r="AB189" s="70">
        <f t="shared" si="189"/>
        <v>1</v>
      </c>
      <c r="AC189" s="137">
        <f t="shared" si="220"/>
        <v>272</v>
      </c>
      <c r="AD189" s="112">
        <f t="shared" si="221"/>
        <v>227084.49999999997</v>
      </c>
      <c r="AE189" s="113"/>
    </row>
    <row r="190" spans="1:31" ht="11.5" customHeight="1" x14ac:dyDescent="0.3">
      <c r="A190" s="111">
        <v>44225</v>
      </c>
      <c r="B190" s="156">
        <f t="shared" si="204"/>
        <v>1</v>
      </c>
      <c r="C190" s="156">
        <f t="shared" si="190"/>
        <v>2021</v>
      </c>
      <c r="D190" s="126" t="s">
        <v>188</v>
      </c>
      <c r="E190" s="77" t="s">
        <v>104</v>
      </c>
      <c r="F190" s="77" t="s">
        <v>105</v>
      </c>
      <c r="G190" s="107" t="s">
        <v>35</v>
      </c>
      <c r="H190" s="75">
        <v>6.6</v>
      </c>
      <c r="I190" s="51">
        <v>220</v>
      </c>
      <c r="J190" s="67" t="s">
        <v>14</v>
      </c>
      <c r="K190" s="53">
        <f t="shared" si="215"/>
        <v>1452</v>
      </c>
      <c r="L190" s="54">
        <v>7</v>
      </c>
      <c r="M190" s="55">
        <f t="shared" si="216"/>
        <v>6.0606060606060663E-2</v>
      </c>
      <c r="N190" s="56">
        <f t="shared" si="217"/>
        <v>0.40000000000000036</v>
      </c>
      <c r="O190" s="57">
        <f t="shared" si="218"/>
        <v>88.000000000000085</v>
      </c>
      <c r="P190" s="58"/>
      <c r="Q190" s="57"/>
      <c r="R190" s="59"/>
      <c r="S190" s="60"/>
      <c r="T190" s="56"/>
      <c r="U190" s="61"/>
      <c r="V190" s="62"/>
      <c r="W190" s="68">
        <f t="shared" si="219"/>
        <v>7260</v>
      </c>
      <c r="X190" s="69">
        <f t="shared" si="208"/>
        <v>191129.55</v>
      </c>
      <c r="Y190" s="70">
        <v>5</v>
      </c>
      <c r="Z190" s="71">
        <f t="shared" si="209"/>
        <v>440.00000000000045</v>
      </c>
      <c r="AA190" s="72">
        <f t="shared" si="210"/>
        <v>43654.94999999999</v>
      </c>
      <c r="AB190" s="70">
        <f t="shared" si="189"/>
        <v>1</v>
      </c>
      <c r="AC190" s="137">
        <f t="shared" si="220"/>
        <v>7700</v>
      </c>
      <c r="AD190" s="112">
        <f t="shared" si="221"/>
        <v>234784.49999999997</v>
      </c>
      <c r="AE190" s="113"/>
    </row>
    <row r="191" spans="1:31" ht="11.5" customHeight="1" x14ac:dyDescent="0.3">
      <c r="A191" s="111">
        <v>44225</v>
      </c>
      <c r="B191" s="156">
        <f t="shared" si="204"/>
        <v>1</v>
      </c>
      <c r="C191" s="156">
        <f t="shared" si="190"/>
        <v>2021</v>
      </c>
      <c r="D191" s="126" t="s">
        <v>188</v>
      </c>
      <c r="E191" s="77" t="s">
        <v>104</v>
      </c>
      <c r="F191" s="77" t="s">
        <v>105</v>
      </c>
      <c r="G191" s="107" t="s">
        <v>162</v>
      </c>
      <c r="H191" s="75">
        <v>6.2</v>
      </c>
      <c r="I191" s="51">
        <v>30</v>
      </c>
      <c r="J191" s="67" t="s">
        <v>14</v>
      </c>
      <c r="K191" s="53">
        <f t="shared" si="215"/>
        <v>186</v>
      </c>
      <c r="L191" s="54">
        <v>7</v>
      </c>
      <c r="M191" s="55">
        <f t="shared" si="216"/>
        <v>0.1290322580645161</v>
      </c>
      <c r="N191" s="56">
        <f t="shared" si="217"/>
        <v>0.79999999999999982</v>
      </c>
      <c r="O191" s="57">
        <f t="shared" si="218"/>
        <v>23.999999999999993</v>
      </c>
      <c r="P191" s="58"/>
      <c r="Q191" s="57"/>
      <c r="R191" s="59"/>
      <c r="S191" s="60"/>
      <c r="T191" s="56"/>
      <c r="U191" s="61"/>
      <c r="V191" s="62"/>
      <c r="W191" s="68">
        <f t="shared" si="219"/>
        <v>1488</v>
      </c>
      <c r="X191" s="69">
        <f t="shared" si="208"/>
        <v>192617.55</v>
      </c>
      <c r="Y191" s="70">
        <v>8</v>
      </c>
      <c r="Z191" s="71">
        <f t="shared" si="209"/>
        <v>191.99999999999994</v>
      </c>
      <c r="AA191" s="72">
        <f t="shared" si="210"/>
        <v>43846.94999999999</v>
      </c>
      <c r="AB191" s="70">
        <f t="shared" si="189"/>
        <v>1</v>
      </c>
      <c r="AC191" s="137">
        <f t="shared" si="220"/>
        <v>1680</v>
      </c>
      <c r="AD191" s="112">
        <f t="shared" si="221"/>
        <v>236464.49999999997</v>
      </c>
      <c r="AE191" s="113"/>
    </row>
    <row r="192" spans="1:31" ht="11.5" customHeight="1" x14ac:dyDescent="0.3">
      <c r="A192" s="111">
        <v>44225</v>
      </c>
      <c r="B192" s="156">
        <f t="shared" si="204"/>
        <v>1</v>
      </c>
      <c r="C192" s="156">
        <f t="shared" si="190"/>
        <v>2021</v>
      </c>
      <c r="D192" s="126" t="s">
        <v>188</v>
      </c>
      <c r="E192" s="77" t="s">
        <v>104</v>
      </c>
      <c r="F192" s="77" t="s">
        <v>105</v>
      </c>
      <c r="G192" s="107" t="s">
        <v>33</v>
      </c>
      <c r="H192" s="75">
        <v>1</v>
      </c>
      <c r="I192" s="51">
        <v>25</v>
      </c>
      <c r="J192" s="67" t="s">
        <v>14</v>
      </c>
      <c r="K192" s="53">
        <f t="shared" si="215"/>
        <v>25</v>
      </c>
      <c r="L192" s="54">
        <v>2.2000000000000002</v>
      </c>
      <c r="M192" s="55">
        <f t="shared" si="216"/>
        <v>1.2000000000000002</v>
      </c>
      <c r="N192" s="56">
        <f t="shared" si="217"/>
        <v>1.2000000000000002</v>
      </c>
      <c r="O192" s="57">
        <f t="shared" si="218"/>
        <v>30.000000000000004</v>
      </c>
      <c r="P192" s="58"/>
      <c r="Q192" s="57"/>
      <c r="R192" s="59"/>
      <c r="S192" s="60"/>
      <c r="T192" s="56"/>
      <c r="U192" s="61"/>
      <c r="V192" s="62"/>
      <c r="W192" s="68">
        <f t="shared" si="219"/>
        <v>250</v>
      </c>
      <c r="X192" s="69">
        <f t="shared" si="208"/>
        <v>192867.55</v>
      </c>
      <c r="Y192" s="70">
        <v>10</v>
      </c>
      <c r="Z192" s="71">
        <f t="shared" si="209"/>
        <v>300.00000000000006</v>
      </c>
      <c r="AA192" s="72">
        <f t="shared" si="210"/>
        <v>44146.94999999999</v>
      </c>
      <c r="AB192" s="70">
        <f t="shared" si="189"/>
        <v>1</v>
      </c>
      <c r="AC192" s="137">
        <f t="shared" si="220"/>
        <v>550</v>
      </c>
      <c r="AD192" s="112">
        <f t="shared" si="221"/>
        <v>237014.49999999997</v>
      </c>
      <c r="AE192" s="113"/>
    </row>
    <row r="193" spans="1:31" ht="11.5" customHeight="1" x14ac:dyDescent="0.3">
      <c r="A193" s="111">
        <v>44225</v>
      </c>
      <c r="B193" s="156">
        <f t="shared" si="204"/>
        <v>1</v>
      </c>
      <c r="C193" s="156">
        <f t="shared" si="190"/>
        <v>2021</v>
      </c>
      <c r="D193" s="126" t="s">
        <v>188</v>
      </c>
      <c r="E193" s="77" t="s">
        <v>104</v>
      </c>
      <c r="F193" s="77" t="s">
        <v>105</v>
      </c>
      <c r="G193" s="107" t="s">
        <v>25</v>
      </c>
      <c r="H193" s="75">
        <v>15.5</v>
      </c>
      <c r="I193" s="51">
        <v>5</v>
      </c>
      <c r="J193" s="67" t="s">
        <v>14</v>
      </c>
      <c r="K193" s="53">
        <f t="shared" si="215"/>
        <v>77.5</v>
      </c>
      <c r="L193" s="54">
        <v>19</v>
      </c>
      <c r="M193" s="55">
        <f t="shared" si="216"/>
        <v>0.22580645161290322</v>
      </c>
      <c r="N193" s="56">
        <f t="shared" si="217"/>
        <v>3.5</v>
      </c>
      <c r="O193" s="57">
        <f t="shared" si="218"/>
        <v>17.5</v>
      </c>
      <c r="P193" s="58"/>
      <c r="Q193" s="57"/>
      <c r="R193" s="59"/>
      <c r="S193" s="60"/>
      <c r="T193" s="56"/>
      <c r="U193" s="61"/>
      <c r="V193" s="62"/>
      <c r="W193" s="68">
        <f t="shared" si="219"/>
        <v>310</v>
      </c>
      <c r="X193" s="69">
        <f t="shared" si="208"/>
        <v>193177.55</v>
      </c>
      <c r="Y193" s="70">
        <v>4</v>
      </c>
      <c r="Z193" s="71">
        <f t="shared" si="209"/>
        <v>70</v>
      </c>
      <c r="AA193" s="72">
        <f t="shared" si="210"/>
        <v>44216.94999999999</v>
      </c>
      <c r="AB193" s="70">
        <f t="shared" si="189"/>
        <v>1</v>
      </c>
      <c r="AC193" s="137">
        <f t="shared" si="220"/>
        <v>380</v>
      </c>
      <c r="AD193" s="112">
        <f t="shared" si="221"/>
        <v>237394.49999999997</v>
      </c>
      <c r="AE193" s="113"/>
    </row>
    <row r="194" spans="1:31" ht="11.5" customHeight="1" x14ac:dyDescent="0.3">
      <c r="A194" s="111">
        <v>44230</v>
      </c>
      <c r="B194" s="156">
        <f t="shared" si="204"/>
        <v>2</v>
      </c>
      <c r="C194" s="156">
        <f t="shared" si="190"/>
        <v>2021</v>
      </c>
      <c r="D194" s="126" t="s">
        <v>189</v>
      </c>
      <c r="E194" s="77" t="s">
        <v>190</v>
      </c>
      <c r="F194" s="77" t="s">
        <v>195</v>
      </c>
      <c r="G194" s="107" t="s">
        <v>35</v>
      </c>
      <c r="H194" s="75">
        <v>6.6</v>
      </c>
      <c r="I194" s="51">
        <v>220</v>
      </c>
      <c r="J194" s="67" t="s">
        <v>14</v>
      </c>
      <c r="K194" s="53">
        <f t="shared" si="215"/>
        <v>1452</v>
      </c>
      <c r="L194" s="54">
        <v>7.6</v>
      </c>
      <c r="M194" s="55">
        <f t="shared" si="216"/>
        <v>0.15151515151515152</v>
      </c>
      <c r="N194" s="56">
        <f t="shared" si="217"/>
        <v>1</v>
      </c>
      <c r="O194" s="57">
        <f t="shared" si="218"/>
        <v>220</v>
      </c>
      <c r="P194" s="58"/>
      <c r="Q194" s="57"/>
      <c r="R194" s="59"/>
      <c r="S194" s="60"/>
      <c r="T194" s="56"/>
      <c r="U194" s="61"/>
      <c r="V194" s="62"/>
      <c r="W194" s="68">
        <f t="shared" si="219"/>
        <v>2904</v>
      </c>
      <c r="X194" s="69">
        <f t="shared" si="208"/>
        <v>196081.55</v>
      </c>
      <c r="Y194" s="70">
        <v>2</v>
      </c>
      <c r="Z194" s="71">
        <f>O194*Y194</f>
        <v>440</v>
      </c>
      <c r="AA194" s="72">
        <f t="shared" si="210"/>
        <v>44656.94999999999</v>
      </c>
      <c r="AB194" s="70">
        <f t="shared" si="189"/>
        <v>2</v>
      </c>
      <c r="AC194" s="137">
        <f t="shared" si="220"/>
        <v>3344</v>
      </c>
      <c r="AD194" s="112">
        <f t="shared" si="221"/>
        <v>240738.49999999997</v>
      </c>
      <c r="AE194" s="113"/>
    </row>
    <row r="195" spans="1:31" ht="11.5" customHeight="1" x14ac:dyDescent="0.3">
      <c r="A195" s="111">
        <v>44230</v>
      </c>
      <c r="B195" s="156">
        <f t="shared" si="204"/>
        <v>2</v>
      </c>
      <c r="C195" s="156">
        <f t="shared" si="190"/>
        <v>2021</v>
      </c>
      <c r="D195" s="126" t="s">
        <v>189</v>
      </c>
      <c r="E195" s="77" t="s">
        <v>190</v>
      </c>
      <c r="F195" s="77" t="s">
        <v>195</v>
      </c>
      <c r="G195" s="107" t="s">
        <v>147</v>
      </c>
      <c r="H195" s="75">
        <v>6.4</v>
      </c>
      <c r="I195" s="51">
        <v>30</v>
      </c>
      <c r="J195" s="67" t="s">
        <v>14</v>
      </c>
      <c r="K195" s="53">
        <f t="shared" ref="K195" si="222">I195*H195</f>
        <v>192</v>
      </c>
      <c r="L195" s="54">
        <v>7.5</v>
      </c>
      <c r="M195" s="55">
        <f t="shared" ref="M195" si="223">(L195-H195)/H195</f>
        <v>0.17187499999999994</v>
      </c>
      <c r="N195" s="56">
        <f t="shared" ref="N195" si="224">L195-H195</f>
        <v>1.0999999999999996</v>
      </c>
      <c r="O195" s="57">
        <f t="shared" ref="O195" si="225">N195*I195</f>
        <v>32.999999999999986</v>
      </c>
      <c r="P195" s="58"/>
      <c r="Q195" s="57"/>
      <c r="R195" s="59"/>
      <c r="S195" s="60"/>
      <c r="T195" s="56"/>
      <c r="U195" s="61"/>
      <c r="V195" s="62"/>
      <c r="W195" s="68">
        <f t="shared" ref="W195" si="226">K195*Y195</f>
        <v>960</v>
      </c>
      <c r="X195" s="69">
        <f t="shared" si="208"/>
        <v>197041.55</v>
      </c>
      <c r="Y195" s="70">
        <v>5</v>
      </c>
      <c r="Z195" s="71">
        <f t="shared" ref="Z195" si="227">O195*Y195</f>
        <v>164.99999999999994</v>
      </c>
      <c r="AA195" s="72">
        <f t="shared" si="210"/>
        <v>44821.94999999999</v>
      </c>
      <c r="AB195" s="70">
        <f t="shared" si="189"/>
        <v>2</v>
      </c>
      <c r="AC195" s="137">
        <f t="shared" ref="AC195" si="228">W195+Z195</f>
        <v>1125</v>
      </c>
      <c r="AD195" s="112">
        <f t="shared" si="221"/>
        <v>241863.49999999997</v>
      </c>
      <c r="AE195" s="113"/>
    </row>
    <row r="196" spans="1:31" ht="11.5" customHeight="1" x14ac:dyDescent="0.3">
      <c r="A196" s="111">
        <v>44230</v>
      </c>
      <c r="B196" s="156">
        <f t="shared" si="204"/>
        <v>2</v>
      </c>
      <c r="C196" s="156">
        <f t="shared" si="190"/>
        <v>2021</v>
      </c>
      <c r="D196" s="126" t="s">
        <v>189</v>
      </c>
      <c r="E196" s="77" t="s">
        <v>190</v>
      </c>
      <c r="F196" s="77" t="s">
        <v>195</v>
      </c>
      <c r="G196" s="107" t="s">
        <v>191</v>
      </c>
      <c r="H196" s="75">
        <v>5.3</v>
      </c>
      <c r="I196" s="51">
        <v>40</v>
      </c>
      <c r="J196" s="67" t="s">
        <v>14</v>
      </c>
      <c r="K196" s="53">
        <f t="shared" si="215"/>
        <v>212</v>
      </c>
      <c r="L196" s="54">
        <v>7</v>
      </c>
      <c r="M196" s="55">
        <f t="shared" si="216"/>
        <v>0.32075471698113212</v>
      </c>
      <c r="N196" s="56">
        <f t="shared" si="217"/>
        <v>1.7000000000000002</v>
      </c>
      <c r="O196" s="57">
        <f t="shared" si="218"/>
        <v>68</v>
      </c>
      <c r="P196" s="58"/>
      <c r="Q196" s="57"/>
      <c r="R196" s="59"/>
      <c r="S196" s="60"/>
      <c r="T196" s="56"/>
      <c r="U196" s="61"/>
      <c r="V196" s="62"/>
      <c r="W196" s="68">
        <f t="shared" si="219"/>
        <v>212</v>
      </c>
      <c r="X196" s="69">
        <f t="shared" si="208"/>
        <v>197253.55</v>
      </c>
      <c r="Y196" s="70">
        <v>1</v>
      </c>
      <c r="Z196" s="71">
        <f t="shared" si="209"/>
        <v>68</v>
      </c>
      <c r="AA196" s="72">
        <f t="shared" si="210"/>
        <v>44889.94999999999</v>
      </c>
      <c r="AB196" s="70">
        <f t="shared" si="189"/>
        <v>2</v>
      </c>
      <c r="AC196" s="137">
        <f t="shared" si="220"/>
        <v>280</v>
      </c>
      <c r="AD196" s="112">
        <f t="shared" si="221"/>
        <v>242143.49999999997</v>
      </c>
      <c r="AE196" s="113"/>
    </row>
    <row r="197" spans="1:31" ht="11.5" customHeight="1" x14ac:dyDescent="0.3">
      <c r="A197" s="111">
        <v>44230</v>
      </c>
      <c r="B197" s="156">
        <f t="shared" si="204"/>
        <v>2</v>
      </c>
      <c r="C197" s="156">
        <f t="shared" si="190"/>
        <v>2021</v>
      </c>
      <c r="D197" s="126" t="s">
        <v>189</v>
      </c>
      <c r="E197" s="77" t="s">
        <v>190</v>
      </c>
      <c r="F197" s="77" t="s">
        <v>195</v>
      </c>
      <c r="G197" s="107" t="s">
        <v>25</v>
      </c>
      <c r="H197" s="75">
        <v>15.5</v>
      </c>
      <c r="I197" s="51">
        <v>5</v>
      </c>
      <c r="J197" s="67" t="s">
        <v>14</v>
      </c>
      <c r="K197" s="53">
        <f t="shared" si="215"/>
        <v>77.5</v>
      </c>
      <c r="L197" s="54">
        <v>19.5</v>
      </c>
      <c r="M197" s="55">
        <f t="shared" si="216"/>
        <v>0.25806451612903225</v>
      </c>
      <c r="N197" s="56">
        <f t="shared" si="217"/>
        <v>4</v>
      </c>
      <c r="O197" s="57">
        <f t="shared" si="218"/>
        <v>20</v>
      </c>
      <c r="P197" s="58"/>
      <c r="Q197" s="57"/>
      <c r="R197" s="59"/>
      <c r="S197" s="60"/>
      <c r="T197" s="56"/>
      <c r="U197" s="61"/>
      <c r="V197" s="62"/>
      <c r="W197" s="68">
        <f t="shared" si="219"/>
        <v>155</v>
      </c>
      <c r="X197" s="69">
        <f t="shared" si="208"/>
        <v>197408.55</v>
      </c>
      <c r="Y197" s="70">
        <v>2</v>
      </c>
      <c r="Z197" s="71">
        <f t="shared" si="209"/>
        <v>40</v>
      </c>
      <c r="AA197" s="72">
        <f t="shared" si="210"/>
        <v>44929.94999999999</v>
      </c>
      <c r="AB197" s="70">
        <f t="shared" ref="AB197:AB260" si="229">MONTH(A197)</f>
        <v>2</v>
      </c>
      <c r="AC197" s="137">
        <f t="shared" si="220"/>
        <v>195</v>
      </c>
      <c r="AD197" s="112">
        <f t="shared" si="221"/>
        <v>242338.49999999997</v>
      </c>
      <c r="AE197" s="113"/>
    </row>
    <row r="198" spans="1:31" ht="11.5" customHeight="1" x14ac:dyDescent="0.3">
      <c r="A198" s="111">
        <v>44230</v>
      </c>
      <c r="B198" s="156">
        <f t="shared" si="204"/>
        <v>2</v>
      </c>
      <c r="C198" s="156">
        <f t="shared" ref="C198:C240" si="230">YEAR(A198)</f>
        <v>2021</v>
      </c>
      <c r="D198" s="126" t="s">
        <v>189</v>
      </c>
      <c r="E198" s="77" t="s">
        <v>190</v>
      </c>
      <c r="F198" s="77" t="s">
        <v>195</v>
      </c>
      <c r="G198" s="107" t="s">
        <v>56</v>
      </c>
      <c r="H198" s="75">
        <v>28</v>
      </c>
      <c r="I198" s="51">
        <v>1</v>
      </c>
      <c r="J198" s="67"/>
      <c r="K198" s="53">
        <f t="shared" si="215"/>
        <v>28</v>
      </c>
      <c r="L198" s="54">
        <v>45</v>
      </c>
      <c r="M198" s="55">
        <f t="shared" si="216"/>
        <v>0.6071428571428571</v>
      </c>
      <c r="N198" s="56">
        <f t="shared" si="217"/>
        <v>17</v>
      </c>
      <c r="O198" s="57">
        <f t="shared" si="218"/>
        <v>17</v>
      </c>
      <c r="P198" s="58"/>
      <c r="Q198" s="57"/>
      <c r="R198" s="59"/>
      <c r="S198" s="60"/>
      <c r="T198" s="56"/>
      <c r="U198" s="61"/>
      <c r="V198" s="62"/>
      <c r="W198" s="68">
        <f t="shared" si="219"/>
        <v>112</v>
      </c>
      <c r="X198" s="69">
        <f t="shared" si="208"/>
        <v>197520.55</v>
      </c>
      <c r="Y198" s="70">
        <v>4</v>
      </c>
      <c r="Z198" s="71">
        <f t="shared" si="209"/>
        <v>68</v>
      </c>
      <c r="AA198" s="72">
        <f t="shared" si="210"/>
        <v>44997.94999999999</v>
      </c>
      <c r="AB198" s="70">
        <f t="shared" si="229"/>
        <v>2</v>
      </c>
      <c r="AC198" s="137">
        <f t="shared" si="220"/>
        <v>180</v>
      </c>
      <c r="AD198" s="112">
        <f t="shared" si="221"/>
        <v>242518.49999999997</v>
      </c>
      <c r="AE198" s="113"/>
    </row>
    <row r="199" spans="1:31" ht="11.5" customHeight="1" x14ac:dyDescent="0.3">
      <c r="A199" s="111">
        <v>44230</v>
      </c>
      <c r="B199" s="156">
        <f t="shared" si="204"/>
        <v>2</v>
      </c>
      <c r="C199" s="156">
        <f t="shared" si="230"/>
        <v>2021</v>
      </c>
      <c r="D199" s="126" t="s">
        <v>189</v>
      </c>
      <c r="E199" s="77" t="s">
        <v>190</v>
      </c>
      <c r="F199" s="77" t="s">
        <v>195</v>
      </c>
      <c r="G199" s="74" t="s">
        <v>18</v>
      </c>
      <c r="H199" s="75">
        <v>8.4</v>
      </c>
      <c r="I199" s="144">
        <v>20</v>
      </c>
      <c r="J199" s="67" t="s">
        <v>14</v>
      </c>
      <c r="K199" s="53">
        <f t="shared" si="215"/>
        <v>168</v>
      </c>
      <c r="L199" s="54">
        <v>11.6</v>
      </c>
      <c r="M199" s="55">
        <f t="shared" si="216"/>
        <v>0.38095238095238088</v>
      </c>
      <c r="N199" s="56">
        <f t="shared" si="217"/>
        <v>3.1999999999999993</v>
      </c>
      <c r="O199" s="57">
        <f t="shared" si="218"/>
        <v>63.999999999999986</v>
      </c>
      <c r="P199" s="58"/>
      <c r="Q199" s="57"/>
      <c r="R199" s="59"/>
      <c r="S199" s="60"/>
      <c r="T199" s="56"/>
      <c r="U199" s="61"/>
      <c r="V199" s="62"/>
      <c r="W199" s="68">
        <f t="shared" si="219"/>
        <v>168</v>
      </c>
      <c r="X199" s="69">
        <f t="shared" si="208"/>
        <v>197688.55</v>
      </c>
      <c r="Y199" s="70">
        <v>1</v>
      </c>
      <c r="Z199" s="71">
        <f t="shared" si="209"/>
        <v>63.999999999999986</v>
      </c>
      <c r="AA199" s="72">
        <f t="shared" si="210"/>
        <v>45061.94999999999</v>
      </c>
      <c r="AB199" s="70">
        <f t="shared" si="229"/>
        <v>2</v>
      </c>
      <c r="AC199" s="137">
        <v>232</v>
      </c>
      <c r="AD199" s="112">
        <f t="shared" si="221"/>
        <v>242750.49999999997</v>
      </c>
      <c r="AE199" s="113"/>
    </row>
    <row r="200" spans="1:31" ht="11.5" customHeight="1" x14ac:dyDescent="0.3">
      <c r="A200" s="111">
        <v>44229</v>
      </c>
      <c r="B200" s="156">
        <f t="shared" si="204"/>
        <v>2</v>
      </c>
      <c r="C200" s="156">
        <f t="shared" si="230"/>
        <v>2021</v>
      </c>
      <c r="D200" s="126" t="s">
        <v>193</v>
      </c>
      <c r="E200" s="77" t="s">
        <v>84</v>
      </c>
      <c r="F200" s="77" t="s">
        <v>57</v>
      </c>
      <c r="G200" s="107" t="s">
        <v>35</v>
      </c>
      <c r="H200" s="75">
        <v>6.6</v>
      </c>
      <c r="I200" s="51">
        <v>220</v>
      </c>
      <c r="J200" s="67" t="s">
        <v>14</v>
      </c>
      <c r="K200" s="53">
        <f t="shared" si="215"/>
        <v>1452</v>
      </c>
      <c r="L200" s="54">
        <v>7.5</v>
      </c>
      <c r="M200" s="55">
        <f t="shared" si="216"/>
        <v>0.13636363636363644</v>
      </c>
      <c r="N200" s="56">
        <f t="shared" si="217"/>
        <v>0.90000000000000036</v>
      </c>
      <c r="O200" s="57">
        <f t="shared" si="218"/>
        <v>198.00000000000009</v>
      </c>
      <c r="P200" s="58"/>
      <c r="Q200" s="57"/>
      <c r="R200" s="59"/>
      <c r="S200" s="60"/>
      <c r="T200" s="56"/>
      <c r="U200" s="61"/>
      <c r="V200" s="62"/>
      <c r="W200" s="68">
        <f t="shared" si="219"/>
        <v>1452</v>
      </c>
      <c r="X200" s="69">
        <f t="shared" si="208"/>
        <v>199140.55</v>
      </c>
      <c r="Y200" s="70">
        <v>1</v>
      </c>
      <c r="Z200" s="71">
        <f t="shared" si="209"/>
        <v>198.00000000000009</v>
      </c>
      <c r="AA200" s="72">
        <f t="shared" si="210"/>
        <v>45259.94999999999</v>
      </c>
      <c r="AB200" s="70">
        <f t="shared" si="229"/>
        <v>2</v>
      </c>
      <c r="AC200" s="137">
        <f t="shared" ref="AC200" si="231">W200+Z200</f>
        <v>1650</v>
      </c>
      <c r="AD200" s="112">
        <f t="shared" si="221"/>
        <v>244400.49999999997</v>
      </c>
      <c r="AE200" s="113"/>
    </row>
    <row r="201" spans="1:31" ht="11.5" customHeight="1" x14ac:dyDescent="0.3">
      <c r="A201" s="111">
        <v>44229</v>
      </c>
      <c r="B201" s="156">
        <f t="shared" si="204"/>
        <v>2</v>
      </c>
      <c r="C201" s="156">
        <f t="shared" si="230"/>
        <v>2021</v>
      </c>
      <c r="D201" s="126" t="s">
        <v>193</v>
      </c>
      <c r="E201" s="77" t="s">
        <v>84</v>
      </c>
      <c r="F201" s="77" t="s">
        <v>57</v>
      </c>
      <c r="G201" s="107" t="s">
        <v>25</v>
      </c>
      <c r="H201" s="75">
        <v>15.5</v>
      </c>
      <c r="I201" s="51">
        <v>5</v>
      </c>
      <c r="J201" s="67" t="s">
        <v>14</v>
      </c>
      <c r="K201" s="53">
        <f t="shared" si="215"/>
        <v>77.5</v>
      </c>
      <c r="L201" s="54">
        <v>20</v>
      </c>
      <c r="M201" s="55">
        <f t="shared" si="216"/>
        <v>0.29032258064516131</v>
      </c>
      <c r="N201" s="56">
        <f t="shared" si="217"/>
        <v>4.5</v>
      </c>
      <c r="O201" s="57">
        <f t="shared" si="218"/>
        <v>22.5</v>
      </c>
      <c r="P201" s="58"/>
      <c r="Q201" s="57"/>
      <c r="R201" s="59"/>
      <c r="S201" s="60"/>
      <c r="T201" s="56"/>
      <c r="U201" s="61"/>
      <c r="V201" s="62"/>
      <c r="W201" s="68">
        <f t="shared" si="219"/>
        <v>77.5</v>
      </c>
      <c r="X201" s="69">
        <f t="shared" si="208"/>
        <v>199218.05</v>
      </c>
      <c r="Y201" s="70">
        <v>1</v>
      </c>
      <c r="Z201" s="71">
        <f t="shared" si="209"/>
        <v>22.5</v>
      </c>
      <c r="AA201" s="72">
        <f t="shared" si="210"/>
        <v>45282.44999999999</v>
      </c>
      <c r="AB201" s="70">
        <f t="shared" si="229"/>
        <v>2</v>
      </c>
      <c r="AC201" s="137">
        <f t="shared" si="220"/>
        <v>100</v>
      </c>
      <c r="AD201" s="112">
        <f t="shared" si="221"/>
        <v>244500.49999999997</v>
      </c>
      <c r="AE201" s="113"/>
    </row>
    <row r="202" spans="1:31" ht="11.5" customHeight="1" x14ac:dyDescent="0.3">
      <c r="A202" s="111">
        <v>44233</v>
      </c>
      <c r="B202" s="156">
        <f t="shared" si="204"/>
        <v>2</v>
      </c>
      <c r="C202" s="156">
        <f t="shared" si="230"/>
        <v>2021</v>
      </c>
      <c r="D202" s="126" t="s">
        <v>194</v>
      </c>
      <c r="E202" s="77" t="s">
        <v>190</v>
      </c>
      <c r="F202" s="77" t="s">
        <v>195</v>
      </c>
      <c r="G202" s="107" t="s">
        <v>192</v>
      </c>
      <c r="H202" s="75">
        <v>18</v>
      </c>
      <c r="I202" s="51">
        <v>5</v>
      </c>
      <c r="J202" s="67" t="s">
        <v>14</v>
      </c>
      <c r="K202" s="53">
        <f t="shared" ref="K202:K265" si="232">I202*H202</f>
        <v>90</v>
      </c>
      <c r="L202" s="54">
        <v>26</v>
      </c>
      <c r="M202" s="55">
        <f t="shared" ref="M202:M255" si="233">(L202-H202)/H202</f>
        <v>0.44444444444444442</v>
      </c>
      <c r="N202" s="56">
        <f t="shared" ref="N202:N255" si="234">L202-H202</f>
        <v>8</v>
      </c>
      <c r="O202" s="57">
        <f t="shared" ref="O202:O255" si="235">N202*I202</f>
        <v>40</v>
      </c>
      <c r="P202" s="58"/>
      <c r="Q202" s="57"/>
      <c r="R202" s="59"/>
      <c r="S202" s="60"/>
      <c r="T202" s="56"/>
      <c r="U202" s="61"/>
      <c r="V202" s="62"/>
      <c r="W202" s="68">
        <f t="shared" ref="W202:W208" si="236">K202*Y202</f>
        <v>90</v>
      </c>
      <c r="X202" s="69">
        <f t="shared" si="208"/>
        <v>199308.05</v>
      </c>
      <c r="Y202" s="70">
        <v>1</v>
      </c>
      <c r="Z202" s="71">
        <f t="shared" si="209"/>
        <v>40</v>
      </c>
      <c r="AA202" s="72">
        <f t="shared" si="210"/>
        <v>45322.44999999999</v>
      </c>
      <c r="AB202" s="70">
        <f t="shared" si="229"/>
        <v>2</v>
      </c>
      <c r="AC202" s="137">
        <f t="shared" ref="AC202:AC208" si="237">W202+Z202</f>
        <v>130</v>
      </c>
      <c r="AD202" s="112">
        <f t="shared" si="221"/>
        <v>244630.49999999997</v>
      </c>
      <c r="AE202" s="113"/>
    </row>
    <row r="203" spans="1:31" ht="11.5" customHeight="1" x14ac:dyDescent="0.3">
      <c r="A203" s="111">
        <v>44236</v>
      </c>
      <c r="B203" s="156">
        <f t="shared" si="204"/>
        <v>2</v>
      </c>
      <c r="C203" s="156">
        <f t="shared" si="230"/>
        <v>2021</v>
      </c>
      <c r="D203" s="126" t="s">
        <v>196</v>
      </c>
      <c r="E203" s="77" t="s">
        <v>167</v>
      </c>
      <c r="F203" s="77" t="s">
        <v>168</v>
      </c>
      <c r="G203" s="107" t="s">
        <v>174</v>
      </c>
      <c r="H203" s="75">
        <v>290</v>
      </c>
      <c r="I203" s="51">
        <v>1</v>
      </c>
      <c r="J203" s="67"/>
      <c r="K203" s="53">
        <f t="shared" si="232"/>
        <v>290</v>
      </c>
      <c r="L203" s="54">
        <v>380</v>
      </c>
      <c r="M203" s="55">
        <f t="shared" si="233"/>
        <v>0.31034482758620691</v>
      </c>
      <c r="N203" s="56">
        <f t="shared" si="234"/>
        <v>90</v>
      </c>
      <c r="O203" s="57">
        <f t="shared" si="235"/>
        <v>90</v>
      </c>
      <c r="P203" s="58"/>
      <c r="Q203" s="57"/>
      <c r="R203" s="59"/>
      <c r="S203" s="60"/>
      <c r="T203" s="56"/>
      <c r="U203" s="61"/>
      <c r="V203" s="62"/>
      <c r="W203" s="68">
        <f t="shared" si="236"/>
        <v>290</v>
      </c>
      <c r="X203" s="69">
        <f t="shared" si="208"/>
        <v>199598.05</v>
      </c>
      <c r="Y203" s="70">
        <v>1</v>
      </c>
      <c r="Z203" s="71">
        <f t="shared" si="209"/>
        <v>90</v>
      </c>
      <c r="AA203" s="72">
        <f t="shared" si="210"/>
        <v>45412.44999999999</v>
      </c>
      <c r="AB203" s="70">
        <f t="shared" si="229"/>
        <v>2</v>
      </c>
      <c r="AC203" s="137">
        <f t="shared" si="237"/>
        <v>380</v>
      </c>
      <c r="AD203" s="112">
        <f t="shared" si="221"/>
        <v>245010.49999999997</v>
      </c>
      <c r="AE203" s="113"/>
    </row>
    <row r="204" spans="1:31" ht="11.5" customHeight="1" x14ac:dyDescent="0.3">
      <c r="A204" s="111">
        <v>44236</v>
      </c>
      <c r="B204" s="156">
        <f t="shared" si="204"/>
        <v>2</v>
      </c>
      <c r="C204" s="156">
        <f t="shared" si="230"/>
        <v>2021</v>
      </c>
      <c r="D204" s="126" t="s">
        <v>196</v>
      </c>
      <c r="E204" s="77" t="s">
        <v>167</v>
      </c>
      <c r="F204" s="77" t="s">
        <v>168</v>
      </c>
      <c r="G204" s="107" t="s">
        <v>184</v>
      </c>
      <c r="H204" s="75">
        <v>8.4</v>
      </c>
      <c r="I204" s="51">
        <v>20</v>
      </c>
      <c r="J204" s="67"/>
      <c r="K204" s="53">
        <f t="shared" si="232"/>
        <v>168</v>
      </c>
      <c r="L204" s="54">
        <v>11.8</v>
      </c>
      <c r="M204" s="55">
        <f t="shared" si="233"/>
        <v>0.40476190476190477</v>
      </c>
      <c r="N204" s="56">
        <f t="shared" si="234"/>
        <v>3.4000000000000004</v>
      </c>
      <c r="O204" s="57">
        <f t="shared" si="235"/>
        <v>68</v>
      </c>
      <c r="P204" s="58"/>
      <c r="Q204" s="57"/>
      <c r="R204" s="59"/>
      <c r="S204" s="60"/>
      <c r="T204" s="56"/>
      <c r="U204" s="61"/>
      <c r="V204" s="62"/>
      <c r="W204" s="68">
        <f t="shared" si="236"/>
        <v>336</v>
      </c>
      <c r="X204" s="69">
        <f t="shared" si="208"/>
        <v>199934.05</v>
      </c>
      <c r="Y204" s="70">
        <v>2</v>
      </c>
      <c r="Z204" s="71">
        <f t="shared" si="209"/>
        <v>136</v>
      </c>
      <c r="AA204" s="72">
        <f t="shared" si="210"/>
        <v>45548.44999999999</v>
      </c>
      <c r="AB204" s="70">
        <f t="shared" si="229"/>
        <v>2</v>
      </c>
      <c r="AC204" s="137">
        <f t="shared" si="237"/>
        <v>472</v>
      </c>
      <c r="AD204" s="112">
        <f t="shared" si="221"/>
        <v>245482.49999999997</v>
      </c>
      <c r="AE204" s="113"/>
    </row>
    <row r="205" spans="1:31" ht="11.5" customHeight="1" x14ac:dyDescent="0.3">
      <c r="A205" s="111">
        <v>44236</v>
      </c>
      <c r="B205" s="156">
        <f t="shared" si="204"/>
        <v>2</v>
      </c>
      <c r="C205" s="156">
        <f t="shared" si="230"/>
        <v>2021</v>
      </c>
      <c r="D205" s="126" t="s">
        <v>196</v>
      </c>
      <c r="E205" s="77" t="s">
        <v>167</v>
      </c>
      <c r="F205" s="77" t="s">
        <v>168</v>
      </c>
      <c r="G205" s="107" t="s">
        <v>35</v>
      </c>
      <c r="H205" s="75">
        <v>6.6</v>
      </c>
      <c r="I205" s="51">
        <v>220</v>
      </c>
      <c r="J205" s="67"/>
      <c r="K205" s="53">
        <f t="shared" si="232"/>
        <v>1452</v>
      </c>
      <c r="L205" s="54">
        <v>7.8</v>
      </c>
      <c r="M205" s="55">
        <f t="shared" si="233"/>
        <v>0.18181818181818185</v>
      </c>
      <c r="N205" s="56">
        <f t="shared" si="234"/>
        <v>1.2000000000000002</v>
      </c>
      <c r="O205" s="57">
        <f t="shared" si="235"/>
        <v>264.00000000000006</v>
      </c>
      <c r="P205" s="58"/>
      <c r="Q205" s="57"/>
      <c r="R205" s="59"/>
      <c r="S205" s="60"/>
      <c r="T205" s="56"/>
      <c r="U205" s="61"/>
      <c r="V205" s="62"/>
      <c r="W205" s="68">
        <f t="shared" si="236"/>
        <v>1452</v>
      </c>
      <c r="X205" s="69">
        <f t="shared" si="208"/>
        <v>201386.05</v>
      </c>
      <c r="Y205" s="70">
        <v>1</v>
      </c>
      <c r="Z205" s="71">
        <f t="shared" si="209"/>
        <v>264.00000000000006</v>
      </c>
      <c r="AA205" s="72">
        <f t="shared" si="210"/>
        <v>45812.44999999999</v>
      </c>
      <c r="AB205" s="70">
        <f t="shared" si="229"/>
        <v>2</v>
      </c>
      <c r="AC205" s="137">
        <f t="shared" si="237"/>
        <v>1716</v>
      </c>
      <c r="AD205" s="112">
        <f t="shared" si="221"/>
        <v>247198.49999999997</v>
      </c>
      <c r="AE205" s="113"/>
    </row>
    <row r="206" spans="1:31" ht="11.5" customHeight="1" x14ac:dyDescent="0.3">
      <c r="A206" s="111">
        <v>44236</v>
      </c>
      <c r="B206" s="156">
        <f t="shared" si="204"/>
        <v>2</v>
      </c>
      <c r="C206" s="156">
        <f t="shared" si="230"/>
        <v>2021</v>
      </c>
      <c r="D206" s="126" t="s">
        <v>196</v>
      </c>
      <c r="E206" s="77" t="s">
        <v>167</v>
      </c>
      <c r="F206" s="77" t="s">
        <v>168</v>
      </c>
      <c r="G206" s="107" t="s">
        <v>170</v>
      </c>
      <c r="H206" s="75">
        <v>4.7</v>
      </c>
      <c r="I206" s="51">
        <v>54</v>
      </c>
      <c r="J206" s="67"/>
      <c r="K206" s="53">
        <f t="shared" si="232"/>
        <v>253.8</v>
      </c>
      <c r="L206" s="54">
        <v>7.5</v>
      </c>
      <c r="M206" s="55">
        <f t="shared" si="233"/>
        <v>0.5957446808510638</v>
      </c>
      <c r="N206" s="56">
        <f t="shared" si="234"/>
        <v>2.8</v>
      </c>
      <c r="O206" s="57">
        <f t="shared" si="235"/>
        <v>151.19999999999999</v>
      </c>
      <c r="P206" s="58"/>
      <c r="Q206" s="57"/>
      <c r="R206" s="59"/>
      <c r="S206" s="60"/>
      <c r="T206" s="56"/>
      <c r="U206" s="61"/>
      <c r="V206" s="62"/>
      <c r="W206" s="68">
        <f t="shared" si="236"/>
        <v>253.8</v>
      </c>
      <c r="X206" s="69">
        <f t="shared" si="208"/>
        <v>201639.84999999998</v>
      </c>
      <c r="Y206" s="70">
        <v>1</v>
      </c>
      <c r="Z206" s="71">
        <f t="shared" si="209"/>
        <v>151.19999999999999</v>
      </c>
      <c r="AA206" s="72">
        <f t="shared" si="210"/>
        <v>45963.649999999987</v>
      </c>
      <c r="AB206" s="70">
        <f t="shared" si="229"/>
        <v>2</v>
      </c>
      <c r="AC206" s="137">
        <f t="shared" si="237"/>
        <v>405</v>
      </c>
      <c r="AD206" s="112">
        <f t="shared" si="221"/>
        <v>247603.49999999997</v>
      </c>
      <c r="AE206" s="113"/>
    </row>
    <row r="207" spans="1:31" ht="11.5" customHeight="1" x14ac:dyDescent="0.3">
      <c r="A207" s="111">
        <v>44236</v>
      </c>
      <c r="B207" s="156">
        <f t="shared" si="204"/>
        <v>2</v>
      </c>
      <c r="C207" s="156">
        <f t="shared" si="230"/>
        <v>2021</v>
      </c>
      <c r="D207" s="126" t="s">
        <v>196</v>
      </c>
      <c r="E207" s="77" t="s">
        <v>167</v>
      </c>
      <c r="F207" s="77" t="s">
        <v>168</v>
      </c>
      <c r="G207" s="107" t="s">
        <v>30</v>
      </c>
      <c r="H207" s="75">
        <v>15.5</v>
      </c>
      <c r="I207" s="51">
        <v>5</v>
      </c>
      <c r="J207" s="67"/>
      <c r="K207" s="53">
        <f t="shared" si="232"/>
        <v>77.5</v>
      </c>
      <c r="L207" s="54">
        <v>19</v>
      </c>
      <c r="M207" s="55">
        <f t="shared" si="233"/>
        <v>0.22580645161290322</v>
      </c>
      <c r="N207" s="56">
        <f t="shared" si="234"/>
        <v>3.5</v>
      </c>
      <c r="O207" s="57">
        <f t="shared" si="235"/>
        <v>17.5</v>
      </c>
      <c r="P207" s="58"/>
      <c r="Q207" s="57"/>
      <c r="R207" s="59"/>
      <c r="S207" s="60"/>
      <c r="T207" s="56"/>
      <c r="U207" s="61"/>
      <c r="V207" s="62"/>
      <c r="W207" s="68">
        <f t="shared" si="236"/>
        <v>77.5</v>
      </c>
      <c r="X207" s="69">
        <f t="shared" si="208"/>
        <v>201717.34999999998</v>
      </c>
      <c r="Y207" s="70">
        <v>1</v>
      </c>
      <c r="Z207" s="71">
        <f t="shared" si="209"/>
        <v>17.5</v>
      </c>
      <c r="AA207" s="72">
        <f t="shared" si="210"/>
        <v>45981.149999999987</v>
      </c>
      <c r="AB207" s="70">
        <f t="shared" si="229"/>
        <v>2</v>
      </c>
      <c r="AC207" s="137">
        <f t="shared" si="237"/>
        <v>95</v>
      </c>
      <c r="AD207" s="112">
        <f t="shared" si="221"/>
        <v>247698.49999999997</v>
      </c>
      <c r="AE207" s="113"/>
    </row>
    <row r="208" spans="1:31" ht="11.5" customHeight="1" x14ac:dyDescent="0.3">
      <c r="A208" s="111">
        <v>44236</v>
      </c>
      <c r="B208" s="156">
        <f t="shared" si="204"/>
        <v>2</v>
      </c>
      <c r="C208" s="156">
        <f t="shared" si="230"/>
        <v>2021</v>
      </c>
      <c r="D208" s="126" t="s">
        <v>196</v>
      </c>
      <c r="E208" s="77" t="s">
        <v>167</v>
      </c>
      <c r="F208" s="77" t="s">
        <v>168</v>
      </c>
      <c r="G208" s="107" t="s">
        <v>173</v>
      </c>
      <c r="H208" s="75">
        <v>22</v>
      </c>
      <c r="I208" s="51">
        <v>5</v>
      </c>
      <c r="J208" s="67"/>
      <c r="K208" s="53">
        <f t="shared" si="232"/>
        <v>110</v>
      </c>
      <c r="L208" s="54">
        <v>26</v>
      </c>
      <c r="M208" s="55">
        <f t="shared" si="233"/>
        <v>0.18181818181818182</v>
      </c>
      <c r="N208" s="56">
        <f t="shared" si="234"/>
        <v>4</v>
      </c>
      <c r="O208" s="57">
        <f t="shared" si="235"/>
        <v>20</v>
      </c>
      <c r="P208" s="58"/>
      <c r="Q208" s="57"/>
      <c r="R208" s="59"/>
      <c r="S208" s="60"/>
      <c r="T208" s="56"/>
      <c r="U208" s="61"/>
      <c r="V208" s="62"/>
      <c r="W208" s="68">
        <f t="shared" si="236"/>
        <v>110</v>
      </c>
      <c r="X208" s="69">
        <f t="shared" si="208"/>
        <v>201827.34999999998</v>
      </c>
      <c r="Y208" s="70">
        <v>1</v>
      </c>
      <c r="Z208" s="71">
        <f t="shared" si="209"/>
        <v>20</v>
      </c>
      <c r="AA208" s="72">
        <f t="shared" si="210"/>
        <v>46001.149999999987</v>
      </c>
      <c r="AB208" s="70">
        <f t="shared" si="229"/>
        <v>2</v>
      </c>
      <c r="AC208" s="137">
        <f t="shared" si="237"/>
        <v>130</v>
      </c>
      <c r="AD208" s="112">
        <f t="shared" si="221"/>
        <v>247828.49999999997</v>
      </c>
      <c r="AE208" s="113"/>
    </row>
    <row r="209" spans="1:31" ht="11.5" customHeight="1" x14ac:dyDescent="0.3">
      <c r="A209" s="111">
        <v>44244</v>
      </c>
      <c r="B209" s="156">
        <f t="shared" ref="B209:B240" si="238">MONTH(A209)</f>
        <v>2</v>
      </c>
      <c r="C209" s="156">
        <f t="shared" si="230"/>
        <v>2021</v>
      </c>
      <c r="D209" s="126" t="s">
        <v>197</v>
      </c>
      <c r="E209" s="77" t="s">
        <v>84</v>
      </c>
      <c r="F209" s="77" t="s">
        <v>57</v>
      </c>
      <c r="G209" s="107" t="s">
        <v>147</v>
      </c>
      <c r="H209" s="75">
        <v>6.4</v>
      </c>
      <c r="I209" s="51">
        <v>30</v>
      </c>
      <c r="J209" s="67"/>
      <c r="K209" s="53">
        <f t="shared" si="232"/>
        <v>192</v>
      </c>
      <c r="L209" s="54">
        <v>7.5</v>
      </c>
      <c r="M209" s="55">
        <f t="shared" si="233"/>
        <v>0.17187499999999994</v>
      </c>
      <c r="N209" s="56">
        <f t="shared" si="234"/>
        <v>1.0999999999999996</v>
      </c>
      <c r="O209" s="57">
        <f t="shared" si="235"/>
        <v>32.999999999999986</v>
      </c>
      <c r="P209" s="58"/>
      <c r="Q209" s="57"/>
      <c r="R209" s="59"/>
      <c r="S209" s="60"/>
      <c r="T209" s="56"/>
      <c r="U209" s="61"/>
      <c r="V209" s="62"/>
      <c r="W209" s="68">
        <f t="shared" ref="W209:W231" si="239">K209*Y209</f>
        <v>192</v>
      </c>
      <c r="X209" s="69">
        <f t="shared" ref="X209:X231" si="240">X208+W209</f>
        <v>202019.34999999998</v>
      </c>
      <c r="Y209" s="70">
        <v>1</v>
      </c>
      <c r="Z209" s="71">
        <f t="shared" si="209"/>
        <v>32.999999999999986</v>
      </c>
      <c r="AA209" s="72">
        <f t="shared" ref="AA209:AA231" si="241">AA208+Z209</f>
        <v>46034.149999999987</v>
      </c>
      <c r="AB209" s="70">
        <f t="shared" si="229"/>
        <v>2</v>
      </c>
      <c r="AC209" s="137">
        <f t="shared" ref="AC209:AC231" si="242">W209+Z209</f>
        <v>225</v>
      </c>
      <c r="AD209" s="112">
        <f t="shared" ref="AD209:AD231" si="243">X209+AA209</f>
        <v>248053.49999999997</v>
      </c>
      <c r="AE209" s="113"/>
    </row>
    <row r="210" spans="1:31" ht="11.5" customHeight="1" x14ac:dyDescent="0.3">
      <c r="A210" s="111">
        <v>44246</v>
      </c>
      <c r="B210" s="156">
        <f t="shared" si="238"/>
        <v>2</v>
      </c>
      <c r="C210" s="156">
        <f t="shared" si="230"/>
        <v>2021</v>
      </c>
      <c r="D210" s="126" t="s">
        <v>198</v>
      </c>
      <c r="E210" s="77" t="s">
        <v>64</v>
      </c>
      <c r="F210" s="77" t="s">
        <v>62</v>
      </c>
      <c r="G210" s="107" t="s">
        <v>35</v>
      </c>
      <c r="H210" s="75">
        <v>6.6</v>
      </c>
      <c r="I210" s="51">
        <v>220</v>
      </c>
      <c r="J210" s="67"/>
      <c r="K210" s="53">
        <f t="shared" si="232"/>
        <v>1452</v>
      </c>
      <c r="L210" s="54">
        <v>7.7</v>
      </c>
      <c r="M210" s="55">
        <f t="shared" si="233"/>
        <v>0.16666666666666677</v>
      </c>
      <c r="N210" s="56">
        <f t="shared" si="234"/>
        <v>1.1000000000000005</v>
      </c>
      <c r="O210" s="57">
        <f t="shared" si="235"/>
        <v>242.00000000000011</v>
      </c>
      <c r="P210" s="58"/>
      <c r="Q210" s="57"/>
      <c r="R210" s="59"/>
      <c r="S210" s="60"/>
      <c r="T210" s="56"/>
      <c r="U210" s="61"/>
      <c r="V210" s="62"/>
      <c r="W210" s="68">
        <f t="shared" si="239"/>
        <v>1452</v>
      </c>
      <c r="X210" s="69">
        <f t="shared" si="240"/>
        <v>203471.34999999998</v>
      </c>
      <c r="Y210" s="70">
        <v>1</v>
      </c>
      <c r="Z210" s="71">
        <f t="shared" si="209"/>
        <v>242.00000000000011</v>
      </c>
      <c r="AA210" s="72">
        <f t="shared" si="241"/>
        <v>46276.149999999987</v>
      </c>
      <c r="AB210" s="70">
        <f t="shared" si="229"/>
        <v>2</v>
      </c>
      <c r="AC210" s="137">
        <f t="shared" si="242"/>
        <v>1694</v>
      </c>
      <c r="AD210" s="112">
        <f t="shared" si="243"/>
        <v>249747.49999999997</v>
      </c>
      <c r="AE210" s="113"/>
    </row>
    <row r="211" spans="1:31" ht="11.5" customHeight="1" x14ac:dyDescent="0.3">
      <c r="A211" s="111">
        <v>44251</v>
      </c>
      <c r="B211" s="156">
        <f t="shared" si="238"/>
        <v>2</v>
      </c>
      <c r="C211" s="156">
        <f t="shared" si="230"/>
        <v>2021</v>
      </c>
      <c r="D211" s="126" t="s">
        <v>199</v>
      </c>
      <c r="E211" s="77" t="s">
        <v>76</v>
      </c>
      <c r="F211" s="77" t="s">
        <v>77</v>
      </c>
      <c r="G211" s="107" t="s">
        <v>202</v>
      </c>
      <c r="H211" s="75">
        <v>6.4</v>
      </c>
      <c r="I211" s="51">
        <v>220</v>
      </c>
      <c r="J211" s="67"/>
      <c r="K211" s="53">
        <f t="shared" si="232"/>
        <v>1408</v>
      </c>
      <c r="L211" s="54">
        <v>6.7</v>
      </c>
      <c r="M211" s="55">
        <f t="shared" si="233"/>
        <v>4.6874999999999972E-2</v>
      </c>
      <c r="N211" s="56">
        <f t="shared" si="234"/>
        <v>0.29999999999999982</v>
      </c>
      <c r="O211" s="57">
        <f t="shared" si="235"/>
        <v>65.999999999999957</v>
      </c>
      <c r="P211" s="58"/>
      <c r="Q211" s="57"/>
      <c r="R211" s="59"/>
      <c r="S211" s="60"/>
      <c r="T211" s="56"/>
      <c r="U211" s="61"/>
      <c r="V211" s="62"/>
      <c r="W211" s="68">
        <f t="shared" si="239"/>
        <v>7040</v>
      </c>
      <c r="X211" s="69">
        <f t="shared" si="240"/>
        <v>210511.34999999998</v>
      </c>
      <c r="Y211" s="70">
        <v>5</v>
      </c>
      <c r="Z211" s="71">
        <f t="shared" si="209"/>
        <v>329.99999999999977</v>
      </c>
      <c r="AA211" s="72">
        <f t="shared" si="241"/>
        <v>46606.149999999987</v>
      </c>
      <c r="AB211" s="70">
        <f t="shared" si="229"/>
        <v>2</v>
      </c>
      <c r="AC211" s="137">
        <f t="shared" si="242"/>
        <v>7370</v>
      </c>
      <c r="AD211" s="112">
        <f t="shared" si="243"/>
        <v>257117.49999999997</v>
      </c>
      <c r="AE211" s="113"/>
    </row>
    <row r="212" spans="1:31" ht="11.5" customHeight="1" x14ac:dyDescent="0.3">
      <c r="A212" s="111">
        <v>44251</v>
      </c>
      <c r="B212" s="156">
        <f t="shared" si="238"/>
        <v>2</v>
      </c>
      <c r="C212" s="156">
        <f t="shared" si="230"/>
        <v>2021</v>
      </c>
      <c r="D212" s="126" t="s">
        <v>199</v>
      </c>
      <c r="E212" s="77" t="s">
        <v>76</v>
      </c>
      <c r="F212" s="77" t="s">
        <v>77</v>
      </c>
      <c r="G212" s="107" t="s">
        <v>170</v>
      </c>
      <c r="H212" s="75">
        <v>4.7</v>
      </c>
      <c r="I212" s="51">
        <v>54</v>
      </c>
      <c r="J212" s="67"/>
      <c r="K212" s="53">
        <f t="shared" si="232"/>
        <v>253.8</v>
      </c>
      <c r="L212" s="54">
        <v>6.6</v>
      </c>
      <c r="M212" s="55">
        <f t="shared" si="233"/>
        <v>0.40425531914893603</v>
      </c>
      <c r="N212" s="56">
        <f t="shared" si="234"/>
        <v>1.8999999999999995</v>
      </c>
      <c r="O212" s="57">
        <f t="shared" si="235"/>
        <v>102.59999999999997</v>
      </c>
      <c r="P212" s="58"/>
      <c r="Q212" s="57"/>
      <c r="R212" s="59"/>
      <c r="S212" s="60"/>
      <c r="T212" s="56"/>
      <c r="U212" s="61"/>
      <c r="V212" s="62"/>
      <c r="W212" s="68">
        <f t="shared" si="239"/>
        <v>761.40000000000009</v>
      </c>
      <c r="X212" s="69">
        <f t="shared" si="240"/>
        <v>211272.74999999997</v>
      </c>
      <c r="Y212" s="70">
        <v>3</v>
      </c>
      <c r="Z212" s="71">
        <f t="shared" si="209"/>
        <v>307.7999999999999</v>
      </c>
      <c r="AA212" s="72">
        <f t="shared" si="241"/>
        <v>46913.94999999999</v>
      </c>
      <c r="AB212" s="70">
        <f t="shared" si="229"/>
        <v>2</v>
      </c>
      <c r="AC212" s="137">
        <f t="shared" si="242"/>
        <v>1069.2</v>
      </c>
      <c r="AD212" s="112">
        <f t="shared" si="243"/>
        <v>258186.69999999995</v>
      </c>
      <c r="AE212" s="113"/>
    </row>
    <row r="213" spans="1:31" ht="11.5" customHeight="1" x14ac:dyDescent="0.3">
      <c r="A213" s="111">
        <v>44251</v>
      </c>
      <c r="B213" s="156">
        <f t="shared" si="238"/>
        <v>2</v>
      </c>
      <c r="C213" s="156">
        <f t="shared" si="230"/>
        <v>2021</v>
      </c>
      <c r="D213" s="126" t="s">
        <v>199</v>
      </c>
      <c r="E213" s="77" t="s">
        <v>76</v>
      </c>
      <c r="F213" s="77" t="s">
        <v>77</v>
      </c>
      <c r="G213" s="107" t="s">
        <v>30</v>
      </c>
      <c r="H213" s="75">
        <v>15.5</v>
      </c>
      <c r="I213" s="51">
        <v>5</v>
      </c>
      <c r="J213" s="67"/>
      <c r="K213" s="53">
        <f t="shared" si="232"/>
        <v>77.5</v>
      </c>
      <c r="L213" s="54">
        <v>18</v>
      </c>
      <c r="M213" s="55">
        <f t="shared" si="233"/>
        <v>0.16129032258064516</v>
      </c>
      <c r="N213" s="56">
        <f t="shared" si="234"/>
        <v>2.5</v>
      </c>
      <c r="O213" s="57">
        <f t="shared" si="235"/>
        <v>12.5</v>
      </c>
      <c r="P213" s="58"/>
      <c r="Q213" s="57"/>
      <c r="R213" s="59"/>
      <c r="S213" s="60"/>
      <c r="T213" s="56"/>
      <c r="U213" s="61"/>
      <c r="V213" s="62"/>
      <c r="W213" s="68">
        <f t="shared" si="239"/>
        <v>310</v>
      </c>
      <c r="X213" s="69">
        <f t="shared" si="240"/>
        <v>211582.74999999997</v>
      </c>
      <c r="Y213" s="70">
        <v>4</v>
      </c>
      <c r="Z213" s="71">
        <f t="shared" si="209"/>
        <v>50</v>
      </c>
      <c r="AA213" s="72">
        <f t="shared" si="241"/>
        <v>46963.94999999999</v>
      </c>
      <c r="AB213" s="70">
        <f t="shared" si="229"/>
        <v>2</v>
      </c>
      <c r="AC213" s="137">
        <f t="shared" si="242"/>
        <v>360</v>
      </c>
      <c r="AD213" s="112">
        <f t="shared" si="243"/>
        <v>258546.69999999995</v>
      </c>
      <c r="AE213" s="113"/>
    </row>
    <row r="214" spans="1:31" ht="11.5" customHeight="1" x14ac:dyDescent="0.3">
      <c r="A214" s="111">
        <v>44251</v>
      </c>
      <c r="B214" s="156">
        <f t="shared" si="238"/>
        <v>2</v>
      </c>
      <c r="C214" s="156">
        <f t="shared" si="230"/>
        <v>2021</v>
      </c>
      <c r="D214" s="126" t="s">
        <v>199</v>
      </c>
      <c r="E214" s="77" t="s">
        <v>76</v>
      </c>
      <c r="F214" s="77" t="s">
        <v>77</v>
      </c>
      <c r="G214" s="107" t="s">
        <v>203</v>
      </c>
      <c r="H214" s="75">
        <v>60</v>
      </c>
      <c r="I214" s="51">
        <v>4</v>
      </c>
      <c r="J214" s="67"/>
      <c r="K214" s="53">
        <f t="shared" si="232"/>
        <v>240</v>
      </c>
      <c r="L214" s="54">
        <v>78</v>
      </c>
      <c r="M214" s="55">
        <f t="shared" si="233"/>
        <v>0.3</v>
      </c>
      <c r="N214" s="56">
        <f t="shared" si="234"/>
        <v>18</v>
      </c>
      <c r="O214" s="57">
        <f t="shared" si="235"/>
        <v>72</v>
      </c>
      <c r="P214" s="58"/>
      <c r="Q214" s="57"/>
      <c r="R214" s="59"/>
      <c r="S214" s="60"/>
      <c r="T214" s="56"/>
      <c r="U214" s="61"/>
      <c r="V214" s="62"/>
      <c r="W214" s="68">
        <f t="shared" si="239"/>
        <v>240</v>
      </c>
      <c r="X214" s="69">
        <f t="shared" si="240"/>
        <v>211822.74999999997</v>
      </c>
      <c r="Y214" s="70">
        <v>1</v>
      </c>
      <c r="Z214" s="71">
        <f t="shared" si="209"/>
        <v>72</v>
      </c>
      <c r="AA214" s="72">
        <f t="shared" si="241"/>
        <v>47035.94999999999</v>
      </c>
      <c r="AB214" s="70">
        <f t="shared" si="229"/>
        <v>2</v>
      </c>
      <c r="AC214" s="137">
        <f t="shared" si="242"/>
        <v>312</v>
      </c>
      <c r="AD214" s="112">
        <f t="shared" si="243"/>
        <v>258858.69999999995</v>
      </c>
      <c r="AE214" s="113"/>
    </row>
    <row r="215" spans="1:31" ht="11.5" customHeight="1" x14ac:dyDescent="0.3">
      <c r="A215" s="111">
        <v>44250</v>
      </c>
      <c r="B215" s="156">
        <f t="shared" si="238"/>
        <v>2</v>
      </c>
      <c r="C215" s="156">
        <f t="shared" si="230"/>
        <v>2021</v>
      </c>
      <c r="D215" s="126" t="s">
        <v>200</v>
      </c>
      <c r="E215" s="77" t="s">
        <v>96</v>
      </c>
      <c r="F215" s="77" t="s">
        <v>201</v>
      </c>
      <c r="G215" s="107" t="s">
        <v>184</v>
      </c>
      <c r="H215" s="75">
        <v>8.4</v>
      </c>
      <c r="I215" s="51">
        <v>20</v>
      </c>
      <c r="J215" s="67"/>
      <c r="K215" s="53">
        <f t="shared" si="232"/>
        <v>168</v>
      </c>
      <c r="L215" s="54">
        <v>11.5</v>
      </c>
      <c r="M215" s="55">
        <f t="shared" si="233"/>
        <v>0.36904761904761901</v>
      </c>
      <c r="N215" s="56">
        <f t="shared" si="234"/>
        <v>3.0999999999999996</v>
      </c>
      <c r="O215" s="57">
        <f t="shared" si="235"/>
        <v>61.999999999999993</v>
      </c>
      <c r="P215" s="58"/>
      <c r="Q215" s="57"/>
      <c r="R215" s="59"/>
      <c r="S215" s="60"/>
      <c r="T215" s="56"/>
      <c r="U215" s="61"/>
      <c r="V215" s="62"/>
      <c r="W215" s="68">
        <f t="shared" si="239"/>
        <v>672</v>
      </c>
      <c r="X215" s="69">
        <f t="shared" si="240"/>
        <v>212494.74999999997</v>
      </c>
      <c r="Y215" s="70">
        <v>4</v>
      </c>
      <c r="Z215" s="71">
        <f t="shared" si="209"/>
        <v>247.99999999999997</v>
      </c>
      <c r="AA215" s="72">
        <f t="shared" si="241"/>
        <v>47283.94999999999</v>
      </c>
      <c r="AB215" s="70">
        <f t="shared" si="229"/>
        <v>2</v>
      </c>
      <c r="AC215" s="137">
        <f t="shared" si="242"/>
        <v>920</v>
      </c>
      <c r="AD215" s="112">
        <f t="shared" si="243"/>
        <v>259778.69999999995</v>
      </c>
      <c r="AE215" s="113"/>
    </row>
    <row r="216" spans="1:31" ht="11.5" customHeight="1" x14ac:dyDescent="0.3">
      <c r="A216" s="111">
        <v>44250</v>
      </c>
      <c r="B216" s="156">
        <f t="shared" si="238"/>
        <v>2</v>
      </c>
      <c r="C216" s="156">
        <f t="shared" si="230"/>
        <v>2021</v>
      </c>
      <c r="D216" s="126" t="s">
        <v>200</v>
      </c>
      <c r="E216" s="77" t="s">
        <v>96</v>
      </c>
      <c r="F216" s="77" t="s">
        <v>201</v>
      </c>
      <c r="G216" s="107" t="s">
        <v>30</v>
      </c>
      <c r="H216" s="75">
        <v>15.5</v>
      </c>
      <c r="I216" s="51">
        <v>5</v>
      </c>
      <c r="J216" s="67"/>
      <c r="K216" s="53">
        <f t="shared" si="232"/>
        <v>77.5</v>
      </c>
      <c r="L216" s="54">
        <v>20</v>
      </c>
      <c r="M216" s="55">
        <f t="shared" si="233"/>
        <v>0.29032258064516131</v>
      </c>
      <c r="N216" s="56">
        <f t="shared" si="234"/>
        <v>4.5</v>
      </c>
      <c r="O216" s="57">
        <f t="shared" si="235"/>
        <v>22.5</v>
      </c>
      <c r="P216" s="58"/>
      <c r="Q216" s="57"/>
      <c r="R216" s="59"/>
      <c r="S216" s="60"/>
      <c r="T216" s="56"/>
      <c r="U216" s="61"/>
      <c r="V216" s="62"/>
      <c r="W216" s="68">
        <f t="shared" si="239"/>
        <v>77.5</v>
      </c>
      <c r="X216" s="69">
        <f t="shared" si="240"/>
        <v>212572.24999999997</v>
      </c>
      <c r="Y216" s="70">
        <v>1</v>
      </c>
      <c r="Z216" s="71">
        <f t="shared" si="209"/>
        <v>22.5</v>
      </c>
      <c r="AA216" s="72">
        <f t="shared" si="241"/>
        <v>47306.44999999999</v>
      </c>
      <c r="AB216" s="70">
        <f t="shared" si="229"/>
        <v>2</v>
      </c>
      <c r="AC216" s="137">
        <f t="shared" si="242"/>
        <v>100</v>
      </c>
      <c r="AD216" s="112">
        <f t="shared" si="243"/>
        <v>259878.69999999995</v>
      </c>
      <c r="AE216" s="113"/>
    </row>
    <row r="217" spans="1:31" ht="11.5" customHeight="1" x14ac:dyDescent="0.3">
      <c r="A217" s="111">
        <v>44250</v>
      </c>
      <c r="B217" s="156">
        <f t="shared" si="238"/>
        <v>2</v>
      </c>
      <c r="C217" s="156">
        <f t="shared" si="230"/>
        <v>2021</v>
      </c>
      <c r="D217" s="127" t="s">
        <v>200</v>
      </c>
      <c r="E217" s="77" t="s">
        <v>96</v>
      </c>
      <c r="F217" s="77" t="s">
        <v>201</v>
      </c>
      <c r="G217" s="107" t="s">
        <v>47</v>
      </c>
      <c r="H217" s="75">
        <v>4.5</v>
      </c>
      <c r="I217" s="51">
        <v>12</v>
      </c>
      <c r="J217" s="67"/>
      <c r="K217" s="53">
        <f t="shared" si="232"/>
        <v>54</v>
      </c>
      <c r="L217" s="54">
        <v>5</v>
      </c>
      <c r="M217" s="55">
        <f t="shared" si="233"/>
        <v>0.1111111111111111</v>
      </c>
      <c r="N217" s="56">
        <f t="shared" si="234"/>
        <v>0.5</v>
      </c>
      <c r="O217" s="57">
        <f t="shared" si="235"/>
        <v>6</v>
      </c>
      <c r="P217" s="58"/>
      <c r="Q217" s="57"/>
      <c r="R217" s="59"/>
      <c r="S217" s="60"/>
      <c r="T217" s="56"/>
      <c r="U217" s="61"/>
      <c r="V217" s="62"/>
      <c r="W217" s="68">
        <f t="shared" si="239"/>
        <v>162</v>
      </c>
      <c r="X217" s="69">
        <f t="shared" si="240"/>
        <v>212734.24999999997</v>
      </c>
      <c r="Y217" s="70">
        <v>3</v>
      </c>
      <c r="Z217" s="71">
        <f t="shared" si="209"/>
        <v>18</v>
      </c>
      <c r="AA217" s="72">
        <f t="shared" si="241"/>
        <v>47324.44999999999</v>
      </c>
      <c r="AB217" s="70">
        <f t="shared" si="229"/>
        <v>2</v>
      </c>
      <c r="AC217" s="137">
        <f t="shared" si="242"/>
        <v>180</v>
      </c>
      <c r="AD217" s="112">
        <f t="shared" si="243"/>
        <v>260058.69999999995</v>
      </c>
      <c r="AE217" s="113"/>
    </row>
    <row r="218" spans="1:31" ht="11.5" customHeight="1" x14ac:dyDescent="0.3">
      <c r="A218" s="111">
        <v>44253</v>
      </c>
      <c r="B218" s="156">
        <f t="shared" si="238"/>
        <v>2</v>
      </c>
      <c r="C218" s="156">
        <f t="shared" si="230"/>
        <v>2021</v>
      </c>
      <c r="D218" s="127" t="s">
        <v>207</v>
      </c>
      <c r="E218" s="77" t="s">
        <v>208</v>
      </c>
      <c r="F218" s="77" t="s">
        <v>209</v>
      </c>
      <c r="G218" s="107" t="s">
        <v>202</v>
      </c>
      <c r="H218" s="75">
        <v>6.4</v>
      </c>
      <c r="I218" s="51">
        <v>220</v>
      </c>
      <c r="J218" s="67"/>
      <c r="K218" s="53">
        <f t="shared" si="232"/>
        <v>1408</v>
      </c>
      <c r="L218" s="54">
        <v>7.7</v>
      </c>
      <c r="M218" s="55">
        <f t="shared" si="233"/>
        <v>0.20312499999999997</v>
      </c>
      <c r="N218" s="56">
        <f t="shared" si="234"/>
        <v>1.2999999999999998</v>
      </c>
      <c r="O218" s="57">
        <f t="shared" si="235"/>
        <v>285.99999999999994</v>
      </c>
      <c r="P218" s="58"/>
      <c r="Q218" s="57"/>
      <c r="R218" s="59"/>
      <c r="S218" s="60"/>
      <c r="T218" s="56"/>
      <c r="U218" s="61"/>
      <c r="V218" s="62"/>
      <c r="W218" s="68">
        <f t="shared" si="239"/>
        <v>1408</v>
      </c>
      <c r="X218" s="69">
        <f t="shared" si="240"/>
        <v>214142.24999999997</v>
      </c>
      <c r="Y218" s="70">
        <v>1</v>
      </c>
      <c r="Z218" s="71">
        <f t="shared" si="209"/>
        <v>285.99999999999994</v>
      </c>
      <c r="AA218" s="72">
        <f t="shared" si="241"/>
        <v>47610.44999999999</v>
      </c>
      <c r="AB218" s="70">
        <f t="shared" si="229"/>
        <v>2</v>
      </c>
      <c r="AC218" s="137">
        <f t="shared" si="242"/>
        <v>1694</v>
      </c>
      <c r="AD218" s="112">
        <f t="shared" si="243"/>
        <v>261752.69999999995</v>
      </c>
      <c r="AE218" s="113"/>
    </row>
    <row r="219" spans="1:31" ht="11.5" customHeight="1" x14ac:dyDescent="0.3">
      <c r="A219" s="111">
        <v>44253</v>
      </c>
      <c r="B219" s="156">
        <f t="shared" si="238"/>
        <v>2</v>
      </c>
      <c r="C219" s="156">
        <f t="shared" si="230"/>
        <v>2021</v>
      </c>
      <c r="D219" s="127" t="s">
        <v>207</v>
      </c>
      <c r="E219" s="77" t="s">
        <v>208</v>
      </c>
      <c r="F219" s="77" t="s">
        <v>209</v>
      </c>
      <c r="G219" s="107" t="s">
        <v>147</v>
      </c>
      <c r="H219" s="75">
        <v>6.2</v>
      </c>
      <c r="I219" s="51">
        <v>30</v>
      </c>
      <c r="J219" s="67"/>
      <c r="K219" s="53">
        <f t="shared" si="232"/>
        <v>186</v>
      </c>
      <c r="L219" s="54">
        <v>7.6</v>
      </c>
      <c r="M219" s="55">
        <f t="shared" si="233"/>
        <v>0.22580645161290314</v>
      </c>
      <c r="N219" s="56">
        <f t="shared" si="234"/>
        <v>1.3999999999999995</v>
      </c>
      <c r="O219" s="57">
        <f t="shared" si="235"/>
        <v>41.999999999999986</v>
      </c>
      <c r="P219" s="58"/>
      <c r="Q219" s="57"/>
      <c r="R219" s="59"/>
      <c r="S219" s="60"/>
      <c r="T219" s="56"/>
      <c r="U219" s="61"/>
      <c r="V219" s="62"/>
      <c r="W219" s="68">
        <f t="shared" si="239"/>
        <v>186</v>
      </c>
      <c r="X219" s="69">
        <f t="shared" si="240"/>
        <v>214328.24999999997</v>
      </c>
      <c r="Y219" s="70">
        <v>1</v>
      </c>
      <c r="Z219" s="71">
        <f t="shared" si="209"/>
        <v>41.999999999999986</v>
      </c>
      <c r="AA219" s="72">
        <f t="shared" si="241"/>
        <v>47652.44999999999</v>
      </c>
      <c r="AB219" s="70">
        <f t="shared" si="229"/>
        <v>2</v>
      </c>
      <c r="AC219" s="137">
        <f t="shared" si="242"/>
        <v>228</v>
      </c>
      <c r="AD219" s="112">
        <f t="shared" si="243"/>
        <v>261980.69999999995</v>
      </c>
      <c r="AE219" s="113"/>
    </row>
    <row r="220" spans="1:31" ht="11.5" customHeight="1" x14ac:dyDescent="0.3">
      <c r="A220" s="111">
        <v>44253</v>
      </c>
      <c r="B220" s="156">
        <f t="shared" si="238"/>
        <v>2</v>
      </c>
      <c r="C220" s="156">
        <f t="shared" si="230"/>
        <v>2021</v>
      </c>
      <c r="D220" s="127" t="s">
        <v>207</v>
      </c>
      <c r="E220" s="77" t="s">
        <v>208</v>
      </c>
      <c r="F220" s="77" t="s">
        <v>209</v>
      </c>
      <c r="G220" s="107" t="s">
        <v>25</v>
      </c>
      <c r="H220" s="75">
        <v>16</v>
      </c>
      <c r="I220" s="51">
        <v>5</v>
      </c>
      <c r="J220" s="67"/>
      <c r="K220" s="53">
        <f t="shared" si="232"/>
        <v>80</v>
      </c>
      <c r="L220" s="54">
        <v>20</v>
      </c>
      <c r="M220" s="55">
        <f t="shared" si="233"/>
        <v>0.25</v>
      </c>
      <c r="N220" s="56">
        <f t="shared" si="234"/>
        <v>4</v>
      </c>
      <c r="O220" s="57">
        <f t="shared" si="235"/>
        <v>20</v>
      </c>
      <c r="P220" s="58"/>
      <c r="Q220" s="57"/>
      <c r="R220" s="59"/>
      <c r="S220" s="60"/>
      <c r="T220" s="56"/>
      <c r="U220" s="61"/>
      <c r="V220" s="62"/>
      <c r="W220" s="68">
        <f t="shared" si="239"/>
        <v>80</v>
      </c>
      <c r="X220" s="69">
        <f t="shared" si="240"/>
        <v>214408.24999999997</v>
      </c>
      <c r="Y220" s="70">
        <v>1</v>
      </c>
      <c r="Z220" s="71">
        <f t="shared" si="209"/>
        <v>20</v>
      </c>
      <c r="AA220" s="72">
        <f t="shared" si="241"/>
        <v>47672.44999999999</v>
      </c>
      <c r="AB220" s="70">
        <f t="shared" si="229"/>
        <v>2</v>
      </c>
      <c r="AC220" s="137">
        <f t="shared" si="242"/>
        <v>100</v>
      </c>
      <c r="AD220" s="112">
        <f t="shared" si="243"/>
        <v>262080.69999999995</v>
      </c>
      <c r="AE220" s="113"/>
    </row>
    <row r="221" spans="1:31" ht="11.5" customHeight="1" x14ac:dyDescent="0.3">
      <c r="A221" s="111">
        <v>44263</v>
      </c>
      <c r="B221" s="156">
        <f t="shared" si="238"/>
        <v>3</v>
      </c>
      <c r="C221" s="156">
        <f t="shared" si="230"/>
        <v>2021</v>
      </c>
      <c r="D221" s="127" t="s">
        <v>210</v>
      </c>
      <c r="E221" s="77" t="s">
        <v>76</v>
      </c>
      <c r="F221" s="77" t="s">
        <v>77</v>
      </c>
      <c r="G221" s="107" t="s">
        <v>202</v>
      </c>
      <c r="H221" s="75">
        <v>6.4</v>
      </c>
      <c r="I221" s="51">
        <v>220</v>
      </c>
      <c r="J221" s="67"/>
      <c r="K221" s="53">
        <f t="shared" si="232"/>
        <v>1408</v>
      </c>
      <c r="L221" s="54">
        <v>6.8</v>
      </c>
      <c r="M221" s="55">
        <f t="shared" si="233"/>
        <v>6.2499999999999917E-2</v>
      </c>
      <c r="N221" s="56">
        <f t="shared" si="234"/>
        <v>0.39999999999999947</v>
      </c>
      <c r="O221" s="57">
        <f t="shared" si="235"/>
        <v>87.999999999999886</v>
      </c>
      <c r="P221" s="58"/>
      <c r="Q221" s="57"/>
      <c r="R221" s="59"/>
      <c r="S221" s="60"/>
      <c r="T221" s="56"/>
      <c r="U221" s="61"/>
      <c r="V221" s="62"/>
      <c r="W221" s="68">
        <f t="shared" si="239"/>
        <v>8448</v>
      </c>
      <c r="X221" s="69">
        <f t="shared" si="240"/>
        <v>222856.24999999997</v>
      </c>
      <c r="Y221" s="70">
        <v>6</v>
      </c>
      <c r="Z221" s="71">
        <f t="shared" si="209"/>
        <v>527.99999999999932</v>
      </c>
      <c r="AA221" s="72">
        <f t="shared" si="241"/>
        <v>48200.44999999999</v>
      </c>
      <c r="AB221" s="70">
        <f t="shared" si="229"/>
        <v>3</v>
      </c>
      <c r="AC221" s="137">
        <f t="shared" si="242"/>
        <v>8976</v>
      </c>
      <c r="AD221" s="112">
        <f t="shared" si="243"/>
        <v>271056.69999999995</v>
      </c>
      <c r="AE221" s="113"/>
    </row>
    <row r="222" spans="1:31" ht="11.5" customHeight="1" x14ac:dyDescent="0.3">
      <c r="A222" s="111">
        <v>44263</v>
      </c>
      <c r="B222" s="156">
        <f t="shared" si="238"/>
        <v>3</v>
      </c>
      <c r="C222" s="156">
        <f t="shared" si="230"/>
        <v>2021</v>
      </c>
      <c r="D222" s="127" t="s">
        <v>210</v>
      </c>
      <c r="E222" s="77" t="s">
        <v>76</v>
      </c>
      <c r="F222" s="77" t="s">
        <v>77</v>
      </c>
      <c r="G222" s="107" t="s">
        <v>37</v>
      </c>
      <c r="H222" s="75">
        <v>5.05</v>
      </c>
      <c r="I222" s="51">
        <v>220</v>
      </c>
      <c r="J222" s="67"/>
      <c r="K222" s="53">
        <f t="shared" si="232"/>
        <v>1111</v>
      </c>
      <c r="L222" s="54">
        <v>6.8</v>
      </c>
      <c r="M222" s="55">
        <f t="shared" si="233"/>
        <v>0.34653465346534656</v>
      </c>
      <c r="N222" s="56">
        <f t="shared" si="234"/>
        <v>1.75</v>
      </c>
      <c r="O222" s="57">
        <f t="shared" si="235"/>
        <v>385</v>
      </c>
      <c r="P222" s="58"/>
      <c r="Q222" s="57"/>
      <c r="R222" s="59"/>
      <c r="S222" s="60"/>
      <c r="T222" s="56"/>
      <c r="U222" s="61"/>
      <c r="V222" s="62"/>
      <c r="W222" s="68">
        <f t="shared" si="239"/>
        <v>1111</v>
      </c>
      <c r="X222" s="69">
        <f t="shared" si="240"/>
        <v>223967.24999999997</v>
      </c>
      <c r="Y222" s="70">
        <v>1</v>
      </c>
      <c r="Z222" s="71">
        <f t="shared" si="209"/>
        <v>385</v>
      </c>
      <c r="AA222" s="72">
        <f t="shared" si="241"/>
        <v>48585.44999999999</v>
      </c>
      <c r="AB222" s="70">
        <f t="shared" si="229"/>
        <v>3</v>
      </c>
      <c r="AC222" s="137">
        <f t="shared" si="242"/>
        <v>1496</v>
      </c>
      <c r="AD222" s="112">
        <f t="shared" si="243"/>
        <v>272552.69999999995</v>
      </c>
      <c r="AE222" s="113"/>
    </row>
    <row r="223" spans="1:31" ht="11.5" customHeight="1" x14ac:dyDescent="0.3">
      <c r="A223" s="111">
        <v>44263</v>
      </c>
      <c r="B223" s="156">
        <f t="shared" si="238"/>
        <v>3</v>
      </c>
      <c r="C223" s="156">
        <f t="shared" si="230"/>
        <v>2021</v>
      </c>
      <c r="D223" s="127" t="s">
        <v>210</v>
      </c>
      <c r="E223" s="77" t="s">
        <v>76</v>
      </c>
      <c r="F223" s="77" t="s">
        <v>77</v>
      </c>
      <c r="G223" s="107" t="s">
        <v>38</v>
      </c>
      <c r="H223" s="75">
        <v>4.7</v>
      </c>
      <c r="I223" s="51">
        <v>54</v>
      </c>
      <c r="J223" s="67"/>
      <c r="K223" s="53">
        <f t="shared" si="232"/>
        <v>253.8</v>
      </c>
      <c r="L223" s="54">
        <v>6.7</v>
      </c>
      <c r="M223" s="55">
        <f t="shared" si="233"/>
        <v>0.42553191489361702</v>
      </c>
      <c r="N223" s="56">
        <f t="shared" si="234"/>
        <v>2</v>
      </c>
      <c r="O223" s="57">
        <f t="shared" si="235"/>
        <v>108</v>
      </c>
      <c r="P223" s="58"/>
      <c r="Q223" s="57"/>
      <c r="R223" s="59"/>
      <c r="S223" s="60"/>
      <c r="T223" s="56"/>
      <c r="U223" s="61"/>
      <c r="V223" s="62"/>
      <c r="W223" s="68">
        <f t="shared" si="239"/>
        <v>1776.6000000000001</v>
      </c>
      <c r="X223" s="69">
        <f t="shared" si="240"/>
        <v>225743.84999999998</v>
      </c>
      <c r="Y223" s="70">
        <v>7</v>
      </c>
      <c r="Z223" s="71">
        <f t="shared" si="209"/>
        <v>756</v>
      </c>
      <c r="AA223" s="72">
        <f t="shared" si="241"/>
        <v>49341.44999999999</v>
      </c>
      <c r="AB223" s="70">
        <f t="shared" si="229"/>
        <v>3</v>
      </c>
      <c r="AC223" s="137">
        <f t="shared" si="242"/>
        <v>2532.6000000000004</v>
      </c>
      <c r="AD223" s="112">
        <f t="shared" si="243"/>
        <v>275085.3</v>
      </c>
      <c r="AE223" s="113"/>
    </row>
    <row r="224" spans="1:31" ht="11.5" customHeight="1" x14ac:dyDescent="0.3">
      <c r="A224" s="111">
        <v>44263</v>
      </c>
      <c r="B224" s="156">
        <f t="shared" si="238"/>
        <v>3</v>
      </c>
      <c r="C224" s="156">
        <f t="shared" si="230"/>
        <v>2021</v>
      </c>
      <c r="D224" s="127" t="s">
        <v>210</v>
      </c>
      <c r="E224" s="77" t="s">
        <v>76</v>
      </c>
      <c r="F224" s="77" t="s">
        <v>77</v>
      </c>
      <c r="G224" s="107" t="s">
        <v>39</v>
      </c>
      <c r="H224" s="75">
        <v>4.7</v>
      </c>
      <c r="I224" s="51">
        <v>54</v>
      </c>
      <c r="J224" s="67"/>
      <c r="K224" s="53">
        <f t="shared" si="232"/>
        <v>253.8</v>
      </c>
      <c r="L224" s="54">
        <v>6.7</v>
      </c>
      <c r="M224" s="55">
        <f t="shared" si="233"/>
        <v>0.42553191489361702</v>
      </c>
      <c r="N224" s="56">
        <f t="shared" si="234"/>
        <v>2</v>
      </c>
      <c r="O224" s="57">
        <f t="shared" si="235"/>
        <v>108</v>
      </c>
      <c r="P224" s="58"/>
      <c r="Q224" s="57"/>
      <c r="R224" s="59"/>
      <c r="S224" s="60"/>
      <c r="T224" s="56"/>
      <c r="U224" s="61"/>
      <c r="V224" s="62"/>
      <c r="W224" s="68">
        <f t="shared" si="239"/>
        <v>1269</v>
      </c>
      <c r="X224" s="69">
        <f t="shared" si="240"/>
        <v>227012.84999999998</v>
      </c>
      <c r="Y224" s="70">
        <v>5</v>
      </c>
      <c r="Z224" s="71">
        <f t="shared" si="209"/>
        <v>540</v>
      </c>
      <c r="AA224" s="72">
        <f t="shared" si="241"/>
        <v>49881.44999999999</v>
      </c>
      <c r="AB224" s="70">
        <f t="shared" si="229"/>
        <v>3</v>
      </c>
      <c r="AC224" s="137">
        <f t="shared" si="242"/>
        <v>1809</v>
      </c>
      <c r="AD224" s="112">
        <f t="shared" si="243"/>
        <v>276894.3</v>
      </c>
      <c r="AE224" s="113"/>
    </row>
    <row r="225" spans="1:31" ht="11.5" customHeight="1" x14ac:dyDescent="0.3">
      <c r="A225" s="111">
        <v>44265</v>
      </c>
      <c r="B225" s="156">
        <f t="shared" si="238"/>
        <v>3</v>
      </c>
      <c r="C225" s="156">
        <f t="shared" si="230"/>
        <v>2021</v>
      </c>
      <c r="D225" s="97" t="s">
        <v>230</v>
      </c>
      <c r="E225" s="77" t="s">
        <v>211</v>
      </c>
      <c r="F225" s="77" t="s">
        <v>212</v>
      </c>
      <c r="G225" s="107" t="s">
        <v>202</v>
      </c>
      <c r="H225" s="75">
        <v>6.4</v>
      </c>
      <c r="I225" s="51">
        <v>220</v>
      </c>
      <c r="J225" s="67"/>
      <c r="K225" s="53">
        <f t="shared" si="232"/>
        <v>1408</v>
      </c>
      <c r="L225" s="54">
        <v>6.95</v>
      </c>
      <c r="M225" s="55">
        <f t="shared" si="233"/>
        <v>8.5937499999999972E-2</v>
      </c>
      <c r="N225" s="56">
        <f t="shared" si="234"/>
        <v>0.54999999999999982</v>
      </c>
      <c r="O225" s="57">
        <f t="shared" si="235"/>
        <v>120.99999999999996</v>
      </c>
      <c r="P225" s="58"/>
      <c r="Q225" s="57"/>
      <c r="R225" s="59"/>
      <c r="S225" s="60"/>
      <c r="T225" s="56"/>
      <c r="U225" s="61"/>
      <c r="V225" s="62"/>
      <c r="W225" s="68">
        <f t="shared" si="239"/>
        <v>2816</v>
      </c>
      <c r="X225" s="69">
        <f t="shared" si="240"/>
        <v>229828.84999999998</v>
      </c>
      <c r="Y225" s="70">
        <v>2</v>
      </c>
      <c r="Z225" s="71">
        <f t="shared" si="209"/>
        <v>241.99999999999991</v>
      </c>
      <c r="AA225" s="72">
        <f t="shared" si="241"/>
        <v>50123.44999999999</v>
      </c>
      <c r="AB225" s="70">
        <f t="shared" si="229"/>
        <v>3</v>
      </c>
      <c r="AC225" s="137">
        <f t="shared" si="242"/>
        <v>3058</v>
      </c>
      <c r="AD225" s="112">
        <f t="shared" si="243"/>
        <v>279952.3</v>
      </c>
      <c r="AE225" s="113"/>
    </row>
    <row r="226" spans="1:31" ht="11.5" customHeight="1" x14ac:dyDescent="0.3">
      <c r="A226" s="111">
        <v>44265</v>
      </c>
      <c r="B226" s="156">
        <f t="shared" si="238"/>
        <v>3</v>
      </c>
      <c r="C226" s="156">
        <f t="shared" si="230"/>
        <v>2021</v>
      </c>
      <c r="D226" s="97" t="s">
        <v>230</v>
      </c>
      <c r="E226" s="77" t="s">
        <v>211</v>
      </c>
      <c r="F226" s="77" t="s">
        <v>212</v>
      </c>
      <c r="G226" s="107" t="s">
        <v>35</v>
      </c>
      <c r="H226" s="75">
        <v>6.6</v>
      </c>
      <c r="I226" s="51">
        <v>220</v>
      </c>
      <c r="J226" s="67"/>
      <c r="K226" s="53">
        <f t="shared" si="232"/>
        <v>1452</v>
      </c>
      <c r="L226" s="54">
        <v>6.95</v>
      </c>
      <c r="M226" s="55">
        <f t="shared" si="233"/>
        <v>5.3030303030303115E-2</v>
      </c>
      <c r="N226" s="56">
        <f t="shared" si="234"/>
        <v>0.35000000000000053</v>
      </c>
      <c r="O226" s="57">
        <f t="shared" si="235"/>
        <v>77.000000000000114</v>
      </c>
      <c r="P226" s="58"/>
      <c r="Q226" s="57"/>
      <c r="R226" s="59"/>
      <c r="S226" s="60"/>
      <c r="T226" s="56"/>
      <c r="U226" s="61"/>
      <c r="V226" s="62"/>
      <c r="W226" s="68">
        <f t="shared" si="239"/>
        <v>2904</v>
      </c>
      <c r="X226" s="69">
        <f t="shared" si="240"/>
        <v>232732.84999999998</v>
      </c>
      <c r="Y226" s="70">
        <v>2</v>
      </c>
      <c r="Z226" s="71">
        <f t="shared" si="209"/>
        <v>154.00000000000023</v>
      </c>
      <c r="AA226" s="72">
        <f t="shared" si="241"/>
        <v>50277.44999999999</v>
      </c>
      <c r="AB226" s="70">
        <f t="shared" si="229"/>
        <v>3</v>
      </c>
      <c r="AC226" s="137">
        <f t="shared" si="242"/>
        <v>3058</v>
      </c>
      <c r="AD226" s="112">
        <f t="shared" si="243"/>
        <v>283010.3</v>
      </c>
      <c r="AE226" s="113"/>
    </row>
    <row r="227" spans="1:31" ht="11.5" customHeight="1" x14ac:dyDescent="0.3">
      <c r="A227" s="111">
        <v>44265</v>
      </c>
      <c r="B227" s="156">
        <f t="shared" si="238"/>
        <v>3</v>
      </c>
      <c r="C227" s="156">
        <f t="shared" si="230"/>
        <v>2021</v>
      </c>
      <c r="D227" s="97" t="s">
        <v>230</v>
      </c>
      <c r="E227" s="77" t="s">
        <v>211</v>
      </c>
      <c r="F227" s="77" t="s">
        <v>212</v>
      </c>
      <c r="G227" s="107" t="s">
        <v>213</v>
      </c>
      <c r="H227" s="75">
        <v>5.25</v>
      </c>
      <c r="I227" s="51">
        <v>225</v>
      </c>
      <c r="J227" s="67"/>
      <c r="K227" s="53">
        <f t="shared" si="232"/>
        <v>1181.25</v>
      </c>
      <c r="L227" s="54">
        <v>6.95</v>
      </c>
      <c r="M227" s="55">
        <f t="shared" si="233"/>
        <v>0.32380952380952382</v>
      </c>
      <c r="N227" s="56">
        <f t="shared" si="234"/>
        <v>1.7000000000000002</v>
      </c>
      <c r="O227" s="57">
        <f t="shared" si="235"/>
        <v>382.50000000000006</v>
      </c>
      <c r="P227" s="58"/>
      <c r="Q227" s="57"/>
      <c r="R227" s="59"/>
      <c r="S227" s="60"/>
      <c r="T227" s="56"/>
      <c r="U227" s="61"/>
      <c r="V227" s="62"/>
      <c r="W227" s="68">
        <f t="shared" si="239"/>
        <v>3543.75</v>
      </c>
      <c r="X227" s="69">
        <f t="shared" si="240"/>
        <v>236276.59999999998</v>
      </c>
      <c r="Y227" s="70">
        <v>3</v>
      </c>
      <c r="Z227" s="71">
        <f t="shared" si="209"/>
        <v>1147.5000000000002</v>
      </c>
      <c r="AA227" s="72">
        <f t="shared" si="241"/>
        <v>51424.94999999999</v>
      </c>
      <c r="AB227" s="70">
        <f t="shared" si="229"/>
        <v>3</v>
      </c>
      <c r="AC227" s="137">
        <f t="shared" si="242"/>
        <v>4691.25</v>
      </c>
      <c r="AD227" s="112">
        <f t="shared" si="243"/>
        <v>287701.55</v>
      </c>
      <c r="AE227" s="113"/>
    </row>
    <row r="228" spans="1:31" ht="11.5" customHeight="1" x14ac:dyDescent="0.3">
      <c r="A228" s="111">
        <v>44266</v>
      </c>
      <c r="B228" s="156">
        <f t="shared" si="238"/>
        <v>3</v>
      </c>
      <c r="C228" s="156">
        <f t="shared" si="230"/>
        <v>2021</v>
      </c>
      <c r="D228" s="97" t="s">
        <v>231</v>
      </c>
      <c r="E228" s="77" t="s">
        <v>100</v>
      </c>
      <c r="F228" s="77" t="s">
        <v>101</v>
      </c>
      <c r="G228" s="107" t="s">
        <v>202</v>
      </c>
      <c r="H228" s="75">
        <v>6.4</v>
      </c>
      <c r="I228" s="51">
        <v>220</v>
      </c>
      <c r="J228" s="67"/>
      <c r="K228" s="53">
        <f t="shared" si="232"/>
        <v>1408</v>
      </c>
      <c r="L228" s="54">
        <v>7.3</v>
      </c>
      <c r="M228" s="55">
        <f t="shared" si="233"/>
        <v>0.14062499999999992</v>
      </c>
      <c r="N228" s="56">
        <f t="shared" si="234"/>
        <v>0.89999999999999947</v>
      </c>
      <c r="O228" s="57">
        <f t="shared" si="235"/>
        <v>197.99999999999989</v>
      </c>
      <c r="P228" s="58"/>
      <c r="Q228" s="57"/>
      <c r="R228" s="59"/>
      <c r="S228" s="60"/>
      <c r="T228" s="56"/>
      <c r="U228" s="61"/>
      <c r="V228" s="62"/>
      <c r="W228" s="68">
        <f t="shared" si="239"/>
        <v>2816</v>
      </c>
      <c r="X228" s="69">
        <f t="shared" si="240"/>
        <v>239092.59999999998</v>
      </c>
      <c r="Y228" s="70">
        <v>2</v>
      </c>
      <c r="Z228" s="71">
        <f t="shared" si="209"/>
        <v>395.99999999999977</v>
      </c>
      <c r="AA228" s="72">
        <f t="shared" si="241"/>
        <v>51820.94999999999</v>
      </c>
      <c r="AB228" s="70">
        <f t="shared" si="229"/>
        <v>3</v>
      </c>
      <c r="AC228" s="137">
        <f t="shared" si="242"/>
        <v>3212</v>
      </c>
      <c r="AD228" s="112">
        <f t="shared" si="243"/>
        <v>290913.55</v>
      </c>
      <c r="AE228" s="113"/>
    </row>
    <row r="229" spans="1:31" ht="11.5" customHeight="1" x14ac:dyDescent="0.3">
      <c r="A229" s="111">
        <v>44266</v>
      </c>
      <c r="B229" s="156">
        <f t="shared" si="238"/>
        <v>3</v>
      </c>
      <c r="C229" s="156">
        <f t="shared" si="230"/>
        <v>2021</v>
      </c>
      <c r="D229" s="97" t="s">
        <v>231</v>
      </c>
      <c r="E229" s="77" t="s">
        <v>100</v>
      </c>
      <c r="F229" s="77" t="s">
        <v>101</v>
      </c>
      <c r="G229" s="107" t="s">
        <v>37</v>
      </c>
      <c r="H229" s="75">
        <v>5.05</v>
      </c>
      <c r="I229" s="51">
        <v>220</v>
      </c>
      <c r="J229" s="67"/>
      <c r="K229" s="53">
        <f t="shared" si="232"/>
        <v>1111</v>
      </c>
      <c r="L229" s="54">
        <v>7.3</v>
      </c>
      <c r="M229" s="55">
        <f t="shared" si="233"/>
        <v>0.44554455445544555</v>
      </c>
      <c r="N229" s="56">
        <f t="shared" si="234"/>
        <v>2.25</v>
      </c>
      <c r="O229" s="57">
        <f t="shared" si="235"/>
        <v>495</v>
      </c>
      <c r="P229" s="58"/>
      <c r="Q229" s="57"/>
      <c r="R229" s="59"/>
      <c r="S229" s="60"/>
      <c r="T229" s="56"/>
      <c r="U229" s="61"/>
      <c r="V229" s="62"/>
      <c r="W229" s="68">
        <f t="shared" si="239"/>
        <v>1111</v>
      </c>
      <c r="X229" s="69">
        <f t="shared" si="240"/>
        <v>240203.59999999998</v>
      </c>
      <c r="Y229" s="70">
        <v>1</v>
      </c>
      <c r="Z229" s="71">
        <f t="shared" si="209"/>
        <v>495</v>
      </c>
      <c r="AA229" s="72">
        <f t="shared" si="241"/>
        <v>52315.94999999999</v>
      </c>
      <c r="AB229" s="70">
        <f t="shared" si="229"/>
        <v>3</v>
      </c>
      <c r="AC229" s="137">
        <f t="shared" si="242"/>
        <v>1606</v>
      </c>
      <c r="AD229" s="112">
        <f t="shared" si="243"/>
        <v>292519.55</v>
      </c>
      <c r="AE229" s="113"/>
    </row>
    <row r="230" spans="1:31" ht="11.5" customHeight="1" x14ac:dyDescent="0.3">
      <c r="A230" s="111">
        <v>44266</v>
      </c>
      <c r="B230" s="156">
        <f t="shared" si="238"/>
        <v>3</v>
      </c>
      <c r="C230" s="156">
        <f t="shared" si="230"/>
        <v>2021</v>
      </c>
      <c r="D230" s="97" t="s">
        <v>231</v>
      </c>
      <c r="E230" s="77" t="s">
        <v>100</v>
      </c>
      <c r="F230" s="77" t="s">
        <v>101</v>
      </c>
      <c r="G230" s="107" t="s">
        <v>38</v>
      </c>
      <c r="H230" s="75">
        <v>4.7</v>
      </c>
      <c r="I230" s="51">
        <v>54</v>
      </c>
      <c r="J230" s="67"/>
      <c r="K230" s="53">
        <f t="shared" si="232"/>
        <v>253.8</v>
      </c>
      <c r="L230" s="54">
        <v>7.6</v>
      </c>
      <c r="M230" s="55">
        <f t="shared" si="233"/>
        <v>0.61702127659574457</v>
      </c>
      <c r="N230" s="56">
        <f t="shared" si="234"/>
        <v>2.8999999999999995</v>
      </c>
      <c r="O230" s="57">
        <f t="shared" si="235"/>
        <v>156.59999999999997</v>
      </c>
      <c r="P230" s="58"/>
      <c r="Q230" s="57"/>
      <c r="R230" s="59"/>
      <c r="S230" s="60"/>
      <c r="T230" s="56"/>
      <c r="U230" s="61"/>
      <c r="V230" s="62"/>
      <c r="W230" s="68">
        <f t="shared" si="239"/>
        <v>507.6</v>
      </c>
      <c r="X230" s="69">
        <f t="shared" si="240"/>
        <v>240711.19999999998</v>
      </c>
      <c r="Y230" s="70">
        <v>2</v>
      </c>
      <c r="Z230" s="71">
        <f t="shared" si="209"/>
        <v>313.19999999999993</v>
      </c>
      <c r="AA230" s="72">
        <f t="shared" si="241"/>
        <v>52629.149999999987</v>
      </c>
      <c r="AB230" s="70">
        <f t="shared" si="229"/>
        <v>3</v>
      </c>
      <c r="AC230" s="137">
        <f t="shared" si="242"/>
        <v>820.8</v>
      </c>
      <c r="AD230" s="112">
        <f t="shared" si="243"/>
        <v>293340.34999999998</v>
      </c>
      <c r="AE230" s="113"/>
    </row>
    <row r="231" spans="1:31" ht="11.5" customHeight="1" x14ac:dyDescent="0.3">
      <c r="A231" s="111">
        <v>44266</v>
      </c>
      <c r="B231" s="156">
        <f t="shared" si="238"/>
        <v>3</v>
      </c>
      <c r="C231" s="156">
        <f t="shared" si="230"/>
        <v>2021</v>
      </c>
      <c r="D231" s="97" t="s">
        <v>231</v>
      </c>
      <c r="E231" s="77" t="s">
        <v>100</v>
      </c>
      <c r="F231" s="77" t="s">
        <v>101</v>
      </c>
      <c r="G231" s="107" t="s">
        <v>39</v>
      </c>
      <c r="H231" s="75">
        <v>4.7</v>
      </c>
      <c r="I231" s="51">
        <v>54</v>
      </c>
      <c r="J231" s="67"/>
      <c r="K231" s="53">
        <f t="shared" si="232"/>
        <v>253.8</v>
      </c>
      <c r="L231" s="54">
        <v>7.6</v>
      </c>
      <c r="M231" s="55">
        <f t="shared" si="233"/>
        <v>0.61702127659574457</v>
      </c>
      <c r="N231" s="56">
        <f t="shared" si="234"/>
        <v>2.8999999999999995</v>
      </c>
      <c r="O231" s="57">
        <f t="shared" si="235"/>
        <v>156.59999999999997</v>
      </c>
      <c r="P231" s="58"/>
      <c r="Q231" s="57"/>
      <c r="R231" s="59"/>
      <c r="S231" s="60"/>
      <c r="T231" s="56"/>
      <c r="U231" s="61"/>
      <c r="V231" s="62"/>
      <c r="W231" s="68">
        <f t="shared" si="239"/>
        <v>507.6</v>
      </c>
      <c r="X231" s="69">
        <f t="shared" si="240"/>
        <v>241218.8</v>
      </c>
      <c r="Y231" s="70">
        <v>2</v>
      </c>
      <c r="Z231" s="71">
        <f t="shared" si="209"/>
        <v>313.19999999999993</v>
      </c>
      <c r="AA231" s="72">
        <f t="shared" si="241"/>
        <v>52942.349999999984</v>
      </c>
      <c r="AB231" s="70">
        <f t="shared" si="229"/>
        <v>3</v>
      </c>
      <c r="AC231" s="137">
        <f t="shared" si="242"/>
        <v>820.8</v>
      </c>
      <c r="AD231" s="112">
        <f t="shared" si="243"/>
        <v>294161.14999999997</v>
      </c>
      <c r="AE231" s="113"/>
    </row>
    <row r="232" spans="1:31" ht="11.5" customHeight="1" x14ac:dyDescent="0.3">
      <c r="A232" s="148">
        <v>44286</v>
      </c>
      <c r="B232" s="156">
        <f t="shared" si="238"/>
        <v>3</v>
      </c>
      <c r="C232" s="156">
        <f t="shared" si="230"/>
        <v>2021</v>
      </c>
      <c r="D232" s="97" t="s">
        <v>232</v>
      </c>
      <c r="E232" s="77" t="s">
        <v>167</v>
      </c>
      <c r="F232" s="77" t="s">
        <v>168</v>
      </c>
      <c r="G232" s="107" t="s">
        <v>38</v>
      </c>
      <c r="H232" s="75">
        <v>4.7</v>
      </c>
      <c r="I232" s="51">
        <v>54</v>
      </c>
      <c r="J232" s="67"/>
      <c r="K232" s="53">
        <f t="shared" si="232"/>
        <v>253.8</v>
      </c>
      <c r="L232" s="54">
        <v>8.5</v>
      </c>
      <c r="M232" s="55">
        <f t="shared" si="233"/>
        <v>0.80851063829787229</v>
      </c>
      <c r="N232" s="56">
        <f t="shared" si="234"/>
        <v>3.8</v>
      </c>
      <c r="O232" s="57">
        <f t="shared" si="235"/>
        <v>205.2</v>
      </c>
      <c r="P232" s="58"/>
      <c r="Q232" s="57"/>
      <c r="R232" s="59"/>
      <c r="S232" s="60"/>
      <c r="T232" s="56"/>
      <c r="U232" s="61"/>
      <c r="V232" s="62"/>
      <c r="W232" s="68">
        <v>0</v>
      </c>
      <c r="X232" s="69">
        <f t="shared" ref="X232:X295" si="244">X231+W232</f>
        <v>241218.8</v>
      </c>
      <c r="Y232" s="70">
        <v>2</v>
      </c>
      <c r="Z232" s="71">
        <v>0</v>
      </c>
      <c r="AA232" s="72">
        <f t="shared" ref="AA232:AA285" si="245">AA231+Z232</f>
        <v>52942.349999999984</v>
      </c>
      <c r="AB232" s="70">
        <f t="shared" si="229"/>
        <v>3</v>
      </c>
      <c r="AC232" s="137">
        <f t="shared" ref="AC232:AC253" si="246">W232+Z232</f>
        <v>0</v>
      </c>
      <c r="AD232" s="112">
        <f t="shared" ref="AD232:AD253" si="247">X232+AA232</f>
        <v>294161.14999999997</v>
      </c>
      <c r="AE232" s="113"/>
    </row>
    <row r="233" spans="1:31" ht="11.5" customHeight="1" x14ac:dyDescent="0.3">
      <c r="A233" s="111">
        <v>44286</v>
      </c>
      <c r="B233" s="156">
        <f t="shared" si="238"/>
        <v>3</v>
      </c>
      <c r="C233" s="156">
        <f t="shared" si="230"/>
        <v>2021</v>
      </c>
      <c r="D233" s="97" t="s">
        <v>232</v>
      </c>
      <c r="E233" s="77" t="s">
        <v>167</v>
      </c>
      <c r="F233" s="77" t="s">
        <v>168</v>
      </c>
      <c r="G233" s="107" t="s">
        <v>39</v>
      </c>
      <c r="H233" s="75">
        <v>4.7</v>
      </c>
      <c r="I233" s="51">
        <v>54</v>
      </c>
      <c r="J233" s="67"/>
      <c r="K233" s="53">
        <f t="shared" si="232"/>
        <v>253.8</v>
      </c>
      <c r="L233" s="54">
        <v>8.5</v>
      </c>
      <c r="M233" s="55">
        <f t="shared" si="233"/>
        <v>0.80851063829787229</v>
      </c>
      <c r="N233" s="56">
        <f t="shared" si="234"/>
        <v>3.8</v>
      </c>
      <c r="O233" s="57">
        <f t="shared" si="235"/>
        <v>205.2</v>
      </c>
      <c r="P233" s="58"/>
      <c r="Q233" s="57"/>
      <c r="R233" s="59"/>
      <c r="S233" s="60"/>
      <c r="T233" s="56"/>
      <c r="U233" s="61"/>
      <c r="V233" s="62"/>
      <c r="W233" s="68">
        <v>0</v>
      </c>
      <c r="X233" s="69">
        <f t="shared" si="244"/>
        <v>241218.8</v>
      </c>
      <c r="Y233" s="70">
        <v>2</v>
      </c>
      <c r="Z233" s="71">
        <v>0</v>
      </c>
      <c r="AA233" s="72">
        <f t="shared" si="245"/>
        <v>52942.349999999984</v>
      </c>
      <c r="AB233" s="70">
        <f t="shared" si="229"/>
        <v>3</v>
      </c>
      <c r="AC233" s="137">
        <f t="shared" si="246"/>
        <v>0</v>
      </c>
      <c r="AD233" s="112">
        <f t="shared" si="247"/>
        <v>294161.14999999997</v>
      </c>
      <c r="AE233" s="113"/>
    </row>
    <row r="234" spans="1:31" ht="11.5" customHeight="1" x14ac:dyDescent="0.3">
      <c r="A234" s="111">
        <v>44286</v>
      </c>
      <c r="B234" s="156">
        <f t="shared" si="238"/>
        <v>3</v>
      </c>
      <c r="C234" s="156">
        <f t="shared" si="230"/>
        <v>2021</v>
      </c>
      <c r="D234" s="97" t="s">
        <v>232</v>
      </c>
      <c r="E234" s="77" t="s">
        <v>167</v>
      </c>
      <c r="F234" s="77" t="s">
        <v>168</v>
      </c>
      <c r="G234" s="107" t="s">
        <v>30</v>
      </c>
      <c r="H234" s="75">
        <v>16</v>
      </c>
      <c r="I234" s="51">
        <v>5</v>
      </c>
      <c r="J234" s="67"/>
      <c r="K234" s="53">
        <f t="shared" si="232"/>
        <v>80</v>
      </c>
      <c r="L234" s="54">
        <v>20</v>
      </c>
      <c r="M234" s="55">
        <f t="shared" si="233"/>
        <v>0.25</v>
      </c>
      <c r="N234" s="56">
        <f t="shared" si="234"/>
        <v>4</v>
      </c>
      <c r="O234" s="57">
        <f t="shared" si="235"/>
        <v>20</v>
      </c>
      <c r="P234" s="58"/>
      <c r="Q234" s="57"/>
      <c r="R234" s="59"/>
      <c r="S234" s="60"/>
      <c r="T234" s="56"/>
      <c r="U234" s="61"/>
      <c r="V234" s="62"/>
      <c r="W234" s="68">
        <v>0</v>
      </c>
      <c r="X234" s="69">
        <f t="shared" si="244"/>
        <v>241218.8</v>
      </c>
      <c r="Y234" s="70">
        <v>3</v>
      </c>
      <c r="Z234" s="71">
        <v>0</v>
      </c>
      <c r="AA234" s="72">
        <f t="shared" si="245"/>
        <v>52942.349999999984</v>
      </c>
      <c r="AB234" s="70">
        <f t="shared" si="229"/>
        <v>3</v>
      </c>
      <c r="AC234" s="137">
        <f t="shared" si="246"/>
        <v>0</v>
      </c>
      <c r="AD234" s="112">
        <f t="shared" si="247"/>
        <v>294161.14999999997</v>
      </c>
      <c r="AE234" s="113"/>
    </row>
    <row r="235" spans="1:31" ht="11.5" customHeight="1" x14ac:dyDescent="0.3">
      <c r="A235" s="111">
        <v>44286</v>
      </c>
      <c r="B235" s="156">
        <f t="shared" si="238"/>
        <v>3</v>
      </c>
      <c r="C235" s="156">
        <f t="shared" si="230"/>
        <v>2021</v>
      </c>
      <c r="D235" s="97" t="s">
        <v>232</v>
      </c>
      <c r="E235" s="77" t="s">
        <v>167</v>
      </c>
      <c r="F235" s="77" t="s">
        <v>168</v>
      </c>
      <c r="G235" s="107" t="s">
        <v>214</v>
      </c>
      <c r="H235" s="75">
        <v>305</v>
      </c>
      <c r="I235" s="51">
        <v>1</v>
      </c>
      <c r="J235" s="67"/>
      <c r="K235" s="53">
        <f t="shared" si="232"/>
        <v>305</v>
      </c>
      <c r="L235" s="54">
        <v>380</v>
      </c>
      <c r="M235" s="55">
        <f t="shared" si="233"/>
        <v>0.24590163934426229</v>
      </c>
      <c r="N235" s="56">
        <f t="shared" si="234"/>
        <v>75</v>
      </c>
      <c r="O235" s="57">
        <f t="shared" si="235"/>
        <v>75</v>
      </c>
      <c r="P235" s="58"/>
      <c r="Q235" s="57"/>
      <c r="R235" s="59"/>
      <c r="S235" s="60"/>
      <c r="T235" s="56"/>
      <c r="U235" s="61"/>
      <c r="V235" s="62"/>
      <c r="W235" s="68">
        <v>0</v>
      </c>
      <c r="X235" s="69">
        <f t="shared" si="244"/>
        <v>241218.8</v>
      </c>
      <c r="Y235" s="70">
        <v>2</v>
      </c>
      <c r="Z235" s="71">
        <v>0</v>
      </c>
      <c r="AA235" s="72">
        <f t="shared" si="245"/>
        <v>52942.349999999984</v>
      </c>
      <c r="AB235" s="70">
        <f t="shared" si="229"/>
        <v>3</v>
      </c>
      <c r="AC235" s="137">
        <f t="shared" si="246"/>
        <v>0</v>
      </c>
      <c r="AD235" s="112">
        <f t="shared" si="247"/>
        <v>294161.14999999997</v>
      </c>
      <c r="AE235" s="113"/>
    </row>
    <row r="236" spans="1:31" ht="11.5" customHeight="1" x14ac:dyDescent="0.3">
      <c r="A236" s="111">
        <v>44286</v>
      </c>
      <c r="B236" s="156">
        <f t="shared" si="238"/>
        <v>3</v>
      </c>
      <c r="C236" s="156">
        <f t="shared" si="230"/>
        <v>2021</v>
      </c>
      <c r="D236" s="97" t="s">
        <v>232</v>
      </c>
      <c r="E236" s="77" t="s">
        <v>167</v>
      </c>
      <c r="F236" s="77" t="s">
        <v>168</v>
      </c>
      <c r="G236" s="107" t="s">
        <v>184</v>
      </c>
      <c r="H236" s="75">
        <v>10.5</v>
      </c>
      <c r="I236" s="51">
        <v>20</v>
      </c>
      <c r="J236" s="67"/>
      <c r="K236" s="53">
        <f t="shared" si="232"/>
        <v>210</v>
      </c>
      <c r="L236" s="54">
        <v>12.3</v>
      </c>
      <c r="M236" s="55">
        <f t="shared" si="233"/>
        <v>0.17142857142857149</v>
      </c>
      <c r="N236" s="56">
        <f t="shared" si="234"/>
        <v>1.8000000000000007</v>
      </c>
      <c r="O236" s="57">
        <f t="shared" si="235"/>
        <v>36.000000000000014</v>
      </c>
      <c r="P236" s="58"/>
      <c r="Q236" s="57"/>
      <c r="R236" s="59"/>
      <c r="S236" s="60"/>
      <c r="T236" s="56"/>
      <c r="U236" s="61"/>
      <c r="V236" s="62"/>
      <c r="W236" s="68">
        <v>0</v>
      </c>
      <c r="X236" s="69">
        <f t="shared" si="244"/>
        <v>241218.8</v>
      </c>
      <c r="Y236" s="70">
        <v>3</v>
      </c>
      <c r="Z236" s="71">
        <v>0</v>
      </c>
      <c r="AA236" s="72">
        <f t="shared" si="245"/>
        <v>52942.349999999984</v>
      </c>
      <c r="AB236" s="70">
        <f t="shared" si="229"/>
        <v>3</v>
      </c>
      <c r="AC236" s="137">
        <f t="shared" si="246"/>
        <v>0</v>
      </c>
      <c r="AD236" s="112">
        <f t="shared" si="247"/>
        <v>294161.14999999997</v>
      </c>
      <c r="AE236" s="113"/>
    </row>
    <row r="237" spans="1:31" ht="11.5" customHeight="1" x14ac:dyDescent="0.3">
      <c r="A237" s="111">
        <v>44286</v>
      </c>
      <c r="B237" s="156">
        <f t="shared" si="238"/>
        <v>3</v>
      </c>
      <c r="C237" s="156">
        <f t="shared" si="230"/>
        <v>2021</v>
      </c>
      <c r="D237" s="97" t="s">
        <v>232</v>
      </c>
      <c r="E237" s="77" t="s">
        <v>167</v>
      </c>
      <c r="F237" s="77" t="s">
        <v>168</v>
      </c>
      <c r="G237" s="107" t="s">
        <v>56</v>
      </c>
      <c r="H237" s="75">
        <v>28</v>
      </c>
      <c r="I237" s="51">
        <v>1</v>
      </c>
      <c r="J237" s="67"/>
      <c r="K237" s="53">
        <f t="shared" si="232"/>
        <v>28</v>
      </c>
      <c r="L237" s="54">
        <v>45</v>
      </c>
      <c r="M237" s="55">
        <f t="shared" si="233"/>
        <v>0.6071428571428571</v>
      </c>
      <c r="N237" s="56">
        <f t="shared" si="234"/>
        <v>17</v>
      </c>
      <c r="O237" s="57">
        <f t="shared" si="235"/>
        <v>17</v>
      </c>
      <c r="P237" s="58"/>
      <c r="Q237" s="57"/>
      <c r="R237" s="59"/>
      <c r="S237" s="60"/>
      <c r="T237" s="56"/>
      <c r="U237" s="61"/>
      <c r="V237" s="62"/>
      <c r="W237" s="68">
        <v>0</v>
      </c>
      <c r="X237" s="69">
        <f t="shared" si="244"/>
        <v>241218.8</v>
      </c>
      <c r="Y237" s="70">
        <v>4</v>
      </c>
      <c r="Z237" s="71">
        <v>0</v>
      </c>
      <c r="AA237" s="72">
        <f t="shared" si="245"/>
        <v>52942.349999999984</v>
      </c>
      <c r="AB237" s="70">
        <f t="shared" si="229"/>
        <v>3</v>
      </c>
      <c r="AC237" s="137">
        <f t="shared" si="246"/>
        <v>0</v>
      </c>
      <c r="AD237" s="112">
        <f t="shared" si="247"/>
        <v>294161.14999999997</v>
      </c>
      <c r="AE237" s="113"/>
    </row>
    <row r="238" spans="1:31" ht="11.5" customHeight="1" x14ac:dyDescent="0.3">
      <c r="A238" s="111">
        <v>44286</v>
      </c>
      <c r="B238" s="156">
        <f t="shared" si="238"/>
        <v>3</v>
      </c>
      <c r="C238" s="156">
        <f t="shared" si="230"/>
        <v>2021</v>
      </c>
      <c r="D238" s="97" t="s">
        <v>232</v>
      </c>
      <c r="E238" s="77" t="s">
        <v>167</v>
      </c>
      <c r="F238" s="77" t="s">
        <v>168</v>
      </c>
      <c r="G238" s="107" t="s">
        <v>215</v>
      </c>
      <c r="H238" s="75">
        <v>50</v>
      </c>
      <c r="I238" s="51">
        <v>1</v>
      </c>
      <c r="J238" s="67"/>
      <c r="K238" s="53">
        <f t="shared" si="232"/>
        <v>50</v>
      </c>
      <c r="L238" s="54">
        <v>68</v>
      </c>
      <c r="M238" s="55">
        <f t="shared" si="233"/>
        <v>0.36</v>
      </c>
      <c r="N238" s="56">
        <f t="shared" si="234"/>
        <v>18</v>
      </c>
      <c r="O238" s="57">
        <f t="shared" si="235"/>
        <v>18</v>
      </c>
      <c r="P238" s="58"/>
      <c r="Q238" s="57"/>
      <c r="R238" s="59"/>
      <c r="S238" s="60"/>
      <c r="T238" s="56"/>
      <c r="U238" s="61"/>
      <c r="V238" s="62"/>
      <c r="W238" s="68">
        <v>0</v>
      </c>
      <c r="X238" s="69">
        <f t="shared" si="244"/>
        <v>241218.8</v>
      </c>
      <c r="Y238" s="70">
        <v>1</v>
      </c>
      <c r="Z238" s="71">
        <v>0</v>
      </c>
      <c r="AA238" s="72">
        <f t="shared" si="245"/>
        <v>52942.349999999984</v>
      </c>
      <c r="AB238" s="70">
        <f t="shared" si="229"/>
        <v>3</v>
      </c>
      <c r="AC238" s="137">
        <f t="shared" si="246"/>
        <v>0</v>
      </c>
      <c r="AD238" s="112">
        <f t="shared" si="247"/>
        <v>294161.14999999997</v>
      </c>
      <c r="AE238" s="113"/>
    </row>
    <row r="239" spans="1:31" ht="11.5" customHeight="1" x14ac:dyDescent="0.3">
      <c r="A239" s="111">
        <v>44286</v>
      </c>
      <c r="B239" s="156">
        <f t="shared" si="238"/>
        <v>3</v>
      </c>
      <c r="C239" s="156">
        <f t="shared" si="230"/>
        <v>2021</v>
      </c>
      <c r="D239" s="97" t="s">
        <v>232</v>
      </c>
      <c r="E239" s="77" t="s">
        <v>167</v>
      </c>
      <c r="F239" s="77" t="s">
        <v>168</v>
      </c>
      <c r="G239" s="107" t="s">
        <v>216</v>
      </c>
      <c r="H239" s="75">
        <v>50</v>
      </c>
      <c r="I239" s="51">
        <v>1</v>
      </c>
      <c r="J239" s="67"/>
      <c r="K239" s="53">
        <f t="shared" si="232"/>
        <v>50</v>
      </c>
      <c r="L239" s="54">
        <v>65</v>
      </c>
      <c r="M239" s="55">
        <f t="shared" si="233"/>
        <v>0.3</v>
      </c>
      <c r="N239" s="56">
        <f t="shared" si="234"/>
        <v>15</v>
      </c>
      <c r="O239" s="57">
        <f t="shared" si="235"/>
        <v>15</v>
      </c>
      <c r="P239" s="58"/>
      <c r="Q239" s="57"/>
      <c r="R239" s="59"/>
      <c r="S239" s="60"/>
      <c r="T239" s="56"/>
      <c r="U239" s="61"/>
      <c r="V239" s="62"/>
      <c r="W239" s="68">
        <v>0</v>
      </c>
      <c r="X239" s="69">
        <f t="shared" si="244"/>
        <v>241218.8</v>
      </c>
      <c r="Y239" s="70">
        <v>2</v>
      </c>
      <c r="Z239" s="71">
        <v>0</v>
      </c>
      <c r="AA239" s="72">
        <f t="shared" si="245"/>
        <v>52942.349999999984</v>
      </c>
      <c r="AB239" s="70">
        <f t="shared" si="229"/>
        <v>3</v>
      </c>
      <c r="AC239" s="137">
        <f t="shared" si="246"/>
        <v>0</v>
      </c>
      <c r="AD239" s="112">
        <f t="shared" si="247"/>
        <v>294161.14999999997</v>
      </c>
      <c r="AE239" s="113"/>
    </row>
    <row r="240" spans="1:31" ht="11.5" customHeight="1" x14ac:dyDescent="0.3">
      <c r="A240" s="111">
        <v>44286</v>
      </c>
      <c r="B240" s="156">
        <f t="shared" si="238"/>
        <v>3</v>
      </c>
      <c r="C240" s="156">
        <f t="shared" si="230"/>
        <v>2021</v>
      </c>
      <c r="D240" s="97" t="s">
        <v>232</v>
      </c>
      <c r="E240" s="77" t="s">
        <v>167</v>
      </c>
      <c r="F240" s="77" t="s">
        <v>168</v>
      </c>
      <c r="G240" s="107" t="s">
        <v>217</v>
      </c>
      <c r="H240" s="75">
        <v>28.8</v>
      </c>
      <c r="I240" s="51">
        <v>1</v>
      </c>
      <c r="J240" s="67"/>
      <c r="K240" s="53">
        <f t="shared" si="232"/>
        <v>28.8</v>
      </c>
      <c r="L240" s="54">
        <v>42</v>
      </c>
      <c r="M240" s="55">
        <f t="shared" si="233"/>
        <v>0.45833333333333331</v>
      </c>
      <c r="N240" s="56">
        <f t="shared" si="234"/>
        <v>13.2</v>
      </c>
      <c r="O240" s="57">
        <f t="shared" si="235"/>
        <v>13.2</v>
      </c>
      <c r="P240" s="58"/>
      <c r="Q240" s="57"/>
      <c r="R240" s="59"/>
      <c r="S240" s="60"/>
      <c r="T240" s="56"/>
      <c r="U240" s="61"/>
      <c r="V240" s="62"/>
      <c r="W240" s="68">
        <v>0</v>
      </c>
      <c r="X240" s="69">
        <f t="shared" si="244"/>
        <v>241218.8</v>
      </c>
      <c r="Y240" s="70">
        <v>1</v>
      </c>
      <c r="Z240" s="71">
        <v>0</v>
      </c>
      <c r="AA240" s="72">
        <f t="shared" si="245"/>
        <v>52942.349999999984</v>
      </c>
      <c r="AB240" s="70">
        <f t="shared" si="229"/>
        <v>3</v>
      </c>
      <c r="AC240" s="137">
        <f t="shared" si="246"/>
        <v>0</v>
      </c>
      <c r="AD240" s="112">
        <f t="shared" si="247"/>
        <v>294161.14999999997</v>
      </c>
      <c r="AE240" s="113"/>
    </row>
    <row r="241" spans="1:31" ht="11.5" customHeight="1" x14ac:dyDescent="0.3">
      <c r="A241" s="111">
        <v>44286</v>
      </c>
      <c r="B241" s="156">
        <f t="shared" ref="B241:B304" si="248">MONTH(A241)</f>
        <v>3</v>
      </c>
      <c r="C241" s="156">
        <f t="shared" ref="C241:C304" si="249">YEAR(A241)</f>
        <v>2021</v>
      </c>
      <c r="D241" s="97" t="s">
        <v>232</v>
      </c>
      <c r="E241" s="77" t="s">
        <v>167</v>
      </c>
      <c r="F241" s="77" t="s">
        <v>168</v>
      </c>
      <c r="G241" s="107" t="s">
        <v>218</v>
      </c>
      <c r="H241" s="75">
        <v>42</v>
      </c>
      <c r="I241" s="51">
        <v>1</v>
      </c>
      <c r="J241" s="67"/>
      <c r="K241" s="53">
        <f t="shared" si="232"/>
        <v>42</v>
      </c>
      <c r="L241" s="54">
        <v>60</v>
      </c>
      <c r="M241" s="55">
        <f t="shared" si="233"/>
        <v>0.42857142857142855</v>
      </c>
      <c r="N241" s="56">
        <f t="shared" si="234"/>
        <v>18</v>
      </c>
      <c r="O241" s="57">
        <f t="shared" si="235"/>
        <v>18</v>
      </c>
      <c r="P241" s="58"/>
      <c r="Q241" s="57"/>
      <c r="R241" s="59"/>
      <c r="S241" s="60"/>
      <c r="T241" s="56"/>
      <c r="U241" s="61"/>
      <c r="V241" s="62"/>
      <c r="W241" s="68">
        <v>0</v>
      </c>
      <c r="X241" s="69">
        <f t="shared" si="244"/>
        <v>241218.8</v>
      </c>
      <c r="Y241" s="70">
        <v>1</v>
      </c>
      <c r="Z241" s="71">
        <v>0</v>
      </c>
      <c r="AA241" s="72">
        <f t="shared" si="245"/>
        <v>52942.349999999984</v>
      </c>
      <c r="AB241" s="70">
        <f t="shared" si="229"/>
        <v>3</v>
      </c>
      <c r="AC241" s="137">
        <f t="shared" si="246"/>
        <v>0</v>
      </c>
      <c r="AD241" s="112">
        <f t="shared" si="247"/>
        <v>294161.14999999997</v>
      </c>
      <c r="AE241" s="113"/>
    </row>
    <row r="242" spans="1:31" ht="10.5" customHeight="1" x14ac:dyDescent="0.3">
      <c r="A242" s="111">
        <v>44286</v>
      </c>
      <c r="B242" s="156">
        <f t="shared" si="248"/>
        <v>3</v>
      </c>
      <c r="C242" s="156">
        <f t="shared" si="249"/>
        <v>2021</v>
      </c>
      <c r="D242" s="97" t="s">
        <v>232</v>
      </c>
      <c r="E242" s="77" t="s">
        <v>167</v>
      </c>
      <c r="F242" s="77" t="s">
        <v>168</v>
      </c>
      <c r="G242" s="107" t="s">
        <v>173</v>
      </c>
      <c r="H242" s="75">
        <v>22</v>
      </c>
      <c r="I242" s="51">
        <v>5</v>
      </c>
      <c r="J242" s="67"/>
      <c r="K242" s="53">
        <f t="shared" si="232"/>
        <v>110</v>
      </c>
      <c r="L242" s="54">
        <v>26</v>
      </c>
      <c r="M242" s="55">
        <f t="shared" si="233"/>
        <v>0.18181818181818182</v>
      </c>
      <c r="N242" s="56">
        <f t="shared" si="234"/>
        <v>4</v>
      </c>
      <c r="O242" s="57">
        <f t="shared" si="235"/>
        <v>20</v>
      </c>
      <c r="P242" s="58"/>
      <c r="Q242" s="57"/>
      <c r="R242" s="59"/>
      <c r="S242" s="60"/>
      <c r="T242" s="56"/>
      <c r="U242" s="61"/>
      <c r="V242" s="62"/>
      <c r="W242" s="68">
        <v>0</v>
      </c>
      <c r="X242" s="69">
        <f t="shared" si="244"/>
        <v>241218.8</v>
      </c>
      <c r="Y242" s="70">
        <v>2</v>
      </c>
      <c r="Z242" s="71">
        <v>0</v>
      </c>
      <c r="AA242" s="72">
        <f t="shared" si="245"/>
        <v>52942.349999999984</v>
      </c>
      <c r="AB242" s="70">
        <f t="shared" si="229"/>
        <v>3</v>
      </c>
      <c r="AC242" s="137">
        <f t="shared" si="246"/>
        <v>0</v>
      </c>
      <c r="AD242" s="112">
        <f t="shared" si="247"/>
        <v>294161.14999999997</v>
      </c>
      <c r="AE242" s="113"/>
    </row>
    <row r="243" spans="1:31" ht="10.5" customHeight="1" x14ac:dyDescent="0.3">
      <c r="A243" s="111">
        <v>44278</v>
      </c>
      <c r="B243" s="156">
        <f t="shared" si="248"/>
        <v>3</v>
      </c>
      <c r="C243" s="156">
        <f t="shared" si="249"/>
        <v>2021</v>
      </c>
      <c r="D243" s="97" t="s">
        <v>233</v>
      </c>
      <c r="E243" s="77" t="s">
        <v>76</v>
      </c>
      <c r="F243" s="77" t="s">
        <v>77</v>
      </c>
      <c r="G243" s="107" t="s">
        <v>202</v>
      </c>
      <c r="H243" s="75">
        <v>6.4</v>
      </c>
      <c r="I243" s="51">
        <v>220</v>
      </c>
      <c r="J243" s="67"/>
      <c r="K243" s="53">
        <f t="shared" si="232"/>
        <v>1408</v>
      </c>
      <c r="L243" s="54">
        <v>7.4</v>
      </c>
      <c r="M243" s="55">
        <f t="shared" si="233"/>
        <v>0.15625</v>
      </c>
      <c r="N243" s="56">
        <f t="shared" si="234"/>
        <v>1</v>
      </c>
      <c r="O243" s="57">
        <f t="shared" si="235"/>
        <v>220</v>
      </c>
      <c r="P243" s="58"/>
      <c r="Q243" s="57"/>
      <c r="R243" s="59"/>
      <c r="S243" s="60"/>
      <c r="T243" s="56"/>
      <c r="U243" s="61"/>
      <c r="V243" s="62"/>
      <c r="W243" s="68">
        <f t="shared" ref="W243:W255" si="250">K243*Y243</f>
        <v>7040</v>
      </c>
      <c r="X243" s="69">
        <f t="shared" si="244"/>
        <v>248258.8</v>
      </c>
      <c r="Y243" s="70">
        <v>5</v>
      </c>
      <c r="Z243" s="71">
        <f t="shared" ref="Z243:Z285" si="251">O243*Y243</f>
        <v>1100</v>
      </c>
      <c r="AA243" s="72">
        <f t="shared" si="245"/>
        <v>54042.349999999984</v>
      </c>
      <c r="AB243" s="70">
        <f t="shared" si="229"/>
        <v>3</v>
      </c>
      <c r="AC243" s="137">
        <f t="shared" si="246"/>
        <v>8140</v>
      </c>
      <c r="AD243" s="112">
        <f t="shared" si="247"/>
        <v>302301.14999999997</v>
      </c>
      <c r="AE243" s="113"/>
    </row>
    <row r="244" spans="1:31" ht="10.5" customHeight="1" x14ac:dyDescent="0.3">
      <c r="A244" s="111">
        <v>44278</v>
      </c>
      <c r="B244" s="156">
        <f t="shared" si="248"/>
        <v>3</v>
      </c>
      <c r="C244" s="156">
        <f t="shared" si="249"/>
        <v>2021</v>
      </c>
      <c r="D244" s="97" t="s">
        <v>233</v>
      </c>
      <c r="E244" s="77" t="s">
        <v>76</v>
      </c>
      <c r="F244" s="77" t="s">
        <v>77</v>
      </c>
      <c r="G244" s="107" t="s">
        <v>38</v>
      </c>
      <c r="H244" s="75">
        <v>4.7</v>
      </c>
      <c r="I244" s="51">
        <v>54</v>
      </c>
      <c r="J244" s="67"/>
      <c r="K244" s="53">
        <f t="shared" si="232"/>
        <v>253.8</v>
      </c>
      <c r="L244" s="54">
        <v>7.6</v>
      </c>
      <c r="M244" s="55">
        <f t="shared" si="233"/>
        <v>0.61702127659574457</v>
      </c>
      <c r="N244" s="56">
        <f t="shared" si="234"/>
        <v>2.8999999999999995</v>
      </c>
      <c r="O244" s="57">
        <f t="shared" si="235"/>
        <v>156.59999999999997</v>
      </c>
      <c r="P244" s="58"/>
      <c r="Q244" s="57"/>
      <c r="R244" s="59"/>
      <c r="S244" s="60"/>
      <c r="T244" s="56"/>
      <c r="U244" s="61"/>
      <c r="V244" s="62"/>
      <c r="W244" s="68">
        <f t="shared" si="250"/>
        <v>1015.2</v>
      </c>
      <c r="X244" s="69">
        <f t="shared" si="244"/>
        <v>249274</v>
      </c>
      <c r="Y244" s="70">
        <v>4</v>
      </c>
      <c r="Z244" s="71">
        <f t="shared" si="251"/>
        <v>626.39999999999986</v>
      </c>
      <c r="AA244" s="72">
        <f t="shared" si="245"/>
        <v>54668.749999999985</v>
      </c>
      <c r="AB244" s="70">
        <f t="shared" si="229"/>
        <v>3</v>
      </c>
      <c r="AC244" s="137">
        <f t="shared" si="246"/>
        <v>1641.6</v>
      </c>
      <c r="AD244" s="112">
        <f t="shared" si="247"/>
        <v>303942.75</v>
      </c>
      <c r="AE244" s="113"/>
    </row>
    <row r="245" spans="1:31" ht="10.5" customHeight="1" x14ac:dyDescent="0.3">
      <c r="A245" s="111">
        <v>44278</v>
      </c>
      <c r="B245" s="156">
        <f t="shared" si="248"/>
        <v>3</v>
      </c>
      <c r="C245" s="156">
        <f t="shared" si="249"/>
        <v>2021</v>
      </c>
      <c r="D245" s="97" t="s">
        <v>233</v>
      </c>
      <c r="E245" s="77" t="s">
        <v>76</v>
      </c>
      <c r="F245" s="77" t="s">
        <v>77</v>
      </c>
      <c r="G245" s="107" t="s">
        <v>39</v>
      </c>
      <c r="H245" s="75">
        <v>4.7</v>
      </c>
      <c r="I245" s="51">
        <v>54</v>
      </c>
      <c r="J245" s="67"/>
      <c r="K245" s="53">
        <f t="shared" si="232"/>
        <v>253.8</v>
      </c>
      <c r="L245" s="54">
        <v>7.6</v>
      </c>
      <c r="M245" s="55">
        <f t="shared" si="233"/>
        <v>0.61702127659574457</v>
      </c>
      <c r="N245" s="56">
        <f t="shared" si="234"/>
        <v>2.8999999999999995</v>
      </c>
      <c r="O245" s="57">
        <f t="shared" si="235"/>
        <v>156.59999999999997</v>
      </c>
      <c r="P245" s="58"/>
      <c r="Q245" s="57"/>
      <c r="R245" s="59"/>
      <c r="S245" s="60"/>
      <c r="T245" s="56"/>
      <c r="U245" s="61"/>
      <c r="V245" s="62"/>
      <c r="W245" s="68">
        <f t="shared" si="250"/>
        <v>1015.2</v>
      </c>
      <c r="X245" s="69">
        <f t="shared" si="244"/>
        <v>250289.2</v>
      </c>
      <c r="Y245" s="70">
        <v>4</v>
      </c>
      <c r="Z245" s="71">
        <f t="shared" si="251"/>
        <v>626.39999999999986</v>
      </c>
      <c r="AA245" s="72">
        <f t="shared" si="245"/>
        <v>55295.149999999987</v>
      </c>
      <c r="AB245" s="70">
        <f t="shared" si="229"/>
        <v>3</v>
      </c>
      <c r="AC245" s="137">
        <f t="shared" si="246"/>
        <v>1641.6</v>
      </c>
      <c r="AD245" s="112">
        <f t="shared" si="247"/>
        <v>305584.34999999998</v>
      </c>
      <c r="AE245" s="113"/>
    </row>
    <row r="246" spans="1:31" ht="10.5" customHeight="1" x14ac:dyDescent="0.3">
      <c r="A246" s="111">
        <v>44278</v>
      </c>
      <c r="B246" s="156">
        <f t="shared" si="248"/>
        <v>3</v>
      </c>
      <c r="C246" s="156">
        <f t="shared" si="249"/>
        <v>2021</v>
      </c>
      <c r="D246" s="97" t="s">
        <v>233</v>
      </c>
      <c r="E246" s="77" t="s">
        <v>76</v>
      </c>
      <c r="F246" s="77" t="s">
        <v>77</v>
      </c>
      <c r="G246" s="107" t="s">
        <v>25</v>
      </c>
      <c r="H246" s="75">
        <v>16</v>
      </c>
      <c r="I246" s="51">
        <v>5</v>
      </c>
      <c r="J246" s="67"/>
      <c r="K246" s="53">
        <f t="shared" si="232"/>
        <v>80</v>
      </c>
      <c r="L246" s="54">
        <v>19</v>
      </c>
      <c r="M246" s="55">
        <f t="shared" si="233"/>
        <v>0.1875</v>
      </c>
      <c r="N246" s="56">
        <f t="shared" si="234"/>
        <v>3</v>
      </c>
      <c r="O246" s="57">
        <f t="shared" si="235"/>
        <v>15</v>
      </c>
      <c r="P246" s="58"/>
      <c r="Q246" s="57"/>
      <c r="R246" s="59"/>
      <c r="S246" s="60"/>
      <c r="T246" s="56"/>
      <c r="U246" s="61"/>
      <c r="V246" s="62"/>
      <c r="W246" s="68">
        <f t="shared" si="250"/>
        <v>320</v>
      </c>
      <c r="X246" s="69">
        <f t="shared" si="244"/>
        <v>250609.2</v>
      </c>
      <c r="Y246" s="70">
        <v>4</v>
      </c>
      <c r="Z246" s="71">
        <f t="shared" si="251"/>
        <v>60</v>
      </c>
      <c r="AA246" s="72">
        <f t="shared" si="245"/>
        <v>55355.149999999987</v>
      </c>
      <c r="AB246" s="70">
        <f t="shared" si="229"/>
        <v>3</v>
      </c>
      <c r="AC246" s="137">
        <f t="shared" si="246"/>
        <v>380</v>
      </c>
      <c r="AD246" s="112">
        <f t="shared" si="247"/>
        <v>305964.34999999998</v>
      </c>
      <c r="AE246" s="113"/>
    </row>
    <row r="247" spans="1:31" ht="10.5" customHeight="1" x14ac:dyDescent="0.3">
      <c r="A247" s="111">
        <v>44279</v>
      </c>
      <c r="B247" s="156">
        <f t="shared" si="248"/>
        <v>3</v>
      </c>
      <c r="C247" s="156">
        <f t="shared" si="249"/>
        <v>2021</v>
      </c>
      <c r="D247" s="97" t="s">
        <v>234</v>
      </c>
      <c r="E247" s="77" t="s">
        <v>100</v>
      </c>
      <c r="F247" s="77" t="s">
        <v>101</v>
      </c>
      <c r="G247" s="107" t="s">
        <v>56</v>
      </c>
      <c r="H247" s="75">
        <v>28</v>
      </c>
      <c r="I247" s="51">
        <v>1</v>
      </c>
      <c r="J247" s="67"/>
      <c r="K247" s="53">
        <f t="shared" si="232"/>
        <v>28</v>
      </c>
      <c r="L247" s="54">
        <v>45</v>
      </c>
      <c r="M247" s="55">
        <f t="shared" si="233"/>
        <v>0.6071428571428571</v>
      </c>
      <c r="N247" s="56">
        <f t="shared" si="234"/>
        <v>17</v>
      </c>
      <c r="O247" s="57">
        <f t="shared" si="235"/>
        <v>17</v>
      </c>
      <c r="P247" s="58"/>
      <c r="Q247" s="57"/>
      <c r="R247" s="59"/>
      <c r="S247" s="60"/>
      <c r="T247" s="56"/>
      <c r="U247" s="61"/>
      <c r="V247" s="62"/>
      <c r="W247" s="68">
        <f t="shared" si="250"/>
        <v>56</v>
      </c>
      <c r="X247" s="69">
        <f t="shared" si="244"/>
        <v>250665.2</v>
      </c>
      <c r="Y247" s="70">
        <v>2</v>
      </c>
      <c r="Z247" s="71">
        <f t="shared" si="251"/>
        <v>34</v>
      </c>
      <c r="AA247" s="72">
        <f t="shared" si="245"/>
        <v>55389.149999999987</v>
      </c>
      <c r="AB247" s="70">
        <f t="shared" si="229"/>
        <v>3</v>
      </c>
      <c r="AC247" s="137">
        <f t="shared" si="246"/>
        <v>90</v>
      </c>
      <c r="AD247" s="112">
        <f t="shared" si="247"/>
        <v>306054.34999999998</v>
      </c>
      <c r="AE247" s="113"/>
    </row>
    <row r="248" spans="1:31" ht="11.5" customHeight="1" x14ac:dyDescent="0.3">
      <c r="A248" s="111">
        <v>44279</v>
      </c>
      <c r="B248" s="156">
        <f t="shared" si="248"/>
        <v>3</v>
      </c>
      <c r="C248" s="156">
        <f t="shared" si="249"/>
        <v>2021</v>
      </c>
      <c r="D248" s="97" t="s">
        <v>235</v>
      </c>
      <c r="E248" s="77" t="s">
        <v>104</v>
      </c>
      <c r="F248" s="77" t="s">
        <v>105</v>
      </c>
      <c r="G248" s="107" t="s">
        <v>219</v>
      </c>
      <c r="H248" s="75">
        <v>6.4</v>
      </c>
      <c r="I248" s="51">
        <v>220</v>
      </c>
      <c r="J248" s="67"/>
      <c r="K248" s="53">
        <f t="shared" si="232"/>
        <v>1408</v>
      </c>
      <c r="L248" s="54">
        <v>7.5</v>
      </c>
      <c r="M248" s="55">
        <f t="shared" si="233"/>
        <v>0.17187499999999994</v>
      </c>
      <c r="N248" s="56">
        <f t="shared" si="234"/>
        <v>1.0999999999999996</v>
      </c>
      <c r="O248" s="57">
        <f t="shared" si="235"/>
        <v>241.99999999999991</v>
      </c>
      <c r="P248" s="58"/>
      <c r="Q248" s="57"/>
      <c r="R248" s="59"/>
      <c r="S248" s="60"/>
      <c r="T248" s="56"/>
      <c r="U248" s="61"/>
      <c r="V248" s="62"/>
      <c r="W248" s="68">
        <f t="shared" si="250"/>
        <v>7040</v>
      </c>
      <c r="X248" s="69">
        <f t="shared" si="244"/>
        <v>257705.2</v>
      </c>
      <c r="Y248" s="70">
        <v>5</v>
      </c>
      <c r="Z248" s="71">
        <f t="shared" si="251"/>
        <v>1209.9999999999995</v>
      </c>
      <c r="AA248" s="72">
        <f t="shared" si="245"/>
        <v>56599.149999999987</v>
      </c>
      <c r="AB248" s="70">
        <f t="shared" si="229"/>
        <v>3</v>
      </c>
      <c r="AC248" s="137">
        <f t="shared" si="246"/>
        <v>8250</v>
      </c>
      <c r="AD248" s="112">
        <f t="shared" si="247"/>
        <v>314304.34999999998</v>
      </c>
      <c r="AE248" s="113"/>
    </row>
    <row r="249" spans="1:31" ht="11.5" customHeight="1" x14ac:dyDescent="0.3">
      <c r="A249" s="111">
        <v>44279</v>
      </c>
      <c r="B249" s="156">
        <f t="shared" si="248"/>
        <v>3</v>
      </c>
      <c r="C249" s="156">
        <f t="shared" si="249"/>
        <v>2021</v>
      </c>
      <c r="D249" s="97" t="s">
        <v>235</v>
      </c>
      <c r="E249" s="77" t="s">
        <v>104</v>
      </c>
      <c r="F249" s="77" t="s">
        <v>105</v>
      </c>
      <c r="G249" s="107" t="s">
        <v>162</v>
      </c>
      <c r="H249" s="75">
        <v>4.7</v>
      </c>
      <c r="I249" s="51">
        <v>30</v>
      </c>
      <c r="J249" s="67"/>
      <c r="K249" s="53">
        <f t="shared" si="232"/>
        <v>141</v>
      </c>
      <c r="L249" s="54">
        <v>7.8</v>
      </c>
      <c r="M249" s="55">
        <f t="shared" si="233"/>
        <v>0.65957446808510634</v>
      </c>
      <c r="N249" s="56">
        <f t="shared" si="234"/>
        <v>3.0999999999999996</v>
      </c>
      <c r="O249" s="57">
        <f t="shared" si="235"/>
        <v>92.999999999999986</v>
      </c>
      <c r="P249" s="58"/>
      <c r="Q249" s="57"/>
      <c r="R249" s="59"/>
      <c r="S249" s="60"/>
      <c r="T249" s="56"/>
      <c r="U249" s="61"/>
      <c r="V249" s="62"/>
      <c r="W249" s="68">
        <f t="shared" si="250"/>
        <v>705</v>
      </c>
      <c r="X249" s="69">
        <f t="shared" si="244"/>
        <v>258410.2</v>
      </c>
      <c r="Y249" s="70">
        <v>5</v>
      </c>
      <c r="Z249" s="71">
        <f t="shared" si="251"/>
        <v>464.99999999999994</v>
      </c>
      <c r="AA249" s="72">
        <f t="shared" si="245"/>
        <v>57064.149999999987</v>
      </c>
      <c r="AB249" s="70">
        <f t="shared" si="229"/>
        <v>3</v>
      </c>
      <c r="AC249" s="137">
        <f t="shared" si="246"/>
        <v>1170</v>
      </c>
      <c r="AD249" s="112">
        <f t="shared" si="247"/>
        <v>315474.34999999998</v>
      </c>
      <c r="AE249" s="113"/>
    </row>
    <row r="250" spans="1:31" ht="11.5" customHeight="1" x14ac:dyDescent="0.3">
      <c r="A250" s="111">
        <v>44279</v>
      </c>
      <c r="B250" s="156">
        <f t="shared" si="248"/>
        <v>3</v>
      </c>
      <c r="C250" s="156">
        <f t="shared" si="249"/>
        <v>2021</v>
      </c>
      <c r="D250" s="97" t="s">
        <v>235</v>
      </c>
      <c r="E250" s="77" t="s">
        <v>104</v>
      </c>
      <c r="F250" s="77" t="s">
        <v>105</v>
      </c>
      <c r="G250" s="107" t="s">
        <v>33</v>
      </c>
      <c r="H250" s="75">
        <v>1.2</v>
      </c>
      <c r="I250" s="51">
        <v>25</v>
      </c>
      <c r="J250" s="67"/>
      <c r="K250" s="53">
        <f t="shared" si="232"/>
        <v>30</v>
      </c>
      <c r="L250" s="54">
        <v>2.2000000000000002</v>
      </c>
      <c r="M250" s="55">
        <f t="shared" si="233"/>
        <v>0.83333333333333359</v>
      </c>
      <c r="N250" s="56">
        <f t="shared" si="234"/>
        <v>1.0000000000000002</v>
      </c>
      <c r="O250" s="57">
        <f t="shared" si="235"/>
        <v>25.000000000000007</v>
      </c>
      <c r="P250" s="58"/>
      <c r="Q250" s="57"/>
      <c r="R250" s="59"/>
      <c r="S250" s="60"/>
      <c r="T250" s="56"/>
      <c r="U250" s="61"/>
      <c r="V250" s="62"/>
      <c r="W250" s="68">
        <f t="shared" si="250"/>
        <v>150</v>
      </c>
      <c r="X250" s="69">
        <f t="shared" si="244"/>
        <v>258560.2</v>
      </c>
      <c r="Y250" s="70">
        <v>5</v>
      </c>
      <c r="Z250" s="71">
        <f t="shared" si="251"/>
        <v>125.00000000000003</v>
      </c>
      <c r="AA250" s="72">
        <f t="shared" si="245"/>
        <v>57189.149999999987</v>
      </c>
      <c r="AB250" s="70">
        <f t="shared" si="229"/>
        <v>3</v>
      </c>
      <c r="AC250" s="137">
        <f t="shared" si="246"/>
        <v>275</v>
      </c>
      <c r="AD250" s="112">
        <f t="shared" si="247"/>
        <v>315749.34999999998</v>
      </c>
      <c r="AE250" s="113"/>
    </row>
    <row r="251" spans="1:31" ht="11.5" customHeight="1" x14ac:dyDescent="0.3">
      <c r="A251" s="111">
        <v>44279</v>
      </c>
      <c r="B251" s="156">
        <f t="shared" si="248"/>
        <v>3</v>
      </c>
      <c r="C251" s="156">
        <f t="shared" si="249"/>
        <v>2021</v>
      </c>
      <c r="D251" s="97" t="s">
        <v>235</v>
      </c>
      <c r="E251" s="77" t="s">
        <v>104</v>
      </c>
      <c r="F251" s="77" t="s">
        <v>105</v>
      </c>
      <c r="G251" s="107" t="s">
        <v>25</v>
      </c>
      <c r="H251" s="75">
        <v>16</v>
      </c>
      <c r="I251" s="51">
        <v>5</v>
      </c>
      <c r="J251" s="67"/>
      <c r="K251" s="53">
        <f t="shared" si="232"/>
        <v>80</v>
      </c>
      <c r="L251" s="54">
        <v>19</v>
      </c>
      <c r="M251" s="55">
        <f t="shared" si="233"/>
        <v>0.1875</v>
      </c>
      <c r="N251" s="56">
        <f t="shared" si="234"/>
        <v>3</v>
      </c>
      <c r="O251" s="57">
        <f t="shared" si="235"/>
        <v>15</v>
      </c>
      <c r="P251" s="58"/>
      <c r="Q251" s="57"/>
      <c r="R251" s="59"/>
      <c r="S251" s="60"/>
      <c r="T251" s="56"/>
      <c r="U251" s="61"/>
      <c r="V251" s="62"/>
      <c r="W251" s="68">
        <f t="shared" si="250"/>
        <v>320</v>
      </c>
      <c r="X251" s="69">
        <f t="shared" si="244"/>
        <v>258880.2</v>
      </c>
      <c r="Y251" s="70">
        <v>4</v>
      </c>
      <c r="Z251" s="71">
        <f t="shared" si="251"/>
        <v>60</v>
      </c>
      <c r="AA251" s="72">
        <f t="shared" si="245"/>
        <v>57249.149999999987</v>
      </c>
      <c r="AB251" s="70">
        <f t="shared" si="229"/>
        <v>3</v>
      </c>
      <c r="AC251" s="137">
        <f t="shared" si="246"/>
        <v>380</v>
      </c>
      <c r="AD251" s="112">
        <f t="shared" si="247"/>
        <v>316129.34999999998</v>
      </c>
      <c r="AE251" s="113"/>
    </row>
    <row r="252" spans="1:31" ht="11.5" customHeight="1" x14ac:dyDescent="0.3">
      <c r="A252" s="111">
        <v>44280</v>
      </c>
      <c r="B252" s="156">
        <f t="shared" si="248"/>
        <v>3</v>
      </c>
      <c r="C252" s="156">
        <f t="shared" si="249"/>
        <v>2021</v>
      </c>
      <c r="D252" s="97" t="s">
        <v>236</v>
      </c>
      <c r="E252" s="77" t="s">
        <v>190</v>
      </c>
      <c r="F252" s="77" t="s">
        <v>195</v>
      </c>
      <c r="G252" s="3" t="s">
        <v>184</v>
      </c>
      <c r="H252" s="75">
        <v>10.5</v>
      </c>
      <c r="I252" s="51">
        <v>20</v>
      </c>
      <c r="J252" s="67"/>
      <c r="K252" s="53">
        <f t="shared" si="232"/>
        <v>210</v>
      </c>
      <c r="L252" s="54">
        <v>12</v>
      </c>
      <c r="M252" s="55">
        <f t="shared" si="233"/>
        <v>0.14285714285714285</v>
      </c>
      <c r="N252" s="56">
        <f t="shared" si="234"/>
        <v>1.5</v>
      </c>
      <c r="O252" s="57">
        <f t="shared" si="235"/>
        <v>30</v>
      </c>
      <c r="P252" s="58"/>
      <c r="Q252" s="57"/>
      <c r="R252" s="59"/>
      <c r="S252" s="60"/>
      <c r="T252" s="56"/>
      <c r="U252" s="61"/>
      <c r="V252" s="62"/>
      <c r="W252" s="68">
        <f t="shared" si="250"/>
        <v>210</v>
      </c>
      <c r="X252" s="69">
        <f t="shared" si="244"/>
        <v>259090.2</v>
      </c>
      <c r="Y252" s="70">
        <v>1</v>
      </c>
      <c r="Z252" s="71">
        <f t="shared" si="251"/>
        <v>30</v>
      </c>
      <c r="AA252" s="72">
        <f t="shared" si="245"/>
        <v>57279.149999999987</v>
      </c>
      <c r="AB252" s="70">
        <f t="shared" si="229"/>
        <v>3</v>
      </c>
      <c r="AC252" s="137">
        <f t="shared" si="246"/>
        <v>240</v>
      </c>
      <c r="AD252" s="112">
        <f t="shared" si="247"/>
        <v>316369.34999999998</v>
      </c>
      <c r="AE252" s="113"/>
    </row>
    <row r="253" spans="1:31" ht="11.5" customHeight="1" x14ac:dyDescent="0.3">
      <c r="A253" s="111">
        <v>44285</v>
      </c>
      <c r="B253" s="156">
        <f t="shared" si="248"/>
        <v>3</v>
      </c>
      <c r="C253" s="156">
        <f t="shared" si="249"/>
        <v>2021</v>
      </c>
      <c r="D253" s="97" t="s">
        <v>237</v>
      </c>
      <c r="E253" s="77" t="s">
        <v>76</v>
      </c>
      <c r="F253" s="77" t="s">
        <v>77</v>
      </c>
      <c r="G253" s="3" t="s">
        <v>223</v>
      </c>
      <c r="H253" s="75">
        <v>7.2</v>
      </c>
      <c r="I253" s="51">
        <v>225</v>
      </c>
      <c r="J253" s="67"/>
      <c r="K253" s="53">
        <f t="shared" si="232"/>
        <v>1620</v>
      </c>
      <c r="L253" s="54">
        <v>7.8</v>
      </c>
      <c r="M253" s="55">
        <f t="shared" si="233"/>
        <v>8.3333333333333287E-2</v>
      </c>
      <c r="N253" s="56">
        <f t="shared" si="234"/>
        <v>0.59999999999999964</v>
      </c>
      <c r="O253" s="57">
        <f t="shared" si="235"/>
        <v>134.99999999999991</v>
      </c>
      <c r="P253" s="58"/>
      <c r="Q253" s="57"/>
      <c r="R253" s="59"/>
      <c r="S253" s="60"/>
      <c r="T253" s="56"/>
      <c r="U253" s="61"/>
      <c r="V253" s="62"/>
      <c r="W253" s="68">
        <f t="shared" si="250"/>
        <v>3240</v>
      </c>
      <c r="X253" s="69">
        <f t="shared" si="244"/>
        <v>262330.2</v>
      </c>
      <c r="Y253" s="70">
        <v>2</v>
      </c>
      <c r="Z253" s="71">
        <f t="shared" si="251"/>
        <v>269.99999999999983</v>
      </c>
      <c r="AA253" s="72">
        <f t="shared" si="245"/>
        <v>57549.149999999987</v>
      </c>
      <c r="AB253" s="70">
        <f t="shared" si="229"/>
        <v>3</v>
      </c>
      <c r="AC253" s="137">
        <f t="shared" si="246"/>
        <v>3510</v>
      </c>
      <c r="AD253" s="112">
        <f t="shared" si="247"/>
        <v>319879.34999999998</v>
      </c>
      <c r="AE253" s="113"/>
    </row>
    <row r="254" spans="1:31" ht="11.5" customHeight="1" x14ac:dyDescent="0.3">
      <c r="A254" s="111">
        <v>44287</v>
      </c>
      <c r="B254" s="156">
        <f t="shared" si="248"/>
        <v>4</v>
      </c>
      <c r="C254" s="156">
        <f t="shared" si="249"/>
        <v>2021</v>
      </c>
      <c r="D254" s="97" t="s">
        <v>238</v>
      </c>
      <c r="E254" s="77" t="s">
        <v>74</v>
      </c>
      <c r="F254" s="77" t="s">
        <v>59</v>
      </c>
      <c r="G254" s="3" t="s">
        <v>35</v>
      </c>
      <c r="H254" s="75">
        <v>6.4</v>
      </c>
      <c r="I254" s="51">
        <v>220</v>
      </c>
      <c r="J254" s="67"/>
      <c r="K254" s="53">
        <f t="shared" si="232"/>
        <v>1408</v>
      </c>
      <c r="L254" s="54">
        <v>8.1999999999999993</v>
      </c>
      <c r="M254" s="55">
        <f t="shared" si="233"/>
        <v>0.28124999999999983</v>
      </c>
      <c r="N254" s="56">
        <f t="shared" si="234"/>
        <v>1.7999999999999989</v>
      </c>
      <c r="O254" s="57">
        <f t="shared" si="235"/>
        <v>395.99999999999977</v>
      </c>
      <c r="P254" s="58"/>
      <c r="Q254" s="57"/>
      <c r="R254" s="59"/>
      <c r="S254" s="60"/>
      <c r="T254" s="56"/>
      <c r="U254" s="61"/>
      <c r="V254" s="62"/>
      <c r="W254" s="68">
        <f t="shared" si="250"/>
        <v>4224</v>
      </c>
      <c r="X254" s="69">
        <f t="shared" si="244"/>
        <v>266554.2</v>
      </c>
      <c r="Y254" s="70">
        <v>3</v>
      </c>
      <c r="Z254" s="71">
        <f t="shared" si="251"/>
        <v>1187.9999999999993</v>
      </c>
      <c r="AA254" s="72">
        <f t="shared" si="245"/>
        <v>58737.149999999987</v>
      </c>
      <c r="AB254" s="70">
        <f t="shared" si="229"/>
        <v>4</v>
      </c>
      <c r="AC254" s="137">
        <f t="shared" ref="AC254:AC277" si="252">W254+Z254</f>
        <v>5411.9999999999991</v>
      </c>
      <c r="AD254" s="112">
        <f t="shared" ref="AD254:AD277" si="253">X254+AA254</f>
        <v>325291.34999999998</v>
      </c>
      <c r="AE254" s="113"/>
    </row>
    <row r="255" spans="1:31" ht="11.5" customHeight="1" x14ac:dyDescent="0.3">
      <c r="A255" s="111">
        <v>44287</v>
      </c>
      <c r="B255" s="156">
        <f t="shared" si="248"/>
        <v>4</v>
      </c>
      <c r="C255" s="156">
        <f t="shared" si="249"/>
        <v>2021</v>
      </c>
      <c r="D255" s="97" t="s">
        <v>238</v>
      </c>
      <c r="E255" s="77" t="s">
        <v>74</v>
      </c>
      <c r="F255" s="77" t="s">
        <v>59</v>
      </c>
      <c r="G255" s="3" t="s">
        <v>39</v>
      </c>
      <c r="H255" s="75">
        <v>7.3</v>
      </c>
      <c r="I255" s="51">
        <v>54</v>
      </c>
      <c r="J255" s="67"/>
      <c r="K255" s="53">
        <f t="shared" si="232"/>
        <v>394.2</v>
      </c>
      <c r="L255" s="54">
        <v>8.5</v>
      </c>
      <c r="M255" s="55">
        <f t="shared" si="233"/>
        <v>0.16438356164383564</v>
      </c>
      <c r="N255" s="56">
        <f t="shared" si="234"/>
        <v>1.2000000000000002</v>
      </c>
      <c r="O255" s="57">
        <f t="shared" si="235"/>
        <v>64.800000000000011</v>
      </c>
      <c r="P255" s="58"/>
      <c r="Q255" s="57"/>
      <c r="R255" s="59"/>
      <c r="S255" s="60"/>
      <c r="T255" s="56"/>
      <c r="U255" s="61"/>
      <c r="V255" s="62"/>
      <c r="W255" s="68">
        <f t="shared" si="250"/>
        <v>394.2</v>
      </c>
      <c r="X255" s="69">
        <f t="shared" si="244"/>
        <v>266948.40000000002</v>
      </c>
      <c r="Y255" s="70">
        <v>1</v>
      </c>
      <c r="Z255" s="71">
        <f t="shared" si="251"/>
        <v>64.800000000000011</v>
      </c>
      <c r="AA255" s="72">
        <f t="shared" si="245"/>
        <v>58801.94999999999</v>
      </c>
      <c r="AB255" s="70">
        <f t="shared" si="229"/>
        <v>4</v>
      </c>
      <c r="AC255" s="137">
        <f t="shared" si="252"/>
        <v>459</v>
      </c>
      <c r="AD255" s="112">
        <f t="shared" si="253"/>
        <v>325750.35000000003</v>
      </c>
      <c r="AE255" s="113"/>
    </row>
    <row r="256" spans="1:31" ht="11.5" customHeight="1" x14ac:dyDescent="0.3">
      <c r="A256" s="111">
        <v>44287</v>
      </c>
      <c r="B256" s="156">
        <f t="shared" si="248"/>
        <v>4</v>
      </c>
      <c r="C256" s="156">
        <f t="shared" si="249"/>
        <v>2021</v>
      </c>
      <c r="D256" s="97" t="s">
        <v>238</v>
      </c>
      <c r="E256" s="77" t="s">
        <v>74</v>
      </c>
      <c r="F256" s="77" t="s">
        <v>59</v>
      </c>
      <c r="G256" s="3" t="s">
        <v>41</v>
      </c>
      <c r="H256" s="75">
        <v>1.2</v>
      </c>
      <c r="I256" s="51">
        <v>25</v>
      </c>
      <c r="J256" s="67"/>
      <c r="K256" s="53">
        <f t="shared" si="232"/>
        <v>30</v>
      </c>
      <c r="L256" s="54">
        <v>2</v>
      </c>
      <c r="M256" s="55">
        <f t="shared" ref="M256:M347" si="254">(L256-H256)/H256</f>
        <v>0.66666666666666674</v>
      </c>
      <c r="N256" s="56">
        <f t="shared" ref="N256:N289" si="255">L256-H256</f>
        <v>0.8</v>
      </c>
      <c r="O256" s="57">
        <f t="shared" ref="O256:O289" si="256">N256*I256</f>
        <v>20</v>
      </c>
      <c r="P256" s="58"/>
      <c r="Q256" s="57"/>
      <c r="R256" s="59"/>
      <c r="S256" s="60"/>
      <c r="T256" s="56"/>
      <c r="U256" s="61"/>
      <c r="V256" s="62"/>
      <c r="W256" s="68">
        <f t="shared" ref="W256:W289" si="257">K256*Y256</f>
        <v>150</v>
      </c>
      <c r="X256" s="69">
        <f t="shared" si="244"/>
        <v>267098.40000000002</v>
      </c>
      <c r="Y256" s="70">
        <v>5</v>
      </c>
      <c r="Z256" s="71">
        <f t="shared" si="251"/>
        <v>100</v>
      </c>
      <c r="AA256" s="72">
        <f t="shared" si="245"/>
        <v>58901.94999999999</v>
      </c>
      <c r="AB256" s="70">
        <f t="shared" si="229"/>
        <v>4</v>
      </c>
      <c r="AC256" s="137">
        <f t="shared" si="252"/>
        <v>250</v>
      </c>
      <c r="AD256" s="112">
        <f t="shared" si="253"/>
        <v>326000.35000000003</v>
      </c>
      <c r="AE256" s="113"/>
    </row>
    <row r="257" spans="1:31" ht="11.5" customHeight="1" x14ac:dyDescent="0.3">
      <c r="A257" s="111">
        <v>44287</v>
      </c>
      <c r="B257" s="156">
        <f t="shared" si="248"/>
        <v>4</v>
      </c>
      <c r="C257" s="156">
        <f t="shared" si="249"/>
        <v>2021</v>
      </c>
      <c r="D257" s="97" t="s">
        <v>238</v>
      </c>
      <c r="E257" s="77" t="s">
        <v>74</v>
      </c>
      <c r="F257" s="77" t="s">
        <v>59</v>
      </c>
      <c r="G257" s="3" t="s">
        <v>25</v>
      </c>
      <c r="H257" s="75">
        <v>16</v>
      </c>
      <c r="I257" s="51">
        <v>5</v>
      </c>
      <c r="J257" s="67"/>
      <c r="K257" s="53">
        <f t="shared" si="232"/>
        <v>80</v>
      </c>
      <c r="L257" s="54">
        <v>20</v>
      </c>
      <c r="M257" s="55">
        <f t="shared" si="254"/>
        <v>0.25</v>
      </c>
      <c r="N257" s="56">
        <f t="shared" si="255"/>
        <v>4</v>
      </c>
      <c r="O257" s="57">
        <f t="shared" si="256"/>
        <v>20</v>
      </c>
      <c r="P257" s="58"/>
      <c r="Q257" s="57"/>
      <c r="R257" s="59"/>
      <c r="S257" s="60"/>
      <c r="T257" s="56"/>
      <c r="U257" s="61"/>
      <c r="V257" s="62"/>
      <c r="W257" s="68">
        <f t="shared" si="257"/>
        <v>400</v>
      </c>
      <c r="X257" s="69">
        <f t="shared" si="244"/>
        <v>267498.40000000002</v>
      </c>
      <c r="Y257" s="70">
        <v>5</v>
      </c>
      <c r="Z257" s="71">
        <f t="shared" si="251"/>
        <v>100</v>
      </c>
      <c r="AA257" s="72">
        <f t="shared" si="245"/>
        <v>59001.94999999999</v>
      </c>
      <c r="AB257" s="70">
        <f t="shared" si="229"/>
        <v>4</v>
      </c>
      <c r="AC257" s="137">
        <f t="shared" si="252"/>
        <v>500</v>
      </c>
      <c r="AD257" s="112">
        <f t="shared" si="253"/>
        <v>326500.35000000003</v>
      </c>
      <c r="AE257" s="113"/>
    </row>
    <row r="258" spans="1:31" ht="11.5" customHeight="1" x14ac:dyDescent="0.3">
      <c r="A258" s="111">
        <v>44287</v>
      </c>
      <c r="B258" s="156">
        <f t="shared" si="248"/>
        <v>4</v>
      </c>
      <c r="C258" s="156">
        <f t="shared" si="249"/>
        <v>2021</v>
      </c>
      <c r="D258" s="97" t="s">
        <v>239</v>
      </c>
      <c r="E258" s="77" t="s">
        <v>74</v>
      </c>
      <c r="F258" s="77" t="s">
        <v>59</v>
      </c>
      <c r="G258" s="3" t="s">
        <v>56</v>
      </c>
      <c r="H258" s="75">
        <v>28</v>
      </c>
      <c r="I258" s="51">
        <v>1</v>
      </c>
      <c r="J258" s="67"/>
      <c r="K258" s="53">
        <f t="shared" si="232"/>
        <v>28</v>
      </c>
      <c r="L258" s="54">
        <v>45</v>
      </c>
      <c r="M258" s="55">
        <f t="shared" si="254"/>
        <v>0.6071428571428571</v>
      </c>
      <c r="N258" s="56">
        <f t="shared" si="255"/>
        <v>17</v>
      </c>
      <c r="O258" s="57">
        <f t="shared" si="256"/>
        <v>17</v>
      </c>
      <c r="P258" s="58"/>
      <c r="Q258" s="57"/>
      <c r="R258" s="59"/>
      <c r="S258" s="60"/>
      <c r="T258" s="56"/>
      <c r="U258" s="61"/>
      <c r="V258" s="62"/>
      <c r="W258" s="68">
        <f t="shared" si="257"/>
        <v>56</v>
      </c>
      <c r="X258" s="69">
        <f t="shared" si="244"/>
        <v>267554.40000000002</v>
      </c>
      <c r="Y258" s="70">
        <v>2</v>
      </c>
      <c r="Z258" s="71">
        <f t="shared" si="251"/>
        <v>34</v>
      </c>
      <c r="AA258" s="72">
        <f t="shared" si="245"/>
        <v>59035.94999999999</v>
      </c>
      <c r="AB258" s="70">
        <f t="shared" si="229"/>
        <v>4</v>
      </c>
      <c r="AC258" s="137">
        <f t="shared" si="252"/>
        <v>90</v>
      </c>
      <c r="AD258" s="112">
        <f t="shared" si="253"/>
        <v>326590.35000000003</v>
      </c>
      <c r="AE258" s="113"/>
    </row>
    <row r="259" spans="1:31" ht="11.5" customHeight="1" x14ac:dyDescent="0.3">
      <c r="A259" s="111">
        <v>44294</v>
      </c>
      <c r="B259" s="156">
        <f t="shared" si="248"/>
        <v>4</v>
      </c>
      <c r="C259" s="156">
        <f t="shared" si="249"/>
        <v>2021</v>
      </c>
      <c r="D259" s="97" t="s">
        <v>240</v>
      </c>
      <c r="E259" s="77" t="s">
        <v>208</v>
      </c>
      <c r="F259" s="77" t="s">
        <v>209</v>
      </c>
      <c r="G259" s="3" t="s">
        <v>202</v>
      </c>
      <c r="H259" s="75">
        <v>7.5</v>
      </c>
      <c r="I259" s="51">
        <v>220</v>
      </c>
      <c r="J259" s="67"/>
      <c r="K259" s="53">
        <f t="shared" si="232"/>
        <v>1650</v>
      </c>
      <c r="L259" s="54">
        <v>8.5</v>
      </c>
      <c r="M259" s="55">
        <f t="shared" si="254"/>
        <v>0.13333333333333333</v>
      </c>
      <c r="N259" s="56">
        <f t="shared" si="255"/>
        <v>1</v>
      </c>
      <c r="O259" s="57">
        <f t="shared" si="256"/>
        <v>220</v>
      </c>
      <c r="P259" s="58"/>
      <c r="Q259" s="57"/>
      <c r="R259" s="59"/>
      <c r="S259" s="60"/>
      <c r="T259" s="56"/>
      <c r="U259" s="61"/>
      <c r="V259" s="62"/>
      <c r="W259" s="68">
        <f t="shared" si="257"/>
        <v>1650</v>
      </c>
      <c r="X259" s="69">
        <f t="shared" si="244"/>
        <v>269204.40000000002</v>
      </c>
      <c r="Y259" s="70">
        <v>1</v>
      </c>
      <c r="Z259" s="71">
        <f t="shared" si="251"/>
        <v>220</v>
      </c>
      <c r="AA259" s="72">
        <f t="shared" si="245"/>
        <v>59255.94999999999</v>
      </c>
      <c r="AB259" s="70">
        <f t="shared" si="229"/>
        <v>4</v>
      </c>
      <c r="AC259" s="137">
        <f t="shared" si="252"/>
        <v>1870</v>
      </c>
      <c r="AD259" s="112">
        <f t="shared" si="253"/>
        <v>328460.35000000003</v>
      </c>
      <c r="AE259" s="113"/>
    </row>
    <row r="260" spans="1:31" ht="11.5" customHeight="1" x14ac:dyDescent="0.3">
      <c r="A260" s="111">
        <v>44294</v>
      </c>
      <c r="B260" s="156">
        <f t="shared" si="248"/>
        <v>4</v>
      </c>
      <c r="C260" s="156">
        <f t="shared" si="249"/>
        <v>2021</v>
      </c>
      <c r="D260" s="97" t="s">
        <v>240</v>
      </c>
      <c r="E260" s="77" t="s">
        <v>208</v>
      </c>
      <c r="F260" s="77" t="s">
        <v>209</v>
      </c>
      <c r="G260" s="3" t="s">
        <v>147</v>
      </c>
      <c r="H260" s="75">
        <v>6.2</v>
      </c>
      <c r="I260" s="51">
        <v>30</v>
      </c>
      <c r="J260" s="67"/>
      <c r="K260" s="53">
        <f t="shared" si="232"/>
        <v>186</v>
      </c>
      <c r="L260" s="54">
        <v>8.5</v>
      </c>
      <c r="M260" s="55">
        <f t="shared" si="254"/>
        <v>0.37096774193548382</v>
      </c>
      <c r="N260" s="56">
        <f t="shared" si="255"/>
        <v>2.2999999999999998</v>
      </c>
      <c r="O260" s="57">
        <f t="shared" si="256"/>
        <v>69</v>
      </c>
      <c r="P260" s="58"/>
      <c r="Q260" s="57"/>
      <c r="R260" s="59"/>
      <c r="S260" s="60"/>
      <c r="T260" s="56"/>
      <c r="U260" s="61"/>
      <c r="V260" s="62"/>
      <c r="W260" s="68">
        <f t="shared" si="257"/>
        <v>186</v>
      </c>
      <c r="X260" s="69">
        <f t="shared" si="244"/>
        <v>269390.40000000002</v>
      </c>
      <c r="Y260" s="70">
        <v>1</v>
      </c>
      <c r="Z260" s="71">
        <f t="shared" si="251"/>
        <v>69</v>
      </c>
      <c r="AA260" s="72">
        <f t="shared" si="245"/>
        <v>59324.94999999999</v>
      </c>
      <c r="AB260" s="70">
        <f t="shared" si="229"/>
        <v>4</v>
      </c>
      <c r="AC260" s="137">
        <f t="shared" si="252"/>
        <v>255</v>
      </c>
      <c r="AD260" s="112">
        <f t="shared" si="253"/>
        <v>328715.35000000003</v>
      </c>
      <c r="AE260" s="113"/>
    </row>
    <row r="261" spans="1:31" ht="11.5" customHeight="1" x14ac:dyDescent="0.3">
      <c r="A261" s="111">
        <v>44294</v>
      </c>
      <c r="B261" s="156">
        <f t="shared" si="248"/>
        <v>4</v>
      </c>
      <c r="C261" s="156">
        <f t="shared" si="249"/>
        <v>2021</v>
      </c>
      <c r="D261" s="97" t="s">
        <v>240</v>
      </c>
      <c r="E261" s="77" t="s">
        <v>208</v>
      </c>
      <c r="F261" s="77" t="s">
        <v>209</v>
      </c>
      <c r="G261" s="3" t="s">
        <v>25</v>
      </c>
      <c r="H261" s="75">
        <v>16</v>
      </c>
      <c r="I261" s="51">
        <v>5</v>
      </c>
      <c r="J261" s="67"/>
      <c r="K261" s="53">
        <f t="shared" si="232"/>
        <v>80</v>
      </c>
      <c r="L261" s="54">
        <v>20</v>
      </c>
      <c r="M261" s="55">
        <f t="shared" si="254"/>
        <v>0.25</v>
      </c>
      <c r="N261" s="56">
        <f t="shared" si="255"/>
        <v>4</v>
      </c>
      <c r="O261" s="57">
        <f t="shared" si="256"/>
        <v>20</v>
      </c>
      <c r="P261" s="58"/>
      <c r="Q261" s="57"/>
      <c r="R261" s="59"/>
      <c r="S261" s="60"/>
      <c r="T261" s="56"/>
      <c r="U261" s="61"/>
      <c r="V261" s="62"/>
      <c r="W261" s="68">
        <f t="shared" si="257"/>
        <v>80</v>
      </c>
      <c r="X261" s="69">
        <f t="shared" si="244"/>
        <v>269470.40000000002</v>
      </c>
      <c r="Y261" s="70">
        <v>1</v>
      </c>
      <c r="Z261" s="71">
        <f t="shared" si="251"/>
        <v>20</v>
      </c>
      <c r="AA261" s="72">
        <f t="shared" si="245"/>
        <v>59344.94999999999</v>
      </c>
      <c r="AB261" s="70">
        <f t="shared" ref="AB261:AB324" si="258">MONTH(A261)</f>
        <v>4</v>
      </c>
      <c r="AC261" s="137">
        <f t="shared" si="252"/>
        <v>100</v>
      </c>
      <c r="AD261" s="112">
        <f t="shared" si="253"/>
        <v>328815.35000000003</v>
      </c>
      <c r="AE261" s="113"/>
    </row>
    <row r="262" spans="1:31" ht="11.5" customHeight="1" x14ac:dyDescent="0.3">
      <c r="A262" s="111">
        <v>44294</v>
      </c>
      <c r="B262" s="156">
        <f t="shared" si="248"/>
        <v>4</v>
      </c>
      <c r="C262" s="156">
        <f t="shared" si="249"/>
        <v>2021</v>
      </c>
      <c r="D262" s="97" t="s">
        <v>241</v>
      </c>
      <c r="E262" s="77" t="s">
        <v>104</v>
      </c>
      <c r="F262" s="77" t="s">
        <v>105</v>
      </c>
      <c r="G262" s="3" t="s">
        <v>224</v>
      </c>
      <c r="H262" s="75">
        <v>7.5</v>
      </c>
      <c r="I262" s="51">
        <v>220</v>
      </c>
      <c r="J262" s="67"/>
      <c r="K262" s="53">
        <f t="shared" si="232"/>
        <v>1650</v>
      </c>
      <c r="L262" s="54">
        <v>7.9</v>
      </c>
      <c r="M262" s="55">
        <f t="shared" si="254"/>
        <v>5.3333333333333378E-2</v>
      </c>
      <c r="N262" s="56">
        <f t="shared" si="255"/>
        <v>0.40000000000000036</v>
      </c>
      <c r="O262" s="57">
        <f t="shared" si="256"/>
        <v>88.000000000000085</v>
      </c>
      <c r="P262" s="58"/>
      <c r="Q262" s="57"/>
      <c r="R262" s="59"/>
      <c r="S262" s="60"/>
      <c r="T262" s="56"/>
      <c r="U262" s="61"/>
      <c r="V262" s="62"/>
      <c r="W262" s="68">
        <f t="shared" si="257"/>
        <v>8250</v>
      </c>
      <c r="X262" s="69">
        <f t="shared" si="244"/>
        <v>277720.40000000002</v>
      </c>
      <c r="Y262" s="70">
        <v>5</v>
      </c>
      <c r="Z262" s="71">
        <f t="shared" si="251"/>
        <v>440.00000000000045</v>
      </c>
      <c r="AA262" s="72">
        <f t="shared" si="245"/>
        <v>59784.94999999999</v>
      </c>
      <c r="AB262" s="70">
        <f t="shared" si="258"/>
        <v>4</v>
      </c>
      <c r="AC262" s="137">
        <f t="shared" si="252"/>
        <v>8690</v>
      </c>
      <c r="AD262" s="112">
        <f t="shared" si="253"/>
        <v>337505.35000000003</v>
      </c>
      <c r="AE262" s="113"/>
    </row>
    <row r="263" spans="1:31" ht="11.5" customHeight="1" x14ac:dyDescent="0.3">
      <c r="A263" s="111">
        <v>44294</v>
      </c>
      <c r="B263" s="156">
        <f t="shared" si="248"/>
        <v>4</v>
      </c>
      <c r="C263" s="156">
        <f t="shared" si="249"/>
        <v>2021</v>
      </c>
      <c r="D263" s="97" t="s">
        <v>241</v>
      </c>
      <c r="E263" s="77" t="s">
        <v>104</v>
      </c>
      <c r="F263" s="77" t="s">
        <v>105</v>
      </c>
      <c r="G263" s="3" t="s">
        <v>17</v>
      </c>
      <c r="H263" s="75">
        <v>4.7</v>
      </c>
      <c r="I263" s="51">
        <v>37</v>
      </c>
      <c r="J263" s="67"/>
      <c r="K263" s="53">
        <f t="shared" si="232"/>
        <v>173.9</v>
      </c>
      <c r="L263" s="54">
        <v>7.8</v>
      </c>
      <c r="M263" s="55">
        <f t="shared" si="254"/>
        <v>0.65957446808510634</v>
      </c>
      <c r="N263" s="56">
        <f t="shared" si="255"/>
        <v>3.0999999999999996</v>
      </c>
      <c r="O263" s="57">
        <f t="shared" si="256"/>
        <v>114.69999999999999</v>
      </c>
      <c r="P263" s="58"/>
      <c r="Q263" s="57"/>
      <c r="R263" s="59"/>
      <c r="S263" s="60"/>
      <c r="T263" s="56"/>
      <c r="U263" s="61"/>
      <c r="V263" s="62"/>
      <c r="W263" s="68">
        <f t="shared" si="257"/>
        <v>1043.4000000000001</v>
      </c>
      <c r="X263" s="69">
        <f t="shared" si="244"/>
        <v>278763.80000000005</v>
      </c>
      <c r="Y263" s="70">
        <v>6</v>
      </c>
      <c r="Z263" s="71">
        <f t="shared" si="251"/>
        <v>688.19999999999993</v>
      </c>
      <c r="AA263" s="72">
        <f t="shared" si="245"/>
        <v>60473.149999999987</v>
      </c>
      <c r="AB263" s="70">
        <f t="shared" si="258"/>
        <v>4</v>
      </c>
      <c r="AC263" s="137">
        <f t="shared" si="252"/>
        <v>1731.6</v>
      </c>
      <c r="AD263" s="112">
        <f t="shared" si="253"/>
        <v>339236.95</v>
      </c>
      <c r="AE263" s="113"/>
    </row>
    <row r="264" spans="1:31" ht="11.5" customHeight="1" x14ac:dyDescent="0.3">
      <c r="A264" s="111">
        <v>44294</v>
      </c>
      <c r="B264" s="156">
        <f t="shared" si="248"/>
        <v>4</v>
      </c>
      <c r="C264" s="156">
        <f t="shared" si="249"/>
        <v>2021</v>
      </c>
      <c r="D264" s="97" t="s">
        <v>241</v>
      </c>
      <c r="E264" s="77" t="s">
        <v>104</v>
      </c>
      <c r="F264" s="77" t="s">
        <v>105</v>
      </c>
      <c r="G264" s="3" t="s">
        <v>33</v>
      </c>
      <c r="H264" s="75">
        <v>1.2</v>
      </c>
      <c r="I264" s="51">
        <v>25</v>
      </c>
      <c r="J264" s="67"/>
      <c r="K264" s="53">
        <f t="shared" si="232"/>
        <v>30</v>
      </c>
      <c r="L264" s="54">
        <v>2.2000000000000002</v>
      </c>
      <c r="M264" s="55">
        <f t="shared" si="254"/>
        <v>0.83333333333333359</v>
      </c>
      <c r="N264" s="56">
        <f t="shared" si="255"/>
        <v>1.0000000000000002</v>
      </c>
      <c r="O264" s="57">
        <f t="shared" si="256"/>
        <v>25.000000000000007</v>
      </c>
      <c r="P264" s="58"/>
      <c r="Q264" s="57"/>
      <c r="R264" s="59"/>
      <c r="S264" s="60"/>
      <c r="T264" s="56"/>
      <c r="U264" s="61"/>
      <c r="V264" s="62"/>
      <c r="W264" s="68">
        <f t="shared" si="257"/>
        <v>300</v>
      </c>
      <c r="X264" s="69">
        <f t="shared" si="244"/>
        <v>279063.80000000005</v>
      </c>
      <c r="Y264" s="70">
        <v>10</v>
      </c>
      <c r="Z264" s="71">
        <f t="shared" si="251"/>
        <v>250.00000000000006</v>
      </c>
      <c r="AA264" s="72">
        <f t="shared" si="245"/>
        <v>60723.149999999987</v>
      </c>
      <c r="AB264" s="70">
        <f t="shared" si="258"/>
        <v>4</v>
      </c>
      <c r="AC264" s="137">
        <f t="shared" si="252"/>
        <v>550</v>
      </c>
      <c r="AD264" s="112">
        <f t="shared" si="253"/>
        <v>339786.95</v>
      </c>
      <c r="AE264" s="113"/>
    </row>
    <row r="265" spans="1:31" ht="11.5" customHeight="1" x14ac:dyDescent="0.3">
      <c r="A265" s="111">
        <v>44294</v>
      </c>
      <c r="B265" s="156">
        <f t="shared" si="248"/>
        <v>4</v>
      </c>
      <c r="C265" s="156">
        <f t="shared" si="249"/>
        <v>2021</v>
      </c>
      <c r="D265" s="97" t="s">
        <v>241</v>
      </c>
      <c r="E265" s="77" t="s">
        <v>104</v>
      </c>
      <c r="F265" s="77" t="s">
        <v>105</v>
      </c>
      <c r="G265" s="3" t="s">
        <v>25</v>
      </c>
      <c r="H265" s="75">
        <v>16</v>
      </c>
      <c r="I265" s="51">
        <v>5</v>
      </c>
      <c r="J265" s="67"/>
      <c r="K265" s="53">
        <f t="shared" si="232"/>
        <v>80</v>
      </c>
      <c r="L265" s="54">
        <v>19</v>
      </c>
      <c r="M265" s="55">
        <f t="shared" si="254"/>
        <v>0.1875</v>
      </c>
      <c r="N265" s="56">
        <f t="shared" si="255"/>
        <v>3</v>
      </c>
      <c r="O265" s="57">
        <f t="shared" si="256"/>
        <v>15</v>
      </c>
      <c r="P265" s="58"/>
      <c r="Q265" s="57"/>
      <c r="R265" s="59"/>
      <c r="S265" s="60"/>
      <c r="T265" s="56"/>
      <c r="U265" s="61"/>
      <c r="V265" s="62"/>
      <c r="W265" s="68">
        <f t="shared" si="257"/>
        <v>160</v>
      </c>
      <c r="X265" s="69">
        <f t="shared" si="244"/>
        <v>279223.80000000005</v>
      </c>
      <c r="Y265" s="70">
        <v>2</v>
      </c>
      <c r="Z265" s="71">
        <f t="shared" si="251"/>
        <v>30</v>
      </c>
      <c r="AA265" s="72">
        <f t="shared" si="245"/>
        <v>60753.149999999987</v>
      </c>
      <c r="AB265" s="70">
        <f t="shared" si="258"/>
        <v>4</v>
      </c>
      <c r="AC265" s="137">
        <f t="shared" si="252"/>
        <v>190</v>
      </c>
      <c r="AD265" s="112">
        <f t="shared" si="253"/>
        <v>339976.95</v>
      </c>
      <c r="AE265" s="113"/>
    </row>
    <row r="266" spans="1:31" ht="11.5" customHeight="1" x14ac:dyDescent="0.3">
      <c r="A266" s="111">
        <v>44294</v>
      </c>
      <c r="B266" s="156">
        <f t="shared" si="248"/>
        <v>4</v>
      </c>
      <c r="C266" s="156">
        <f t="shared" si="249"/>
        <v>2021</v>
      </c>
      <c r="D266" s="97" t="s">
        <v>241</v>
      </c>
      <c r="E266" s="77" t="s">
        <v>104</v>
      </c>
      <c r="F266" s="77" t="s">
        <v>105</v>
      </c>
      <c r="G266" s="3" t="s">
        <v>225</v>
      </c>
      <c r="H266" s="75">
        <v>29</v>
      </c>
      <c r="I266" s="51">
        <v>10</v>
      </c>
      <c r="J266" s="67"/>
      <c r="K266" s="53">
        <f t="shared" ref="K266:K347" si="259">I266*H266</f>
        <v>290</v>
      </c>
      <c r="L266" s="54">
        <v>36</v>
      </c>
      <c r="M266" s="55">
        <f t="shared" si="254"/>
        <v>0.2413793103448276</v>
      </c>
      <c r="N266" s="56">
        <f t="shared" si="255"/>
        <v>7</v>
      </c>
      <c r="O266" s="57">
        <f t="shared" si="256"/>
        <v>70</v>
      </c>
      <c r="P266" s="58"/>
      <c r="Q266" s="57"/>
      <c r="R266" s="59"/>
      <c r="S266" s="60"/>
      <c r="T266" s="56"/>
      <c r="U266" s="61"/>
      <c r="V266" s="62"/>
      <c r="W266" s="68">
        <f t="shared" si="257"/>
        <v>580</v>
      </c>
      <c r="X266" s="69">
        <f t="shared" si="244"/>
        <v>279803.80000000005</v>
      </c>
      <c r="Y266" s="70">
        <v>2</v>
      </c>
      <c r="Z266" s="71">
        <f t="shared" si="251"/>
        <v>140</v>
      </c>
      <c r="AA266" s="72">
        <f t="shared" si="245"/>
        <v>60893.149999999987</v>
      </c>
      <c r="AB266" s="70">
        <f t="shared" si="258"/>
        <v>4</v>
      </c>
      <c r="AC266" s="137">
        <f t="shared" si="252"/>
        <v>720</v>
      </c>
      <c r="AD266" s="112">
        <f t="shared" si="253"/>
        <v>340696.95</v>
      </c>
      <c r="AE266" s="113"/>
    </row>
    <row r="267" spans="1:31" ht="11.5" customHeight="1" x14ac:dyDescent="0.3">
      <c r="A267" s="111">
        <v>44294</v>
      </c>
      <c r="B267" s="156">
        <f t="shared" si="248"/>
        <v>4</v>
      </c>
      <c r="C267" s="156">
        <f t="shared" si="249"/>
        <v>2021</v>
      </c>
      <c r="D267" s="97" t="s">
        <v>241</v>
      </c>
      <c r="E267" s="77" t="s">
        <v>104</v>
      </c>
      <c r="F267" s="77" t="s">
        <v>105</v>
      </c>
      <c r="G267" s="3" t="s">
        <v>226</v>
      </c>
      <c r="H267" s="75">
        <v>42</v>
      </c>
      <c r="I267" s="51">
        <v>1</v>
      </c>
      <c r="J267" s="67"/>
      <c r="K267" s="53">
        <f t="shared" si="259"/>
        <v>42</v>
      </c>
      <c r="L267" s="54">
        <v>55</v>
      </c>
      <c r="M267" s="55">
        <f t="shared" si="254"/>
        <v>0.30952380952380953</v>
      </c>
      <c r="N267" s="56">
        <f t="shared" si="255"/>
        <v>13</v>
      </c>
      <c r="O267" s="57">
        <f t="shared" si="256"/>
        <v>13</v>
      </c>
      <c r="P267" s="58"/>
      <c r="Q267" s="57"/>
      <c r="R267" s="59"/>
      <c r="S267" s="60"/>
      <c r="T267" s="56"/>
      <c r="U267" s="61"/>
      <c r="V267" s="62"/>
      <c r="W267" s="68">
        <f t="shared" si="257"/>
        <v>168</v>
      </c>
      <c r="X267" s="69">
        <f t="shared" si="244"/>
        <v>279971.80000000005</v>
      </c>
      <c r="Y267" s="70">
        <v>4</v>
      </c>
      <c r="Z267" s="71">
        <f t="shared" si="251"/>
        <v>52</v>
      </c>
      <c r="AA267" s="72">
        <f t="shared" si="245"/>
        <v>60945.149999999987</v>
      </c>
      <c r="AB267" s="70">
        <f t="shared" si="258"/>
        <v>4</v>
      </c>
      <c r="AC267" s="137">
        <f t="shared" si="252"/>
        <v>220</v>
      </c>
      <c r="AD267" s="112">
        <f t="shared" si="253"/>
        <v>340916.95</v>
      </c>
      <c r="AE267" s="113"/>
    </row>
    <row r="268" spans="1:31" ht="11.5" customHeight="1" x14ac:dyDescent="0.3">
      <c r="A268" s="111">
        <v>44295</v>
      </c>
      <c r="B268" s="156">
        <f t="shared" si="248"/>
        <v>4</v>
      </c>
      <c r="C268" s="156">
        <f t="shared" si="249"/>
        <v>2021</v>
      </c>
      <c r="D268" s="97" t="s">
        <v>242</v>
      </c>
      <c r="E268" s="77" t="s">
        <v>64</v>
      </c>
      <c r="F268" s="77" t="s">
        <v>62</v>
      </c>
      <c r="G268" s="3" t="s">
        <v>227</v>
      </c>
      <c r="H268" s="75">
        <v>11.5</v>
      </c>
      <c r="I268" s="51">
        <v>20</v>
      </c>
      <c r="J268" s="67"/>
      <c r="K268" s="53">
        <f t="shared" si="259"/>
        <v>230</v>
      </c>
      <c r="L268" s="54">
        <v>13</v>
      </c>
      <c r="M268" s="55">
        <f t="shared" si="254"/>
        <v>0.13043478260869565</v>
      </c>
      <c r="N268" s="56">
        <f t="shared" si="255"/>
        <v>1.5</v>
      </c>
      <c r="O268" s="57">
        <f t="shared" si="256"/>
        <v>30</v>
      </c>
      <c r="P268" s="58"/>
      <c r="Q268" s="57"/>
      <c r="R268" s="59"/>
      <c r="S268" s="60"/>
      <c r="T268" s="56"/>
      <c r="U268" s="61"/>
      <c r="V268" s="62"/>
      <c r="W268" s="68">
        <f t="shared" si="257"/>
        <v>460</v>
      </c>
      <c r="X268" s="69">
        <f t="shared" si="244"/>
        <v>280431.80000000005</v>
      </c>
      <c r="Y268" s="70">
        <v>2</v>
      </c>
      <c r="Z268" s="71">
        <f t="shared" si="251"/>
        <v>60</v>
      </c>
      <c r="AA268" s="72">
        <f t="shared" si="245"/>
        <v>61005.149999999987</v>
      </c>
      <c r="AB268" s="70">
        <f t="shared" si="258"/>
        <v>4</v>
      </c>
      <c r="AC268" s="137">
        <f t="shared" si="252"/>
        <v>520</v>
      </c>
      <c r="AD268" s="112">
        <f t="shared" si="253"/>
        <v>341436.95</v>
      </c>
      <c r="AE268" s="113"/>
    </row>
    <row r="269" spans="1:31" ht="11.5" customHeight="1" x14ac:dyDescent="0.3">
      <c r="A269" s="111">
        <v>44313</v>
      </c>
      <c r="B269" s="156">
        <f t="shared" si="248"/>
        <v>4</v>
      </c>
      <c r="C269" s="156">
        <f t="shared" si="249"/>
        <v>2021</v>
      </c>
      <c r="D269" s="97" t="s">
        <v>243</v>
      </c>
      <c r="E269" s="77" t="s">
        <v>100</v>
      </c>
      <c r="F269" s="77" t="s">
        <v>101</v>
      </c>
      <c r="G269" s="3" t="s">
        <v>202</v>
      </c>
      <c r="H269" s="75">
        <v>7.5</v>
      </c>
      <c r="I269" s="51">
        <v>220</v>
      </c>
      <c r="J269" s="67"/>
      <c r="K269" s="53">
        <f t="shared" si="259"/>
        <v>1650</v>
      </c>
      <c r="L269" s="54">
        <v>7.9</v>
      </c>
      <c r="M269" s="55">
        <f t="shared" si="254"/>
        <v>5.3333333333333378E-2</v>
      </c>
      <c r="N269" s="56">
        <f t="shared" si="255"/>
        <v>0.40000000000000036</v>
      </c>
      <c r="O269" s="57">
        <f t="shared" si="256"/>
        <v>88.000000000000085</v>
      </c>
      <c r="P269" s="58"/>
      <c r="Q269" s="57"/>
      <c r="R269" s="59"/>
      <c r="S269" s="60"/>
      <c r="T269" s="56"/>
      <c r="U269" s="61"/>
      <c r="V269" s="62"/>
      <c r="W269" s="68">
        <f t="shared" si="257"/>
        <v>3300</v>
      </c>
      <c r="X269" s="69">
        <f t="shared" si="244"/>
        <v>283731.80000000005</v>
      </c>
      <c r="Y269" s="70">
        <v>2</v>
      </c>
      <c r="Z269" s="71">
        <f t="shared" si="251"/>
        <v>176.00000000000017</v>
      </c>
      <c r="AA269" s="72">
        <f t="shared" si="245"/>
        <v>61181.149999999987</v>
      </c>
      <c r="AB269" s="70">
        <f t="shared" si="258"/>
        <v>4</v>
      </c>
      <c r="AC269" s="137">
        <f t="shared" si="252"/>
        <v>3476</v>
      </c>
      <c r="AD269" s="112">
        <f t="shared" si="253"/>
        <v>344912.95</v>
      </c>
      <c r="AE269" s="113"/>
    </row>
    <row r="270" spans="1:31" ht="11.5" customHeight="1" x14ac:dyDescent="0.3">
      <c r="A270" s="111">
        <v>44313</v>
      </c>
      <c r="B270" s="156">
        <f t="shared" si="248"/>
        <v>4</v>
      </c>
      <c r="C270" s="156">
        <f t="shared" si="249"/>
        <v>2021</v>
      </c>
      <c r="D270" s="97" t="s">
        <v>243</v>
      </c>
      <c r="E270" s="77" t="s">
        <v>100</v>
      </c>
      <c r="F270" s="77" t="s">
        <v>101</v>
      </c>
      <c r="G270" s="3" t="s">
        <v>228</v>
      </c>
      <c r="H270" s="75">
        <v>7.6</v>
      </c>
      <c r="I270" s="51">
        <v>220</v>
      </c>
      <c r="J270" s="67"/>
      <c r="K270" s="53">
        <f t="shared" si="259"/>
        <v>1672</v>
      </c>
      <c r="L270" s="54">
        <v>7.9</v>
      </c>
      <c r="M270" s="55">
        <f t="shared" si="254"/>
        <v>3.9473684210526411E-2</v>
      </c>
      <c r="N270" s="56">
        <f t="shared" si="255"/>
        <v>0.30000000000000071</v>
      </c>
      <c r="O270" s="57">
        <f t="shared" si="256"/>
        <v>66.000000000000156</v>
      </c>
      <c r="P270" s="58"/>
      <c r="Q270" s="57"/>
      <c r="R270" s="59"/>
      <c r="S270" s="60"/>
      <c r="T270" s="56"/>
      <c r="U270" s="61"/>
      <c r="V270" s="62"/>
      <c r="W270" s="68">
        <f t="shared" si="257"/>
        <v>1672</v>
      </c>
      <c r="X270" s="69">
        <f t="shared" si="244"/>
        <v>285403.80000000005</v>
      </c>
      <c r="Y270" s="70">
        <v>1</v>
      </c>
      <c r="Z270" s="71">
        <f t="shared" si="251"/>
        <v>66.000000000000156</v>
      </c>
      <c r="AA270" s="72">
        <f t="shared" si="245"/>
        <v>61247.149999999987</v>
      </c>
      <c r="AB270" s="70">
        <f t="shared" si="258"/>
        <v>4</v>
      </c>
      <c r="AC270" s="137">
        <f t="shared" si="252"/>
        <v>1738.0000000000002</v>
      </c>
      <c r="AD270" s="112">
        <f t="shared" si="253"/>
        <v>346650.95</v>
      </c>
      <c r="AE270" s="113"/>
    </row>
    <row r="271" spans="1:31" ht="11.5" customHeight="1" x14ac:dyDescent="0.3">
      <c r="A271" s="111">
        <v>44313</v>
      </c>
      <c r="B271" s="156">
        <f t="shared" si="248"/>
        <v>4</v>
      </c>
      <c r="C271" s="156">
        <f t="shared" si="249"/>
        <v>2021</v>
      </c>
      <c r="D271" s="97" t="s">
        <v>243</v>
      </c>
      <c r="E271" s="77" t="s">
        <v>100</v>
      </c>
      <c r="F271" s="77" t="s">
        <v>101</v>
      </c>
      <c r="G271" s="3" t="s">
        <v>229</v>
      </c>
      <c r="H271" s="75">
        <v>7.5</v>
      </c>
      <c r="I271" s="51">
        <v>54</v>
      </c>
      <c r="J271" s="67"/>
      <c r="K271" s="53">
        <f t="shared" si="259"/>
        <v>405</v>
      </c>
      <c r="L271" s="54">
        <v>8.4</v>
      </c>
      <c r="M271" s="55">
        <f t="shared" si="254"/>
        <v>0.12000000000000005</v>
      </c>
      <c r="N271" s="56">
        <f t="shared" si="255"/>
        <v>0.90000000000000036</v>
      </c>
      <c r="O271" s="57">
        <f t="shared" si="256"/>
        <v>48.600000000000023</v>
      </c>
      <c r="P271" s="58"/>
      <c r="Q271" s="57"/>
      <c r="R271" s="59"/>
      <c r="S271" s="60"/>
      <c r="T271" s="56"/>
      <c r="U271" s="61"/>
      <c r="V271" s="62"/>
      <c r="W271" s="68">
        <f t="shared" si="257"/>
        <v>2025</v>
      </c>
      <c r="X271" s="69">
        <f t="shared" si="244"/>
        <v>287428.80000000005</v>
      </c>
      <c r="Y271" s="70">
        <v>5</v>
      </c>
      <c r="Z271" s="71">
        <f t="shared" si="251"/>
        <v>243.00000000000011</v>
      </c>
      <c r="AA271" s="72">
        <f t="shared" si="245"/>
        <v>61490.149999999987</v>
      </c>
      <c r="AB271" s="70">
        <f t="shared" si="258"/>
        <v>4</v>
      </c>
      <c r="AC271" s="137">
        <f t="shared" si="252"/>
        <v>2268</v>
      </c>
      <c r="AD271" s="112">
        <f t="shared" si="253"/>
        <v>348918.95</v>
      </c>
      <c r="AE271" s="113"/>
    </row>
    <row r="272" spans="1:31" ht="11.5" customHeight="1" x14ac:dyDescent="0.3">
      <c r="A272" s="111">
        <v>44315</v>
      </c>
      <c r="B272" s="156">
        <f t="shared" si="248"/>
        <v>4</v>
      </c>
      <c r="C272" s="156">
        <f t="shared" si="249"/>
        <v>2021</v>
      </c>
      <c r="D272" s="97" t="s">
        <v>245</v>
      </c>
      <c r="E272" s="77" t="s">
        <v>104</v>
      </c>
      <c r="F272" s="77" t="s">
        <v>105</v>
      </c>
      <c r="G272" s="3" t="s">
        <v>224</v>
      </c>
      <c r="H272" s="75">
        <v>7.5</v>
      </c>
      <c r="I272" s="51">
        <v>220</v>
      </c>
      <c r="J272" s="67"/>
      <c r="K272" s="53">
        <f t="shared" si="259"/>
        <v>1650</v>
      </c>
      <c r="L272" s="54">
        <v>7.9</v>
      </c>
      <c r="M272" s="55">
        <f t="shared" si="254"/>
        <v>5.3333333333333378E-2</v>
      </c>
      <c r="N272" s="56">
        <f t="shared" si="255"/>
        <v>0.40000000000000036</v>
      </c>
      <c r="O272" s="57">
        <f t="shared" si="256"/>
        <v>88.000000000000085</v>
      </c>
      <c r="P272" s="58"/>
      <c r="Q272" s="57"/>
      <c r="R272" s="59"/>
      <c r="S272" s="60"/>
      <c r="T272" s="56"/>
      <c r="U272" s="61"/>
      <c r="V272" s="62"/>
      <c r="W272" s="68">
        <f t="shared" si="257"/>
        <v>8250</v>
      </c>
      <c r="X272" s="69">
        <f t="shared" si="244"/>
        <v>295678.80000000005</v>
      </c>
      <c r="Y272" s="70">
        <v>5</v>
      </c>
      <c r="Z272" s="71">
        <f t="shared" si="251"/>
        <v>440.00000000000045</v>
      </c>
      <c r="AA272" s="72">
        <f t="shared" si="245"/>
        <v>61930.149999999987</v>
      </c>
      <c r="AB272" s="70">
        <f t="shared" si="258"/>
        <v>4</v>
      </c>
      <c r="AC272" s="137">
        <f t="shared" si="252"/>
        <v>8690</v>
      </c>
      <c r="AD272" s="112">
        <f t="shared" si="253"/>
        <v>357608.95</v>
      </c>
      <c r="AE272" s="113"/>
    </row>
    <row r="273" spans="1:31" ht="11.5" customHeight="1" x14ac:dyDescent="0.3">
      <c r="A273" s="111">
        <v>44315</v>
      </c>
      <c r="B273" s="156">
        <f t="shared" si="248"/>
        <v>4</v>
      </c>
      <c r="C273" s="156">
        <f t="shared" si="249"/>
        <v>2021</v>
      </c>
      <c r="D273" s="97" t="s">
        <v>245</v>
      </c>
      <c r="E273" s="77" t="s">
        <v>104</v>
      </c>
      <c r="F273" s="77" t="s">
        <v>105</v>
      </c>
      <c r="G273" s="3" t="s">
        <v>162</v>
      </c>
      <c r="H273" s="75">
        <v>6.2</v>
      </c>
      <c r="I273" s="51">
        <v>30</v>
      </c>
      <c r="J273" s="67"/>
      <c r="K273" s="53">
        <f t="shared" si="259"/>
        <v>186</v>
      </c>
      <c r="L273" s="54">
        <v>8.1999999999999993</v>
      </c>
      <c r="M273" s="55">
        <f t="shared" si="254"/>
        <v>0.32258064516129015</v>
      </c>
      <c r="N273" s="56">
        <f t="shared" si="255"/>
        <v>1.9999999999999991</v>
      </c>
      <c r="O273" s="57">
        <f t="shared" si="256"/>
        <v>59.999999999999972</v>
      </c>
      <c r="P273" s="58"/>
      <c r="Q273" s="57"/>
      <c r="R273" s="59"/>
      <c r="S273" s="60"/>
      <c r="T273" s="56"/>
      <c r="U273" s="61"/>
      <c r="V273" s="62"/>
      <c r="W273" s="68">
        <f t="shared" si="257"/>
        <v>930</v>
      </c>
      <c r="X273" s="69">
        <f t="shared" si="244"/>
        <v>296608.80000000005</v>
      </c>
      <c r="Y273" s="70">
        <v>5</v>
      </c>
      <c r="Z273" s="71">
        <f t="shared" si="251"/>
        <v>299.99999999999989</v>
      </c>
      <c r="AA273" s="72">
        <f t="shared" si="245"/>
        <v>62230.149999999987</v>
      </c>
      <c r="AB273" s="70">
        <f t="shared" si="258"/>
        <v>4</v>
      </c>
      <c r="AC273" s="137">
        <f t="shared" si="252"/>
        <v>1230</v>
      </c>
      <c r="AD273" s="112">
        <f t="shared" si="253"/>
        <v>358838.95</v>
      </c>
      <c r="AE273" s="113"/>
    </row>
    <row r="274" spans="1:31" ht="11.5" customHeight="1" x14ac:dyDescent="0.3">
      <c r="A274" s="111">
        <v>44315</v>
      </c>
      <c r="B274" s="156">
        <f t="shared" si="248"/>
        <v>4</v>
      </c>
      <c r="C274" s="156">
        <f t="shared" si="249"/>
        <v>2021</v>
      </c>
      <c r="D274" s="97" t="s">
        <v>245</v>
      </c>
      <c r="E274" s="77" t="s">
        <v>104</v>
      </c>
      <c r="F274" s="77" t="s">
        <v>105</v>
      </c>
      <c r="G274" s="3" t="s">
        <v>33</v>
      </c>
      <c r="H274" s="75">
        <v>1.2</v>
      </c>
      <c r="I274" s="51">
        <v>25</v>
      </c>
      <c r="J274" s="67"/>
      <c r="K274" s="53">
        <f t="shared" si="259"/>
        <v>30</v>
      </c>
      <c r="L274" s="54">
        <v>2.2000000000000002</v>
      </c>
      <c r="M274" s="55">
        <f t="shared" si="254"/>
        <v>0.83333333333333359</v>
      </c>
      <c r="N274" s="56">
        <f t="shared" si="255"/>
        <v>1.0000000000000002</v>
      </c>
      <c r="O274" s="57">
        <f t="shared" si="256"/>
        <v>25.000000000000007</v>
      </c>
      <c r="P274" s="58"/>
      <c r="Q274" s="57"/>
      <c r="R274" s="59"/>
      <c r="S274" s="60"/>
      <c r="T274" s="56"/>
      <c r="U274" s="61"/>
      <c r="V274" s="62"/>
      <c r="W274" s="68">
        <f t="shared" si="257"/>
        <v>300</v>
      </c>
      <c r="X274" s="69">
        <f t="shared" si="244"/>
        <v>296908.80000000005</v>
      </c>
      <c r="Y274" s="70">
        <v>10</v>
      </c>
      <c r="Z274" s="71">
        <f t="shared" si="251"/>
        <v>250.00000000000006</v>
      </c>
      <c r="AA274" s="72">
        <f t="shared" si="245"/>
        <v>62480.149999999987</v>
      </c>
      <c r="AB274" s="70">
        <f t="shared" si="258"/>
        <v>4</v>
      </c>
      <c r="AC274" s="137">
        <f t="shared" si="252"/>
        <v>550</v>
      </c>
      <c r="AD274" s="112">
        <f t="shared" si="253"/>
        <v>359388.95</v>
      </c>
      <c r="AE274" s="113"/>
    </row>
    <row r="275" spans="1:31" ht="11.5" customHeight="1" x14ac:dyDescent="0.3">
      <c r="A275" s="111">
        <v>44315</v>
      </c>
      <c r="B275" s="156">
        <f t="shared" si="248"/>
        <v>4</v>
      </c>
      <c r="C275" s="156">
        <f t="shared" si="249"/>
        <v>2021</v>
      </c>
      <c r="D275" s="97" t="s">
        <v>245</v>
      </c>
      <c r="E275" s="77" t="s">
        <v>104</v>
      </c>
      <c r="F275" s="77" t="s">
        <v>105</v>
      </c>
      <c r="G275" s="3" t="s">
        <v>25</v>
      </c>
      <c r="H275" s="75">
        <v>16</v>
      </c>
      <c r="I275" s="51">
        <v>5</v>
      </c>
      <c r="J275" s="67"/>
      <c r="K275" s="53">
        <f t="shared" si="259"/>
        <v>80</v>
      </c>
      <c r="L275" s="54">
        <v>19</v>
      </c>
      <c r="M275" s="55">
        <f t="shared" si="254"/>
        <v>0.1875</v>
      </c>
      <c r="N275" s="56">
        <f t="shared" si="255"/>
        <v>3</v>
      </c>
      <c r="O275" s="57">
        <f t="shared" si="256"/>
        <v>15</v>
      </c>
      <c r="P275" s="58"/>
      <c r="Q275" s="57"/>
      <c r="R275" s="59"/>
      <c r="S275" s="60"/>
      <c r="T275" s="56"/>
      <c r="U275" s="61"/>
      <c r="V275" s="62"/>
      <c r="W275" s="68">
        <f t="shared" si="257"/>
        <v>320</v>
      </c>
      <c r="X275" s="69">
        <f t="shared" si="244"/>
        <v>297228.80000000005</v>
      </c>
      <c r="Y275" s="70">
        <v>4</v>
      </c>
      <c r="Z275" s="71">
        <f t="shared" si="251"/>
        <v>60</v>
      </c>
      <c r="AA275" s="72">
        <f t="shared" si="245"/>
        <v>62540.149999999987</v>
      </c>
      <c r="AB275" s="70">
        <f t="shared" si="258"/>
        <v>4</v>
      </c>
      <c r="AC275" s="137">
        <f t="shared" si="252"/>
        <v>380</v>
      </c>
      <c r="AD275" s="112">
        <f t="shared" si="253"/>
        <v>359768.95</v>
      </c>
      <c r="AE275" s="113"/>
    </row>
    <row r="276" spans="1:31" ht="11.5" customHeight="1" x14ac:dyDescent="0.3">
      <c r="A276" s="111">
        <v>44315</v>
      </c>
      <c r="B276" s="156">
        <f t="shared" si="248"/>
        <v>4</v>
      </c>
      <c r="C276" s="156">
        <f t="shared" si="249"/>
        <v>2021</v>
      </c>
      <c r="D276" s="127" t="s">
        <v>245</v>
      </c>
      <c r="E276" s="77" t="s">
        <v>104</v>
      </c>
      <c r="F276" s="77" t="s">
        <v>105</v>
      </c>
      <c r="G276" s="3" t="s">
        <v>225</v>
      </c>
      <c r="H276" s="75">
        <v>29</v>
      </c>
      <c r="I276" s="51">
        <v>10</v>
      </c>
      <c r="J276" s="67"/>
      <c r="K276" s="53">
        <f t="shared" si="259"/>
        <v>290</v>
      </c>
      <c r="L276" s="54">
        <v>36</v>
      </c>
      <c r="M276" s="55">
        <f t="shared" si="254"/>
        <v>0.2413793103448276</v>
      </c>
      <c r="N276" s="56">
        <f t="shared" si="255"/>
        <v>7</v>
      </c>
      <c r="O276" s="57">
        <f t="shared" si="256"/>
        <v>70</v>
      </c>
      <c r="P276" s="58"/>
      <c r="Q276" s="57"/>
      <c r="R276" s="59"/>
      <c r="S276" s="60"/>
      <c r="T276" s="56"/>
      <c r="U276" s="61"/>
      <c r="V276" s="62"/>
      <c r="W276" s="68">
        <f t="shared" si="257"/>
        <v>290</v>
      </c>
      <c r="X276" s="69">
        <f t="shared" si="244"/>
        <v>297518.80000000005</v>
      </c>
      <c r="Y276" s="70">
        <v>1</v>
      </c>
      <c r="Z276" s="71">
        <f t="shared" si="251"/>
        <v>70</v>
      </c>
      <c r="AA276" s="72">
        <f t="shared" si="245"/>
        <v>62610.149999999987</v>
      </c>
      <c r="AB276" s="70">
        <f t="shared" si="258"/>
        <v>4</v>
      </c>
      <c r="AC276" s="137">
        <f t="shared" si="252"/>
        <v>360</v>
      </c>
      <c r="AD276" s="112">
        <f t="shared" si="253"/>
        <v>360128.95</v>
      </c>
      <c r="AE276" s="113"/>
    </row>
    <row r="277" spans="1:31" ht="11.5" customHeight="1" x14ac:dyDescent="0.3">
      <c r="A277" s="111">
        <v>44315</v>
      </c>
      <c r="B277" s="156">
        <f t="shared" si="248"/>
        <v>4</v>
      </c>
      <c r="C277" s="156">
        <f t="shared" si="249"/>
        <v>2021</v>
      </c>
      <c r="D277" s="127" t="s">
        <v>245</v>
      </c>
      <c r="E277" s="77" t="s">
        <v>104</v>
      </c>
      <c r="F277" s="77" t="s">
        <v>105</v>
      </c>
      <c r="G277" s="3" t="s">
        <v>246</v>
      </c>
      <c r="H277" s="75">
        <v>21.333300000000001</v>
      </c>
      <c r="I277" s="51">
        <v>15</v>
      </c>
      <c r="J277" s="67"/>
      <c r="K277" s="53">
        <f t="shared" si="259"/>
        <v>319.99950000000001</v>
      </c>
      <c r="L277" s="54">
        <v>25</v>
      </c>
      <c r="M277" s="55">
        <f t="shared" si="254"/>
        <v>0.17187683105754845</v>
      </c>
      <c r="N277" s="56">
        <f t="shared" si="255"/>
        <v>3.6666999999999987</v>
      </c>
      <c r="O277" s="57">
        <f t="shared" si="256"/>
        <v>55.000499999999981</v>
      </c>
      <c r="P277" s="58"/>
      <c r="Q277" s="57"/>
      <c r="R277" s="59"/>
      <c r="S277" s="60"/>
      <c r="T277" s="56"/>
      <c r="U277" s="61"/>
      <c r="V277" s="62"/>
      <c r="W277" s="68">
        <f t="shared" si="257"/>
        <v>319.99950000000001</v>
      </c>
      <c r="X277" s="69">
        <f t="shared" si="244"/>
        <v>297838.79950000002</v>
      </c>
      <c r="Y277" s="70">
        <v>1</v>
      </c>
      <c r="Z277" s="71">
        <f t="shared" si="251"/>
        <v>55.000499999999981</v>
      </c>
      <c r="AA277" s="72">
        <f t="shared" si="245"/>
        <v>62665.150499999989</v>
      </c>
      <c r="AB277" s="70">
        <f t="shared" si="258"/>
        <v>4</v>
      </c>
      <c r="AC277" s="137">
        <f t="shared" si="252"/>
        <v>375</v>
      </c>
      <c r="AD277" s="112">
        <f t="shared" si="253"/>
        <v>360503.95</v>
      </c>
      <c r="AE277" s="113"/>
    </row>
    <row r="278" spans="1:31" ht="11.5" customHeight="1" x14ac:dyDescent="0.3">
      <c r="A278" s="111">
        <v>44319</v>
      </c>
      <c r="B278" s="156">
        <f t="shared" si="248"/>
        <v>5</v>
      </c>
      <c r="C278" s="156">
        <f t="shared" si="249"/>
        <v>2021</v>
      </c>
      <c r="D278" s="97" t="s">
        <v>247</v>
      </c>
      <c r="E278" s="77" t="s">
        <v>76</v>
      </c>
      <c r="F278" s="77" t="s">
        <v>77</v>
      </c>
      <c r="G278" s="3" t="s">
        <v>202</v>
      </c>
      <c r="H278" s="151">
        <v>7.5</v>
      </c>
      <c r="I278" s="78">
        <v>220</v>
      </c>
      <c r="J278" s="67"/>
      <c r="K278" s="53">
        <f t="shared" si="259"/>
        <v>1650</v>
      </c>
      <c r="L278" s="54">
        <v>7.9</v>
      </c>
      <c r="M278" s="55">
        <f t="shared" si="254"/>
        <v>5.3333333333333378E-2</v>
      </c>
      <c r="N278" s="56">
        <f t="shared" si="255"/>
        <v>0.40000000000000036</v>
      </c>
      <c r="O278" s="57">
        <f t="shared" si="256"/>
        <v>88.000000000000085</v>
      </c>
      <c r="P278" s="58"/>
      <c r="Q278" s="57"/>
      <c r="R278" s="59"/>
      <c r="S278" s="60"/>
      <c r="T278" s="56"/>
      <c r="U278" s="61"/>
      <c r="V278" s="62"/>
      <c r="W278" s="68">
        <f t="shared" si="257"/>
        <v>8250</v>
      </c>
      <c r="X278" s="69">
        <f t="shared" si="244"/>
        <v>306088.79950000002</v>
      </c>
      <c r="Y278" s="70">
        <v>5</v>
      </c>
      <c r="Z278" s="71">
        <f t="shared" si="251"/>
        <v>440.00000000000045</v>
      </c>
      <c r="AA278" s="72">
        <f t="shared" si="245"/>
        <v>63105.150499999989</v>
      </c>
      <c r="AB278" s="70">
        <f t="shared" si="258"/>
        <v>5</v>
      </c>
      <c r="AC278" s="137">
        <f t="shared" ref="AC278:AC285" si="260">W278+Z278</f>
        <v>8690</v>
      </c>
      <c r="AD278" s="112">
        <f t="shared" ref="AD278:AD311" si="261">X278+AA278</f>
        <v>369193.95</v>
      </c>
      <c r="AE278" s="113"/>
    </row>
    <row r="279" spans="1:31" ht="11.5" customHeight="1" x14ac:dyDescent="0.3">
      <c r="A279" s="111">
        <v>44319</v>
      </c>
      <c r="B279" s="156">
        <f t="shared" si="248"/>
        <v>5</v>
      </c>
      <c r="C279" s="156">
        <f t="shared" si="249"/>
        <v>2021</v>
      </c>
      <c r="D279" s="97" t="s">
        <v>247</v>
      </c>
      <c r="E279" s="77" t="s">
        <v>76</v>
      </c>
      <c r="F279" s="77" t="s">
        <v>77</v>
      </c>
      <c r="G279" s="3" t="s">
        <v>228</v>
      </c>
      <c r="H279" s="151">
        <v>7.6</v>
      </c>
      <c r="I279" s="78">
        <v>220</v>
      </c>
      <c r="J279" s="67"/>
      <c r="K279" s="53">
        <f t="shared" si="259"/>
        <v>1672</v>
      </c>
      <c r="L279" s="54">
        <v>7.8</v>
      </c>
      <c r="M279" s="55">
        <f t="shared" si="254"/>
        <v>2.6315789473684237E-2</v>
      </c>
      <c r="N279" s="56">
        <f t="shared" si="255"/>
        <v>0.20000000000000018</v>
      </c>
      <c r="O279" s="57">
        <f t="shared" si="256"/>
        <v>44.000000000000043</v>
      </c>
      <c r="P279" s="58"/>
      <c r="Q279" s="57"/>
      <c r="R279" s="59"/>
      <c r="S279" s="60"/>
      <c r="T279" s="56"/>
      <c r="U279" s="61"/>
      <c r="V279" s="62"/>
      <c r="W279" s="68">
        <f t="shared" si="257"/>
        <v>1672</v>
      </c>
      <c r="X279" s="69">
        <f t="shared" si="244"/>
        <v>307760.79950000002</v>
      </c>
      <c r="Y279" s="70">
        <v>1</v>
      </c>
      <c r="Z279" s="71">
        <f t="shared" si="251"/>
        <v>44.000000000000043</v>
      </c>
      <c r="AA279" s="72">
        <f t="shared" si="245"/>
        <v>63149.150499999989</v>
      </c>
      <c r="AB279" s="70">
        <f t="shared" si="258"/>
        <v>5</v>
      </c>
      <c r="AC279" s="137">
        <f t="shared" si="260"/>
        <v>1716</v>
      </c>
      <c r="AD279" s="112">
        <f t="shared" si="261"/>
        <v>370909.95</v>
      </c>
      <c r="AE279" s="113"/>
    </row>
    <row r="280" spans="1:31" ht="11.5" customHeight="1" x14ac:dyDescent="0.3">
      <c r="A280" s="111">
        <v>44319</v>
      </c>
      <c r="B280" s="156">
        <f t="shared" si="248"/>
        <v>5</v>
      </c>
      <c r="C280" s="156">
        <f t="shared" si="249"/>
        <v>2021</v>
      </c>
      <c r="D280" s="97" t="s">
        <v>247</v>
      </c>
      <c r="E280" s="77" t="s">
        <v>76</v>
      </c>
      <c r="F280" s="77" t="s">
        <v>77</v>
      </c>
      <c r="G280" s="9" t="s">
        <v>229</v>
      </c>
      <c r="H280" s="151">
        <v>7.5</v>
      </c>
      <c r="I280" s="78">
        <v>54</v>
      </c>
      <c r="J280" s="67"/>
      <c r="K280" s="53">
        <f t="shared" si="259"/>
        <v>405</v>
      </c>
      <c r="L280" s="54">
        <v>8.4</v>
      </c>
      <c r="M280" s="55">
        <f t="shared" si="254"/>
        <v>0.12000000000000005</v>
      </c>
      <c r="N280" s="56">
        <f t="shared" si="255"/>
        <v>0.90000000000000036</v>
      </c>
      <c r="O280" s="57">
        <f t="shared" si="256"/>
        <v>48.600000000000023</v>
      </c>
      <c r="P280" s="58"/>
      <c r="Q280" s="57"/>
      <c r="R280" s="59"/>
      <c r="S280" s="60"/>
      <c r="T280" s="56"/>
      <c r="U280" s="61"/>
      <c r="V280" s="62"/>
      <c r="W280" s="68">
        <f t="shared" si="257"/>
        <v>1620</v>
      </c>
      <c r="X280" s="69">
        <f t="shared" si="244"/>
        <v>309380.79950000002</v>
      </c>
      <c r="Y280" s="70">
        <v>4</v>
      </c>
      <c r="Z280" s="71">
        <f t="shared" si="251"/>
        <v>194.40000000000009</v>
      </c>
      <c r="AA280" s="72">
        <f t="shared" si="245"/>
        <v>63343.55049999999</v>
      </c>
      <c r="AB280" s="70">
        <f t="shared" si="258"/>
        <v>5</v>
      </c>
      <c r="AC280" s="137">
        <f t="shared" si="260"/>
        <v>1814.4</v>
      </c>
      <c r="AD280" s="112">
        <f t="shared" si="261"/>
        <v>372724.35000000003</v>
      </c>
      <c r="AE280" s="113"/>
    </row>
    <row r="281" spans="1:31" ht="11.5" customHeight="1" x14ac:dyDescent="0.3">
      <c r="A281" s="111">
        <v>44319</v>
      </c>
      <c r="B281" s="156">
        <f t="shared" si="248"/>
        <v>5</v>
      </c>
      <c r="C281" s="156">
        <f t="shared" si="249"/>
        <v>2021</v>
      </c>
      <c r="D281" s="97" t="s">
        <v>247</v>
      </c>
      <c r="E281" s="77" t="s">
        <v>76</v>
      </c>
      <c r="F281" s="77" t="s">
        <v>77</v>
      </c>
      <c r="G281" s="9" t="s">
        <v>39</v>
      </c>
      <c r="H281" s="151">
        <v>7.3</v>
      </c>
      <c r="I281" s="78">
        <v>54</v>
      </c>
      <c r="J281" s="67"/>
      <c r="K281" s="53">
        <f t="shared" si="259"/>
        <v>394.2</v>
      </c>
      <c r="L281" s="54">
        <v>8.4</v>
      </c>
      <c r="M281" s="55">
        <f t="shared" si="254"/>
        <v>0.15068493150684939</v>
      </c>
      <c r="N281" s="56">
        <f t="shared" si="255"/>
        <v>1.1000000000000005</v>
      </c>
      <c r="O281" s="57">
        <f t="shared" si="256"/>
        <v>59.400000000000027</v>
      </c>
      <c r="P281" s="58"/>
      <c r="Q281" s="57"/>
      <c r="R281" s="59"/>
      <c r="S281" s="60"/>
      <c r="T281" s="56"/>
      <c r="U281" s="61"/>
      <c r="V281" s="62"/>
      <c r="W281" s="68">
        <f t="shared" si="257"/>
        <v>1576.8</v>
      </c>
      <c r="X281" s="69">
        <f t="shared" si="244"/>
        <v>310957.59950000001</v>
      </c>
      <c r="Y281" s="70">
        <v>4</v>
      </c>
      <c r="Z281" s="71">
        <f t="shared" si="251"/>
        <v>237.60000000000011</v>
      </c>
      <c r="AA281" s="72">
        <f t="shared" si="245"/>
        <v>63581.150499999989</v>
      </c>
      <c r="AB281" s="70">
        <f t="shared" si="258"/>
        <v>5</v>
      </c>
      <c r="AC281" s="137">
        <f t="shared" si="260"/>
        <v>1814.4</v>
      </c>
      <c r="AD281" s="112">
        <f t="shared" si="261"/>
        <v>374538.75</v>
      </c>
      <c r="AE281" s="113"/>
    </row>
    <row r="282" spans="1:31" ht="11.5" customHeight="1" x14ac:dyDescent="0.3">
      <c r="A282" s="111">
        <v>44322</v>
      </c>
      <c r="B282" s="156">
        <f t="shared" si="248"/>
        <v>5</v>
      </c>
      <c r="C282" s="156">
        <f t="shared" si="249"/>
        <v>2021</v>
      </c>
      <c r="D282" s="97" t="s">
        <v>248</v>
      </c>
      <c r="E282" s="77" t="s">
        <v>84</v>
      </c>
      <c r="F282" s="77" t="s">
        <v>57</v>
      </c>
      <c r="G282" s="9" t="s">
        <v>35</v>
      </c>
      <c r="H282" s="151">
        <v>6.4</v>
      </c>
      <c r="I282" s="78">
        <v>220</v>
      </c>
      <c r="J282" s="67"/>
      <c r="K282" s="53">
        <f t="shared" si="259"/>
        <v>1408</v>
      </c>
      <c r="L282" s="54">
        <v>8.3000000000000007</v>
      </c>
      <c r="M282" s="55">
        <f t="shared" si="254"/>
        <v>0.29687500000000006</v>
      </c>
      <c r="N282" s="56">
        <f t="shared" si="255"/>
        <v>1.9000000000000004</v>
      </c>
      <c r="O282" s="57">
        <f t="shared" si="256"/>
        <v>418.00000000000006</v>
      </c>
      <c r="P282" s="58"/>
      <c r="Q282" s="57"/>
      <c r="R282" s="59"/>
      <c r="S282" s="60"/>
      <c r="T282" s="56"/>
      <c r="U282" s="61"/>
      <c r="V282" s="62"/>
      <c r="W282" s="68">
        <f t="shared" si="257"/>
        <v>1408</v>
      </c>
      <c r="X282" s="69">
        <f t="shared" si="244"/>
        <v>312365.59950000001</v>
      </c>
      <c r="Y282" s="70">
        <v>1</v>
      </c>
      <c r="Z282" s="71">
        <f t="shared" si="251"/>
        <v>418.00000000000006</v>
      </c>
      <c r="AA282" s="72">
        <f t="shared" si="245"/>
        <v>63999.150499999989</v>
      </c>
      <c r="AB282" s="70">
        <f t="shared" si="258"/>
        <v>5</v>
      </c>
      <c r="AC282" s="137">
        <f t="shared" si="260"/>
        <v>1826</v>
      </c>
      <c r="AD282" s="112">
        <f t="shared" si="261"/>
        <v>376364.75</v>
      </c>
      <c r="AE282" s="113"/>
    </row>
    <row r="283" spans="1:31" ht="11.5" customHeight="1" x14ac:dyDescent="0.3">
      <c r="A283" s="111">
        <v>44322</v>
      </c>
      <c r="B283" s="156">
        <f t="shared" si="248"/>
        <v>5</v>
      </c>
      <c r="C283" s="156">
        <f t="shared" si="249"/>
        <v>2021</v>
      </c>
      <c r="D283" s="97" t="s">
        <v>248</v>
      </c>
      <c r="E283" s="77" t="s">
        <v>84</v>
      </c>
      <c r="F283" s="77" t="s">
        <v>57</v>
      </c>
      <c r="G283" s="9" t="s">
        <v>250</v>
      </c>
      <c r="H283" s="151">
        <v>42</v>
      </c>
      <c r="I283" s="78">
        <v>1</v>
      </c>
      <c r="J283" s="67"/>
      <c r="K283" s="53">
        <f t="shared" si="259"/>
        <v>42</v>
      </c>
      <c r="L283" s="54">
        <v>50</v>
      </c>
      <c r="M283" s="55">
        <f t="shared" si="254"/>
        <v>0.19047619047619047</v>
      </c>
      <c r="N283" s="56">
        <f t="shared" si="255"/>
        <v>8</v>
      </c>
      <c r="O283" s="57">
        <f t="shared" si="256"/>
        <v>8</v>
      </c>
      <c r="P283" s="58"/>
      <c r="Q283" s="57"/>
      <c r="R283" s="59"/>
      <c r="S283" s="60"/>
      <c r="T283" s="56"/>
      <c r="U283" s="61"/>
      <c r="V283" s="62"/>
      <c r="W283" s="68">
        <f t="shared" si="257"/>
        <v>42</v>
      </c>
      <c r="X283" s="69">
        <f t="shared" si="244"/>
        <v>312407.59950000001</v>
      </c>
      <c r="Y283" s="70">
        <v>1</v>
      </c>
      <c r="Z283" s="71">
        <f t="shared" si="251"/>
        <v>8</v>
      </c>
      <c r="AA283" s="72">
        <f t="shared" si="245"/>
        <v>64007.150499999989</v>
      </c>
      <c r="AB283" s="70">
        <f t="shared" si="258"/>
        <v>5</v>
      </c>
      <c r="AC283" s="137">
        <f t="shared" si="260"/>
        <v>50</v>
      </c>
      <c r="AD283" s="112">
        <f t="shared" si="261"/>
        <v>376414.75</v>
      </c>
      <c r="AE283" s="113"/>
    </row>
    <row r="284" spans="1:31" ht="11.5" customHeight="1" x14ac:dyDescent="0.3">
      <c r="A284" s="111">
        <v>44323</v>
      </c>
      <c r="B284" s="156">
        <f t="shared" si="248"/>
        <v>5</v>
      </c>
      <c r="C284" s="156">
        <f t="shared" si="249"/>
        <v>2021</v>
      </c>
      <c r="D284" s="97" t="s">
        <v>249</v>
      </c>
      <c r="E284" s="77" t="s">
        <v>64</v>
      </c>
      <c r="F284" s="77" t="s">
        <v>62</v>
      </c>
      <c r="G284" s="9" t="s">
        <v>35</v>
      </c>
      <c r="H284" s="151">
        <v>6.4</v>
      </c>
      <c r="I284" s="78">
        <v>220</v>
      </c>
      <c r="J284" s="67"/>
      <c r="K284" s="53">
        <f t="shared" si="259"/>
        <v>1408</v>
      </c>
      <c r="L284" s="54">
        <v>8.3000000000000007</v>
      </c>
      <c r="M284" s="55">
        <f t="shared" si="254"/>
        <v>0.29687500000000006</v>
      </c>
      <c r="N284" s="56">
        <f t="shared" si="255"/>
        <v>1.9000000000000004</v>
      </c>
      <c r="O284" s="57">
        <f t="shared" si="256"/>
        <v>418.00000000000006</v>
      </c>
      <c r="P284" s="58"/>
      <c r="Q284" s="57"/>
      <c r="R284" s="59"/>
      <c r="S284" s="60"/>
      <c r="T284" s="56"/>
      <c r="U284" s="61"/>
      <c r="V284" s="62"/>
      <c r="W284" s="68">
        <f t="shared" si="257"/>
        <v>1408</v>
      </c>
      <c r="X284" s="69">
        <f t="shared" si="244"/>
        <v>313815.59950000001</v>
      </c>
      <c r="Y284" s="70">
        <v>1</v>
      </c>
      <c r="Z284" s="71">
        <f t="shared" si="251"/>
        <v>418.00000000000006</v>
      </c>
      <c r="AA284" s="72">
        <f t="shared" si="245"/>
        <v>64425.150499999989</v>
      </c>
      <c r="AB284" s="70">
        <f t="shared" si="258"/>
        <v>5</v>
      </c>
      <c r="AC284" s="137">
        <f t="shared" si="260"/>
        <v>1826</v>
      </c>
      <c r="AD284" s="112">
        <f t="shared" si="261"/>
        <v>378240.75</v>
      </c>
      <c r="AE284" s="113"/>
    </row>
    <row r="285" spans="1:31" ht="11.5" customHeight="1" x14ac:dyDescent="0.3">
      <c r="A285" s="111">
        <v>44323</v>
      </c>
      <c r="B285" s="156">
        <f t="shared" si="248"/>
        <v>5</v>
      </c>
      <c r="C285" s="156">
        <f t="shared" si="249"/>
        <v>2021</v>
      </c>
      <c r="D285" s="97" t="s">
        <v>249</v>
      </c>
      <c r="E285" s="77" t="s">
        <v>64</v>
      </c>
      <c r="F285" s="77" t="s">
        <v>62</v>
      </c>
      <c r="G285" s="9" t="s">
        <v>147</v>
      </c>
      <c r="H285" s="151">
        <v>6.4</v>
      </c>
      <c r="I285" s="78">
        <v>30</v>
      </c>
      <c r="J285" s="67"/>
      <c r="K285" s="53">
        <f t="shared" si="259"/>
        <v>192</v>
      </c>
      <c r="L285" s="54">
        <v>8.5</v>
      </c>
      <c r="M285" s="55">
        <f t="shared" si="254"/>
        <v>0.32812499999999994</v>
      </c>
      <c r="N285" s="56">
        <f t="shared" si="255"/>
        <v>2.0999999999999996</v>
      </c>
      <c r="O285" s="57">
        <f t="shared" si="256"/>
        <v>62.999999999999986</v>
      </c>
      <c r="P285" s="58"/>
      <c r="Q285" s="57"/>
      <c r="R285" s="59"/>
      <c r="S285" s="60"/>
      <c r="T285" s="56"/>
      <c r="U285" s="61"/>
      <c r="V285" s="62"/>
      <c r="W285" s="68">
        <f t="shared" si="257"/>
        <v>768</v>
      </c>
      <c r="X285" s="69">
        <f t="shared" si="244"/>
        <v>314583.59950000001</v>
      </c>
      <c r="Y285" s="70">
        <v>4</v>
      </c>
      <c r="Z285" s="71">
        <f t="shared" si="251"/>
        <v>251.99999999999994</v>
      </c>
      <c r="AA285" s="72">
        <f t="shared" si="245"/>
        <v>64677.150499999989</v>
      </c>
      <c r="AB285" s="70">
        <f t="shared" si="258"/>
        <v>5</v>
      </c>
      <c r="AC285" s="137">
        <f t="shared" si="260"/>
        <v>1020</v>
      </c>
      <c r="AD285" s="112">
        <f t="shared" si="261"/>
        <v>379260.75</v>
      </c>
      <c r="AE285" s="113"/>
    </row>
    <row r="286" spans="1:31" ht="11.5" customHeight="1" x14ac:dyDescent="0.3">
      <c r="A286" s="111">
        <v>44335</v>
      </c>
      <c r="B286" s="156">
        <f t="shared" si="248"/>
        <v>5</v>
      </c>
      <c r="C286" s="156">
        <f t="shared" si="249"/>
        <v>2021</v>
      </c>
      <c r="D286" s="97" t="s">
        <v>251</v>
      </c>
      <c r="E286" s="77" t="s">
        <v>84</v>
      </c>
      <c r="F286" s="77" t="s">
        <v>57</v>
      </c>
      <c r="G286" s="9" t="s">
        <v>35</v>
      </c>
      <c r="H286" s="151">
        <v>7.6</v>
      </c>
      <c r="I286" s="78">
        <v>220</v>
      </c>
      <c r="J286" s="67"/>
      <c r="K286" s="53">
        <f t="shared" si="259"/>
        <v>1672</v>
      </c>
      <c r="L286" s="54">
        <v>8.3000000000000007</v>
      </c>
      <c r="M286" s="55">
        <f t="shared" si="254"/>
        <v>9.2105263157894884E-2</v>
      </c>
      <c r="N286" s="56">
        <f t="shared" si="255"/>
        <v>0.70000000000000107</v>
      </c>
      <c r="O286" s="57">
        <f t="shared" si="256"/>
        <v>154.00000000000023</v>
      </c>
      <c r="P286" s="58"/>
      <c r="Q286" s="57"/>
      <c r="R286" s="59"/>
      <c r="S286" s="60"/>
      <c r="T286" s="56"/>
      <c r="U286" s="61"/>
      <c r="V286" s="62"/>
      <c r="W286" s="68">
        <f t="shared" si="257"/>
        <v>1672</v>
      </c>
      <c r="X286" s="69">
        <f t="shared" si="244"/>
        <v>316255.59950000001</v>
      </c>
      <c r="Y286" s="70">
        <v>1</v>
      </c>
      <c r="Z286" s="71">
        <f t="shared" ref="Z286:Z303" si="262">O286*Y286</f>
        <v>154.00000000000023</v>
      </c>
      <c r="AA286" s="72">
        <f t="shared" ref="AA286:AA303" si="263">AA285+Z286</f>
        <v>64831.150499999989</v>
      </c>
      <c r="AB286" s="70">
        <f t="shared" si="258"/>
        <v>5</v>
      </c>
      <c r="AC286" s="137">
        <f t="shared" ref="AC286:AC303" si="264">W286+Z286</f>
        <v>1826.0000000000002</v>
      </c>
      <c r="AD286" s="112">
        <f t="shared" si="261"/>
        <v>381086.75</v>
      </c>
      <c r="AE286" s="113"/>
    </row>
    <row r="287" spans="1:31" ht="11.5" customHeight="1" x14ac:dyDescent="0.3">
      <c r="A287" s="111">
        <v>44337</v>
      </c>
      <c r="B287" s="156">
        <f t="shared" si="248"/>
        <v>5</v>
      </c>
      <c r="C287" s="156">
        <f t="shared" si="249"/>
        <v>2021</v>
      </c>
      <c r="D287" s="97" t="s">
        <v>252</v>
      </c>
      <c r="E287" s="77" t="s">
        <v>74</v>
      </c>
      <c r="F287" s="77" t="s">
        <v>59</v>
      </c>
      <c r="G287" s="9" t="s">
        <v>35</v>
      </c>
      <c r="H287" s="151">
        <v>7.6</v>
      </c>
      <c r="I287" s="78">
        <v>220</v>
      </c>
      <c r="J287" s="67"/>
      <c r="K287" s="53">
        <f t="shared" si="259"/>
        <v>1672</v>
      </c>
      <c r="L287" s="54">
        <v>8.5</v>
      </c>
      <c r="M287" s="55">
        <f t="shared" si="254"/>
        <v>0.118421052631579</v>
      </c>
      <c r="N287" s="56">
        <f t="shared" si="255"/>
        <v>0.90000000000000036</v>
      </c>
      <c r="O287" s="57">
        <f t="shared" si="256"/>
        <v>198.00000000000009</v>
      </c>
      <c r="P287" s="58"/>
      <c r="Q287" s="57"/>
      <c r="R287" s="59"/>
      <c r="S287" s="60"/>
      <c r="T287" s="56"/>
      <c r="U287" s="61"/>
      <c r="V287" s="62"/>
      <c r="W287" s="68">
        <f t="shared" si="257"/>
        <v>5016</v>
      </c>
      <c r="X287" s="69">
        <f t="shared" si="244"/>
        <v>321271.59950000001</v>
      </c>
      <c r="Y287" s="70">
        <v>3</v>
      </c>
      <c r="Z287" s="71">
        <f t="shared" si="262"/>
        <v>594.00000000000023</v>
      </c>
      <c r="AA287" s="72">
        <f t="shared" si="263"/>
        <v>65425.150499999989</v>
      </c>
      <c r="AB287" s="70">
        <f t="shared" si="258"/>
        <v>5</v>
      </c>
      <c r="AC287" s="137">
        <f t="shared" si="264"/>
        <v>5610</v>
      </c>
      <c r="AD287" s="112">
        <f t="shared" si="261"/>
        <v>386696.75</v>
      </c>
      <c r="AE287" s="113"/>
    </row>
    <row r="288" spans="1:31" ht="11.5" customHeight="1" x14ac:dyDescent="0.3">
      <c r="A288" s="111">
        <v>44337</v>
      </c>
      <c r="B288" s="156">
        <f t="shared" si="248"/>
        <v>5</v>
      </c>
      <c r="C288" s="156">
        <f t="shared" si="249"/>
        <v>2021</v>
      </c>
      <c r="D288" s="97" t="s">
        <v>252</v>
      </c>
      <c r="E288" s="77" t="s">
        <v>74</v>
      </c>
      <c r="F288" s="77" t="s">
        <v>59</v>
      </c>
      <c r="G288" s="9" t="s">
        <v>41</v>
      </c>
      <c r="H288" s="151">
        <v>1.2</v>
      </c>
      <c r="I288" s="78">
        <v>25</v>
      </c>
      <c r="J288" s="67"/>
      <c r="K288" s="53">
        <f t="shared" si="259"/>
        <v>30</v>
      </c>
      <c r="L288" s="54">
        <v>2</v>
      </c>
      <c r="M288" s="55">
        <f t="shared" si="254"/>
        <v>0.66666666666666674</v>
      </c>
      <c r="N288" s="56">
        <f t="shared" si="255"/>
        <v>0.8</v>
      </c>
      <c r="O288" s="57">
        <f t="shared" si="256"/>
        <v>20</v>
      </c>
      <c r="P288" s="58"/>
      <c r="Q288" s="57"/>
      <c r="R288" s="59"/>
      <c r="S288" s="60"/>
      <c r="T288" s="56"/>
      <c r="U288" s="61"/>
      <c r="V288" s="62"/>
      <c r="W288" s="68">
        <f t="shared" si="257"/>
        <v>150</v>
      </c>
      <c r="X288" s="69">
        <f t="shared" si="244"/>
        <v>321421.59950000001</v>
      </c>
      <c r="Y288" s="70">
        <v>5</v>
      </c>
      <c r="Z288" s="71">
        <f t="shared" si="262"/>
        <v>100</v>
      </c>
      <c r="AA288" s="72">
        <f t="shared" si="263"/>
        <v>65525.150499999989</v>
      </c>
      <c r="AB288" s="70">
        <f t="shared" si="258"/>
        <v>5</v>
      </c>
      <c r="AC288" s="137">
        <f t="shared" si="264"/>
        <v>250</v>
      </c>
      <c r="AD288" s="112">
        <f t="shared" si="261"/>
        <v>386946.75</v>
      </c>
      <c r="AE288" s="113"/>
    </row>
    <row r="289" spans="1:31" ht="11.5" customHeight="1" x14ac:dyDescent="0.3">
      <c r="A289" s="111">
        <v>44337</v>
      </c>
      <c r="B289" s="156">
        <f t="shared" si="248"/>
        <v>5</v>
      </c>
      <c r="C289" s="156">
        <f t="shared" si="249"/>
        <v>2021</v>
      </c>
      <c r="D289" s="97" t="s">
        <v>252</v>
      </c>
      <c r="E289" s="77" t="s">
        <v>74</v>
      </c>
      <c r="F289" s="77" t="s">
        <v>59</v>
      </c>
      <c r="G289" s="9" t="s">
        <v>25</v>
      </c>
      <c r="H289" s="151">
        <v>16</v>
      </c>
      <c r="I289" s="78">
        <v>5</v>
      </c>
      <c r="J289" s="67"/>
      <c r="K289" s="53">
        <f t="shared" si="259"/>
        <v>80</v>
      </c>
      <c r="L289" s="54">
        <v>20</v>
      </c>
      <c r="M289" s="55">
        <f t="shared" si="254"/>
        <v>0.25</v>
      </c>
      <c r="N289" s="56">
        <f t="shared" si="255"/>
        <v>4</v>
      </c>
      <c r="O289" s="57">
        <f t="shared" si="256"/>
        <v>20</v>
      </c>
      <c r="P289" s="58"/>
      <c r="Q289" s="57"/>
      <c r="R289" s="59"/>
      <c r="S289" s="60"/>
      <c r="T289" s="56"/>
      <c r="U289" s="61"/>
      <c r="V289" s="62"/>
      <c r="W289" s="68">
        <f t="shared" si="257"/>
        <v>400</v>
      </c>
      <c r="X289" s="69">
        <f t="shared" si="244"/>
        <v>321821.59950000001</v>
      </c>
      <c r="Y289" s="70">
        <v>5</v>
      </c>
      <c r="Z289" s="71">
        <f t="shared" si="262"/>
        <v>100</v>
      </c>
      <c r="AA289" s="72">
        <f t="shared" si="263"/>
        <v>65625.150499999989</v>
      </c>
      <c r="AB289" s="70">
        <f t="shared" si="258"/>
        <v>5</v>
      </c>
      <c r="AC289" s="137">
        <f t="shared" si="264"/>
        <v>500</v>
      </c>
      <c r="AD289" s="112">
        <f t="shared" si="261"/>
        <v>387446.75</v>
      </c>
      <c r="AE289" s="113"/>
    </row>
    <row r="290" spans="1:31" ht="11.5" customHeight="1" x14ac:dyDescent="0.3">
      <c r="A290" s="111">
        <v>44337</v>
      </c>
      <c r="B290" s="156">
        <f t="shared" si="248"/>
        <v>5</v>
      </c>
      <c r="C290" s="156">
        <f t="shared" si="249"/>
        <v>2021</v>
      </c>
      <c r="D290" s="97" t="s">
        <v>252</v>
      </c>
      <c r="E290" s="77" t="s">
        <v>74</v>
      </c>
      <c r="F290" s="77" t="s">
        <v>59</v>
      </c>
      <c r="G290" s="9" t="s">
        <v>56</v>
      </c>
      <c r="H290" s="151">
        <v>28</v>
      </c>
      <c r="I290" s="78">
        <v>1</v>
      </c>
      <c r="J290" s="67"/>
      <c r="K290" s="53">
        <f t="shared" si="259"/>
        <v>28</v>
      </c>
      <c r="L290" s="54">
        <v>45</v>
      </c>
      <c r="M290" s="55">
        <f t="shared" si="254"/>
        <v>0.6071428571428571</v>
      </c>
      <c r="N290" s="56">
        <f t="shared" ref="N290:N303" si="265">L290-H290</f>
        <v>17</v>
      </c>
      <c r="O290" s="57">
        <f t="shared" ref="O290:O303" si="266">N290*I290</f>
        <v>17</v>
      </c>
      <c r="P290" s="58"/>
      <c r="Q290" s="57"/>
      <c r="R290" s="59"/>
      <c r="S290" s="60"/>
      <c r="T290" s="56"/>
      <c r="U290" s="61"/>
      <c r="V290" s="62"/>
      <c r="W290" s="68">
        <f t="shared" ref="W290:W303" si="267">K290*Y290</f>
        <v>56</v>
      </c>
      <c r="X290" s="69">
        <f t="shared" si="244"/>
        <v>321877.59950000001</v>
      </c>
      <c r="Y290" s="70">
        <v>2</v>
      </c>
      <c r="Z290" s="71">
        <f t="shared" si="262"/>
        <v>34</v>
      </c>
      <c r="AA290" s="72">
        <f t="shared" si="263"/>
        <v>65659.150499999989</v>
      </c>
      <c r="AB290" s="70">
        <f t="shared" si="258"/>
        <v>5</v>
      </c>
      <c r="AC290" s="137">
        <f t="shared" si="264"/>
        <v>90</v>
      </c>
      <c r="AD290" s="112">
        <f t="shared" si="261"/>
        <v>387536.75</v>
      </c>
      <c r="AE290" s="113"/>
    </row>
    <row r="291" spans="1:31" ht="11.5" customHeight="1" x14ac:dyDescent="0.3">
      <c r="A291" s="111">
        <v>44341</v>
      </c>
      <c r="B291" s="156">
        <f t="shared" si="248"/>
        <v>5</v>
      </c>
      <c r="C291" s="156">
        <f t="shared" si="249"/>
        <v>2021</v>
      </c>
      <c r="D291" s="97" t="s">
        <v>232</v>
      </c>
      <c r="E291" s="77" t="s">
        <v>167</v>
      </c>
      <c r="F291" s="77" t="s">
        <v>168</v>
      </c>
      <c r="G291" s="9" t="s">
        <v>38</v>
      </c>
      <c r="H291" s="151">
        <v>4.7</v>
      </c>
      <c r="I291" s="78">
        <v>54</v>
      </c>
      <c r="J291" s="67"/>
      <c r="K291" s="53">
        <f t="shared" si="259"/>
        <v>253.8</v>
      </c>
      <c r="L291" s="54">
        <v>8.5</v>
      </c>
      <c r="M291" s="55">
        <f t="shared" si="254"/>
        <v>0.80851063829787229</v>
      </c>
      <c r="N291" s="56">
        <f t="shared" si="265"/>
        <v>3.8</v>
      </c>
      <c r="O291" s="57">
        <f t="shared" si="266"/>
        <v>205.2</v>
      </c>
      <c r="P291" s="58"/>
      <c r="Q291" s="57"/>
      <c r="R291" s="59"/>
      <c r="S291" s="60"/>
      <c r="T291" s="56"/>
      <c r="U291" s="61"/>
      <c r="V291" s="62"/>
      <c r="W291" s="68">
        <f t="shared" si="267"/>
        <v>253.8</v>
      </c>
      <c r="X291" s="69">
        <f t="shared" si="244"/>
        <v>322131.3995</v>
      </c>
      <c r="Y291" s="70">
        <v>1</v>
      </c>
      <c r="Z291" s="71">
        <f t="shared" si="262"/>
        <v>205.2</v>
      </c>
      <c r="AA291" s="72">
        <f t="shared" si="263"/>
        <v>65864.350499999986</v>
      </c>
      <c r="AB291" s="70">
        <f t="shared" si="258"/>
        <v>5</v>
      </c>
      <c r="AC291" s="137">
        <f t="shared" si="264"/>
        <v>459</v>
      </c>
      <c r="AD291" s="112">
        <f t="shared" si="261"/>
        <v>387995.75</v>
      </c>
      <c r="AE291" s="113"/>
    </row>
    <row r="292" spans="1:31" ht="11.5" customHeight="1" x14ac:dyDescent="0.3">
      <c r="A292" s="111">
        <v>44341</v>
      </c>
      <c r="B292" s="156">
        <f t="shared" si="248"/>
        <v>5</v>
      </c>
      <c r="C292" s="156">
        <f t="shared" si="249"/>
        <v>2021</v>
      </c>
      <c r="D292" s="97" t="s">
        <v>232</v>
      </c>
      <c r="E292" s="77" t="s">
        <v>167</v>
      </c>
      <c r="F292" s="77" t="s">
        <v>168</v>
      </c>
      <c r="G292" s="9" t="s">
        <v>39</v>
      </c>
      <c r="H292" s="151">
        <v>4.7</v>
      </c>
      <c r="I292" s="78">
        <v>54</v>
      </c>
      <c r="J292" s="67"/>
      <c r="K292" s="53">
        <f t="shared" si="259"/>
        <v>253.8</v>
      </c>
      <c r="L292" s="54">
        <v>8.5</v>
      </c>
      <c r="M292" s="55">
        <f t="shared" si="254"/>
        <v>0.80851063829787229</v>
      </c>
      <c r="N292" s="56">
        <f t="shared" si="265"/>
        <v>3.8</v>
      </c>
      <c r="O292" s="57">
        <f t="shared" si="266"/>
        <v>205.2</v>
      </c>
      <c r="P292" s="58"/>
      <c r="Q292" s="57"/>
      <c r="R292" s="59"/>
      <c r="S292" s="60"/>
      <c r="T292" s="56"/>
      <c r="U292" s="61"/>
      <c r="V292" s="62"/>
      <c r="W292" s="68">
        <f t="shared" si="267"/>
        <v>253.8</v>
      </c>
      <c r="X292" s="69">
        <f t="shared" si="244"/>
        <v>322385.19949999999</v>
      </c>
      <c r="Y292" s="70">
        <v>1</v>
      </c>
      <c r="Z292" s="71">
        <f t="shared" si="262"/>
        <v>205.2</v>
      </c>
      <c r="AA292" s="72">
        <f t="shared" si="263"/>
        <v>66069.550499999983</v>
      </c>
      <c r="AB292" s="70">
        <f t="shared" si="258"/>
        <v>5</v>
      </c>
      <c r="AC292" s="137">
        <f t="shared" si="264"/>
        <v>459</v>
      </c>
      <c r="AD292" s="112">
        <f t="shared" si="261"/>
        <v>388454.75</v>
      </c>
      <c r="AE292" s="113"/>
    </row>
    <row r="293" spans="1:31" ht="11.5" customHeight="1" x14ac:dyDescent="0.3">
      <c r="A293" s="111">
        <v>44341</v>
      </c>
      <c r="B293" s="156">
        <f t="shared" si="248"/>
        <v>5</v>
      </c>
      <c r="C293" s="156">
        <f t="shared" si="249"/>
        <v>2021</v>
      </c>
      <c r="D293" s="97" t="s">
        <v>232</v>
      </c>
      <c r="E293" s="77" t="s">
        <v>167</v>
      </c>
      <c r="F293" s="77" t="s">
        <v>168</v>
      </c>
      <c r="G293" s="9" t="s">
        <v>30</v>
      </c>
      <c r="H293" s="151">
        <v>16</v>
      </c>
      <c r="I293" s="78">
        <v>5</v>
      </c>
      <c r="J293" s="67"/>
      <c r="K293" s="53">
        <f t="shared" si="259"/>
        <v>80</v>
      </c>
      <c r="L293" s="54">
        <v>20</v>
      </c>
      <c r="M293" s="55">
        <f t="shared" si="254"/>
        <v>0.25</v>
      </c>
      <c r="N293" s="56">
        <f t="shared" si="265"/>
        <v>4</v>
      </c>
      <c r="O293" s="57">
        <f t="shared" si="266"/>
        <v>20</v>
      </c>
      <c r="P293" s="58"/>
      <c r="Q293" s="57"/>
      <c r="R293" s="59"/>
      <c r="S293" s="60"/>
      <c r="T293" s="56"/>
      <c r="U293" s="61"/>
      <c r="V293" s="62"/>
      <c r="W293" s="68">
        <f t="shared" si="267"/>
        <v>80</v>
      </c>
      <c r="X293" s="69">
        <f t="shared" si="244"/>
        <v>322465.19949999999</v>
      </c>
      <c r="Y293" s="70">
        <v>1</v>
      </c>
      <c r="Z293" s="71">
        <f t="shared" si="262"/>
        <v>20</v>
      </c>
      <c r="AA293" s="72">
        <f t="shared" si="263"/>
        <v>66089.550499999983</v>
      </c>
      <c r="AB293" s="70">
        <f t="shared" si="258"/>
        <v>5</v>
      </c>
      <c r="AC293" s="137">
        <f t="shared" si="264"/>
        <v>100</v>
      </c>
      <c r="AD293" s="112">
        <f t="shared" si="261"/>
        <v>388554.75</v>
      </c>
      <c r="AE293" s="113"/>
    </row>
    <row r="294" spans="1:31" ht="11.5" customHeight="1" x14ac:dyDescent="0.3">
      <c r="A294" s="111">
        <v>44341</v>
      </c>
      <c r="B294" s="156">
        <f t="shared" si="248"/>
        <v>5</v>
      </c>
      <c r="C294" s="156">
        <f t="shared" si="249"/>
        <v>2021</v>
      </c>
      <c r="D294" s="97" t="s">
        <v>232</v>
      </c>
      <c r="E294" s="77" t="s">
        <v>167</v>
      </c>
      <c r="F294" s="77" t="s">
        <v>168</v>
      </c>
      <c r="G294" s="9" t="s">
        <v>214</v>
      </c>
      <c r="H294" s="151">
        <v>305</v>
      </c>
      <c r="I294" s="78">
        <v>1</v>
      </c>
      <c r="J294" s="67"/>
      <c r="K294" s="53">
        <f t="shared" si="259"/>
        <v>305</v>
      </c>
      <c r="L294" s="54">
        <v>380</v>
      </c>
      <c r="M294" s="55">
        <f t="shared" si="254"/>
        <v>0.24590163934426229</v>
      </c>
      <c r="N294" s="56">
        <f t="shared" si="265"/>
        <v>75</v>
      </c>
      <c r="O294" s="57">
        <f t="shared" si="266"/>
        <v>75</v>
      </c>
      <c r="P294" s="58"/>
      <c r="Q294" s="57"/>
      <c r="R294" s="59"/>
      <c r="S294" s="60"/>
      <c r="T294" s="56"/>
      <c r="U294" s="61"/>
      <c r="V294" s="62"/>
      <c r="W294" s="68">
        <f t="shared" si="267"/>
        <v>305</v>
      </c>
      <c r="X294" s="69">
        <f t="shared" si="244"/>
        <v>322770.19949999999</v>
      </c>
      <c r="Y294" s="70">
        <v>1</v>
      </c>
      <c r="Z294" s="71">
        <f t="shared" si="262"/>
        <v>75</v>
      </c>
      <c r="AA294" s="72">
        <f t="shared" si="263"/>
        <v>66164.550499999983</v>
      </c>
      <c r="AB294" s="70">
        <f t="shared" si="258"/>
        <v>5</v>
      </c>
      <c r="AC294" s="137">
        <f t="shared" si="264"/>
        <v>380</v>
      </c>
      <c r="AD294" s="112">
        <f t="shared" si="261"/>
        <v>388934.75</v>
      </c>
      <c r="AE294" s="113"/>
    </row>
    <row r="295" spans="1:31" ht="11.5" customHeight="1" x14ac:dyDescent="0.3">
      <c r="A295" s="111">
        <v>44341</v>
      </c>
      <c r="B295" s="156">
        <f t="shared" si="248"/>
        <v>5</v>
      </c>
      <c r="C295" s="156">
        <f t="shared" si="249"/>
        <v>2021</v>
      </c>
      <c r="D295" s="97" t="s">
        <v>232</v>
      </c>
      <c r="E295" s="77" t="s">
        <v>167</v>
      </c>
      <c r="F295" s="77" t="s">
        <v>168</v>
      </c>
      <c r="G295" s="9" t="s">
        <v>184</v>
      </c>
      <c r="H295" s="151">
        <v>10.5</v>
      </c>
      <c r="I295" s="78">
        <v>20</v>
      </c>
      <c r="J295" s="67"/>
      <c r="K295" s="53">
        <f t="shared" si="259"/>
        <v>210</v>
      </c>
      <c r="L295" s="54">
        <v>12.3</v>
      </c>
      <c r="M295" s="55">
        <f t="shared" si="254"/>
        <v>0.17142857142857149</v>
      </c>
      <c r="N295" s="56">
        <f t="shared" si="265"/>
        <v>1.8000000000000007</v>
      </c>
      <c r="O295" s="57">
        <f t="shared" si="266"/>
        <v>36.000000000000014</v>
      </c>
      <c r="P295" s="58"/>
      <c r="Q295" s="57"/>
      <c r="R295" s="59"/>
      <c r="S295" s="60"/>
      <c r="T295" s="56"/>
      <c r="U295" s="61"/>
      <c r="V295" s="62"/>
      <c r="W295" s="68">
        <f t="shared" si="267"/>
        <v>210</v>
      </c>
      <c r="X295" s="69">
        <f t="shared" si="244"/>
        <v>322980.19949999999</v>
      </c>
      <c r="Y295" s="70">
        <v>1</v>
      </c>
      <c r="Z295" s="71">
        <f t="shared" si="262"/>
        <v>36.000000000000014</v>
      </c>
      <c r="AA295" s="72">
        <f t="shared" si="263"/>
        <v>66200.550499999983</v>
      </c>
      <c r="AB295" s="70">
        <f t="shared" si="258"/>
        <v>5</v>
      </c>
      <c r="AC295" s="137">
        <f t="shared" si="264"/>
        <v>246</v>
      </c>
      <c r="AD295" s="112">
        <f t="shared" si="261"/>
        <v>389180.75</v>
      </c>
      <c r="AE295" s="113"/>
    </row>
    <row r="296" spans="1:31" ht="11.5" customHeight="1" x14ac:dyDescent="0.3">
      <c r="A296" s="111">
        <v>44341</v>
      </c>
      <c r="B296" s="156">
        <f t="shared" si="248"/>
        <v>5</v>
      </c>
      <c r="C296" s="156">
        <f t="shared" si="249"/>
        <v>2021</v>
      </c>
      <c r="D296" s="97" t="s">
        <v>232</v>
      </c>
      <c r="E296" s="77" t="s">
        <v>167</v>
      </c>
      <c r="F296" s="77" t="s">
        <v>168</v>
      </c>
      <c r="G296" s="9" t="s">
        <v>56</v>
      </c>
      <c r="H296" s="151">
        <v>28</v>
      </c>
      <c r="I296" s="78">
        <v>1</v>
      </c>
      <c r="J296" s="67"/>
      <c r="K296" s="53">
        <f t="shared" si="259"/>
        <v>28</v>
      </c>
      <c r="L296" s="54">
        <v>45</v>
      </c>
      <c r="M296" s="55">
        <f t="shared" si="254"/>
        <v>0.6071428571428571</v>
      </c>
      <c r="N296" s="56">
        <f t="shared" si="265"/>
        <v>17</v>
      </c>
      <c r="O296" s="57">
        <f t="shared" si="266"/>
        <v>17</v>
      </c>
      <c r="P296" s="58"/>
      <c r="Q296" s="57"/>
      <c r="R296" s="59"/>
      <c r="S296" s="60"/>
      <c r="T296" s="56"/>
      <c r="U296" s="61"/>
      <c r="V296" s="62"/>
      <c r="W296" s="68">
        <f t="shared" si="267"/>
        <v>56</v>
      </c>
      <c r="X296" s="69">
        <f t="shared" ref="X296:X318" si="268">X295+W296</f>
        <v>323036.19949999999</v>
      </c>
      <c r="Y296" s="70">
        <v>2</v>
      </c>
      <c r="Z296" s="71">
        <f t="shared" si="262"/>
        <v>34</v>
      </c>
      <c r="AA296" s="72">
        <f t="shared" si="263"/>
        <v>66234.550499999983</v>
      </c>
      <c r="AB296" s="70">
        <f t="shared" si="258"/>
        <v>5</v>
      </c>
      <c r="AC296" s="137">
        <f t="shared" si="264"/>
        <v>90</v>
      </c>
      <c r="AD296" s="112">
        <f t="shared" si="261"/>
        <v>389270.75</v>
      </c>
      <c r="AE296" s="113"/>
    </row>
    <row r="297" spans="1:31" ht="11.5" customHeight="1" x14ac:dyDescent="0.3">
      <c r="A297" s="111">
        <v>44341</v>
      </c>
      <c r="B297" s="156">
        <f t="shared" si="248"/>
        <v>5</v>
      </c>
      <c r="C297" s="156">
        <f t="shared" si="249"/>
        <v>2021</v>
      </c>
      <c r="D297" s="97" t="s">
        <v>232</v>
      </c>
      <c r="E297" s="77" t="s">
        <v>167</v>
      </c>
      <c r="F297" s="77" t="s">
        <v>168</v>
      </c>
      <c r="G297" s="9" t="s">
        <v>215</v>
      </c>
      <c r="H297" s="151">
        <v>50</v>
      </c>
      <c r="I297" s="78">
        <v>1</v>
      </c>
      <c r="J297" s="67"/>
      <c r="K297" s="53">
        <f t="shared" si="259"/>
        <v>50</v>
      </c>
      <c r="L297" s="54">
        <v>68</v>
      </c>
      <c r="M297" s="55">
        <f t="shared" si="254"/>
        <v>0.36</v>
      </c>
      <c r="N297" s="56">
        <f t="shared" si="265"/>
        <v>18</v>
      </c>
      <c r="O297" s="57">
        <f t="shared" si="266"/>
        <v>18</v>
      </c>
      <c r="P297" s="58"/>
      <c r="Q297" s="57"/>
      <c r="R297" s="59"/>
      <c r="S297" s="60"/>
      <c r="T297" s="56"/>
      <c r="U297" s="61"/>
      <c r="V297" s="62"/>
      <c r="W297" s="68">
        <f t="shared" si="267"/>
        <v>50</v>
      </c>
      <c r="X297" s="69">
        <f t="shared" si="268"/>
        <v>323086.19949999999</v>
      </c>
      <c r="Y297" s="70">
        <v>1</v>
      </c>
      <c r="Z297" s="71">
        <f t="shared" si="262"/>
        <v>18</v>
      </c>
      <c r="AA297" s="72">
        <f t="shared" si="263"/>
        <v>66252.550499999983</v>
      </c>
      <c r="AB297" s="70">
        <f t="shared" si="258"/>
        <v>5</v>
      </c>
      <c r="AC297" s="137">
        <f t="shared" si="264"/>
        <v>68</v>
      </c>
      <c r="AD297" s="112">
        <f t="shared" si="261"/>
        <v>389338.75</v>
      </c>
      <c r="AE297" s="113"/>
    </row>
    <row r="298" spans="1:31" ht="11.5" customHeight="1" x14ac:dyDescent="0.3">
      <c r="A298" s="111">
        <v>44341</v>
      </c>
      <c r="B298" s="156">
        <f t="shared" si="248"/>
        <v>5</v>
      </c>
      <c r="C298" s="156">
        <f t="shared" si="249"/>
        <v>2021</v>
      </c>
      <c r="D298" s="97" t="s">
        <v>232</v>
      </c>
      <c r="E298" s="77" t="s">
        <v>167</v>
      </c>
      <c r="F298" s="77" t="s">
        <v>168</v>
      </c>
      <c r="G298" s="9" t="s">
        <v>216</v>
      </c>
      <c r="H298" s="151">
        <v>50</v>
      </c>
      <c r="I298" s="78">
        <v>1</v>
      </c>
      <c r="J298" s="67"/>
      <c r="K298" s="53">
        <f t="shared" si="259"/>
        <v>50</v>
      </c>
      <c r="L298" s="54">
        <v>65</v>
      </c>
      <c r="M298" s="55">
        <f t="shared" si="254"/>
        <v>0.3</v>
      </c>
      <c r="N298" s="56">
        <f t="shared" si="265"/>
        <v>15</v>
      </c>
      <c r="O298" s="57">
        <f t="shared" si="266"/>
        <v>15</v>
      </c>
      <c r="P298" s="58"/>
      <c r="Q298" s="57"/>
      <c r="R298" s="59"/>
      <c r="S298" s="60"/>
      <c r="T298" s="56"/>
      <c r="U298" s="61"/>
      <c r="V298" s="62"/>
      <c r="W298" s="68">
        <f t="shared" si="267"/>
        <v>100</v>
      </c>
      <c r="X298" s="69">
        <f t="shared" si="268"/>
        <v>323186.19949999999</v>
      </c>
      <c r="Y298" s="70">
        <v>2</v>
      </c>
      <c r="Z298" s="71">
        <f t="shared" si="262"/>
        <v>30</v>
      </c>
      <c r="AA298" s="72">
        <f t="shared" si="263"/>
        <v>66282.550499999983</v>
      </c>
      <c r="AB298" s="70">
        <f t="shared" si="258"/>
        <v>5</v>
      </c>
      <c r="AC298" s="137">
        <f t="shared" si="264"/>
        <v>130</v>
      </c>
      <c r="AD298" s="112">
        <f t="shared" si="261"/>
        <v>389468.75</v>
      </c>
      <c r="AE298" s="113"/>
    </row>
    <row r="299" spans="1:31" ht="11.5" customHeight="1" x14ac:dyDescent="0.3">
      <c r="A299" s="111">
        <v>44341</v>
      </c>
      <c r="B299" s="156">
        <f t="shared" si="248"/>
        <v>5</v>
      </c>
      <c r="C299" s="156">
        <f t="shared" si="249"/>
        <v>2021</v>
      </c>
      <c r="D299" s="97" t="s">
        <v>232</v>
      </c>
      <c r="E299" s="77" t="s">
        <v>167</v>
      </c>
      <c r="F299" s="77" t="s">
        <v>168</v>
      </c>
      <c r="G299" s="9" t="s">
        <v>217</v>
      </c>
      <c r="H299" s="151">
        <v>28.8</v>
      </c>
      <c r="I299" s="78">
        <v>1</v>
      </c>
      <c r="J299" s="67"/>
      <c r="K299" s="53">
        <f t="shared" si="259"/>
        <v>28.8</v>
      </c>
      <c r="L299" s="54">
        <v>42</v>
      </c>
      <c r="M299" s="55">
        <f t="shared" si="254"/>
        <v>0.45833333333333331</v>
      </c>
      <c r="N299" s="56">
        <f t="shared" si="265"/>
        <v>13.2</v>
      </c>
      <c r="O299" s="57">
        <f t="shared" si="266"/>
        <v>13.2</v>
      </c>
      <c r="P299" s="58"/>
      <c r="Q299" s="57"/>
      <c r="R299" s="59"/>
      <c r="S299" s="60"/>
      <c r="T299" s="56"/>
      <c r="U299" s="61"/>
      <c r="V299" s="62"/>
      <c r="W299" s="68">
        <f t="shared" si="267"/>
        <v>28.8</v>
      </c>
      <c r="X299" s="69">
        <f t="shared" si="268"/>
        <v>323214.99949999998</v>
      </c>
      <c r="Y299" s="70">
        <v>1</v>
      </c>
      <c r="Z299" s="71">
        <f t="shared" si="262"/>
        <v>13.2</v>
      </c>
      <c r="AA299" s="72">
        <f t="shared" si="263"/>
        <v>66295.75049999998</v>
      </c>
      <c r="AB299" s="70">
        <f t="shared" si="258"/>
        <v>5</v>
      </c>
      <c r="AC299" s="137">
        <f t="shared" si="264"/>
        <v>42</v>
      </c>
      <c r="AD299" s="112">
        <f t="shared" si="261"/>
        <v>389510.74999999994</v>
      </c>
      <c r="AE299" s="113"/>
    </row>
    <row r="300" spans="1:31" ht="11.5" customHeight="1" x14ac:dyDescent="0.3">
      <c r="A300" s="111">
        <v>44341</v>
      </c>
      <c r="B300" s="156">
        <f t="shared" si="248"/>
        <v>5</v>
      </c>
      <c r="C300" s="156">
        <f t="shared" si="249"/>
        <v>2021</v>
      </c>
      <c r="D300" s="97" t="s">
        <v>232</v>
      </c>
      <c r="E300" s="77" t="s">
        <v>167</v>
      </c>
      <c r="F300" s="77" t="s">
        <v>168</v>
      </c>
      <c r="G300" s="9" t="s">
        <v>218</v>
      </c>
      <c r="H300" s="151">
        <v>54</v>
      </c>
      <c r="I300" s="78">
        <v>1</v>
      </c>
      <c r="J300" s="67"/>
      <c r="K300" s="53">
        <f t="shared" si="259"/>
        <v>54</v>
      </c>
      <c r="L300" s="54">
        <v>60</v>
      </c>
      <c r="M300" s="55">
        <f t="shared" si="254"/>
        <v>0.1111111111111111</v>
      </c>
      <c r="N300" s="56">
        <f t="shared" si="265"/>
        <v>6</v>
      </c>
      <c r="O300" s="57">
        <f t="shared" si="266"/>
        <v>6</v>
      </c>
      <c r="P300" s="58"/>
      <c r="Q300" s="57"/>
      <c r="R300" s="59"/>
      <c r="S300" s="60"/>
      <c r="T300" s="56"/>
      <c r="U300" s="61"/>
      <c r="V300" s="62"/>
      <c r="W300" s="68">
        <f t="shared" si="267"/>
        <v>54</v>
      </c>
      <c r="X300" s="69">
        <f t="shared" si="268"/>
        <v>323268.99949999998</v>
      </c>
      <c r="Y300" s="70">
        <v>1</v>
      </c>
      <c r="Z300" s="71">
        <f t="shared" si="262"/>
        <v>6</v>
      </c>
      <c r="AA300" s="72">
        <f t="shared" si="263"/>
        <v>66301.75049999998</v>
      </c>
      <c r="AB300" s="70">
        <f t="shared" si="258"/>
        <v>5</v>
      </c>
      <c r="AC300" s="137">
        <f t="shared" si="264"/>
        <v>60</v>
      </c>
      <c r="AD300" s="112">
        <f t="shared" si="261"/>
        <v>389570.74999999994</v>
      </c>
      <c r="AE300" s="113"/>
    </row>
    <row r="301" spans="1:31" ht="11.5" customHeight="1" x14ac:dyDescent="0.3">
      <c r="A301" s="111">
        <v>44341</v>
      </c>
      <c r="B301" s="156">
        <f t="shared" si="248"/>
        <v>5</v>
      </c>
      <c r="C301" s="156">
        <f t="shared" si="249"/>
        <v>2021</v>
      </c>
      <c r="D301" s="97" t="s">
        <v>232</v>
      </c>
      <c r="E301" s="77" t="s">
        <v>167</v>
      </c>
      <c r="F301" s="77" t="s">
        <v>168</v>
      </c>
      <c r="G301" s="9" t="s">
        <v>35</v>
      </c>
      <c r="H301" s="151">
        <v>7.6</v>
      </c>
      <c r="I301" s="78">
        <v>220</v>
      </c>
      <c r="J301" s="67"/>
      <c r="K301" s="53">
        <f t="shared" si="259"/>
        <v>1672</v>
      </c>
      <c r="L301" s="54">
        <v>8.5</v>
      </c>
      <c r="M301" s="55">
        <f t="shared" si="254"/>
        <v>0.118421052631579</v>
      </c>
      <c r="N301" s="56">
        <f t="shared" si="265"/>
        <v>0.90000000000000036</v>
      </c>
      <c r="O301" s="57">
        <f t="shared" si="266"/>
        <v>198.00000000000009</v>
      </c>
      <c r="P301" s="58"/>
      <c r="Q301" s="57"/>
      <c r="R301" s="59"/>
      <c r="S301" s="60"/>
      <c r="T301" s="56"/>
      <c r="U301" s="61"/>
      <c r="V301" s="62"/>
      <c r="W301" s="68">
        <f t="shared" si="267"/>
        <v>1672</v>
      </c>
      <c r="X301" s="69">
        <f t="shared" si="268"/>
        <v>324940.99949999998</v>
      </c>
      <c r="Y301" s="70">
        <v>1</v>
      </c>
      <c r="Z301" s="71">
        <f t="shared" si="262"/>
        <v>198.00000000000009</v>
      </c>
      <c r="AA301" s="72">
        <f t="shared" si="263"/>
        <v>66499.75049999998</v>
      </c>
      <c r="AB301" s="70">
        <f t="shared" si="258"/>
        <v>5</v>
      </c>
      <c r="AC301" s="137">
        <f t="shared" si="264"/>
        <v>1870</v>
      </c>
      <c r="AD301" s="112">
        <f t="shared" si="261"/>
        <v>391440.74999999994</v>
      </c>
      <c r="AE301" s="113"/>
    </row>
    <row r="302" spans="1:31" ht="11.5" customHeight="1" x14ac:dyDescent="0.3">
      <c r="A302" s="111">
        <v>44341</v>
      </c>
      <c r="B302" s="156">
        <f t="shared" si="248"/>
        <v>5</v>
      </c>
      <c r="C302" s="156">
        <f t="shared" si="249"/>
        <v>2021</v>
      </c>
      <c r="D302" s="97" t="s">
        <v>232</v>
      </c>
      <c r="E302" s="77" t="s">
        <v>167</v>
      </c>
      <c r="F302" s="77" t="s">
        <v>168</v>
      </c>
      <c r="G302" s="9" t="s">
        <v>33</v>
      </c>
      <c r="H302" s="151">
        <v>1.2</v>
      </c>
      <c r="I302" s="78">
        <v>25</v>
      </c>
      <c r="J302" s="67"/>
      <c r="K302" s="53">
        <f t="shared" si="259"/>
        <v>30</v>
      </c>
      <c r="L302" s="54">
        <v>2.2000000000000002</v>
      </c>
      <c r="M302" s="55">
        <f t="shared" si="254"/>
        <v>0.83333333333333359</v>
      </c>
      <c r="N302" s="56">
        <f t="shared" si="265"/>
        <v>1.0000000000000002</v>
      </c>
      <c r="O302" s="57">
        <f t="shared" si="266"/>
        <v>25.000000000000007</v>
      </c>
      <c r="P302" s="58"/>
      <c r="Q302" s="57"/>
      <c r="R302" s="59"/>
      <c r="S302" s="60"/>
      <c r="T302" s="56"/>
      <c r="U302" s="61"/>
      <c r="V302" s="62"/>
      <c r="W302" s="68">
        <f t="shared" si="267"/>
        <v>30</v>
      </c>
      <c r="X302" s="69">
        <f t="shared" si="268"/>
        <v>324970.99949999998</v>
      </c>
      <c r="Y302" s="70">
        <v>1</v>
      </c>
      <c r="Z302" s="71">
        <f t="shared" si="262"/>
        <v>25.000000000000007</v>
      </c>
      <c r="AA302" s="72">
        <f t="shared" si="263"/>
        <v>66524.75049999998</v>
      </c>
      <c r="AB302" s="70">
        <f t="shared" si="258"/>
        <v>5</v>
      </c>
      <c r="AC302" s="137">
        <f t="shared" si="264"/>
        <v>55.000000000000007</v>
      </c>
      <c r="AD302" s="112">
        <f t="shared" si="261"/>
        <v>391495.74999999994</v>
      </c>
      <c r="AE302" s="113"/>
    </row>
    <row r="303" spans="1:31" ht="11.5" customHeight="1" x14ac:dyDescent="0.3">
      <c r="A303" s="111">
        <v>44341</v>
      </c>
      <c r="B303" s="156">
        <f t="shared" si="248"/>
        <v>5</v>
      </c>
      <c r="C303" s="156">
        <f t="shared" si="249"/>
        <v>2021</v>
      </c>
      <c r="D303" s="97" t="s">
        <v>253</v>
      </c>
      <c r="E303" s="77" t="s">
        <v>84</v>
      </c>
      <c r="F303" s="77" t="s">
        <v>57</v>
      </c>
      <c r="G303" s="9" t="s">
        <v>30</v>
      </c>
      <c r="H303" s="151">
        <v>16</v>
      </c>
      <c r="I303" s="78">
        <v>5</v>
      </c>
      <c r="J303" s="67"/>
      <c r="K303" s="53">
        <f t="shared" si="259"/>
        <v>80</v>
      </c>
      <c r="L303" s="54">
        <v>20</v>
      </c>
      <c r="M303" s="55">
        <f t="shared" si="254"/>
        <v>0.25</v>
      </c>
      <c r="N303" s="56">
        <f t="shared" si="265"/>
        <v>4</v>
      </c>
      <c r="O303" s="57">
        <f t="shared" si="266"/>
        <v>20</v>
      </c>
      <c r="P303" s="58"/>
      <c r="Q303" s="57"/>
      <c r="R303" s="59"/>
      <c r="S303" s="60"/>
      <c r="T303" s="56"/>
      <c r="U303" s="61"/>
      <c r="V303" s="62"/>
      <c r="W303" s="68">
        <f t="shared" si="267"/>
        <v>80</v>
      </c>
      <c r="X303" s="69">
        <f t="shared" si="268"/>
        <v>325050.99949999998</v>
      </c>
      <c r="Y303" s="70">
        <v>1</v>
      </c>
      <c r="Z303" s="71">
        <f t="shared" si="262"/>
        <v>20</v>
      </c>
      <c r="AA303" s="72">
        <f t="shared" si="263"/>
        <v>66544.75049999998</v>
      </c>
      <c r="AB303" s="70">
        <f t="shared" si="258"/>
        <v>5</v>
      </c>
      <c r="AC303" s="137">
        <f t="shared" si="264"/>
        <v>100</v>
      </c>
      <c r="AD303" s="112">
        <f t="shared" si="261"/>
        <v>391595.74999999994</v>
      </c>
      <c r="AE303" s="113"/>
    </row>
    <row r="304" spans="1:31" ht="11.5" customHeight="1" x14ac:dyDescent="0.3">
      <c r="A304" s="111">
        <v>44348</v>
      </c>
      <c r="B304" s="156">
        <f t="shared" si="248"/>
        <v>6</v>
      </c>
      <c r="C304" s="156">
        <f t="shared" si="249"/>
        <v>2021</v>
      </c>
      <c r="D304" s="97" t="s">
        <v>254</v>
      </c>
      <c r="E304" s="77" t="s">
        <v>104</v>
      </c>
      <c r="F304" s="77" t="s">
        <v>105</v>
      </c>
      <c r="G304" s="9" t="s">
        <v>224</v>
      </c>
      <c r="H304" s="151">
        <v>7.5</v>
      </c>
      <c r="I304" s="78">
        <v>220</v>
      </c>
      <c r="J304" s="67"/>
      <c r="K304" s="53">
        <f t="shared" si="259"/>
        <v>1650</v>
      </c>
      <c r="L304" s="54">
        <v>7.9</v>
      </c>
      <c r="M304" s="55">
        <f t="shared" si="254"/>
        <v>5.3333333333333378E-2</v>
      </c>
      <c r="N304" s="56">
        <f t="shared" ref="N304:N347" si="269">L304-H304</f>
        <v>0.40000000000000036</v>
      </c>
      <c r="O304" s="57">
        <f t="shared" ref="O304:O347" si="270">N304*I304</f>
        <v>88.000000000000085</v>
      </c>
      <c r="P304" s="58"/>
      <c r="Q304" s="57"/>
      <c r="R304" s="59"/>
      <c r="S304" s="60"/>
      <c r="T304" s="56"/>
      <c r="U304" s="61"/>
      <c r="V304" s="62"/>
      <c r="W304" s="68">
        <f t="shared" ref="W304:W347" si="271">K304*Y304</f>
        <v>4950</v>
      </c>
      <c r="X304" s="69">
        <f t="shared" si="268"/>
        <v>330000.99949999998</v>
      </c>
      <c r="Y304" s="70">
        <v>3</v>
      </c>
      <c r="Z304" s="71">
        <f t="shared" ref="Z304:Z311" si="272">O304*Y304</f>
        <v>264.00000000000023</v>
      </c>
      <c r="AA304" s="72">
        <f t="shared" ref="AA304:AA311" si="273">AA303+Z304</f>
        <v>66808.75049999998</v>
      </c>
      <c r="AB304" s="70">
        <f t="shared" si="258"/>
        <v>6</v>
      </c>
      <c r="AC304" s="137">
        <f t="shared" ref="AC304:AC311" si="274">W304+Z304</f>
        <v>5214</v>
      </c>
      <c r="AD304" s="112">
        <f t="shared" si="261"/>
        <v>396809.74999999994</v>
      </c>
      <c r="AE304" s="113"/>
    </row>
    <row r="305" spans="1:31" ht="11.5" customHeight="1" x14ac:dyDescent="0.3">
      <c r="A305" s="111">
        <v>44348</v>
      </c>
      <c r="B305" s="156">
        <f t="shared" ref="B305:B368" si="275">MONTH(A305)</f>
        <v>6</v>
      </c>
      <c r="C305" s="156">
        <f t="shared" ref="C305:C368" si="276">YEAR(A305)</f>
        <v>2021</v>
      </c>
      <c r="D305" s="97" t="s">
        <v>254</v>
      </c>
      <c r="E305" s="77" t="s">
        <v>104</v>
      </c>
      <c r="F305" s="77" t="s">
        <v>105</v>
      </c>
      <c r="G305" s="9" t="s">
        <v>224</v>
      </c>
      <c r="H305" s="151">
        <v>7.4</v>
      </c>
      <c r="I305" s="78">
        <v>220</v>
      </c>
      <c r="J305" s="67"/>
      <c r="K305" s="53">
        <f t="shared" si="259"/>
        <v>1628</v>
      </c>
      <c r="L305" s="54">
        <v>7.9</v>
      </c>
      <c r="M305" s="55">
        <f t="shared" si="254"/>
        <v>6.7567567567567557E-2</v>
      </c>
      <c r="N305" s="56">
        <f t="shared" si="269"/>
        <v>0.5</v>
      </c>
      <c r="O305" s="57">
        <f t="shared" si="270"/>
        <v>110</v>
      </c>
      <c r="P305" s="58"/>
      <c r="Q305" s="57"/>
      <c r="R305" s="59"/>
      <c r="S305" s="60"/>
      <c r="T305" s="56"/>
      <c r="U305" s="61"/>
      <c r="V305" s="62"/>
      <c r="W305" s="68">
        <f t="shared" si="271"/>
        <v>1628</v>
      </c>
      <c r="X305" s="69">
        <f t="shared" si="268"/>
        <v>331628.99949999998</v>
      </c>
      <c r="Y305" s="70">
        <v>1</v>
      </c>
      <c r="Z305" s="71">
        <f t="shared" si="272"/>
        <v>110</v>
      </c>
      <c r="AA305" s="72">
        <f t="shared" si="273"/>
        <v>66918.75049999998</v>
      </c>
      <c r="AB305" s="70">
        <f t="shared" si="258"/>
        <v>6</v>
      </c>
      <c r="AC305" s="137">
        <f t="shared" si="274"/>
        <v>1738</v>
      </c>
      <c r="AD305" s="112">
        <f t="shared" si="261"/>
        <v>398547.74999999994</v>
      </c>
      <c r="AE305" s="113"/>
    </row>
    <row r="306" spans="1:31" ht="11.5" customHeight="1" x14ac:dyDescent="0.3">
      <c r="A306" s="111">
        <v>44348</v>
      </c>
      <c r="B306" s="156">
        <f t="shared" si="275"/>
        <v>6</v>
      </c>
      <c r="C306" s="156">
        <f t="shared" si="276"/>
        <v>2021</v>
      </c>
      <c r="D306" s="97" t="s">
        <v>255</v>
      </c>
      <c r="E306" s="77" t="s">
        <v>65</v>
      </c>
      <c r="F306" s="77" t="s">
        <v>101</v>
      </c>
      <c r="G306" s="9" t="s">
        <v>256</v>
      </c>
      <c r="H306" s="151">
        <v>7.7</v>
      </c>
      <c r="I306" s="78">
        <v>60</v>
      </c>
      <c r="J306" s="67"/>
      <c r="K306" s="53">
        <f t="shared" si="259"/>
        <v>462</v>
      </c>
      <c r="L306" s="54">
        <v>8.5</v>
      </c>
      <c r="M306" s="55">
        <f t="shared" si="254"/>
        <v>0.10389610389610388</v>
      </c>
      <c r="N306" s="56">
        <f t="shared" si="269"/>
        <v>0.79999999999999982</v>
      </c>
      <c r="O306" s="57">
        <f t="shared" si="270"/>
        <v>47.999999999999986</v>
      </c>
      <c r="P306" s="58"/>
      <c r="Q306" s="57"/>
      <c r="R306" s="59"/>
      <c r="S306" s="60"/>
      <c r="T306" s="56"/>
      <c r="U306" s="61"/>
      <c r="V306" s="62"/>
      <c r="W306" s="68">
        <f t="shared" si="271"/>
        <v>1386</v>
      </c>
      <c r="X306" s="69">
        <f t="shared" si="268"/>
        <v>333014.99949999998</v>
      </c>
      <c r="Y306" s="70">
        <v>3</v>
      </c>
      <c r="Z306" s="71">
        <f t="shared" si="272"/>
        <v>143.99999999999994</v>
      </c>
      <c r="AA306" s="72">
        <f t="shared" si="273"/>
        <v>67062.75049999998</v>
      </c>
      <c r="AB306" s="70">
        <f t="shared" si="258"/>
        <v>6</v>
      </c>
      <c r="AC306" s="137">
        <f t="shared" si="274"/>
        <v>1530</v>
      </c>
      <c r="AD306" s="112">
        <f t="shared" si="261"/>
        <v>400077.74999999994</v>
      </c>
      <c r="AE306" s="113"/>
    </row>
    <row r="307" spans="1:31" ht="11.5" customHeight="1" x14ac:dyDescent="0.3">
      <c r="A307" s="111">
        <v>44348</v>
      </c>
      <c r="B307" s="156">
        <f t="shared" si="275"/>
        <v>6</v>
      </c>
      <c r="C307" s="156">
        <f t="shared" si="276"/>
        <v>2021</v>
      </c>
      <c r="D307" s="97" t="s">
        <v>255</v>
      </c>
      <c r="E307" s="77" t="s">
        <v>65</v>
      </c>
      <c r="F307" s="77" t="s">
        <v>101</v>
      </c>
      <c r="G307" s="9" t="s">
        <v>257</v>
      </c>
      <c r="H307" s="151">
        <v>4.7</v>
      </c>
      <c r="I307" s="78">
        <v>54</v>
      </c>
      <c r="J307" s="67"/>
      <c r="K307" s="53">
        <f t="shared" si="259"/>
        <v>253.8</v>
      </c>
      <c r="L307" s="54">
        <v>8.5</v>
      </c>
      <c r="M307" s="55">
        <f t="shared" si="254"/>
        <v>0.80851063829787229</v>
      </c>
      <c r="N307" s="56">
        <f t="shared" si="269"/>
        <v>3.8</v>
      </c>
      <c r="O307" s="57">
        <f t="shared" si="270"/>
        <v>205.2</v>
      </c>
      <c r="P307" s="58"/>
      <c r="Q307" s="57"/>
      <c r="R307" s="59"/>
      <c r="S307" s="60"/>
      <c r="T307" s="56"/>
      <c r="U307" s="61"/>
      <c r="V307" s="62"/>
      <c r="W307" s="68">
        <f t="shared" si="271"/>
        <v>253.8</v>
      </c>
      <c r="X307" s="69">
        <f t="shared" si="268"/>
        <v>333268.79949999996</v>
      </c>
      <c r="Y307" s="70">
        <v>1</v>
      </c>
      <c r="Z307" s="71">
        <f t="shared" si="272"/>
        <v>205.2</v>
      </c>
      <c r="AA307" s="72">
        <f t="shared" si="273"/>
        <v>67267.950499999977</v>
      </c>
      <c r="AB307" s="70">
        <f t="shared" si="258"/>
        <v>6</v>
      </c>
      <c r="AC307" s="137">
        <f t="shared" si="274"/>
        <v>459</v>
      </c>
      <c r="AD307" s="112">
        <f t="shared" si="261"/>
        <v>400536.74999999994</v>
      </c>
      <c r="AE307" s="113"/>
    </row>
    <row r="308" spans="1:31" ht="11.5" customHeight="1" x14ac:dyDescent="0.3">
      <c r="A308" s="111">
        <v>44348</v>
      </c>
      <c r="B308" s="156">
        <f t="shared" si="275"/>
        <v>6</v>
      </c>
      <c r="C308" s="156">
        <f t="shared" si="276"/>
        <v>2021</v>
      </c>
      <c r="D308" s="97" t="s">
        <v>255</v>
      </c>
      <c r="E308" s="77" t="s">
        <v>65</v>
      </c>
      <c r="F308" s="77" t="s">
        <v>101</v>
      </c>
      <c r="G308" s="9" t="s">
        <v>257</v>
      </c>
      <c r="H308" s="151">
        <v>7.3</v>
      </c>
      <c r="I308" s="78">
        <v>54</v>
      </c>
      <c r="J308" s="67"/>
      <c r="K308" s="53">
        <f t="shared" si="259"/>
        <v>394.2</v>
      </c>
      <c r="L308" s="54">
        <v>8.5</v>
      </c>
      <c r="M308" s="55">
        <f t="shared" si="254"/>
        <v>0.16438356164383564</v>
      </c>
      <c r="N308" s="56">
        <f t="shared" si="269"/>
        <v>1.2000000000000002</v>
      </c>
      <c r="O308" s="57">
        <f t="shared" si="270"/>
        <v>64.800000000000011</v>
      </c>
      <c r="P308" s="58"/>
      <c r="Q308" s="57"/>
      <c r="R308" s="59"/>
      <c r="S308" s="60"/>
      <c r="T308" s="56"/>
      <c r="U308" s="61"/>
      <c r="V308" s="62"/>
      <c r="W308" s="68">
        <f t="shared" si="271"/>
        <v>1576.8</v>
      </c>
      <c r="X308" s="69">
        <f t="shared" si="268"/>
        <v>334845.59949999995</v>
      </c>
      <c r="Y308" s="70">
        <v>4</v>
      </c>
      <c r="Z308" s="71">
        <f t="shared" si="272"/>
        <v>259.20000000000005</v>
      </c>
      <c r="AA308" s="72">
        <f t="shared" si="273"/>
        <v>67527.150499999974</v>
      </c>
      <c r="AB308" s="70">
        <f t="shared" si="258"/>
        <v>6</v>
      </c>
      <c r="AC308" s="137">
        <f t="shared" si="274"/>
        <v>1836</v>
      </c>
      <c r="AD308" s="112">
        <f t="shared" si="261"/>
        <v>402372.74999999994</v>
      </c>
      <c r="AE308" s="113"/>
    </row>
    <row r="309" spans="1:31" ht="11.5" customHeight="1" x14ac:dyDescent="0.3">
      <c r="A309" s="111">
        <v>44348</v>
      </c>
      <c r="B309" s="156">
        <f t="shared" si="275"/>
        <v>6</v>
      </c>
      <c r="C309" s="156">
        <f t="shared" si="276"/>
        <v>2021</v>
      </c>
      <c r="D309" s="97" t="s">
        <v>258</v>
      </c>
      <c r="E309" s="77" t="s">
        <v>65</v>
      </c>
      <c r="F309" s="77" t="s">
        <v>101</v>
      </c>
      <c r="G309" s="9" t="s">
        <v>18</v>
      </c>
      <c r="H309" s="151">
        <v>10.5</v>
      </c>
      <c r="I309" s="78">
        <v>20</v>
      </c>
      <c r="J309" s="67"/>
      <c r="K309" s="53">
        <f t="shared" si="259"/>
        <v>210</v>
      </c>
      <c r="L309" s="54">
        <v>11.5</v>
      </c>
      <c r="M309" s="55">
        <f t="shared" si="254"/>
        <v>9.5238095238095233E-2</v>
      </c>
      <c r="N309" s="56">
        <f t="shared" si="269"/>
        <v>1</v>
      </c>
      <c r="O309" s="57">
        <f t="shared" si="270"/>
        <v>20</v>
      </c>
      <c r="P309" s="58"/>
      <c r="Q309" s="57"/>
      <c r="R309" s="59"/>
      <c r="S309" s="60"/>
      <c r="T309" s="56"/>
      <c r="U309" s="61"/>
      <c r="V309" s="62"/>
      <c r="W309" s="68">
        <f t="shared" si="271"/>
        <v>630</v>
      </c>
      <c r="X309" s="69">
        <f t="shared" si="268"/>
        <v>335475.59949999995</v>
      </c>
      <c r="Y309" s="70">
        <v>3</v>
      </c>
      <c r="Z309" s="71">
        <f t="shared" si="272"/>
        <v>60</v>
      </c>
      <c r="AA309" s="72">
        <f t="shared" si="273"/>
        <v>67587.150499999974</v>
      </c>
      <c r="AB309" s="70">
        <f t="shared" si="258"/>
        <v>6</v>
      </c>
      <c r="AC309" s="137">
        <f t="shared" si="274"/>
        <v>690</v>
      </c>
      <c r="AD309" s="112">
        <f t="shared" si="261"/>
        <v>403062.74999999994</v>
      </c>
      <c r="AE309" s="113"/>
    </row>
    <row r="310" spans="1:31" ht="11.5" customHeight="1" x14ac:dyDescent="0.3">
      <c r="A310" s="111">
        <v>44348</v>
      </c>
      <c r="B310" s="156">
        <f t="shared" si="275"/>
        <v>6</v>
      </c>
      <c r="C310" s="156">
        <f t="shared" si="276"/>
        <v>2021</v>
      </c>
      <c r="D310" s="97" t="s">
        <v>259</v>
      </c>
      <c r="E310" s="77" t="s">
        <v>104</v>
      </c>
      <c r="F310" s="77" t="s">
        <v>105</v>
      </c>
      <c r="G310" s="9" t="s">
        <v>33</v>
      </c>
      <c r="H310" s="151">
        <v>1.2</v>
      </c>
      <c r="I310" s="78">
        <v>25</v>
      </c>
      <c r="J310" s="67"/>
      <c r="K310" s="53">
        <f t="shared" si="259"/>
        <v>30</v>
      </c>
      <c r="L310" s="54">
        <v>2.2000000000000002</v>
      </c>
      <c r="M310" s="55">
        <f t="shared" si="254"/>
        <v>0.83333333333333359</v>
      </c>
      <c r="N310" s="56">
        <f t="shared" si="269"/>
        <v>1.0000000000000002</v>
      </c>
      <c r="O310" s="57">
        <f t="shared" si="270"/>
        <v>25.000000000000007</v>
      </c>
      <c r="P310" s="58"/>
      <c r="Q310" s="57"/>
      <c r="R310" s="59"/>
      <c r="S310" s="60"/>
      <c r="T310" s="56"/>
      <c r="U310" s="61"/>
      <c r="V310" s="62"/>
      <c r="W310" s="68">
        <f t="shared" si="271"/>
        <v>300</v>
      </c>
      <c r="X310" s="69">
        <f t="shared" si="268"/>
        <v>335775.59949999995</v>
      </c>
      <c r="Y310" s="70">
        <v>10</v>
      </c>
      <c r="Z310" s="71">
        <f t="shared" si="272"/>
        <v>250.00000000000006</v>
      </c>
      <c r="AA310" s="72">
        <f t="shared" si="273"/>
        <v>67837.150499999974</v>
      </c>
      <c r="AB310" s="70">
        <f t="shared" si="258"/>
        <v>6</v>
      </c>
      <c r="AC310" s="137">
        <f t="shared" si="274"/>
        <v>550</v>
      </c>
      <c r="AD310" s="112">
        <f t="shared" si="261"/>
        <v>403612.74999999994</v>
      </c>
      <c r="AE310" s="113"/>
    </row>
    <row r="311" spans="1:31" ht="11.5" customHeight="1" x14ac:dyDescent="0.3">
      <c r="A311" s="111">
        <v>44348</v>
      </c>
      <c r="B311" s="156">
        <f t="shared" si="275"/>
        <v>6</v>
      </c>
      <c r="C311" s="156">
        <f t="shared" si="276"/>
        <v>2021</v>
      </c>
      <c r="D311" s="97" t="s">
        <v>259</v>
      </c>
      <c r="E311" s="77" t="s">
        <v>104</v>
      </c>
      <c r="F311" s="77" t="s">
        <v>105</v>
      </c>
      <c r="G311" s="9" t="s">
        <v>25</v>
      </c>
      <c r="H311" s="151">
        <v>16</v>
      </c>
      <c r="I311" s="78">
        <v>5</v>
      </c>
      <c r="J311" s="67"/>
      <c r="K311" s="53">
        <f t="shared" si="259"/>
        <v>80</v>
      </c>
      <c r="L311" s="54">
        <v>19</v>
      </c>
      <c r="M311" s="55">
        <f t="shared" si="254"/>
        <v>0.1875</v>
      </c>
      <c r="N311" s="56">
        <f t="shared" si="269"/>
        <v>3</v>
      </c>
      <c r="O311" s="57">
        <f t="shared" si="270"/>
        <v>15</v>
      </c>
      <c r="P311" s="58"/>
      <c r="Q311" s="57"/>
      <c r="R311" s="59"/>
      <c r="S311" s="60"/>
      <c r="T311" s="56"/>
      <c r="U311" s="61"/>
      <c r="V311" s="62"/>
      <c r="W311" s="68">
        <f t="shared" si="271"/>
        <v>320</v>
      </c>
      <c r="X311" s="69">
        <f t="shared" si="268"/>
        <v>336095.59949999995</v>
      </c>
      <c r="Y311" s="70">
        <v>4</v>
      </c>
      <c r="Z311" s="71">
        <f t="shared" si="272"/>
        <v>60</v>
      </c>
      <c r="AA311" s="72">
        <f t="shared" si="273"/>
        <v>67897.150499999974</v>
      </c>
      <c r="AB311" s="70">
        <f t="shared" si="258"/>
        <v>6</v>
      </c>
      <c r="AC311" s="137">
        <f t="shared" si="274"/>
        <v>380</v>
      </c>
      <c r="AD311" s="112">
        <f t="shared" si="261"/>
        <v>403992.74999999994</v>
      </c>
      <c r="AE311" s="113"/>
    </row>
    <row r="312" spans="1:31" ht="11.5" customHeight="1" x14ac:dyDescent="0.3">
      <c r="A312" s="111">
        <v>44440</v>
      </c>
      <c r="B312" s="156">
        <f t="shared" si="275"/>
        <v>9</v>
      </c>
      <c r="C312" s="156">
        <f t="shared" si="276"/>
        <v>2021</v>
      </c>
      <c r="D312" s="97" t="s">
        <v>260</v>
      </c>
      <c r="E312" s="77" t="s">
        <v>261</v>
      </c>
      <c r="F312" s="154" t="s">
        <v>262</v>
      </c>
      <c r="G312" s="9" t="s">
        <v>263</v>
      </c>
      <c r="H312" s="155">
        <v>0</v>
      </c>
      <c r="I312" s="78">
        <v>25</v>
      </c>
      <c r="J312" s="67"/>
      <c r="K312" s="53">
        <f t="shared" si="259"/>
        <v>0</v>
      </c>
      <c r="L312" s="54">
        <v>12</v>
      </c>
      <c r="M312" s="55" t="e">
        <f t="shared" si="254"/>
        <v>#DIV/0!</v>
      </c>
      <c r="N312" s="56">
        <f t="shared" si="269"/>
        <v>12</v>
      </c>
      <c r="O312" s="57">
        <f t="shared" si="270"/>
        <v>300</v>
      </c>
      <c r="P312" s="58"/>
      <c r="Q312" s="57"/>
      <c r="R312" s="59"/>
      <c r="S312" s="60"/>
      <c r="T312" s="56"/>
      <c r="U312" s="61"/>
      <c r="V312" s="62"/>
      <c r="W312" s="68">
        <f t="shared" si="271"/>
        <v>0</v>
      </c>
      <c r="X312" s="69">
        <f t="shared" si="268"/>
        <v>336095.59949999995</v>
      </c>
      <c r="Y312" s="70">
        <v>2</v>
      </c>
      <c r="Z312" s="71">
        <f t="shared" ref="Z312:Z326" si="277">O312*Y312</f>
        <v>600</v>
      </c>
      <c r="AA312" s="72">
        <f t="shared" ref="AA312:AA326" si="278">AA311+Z312</f>
        <v>68497.150499999974</v>
      </c>
      <c r="AB312" s="70">
        <f t="shared" si="258"/>
        <v>9</v>
      </c>
      <c r="AC312" s="137">
        <f t="shared" ref="AC312:AC319" si="279">W312+Z312</f>
        <v>600</v>
      </c>
      <c r="AD312" s="112">
        <f t="shared" ref="AD312:AD319" si="280">X312+AA312</f>
        <v>404592.74999999994</v>
      </c>
      <c r="AE312" s="113"/>
    </row>
    <row r="313" spans="1:31" ht="11.5" customHeight="1" x14ac:dyDescent="0.3">
      <c r="A313" s="111">
        <v>44440</v>
      </c>
      <c r="B313" s="156">
        <f t="shared" si="275"/>
        <v>9</v>
      </c>
      <c r="C313" s="156">
        <f t="shared" si="276"/>
        <v>2021</v>
      </c>
      <c r="D313" s="97" t="s">
        <v>260</v>
      </c>
      <c r="E313" s="77" t="s">
        <v>261</v>
      </c>
      <c r="F313" s="154" t="s">
        <v>262</v>
      </c>
      <c r="G313" s="9" t="s">
        <v>147</v>
      </c>
      <c r="H313" s="151">
        <v>6.2</v>
      </c>
      <c r="I313" s="78">
        <v>30</v>
      </c>
      <c r="J313" s="67"/>
      <c r="K313" s="53">
        <f t="shared" si="259"/>
        <v>186</v>
      </c>
      <c r="L313" s="54">
        <v>8.5</v>
      </c>
      <c r="M313" s="55">
        <f t="shared" si="254"/>
        <v>0.37096774193548382</v>
      </c>
      <c r="N313" s="56">
        <f t="shared" si="269"/>
        <v>2.2999999999999998</v>
      </c>
      <c r="O313" s="57">
        <f t="shared" si="270"/>
        <v>69</v>
      </c>
      <c r="P313" s="58"/>
      <c r="Q313" s="57"/>
      <c r="R313" s="59"/>
      <c r="S313" s="60"/>
      <c r="T313" s="56"/>
      <c r="U313" s="61"/>
      <c r="V313" s="62"/>
      <c r="W313" s="68">
        <f t="shared" si="271"/>
        <v>186</v>
      </c>
      <c r="X313" s="69">
        <f t="shared" si="268"/>
        <v>336281.59949999995</v>
      </c>
      <c r="Y313" s="70">
        <v>1</v>
      </c>
      <c r="Z313" s="71">
        <f t="shared" si="277"/>
        <v>69</v>
      </c>
      <c r="AA313" s="72">
        <f t="shared" si="278"/>
        <v>68566.150499999974</v>
      </c>
      <c r="AB313" s="70">
        <f t="shared" si="258"/>
        <v>9</v>
      </c>
      <c r="AC313" s="137">
        <f t="shared" si="279"/>
        <v>255</v>
      </c>
      <c r="AD313" s="112">
        <f t="shared" si="280"/>
        <v>404847.74999999994</v>
      </c>
      <c r="AE313" s="113"/>
    </row>
    <row r="314" spans="1:31" ht="11.5" customHeight="1" x14ac:dyDescent="0.3">
      <c r="A314" s="111">
        <v>44440</v>
      </c>
      <c r="B314" s="156">
        <f t="shared" si="275"/>
        <v>9</v>
      </c>
      <c r="C314" s="156">
        <f t="shared" si="276"/>
        <v>2021</v>
      </c>
      <c r="D314" s="97" t="s">
        <v>264</v>
      </c>
      <c r="E314" s="77" t="s">
        <v>84</v>
      </c>
      <c r="F314" s="77" t="s">
        <v>57</v>
      </c>
      <c r="G314" s="9" t="s">
        <v>35</v>
      </c>
      <c r="H314" s="151">
        <v>7.6</v>
      </c>
      <c r="I314" s="78">
        <v>220</v>
      </c>
      <c r="J314" s="67"/>
      <c r="K314" s="53">
        <f t="shared" si="259"/>
        <v>1672</v>
      </c>
      <c r="L314" s="54">
        <v>8.3000000000000007</v>
      </c>
      <c r="M314" s="55">
        <f t="shared" si="254"/>
        <v>9.2105263157894884E-2</v>
      </c>
      <c r="N314" s="56">
        <f t="shared" si="269"/>
        <v>0.70000000000000107</v>
      </c>
      <c r="O314" s="57">
        <f t="shared" si="270"/>
        <v>154.00000000000023</v>
      </c>
      <c r="P314" s="58"/>
      <c r="Q314" s="57"/>
      <c r="R314" s="59"/>
      <c r="S314" s="60"/>
      <c r="T314" s="56"/>
      <c r="U314" s="61"/>
      <c r="V314" s="62"/>
      <c r="W314" s="68">
        <f t="shared" si="271"/>
        <v>1672</v>
      </c>
      <c r="X314" s="69">
        <f t="shared" si="268"/>
        <v>337953.59949999995</v>
      </c>
      <c r="Y314" s="70">
        <v>1</v>
      </c>
      <c r="Z314" s="71">
        <f t="shared" si="277"/>
        <v>154.00000000000023</v>
      </c>
      <c r="AA314" s="72">
        <f t="shared" si="278"/>
        <v>68720.150499999974</v>
      </c>
      <c r="AB314" s="70">
        <f t="shared" si="258"/>
        <v>9</v>
      </c>
      <c r="AC314" s="137">
        <f t="shared" si="279"/>
        <v>1826.0000000000002</v>
      </c>
      <c r="AD314" s="112">
        <f t="shared" si="280"/>
        <v>406673.74999999994</v>
      </c>
      <c r="AE314" s="113"/>
    </row>
    <row r="315" spans="1:31" ht="11.5" customHeight="1" x14ac:dyDescent="0.3">
      <c r="A315" s="111">
        <v>44440</v>
      </c>
      <c r="B315" s="156">
        <f t="shared" si="275"/>
        <v>9</v>
      </c>
      <c r="C315" s="156">
        <f t="shared" si="276"/>
        <v>2021</v>
      </c>
      <c r="D315" s="97" t="s">
        <v>265</v>
      </c>
      <c r="E315" s="77" t="s">
        <v>84</v>
      </c>
      <c r="F315" s="77" t="s">
        <v>57</v>
      </c>
      <c r="G315" s="9" t="s">
        <v>35</v>
      </c>
      <c r="H315" s="151">
        <v>7.85</v>
      </c>
      <c r="I315" s="78">
        <v>220</v>
      </c>
      <c r="J315" s="67"/>
      <c r="K315" s="53">
        <f t="shared" si="259"/>
        <v>1727</v>
      </c>
      <c r="L315" s="54">
        <v>8.3000000000000007</v>
      </c>
      <c r="M315" s="55">
        <f t="shared" si="254"/>
        <v>5.732484076433135E-2</v>
      </c>
      <c r="N315" s="56">
        <f t="shared" si="269"/>
        <v>0.45000000000000107</v>
      </c>
      <c r="O315" s="57">
        <f t="shared" si="270"/>
        <v>99.000000000000227</v>
      </c>
      <c r="P315" s="58"/>
      <c r="Q315" s="57"/>
      <c r="R315" s="59"/>
      <c r="S315" s="60"/>
      <c r="T315" s="56"/>
      <c r="U315" s="61"/>
      <c r="V315" s="62"/>
      <c r="W315" s="68">
        <f t="shared" si="271"/>
        <v>1727</v>
      </c>
      <c r="X315" s="69">
        <f t="shared" si="268"/>
        <v>339680.59949999995</v>
      </c>
      <c r="Y315" s="70">
        <v>1</v>
      </c>
      <c r="Z315" s="71">
        <f t="shared" si="277"/>
        <v>99.000000000000227</v>
      </c>
      <c r="AA315" s="72">
        <f t="shared" si="278"/>
        <v>68819.150499999974</v>
      </c>
      <c r="AB315" s="70">
        <f t="shared" si="258"/>
        <v>9</v>
      </c>
      <c r="AC315" s="137">
        <f t="shared" si="279"/>
        <v>1826.0000000000002</v>
      </c>
      <c r="AD315" s="112">
        <f t="shared" si="280"/>
        <v>408499.74999999994</v>
      </c>
      <c r="AE315" s="113"/>
    </row>
    <row r="316" spans="1:31" ht="11.5" customHeight="1" x14ac:dyDescent="0.3">
      <c r="A316" s="111">
        <v>44440</v>
      </c>
      <c r="B316" s="156">
        <f t="shared" si="275"/>
        <v>9</v>
      </c>
      <c r="C316" s="156">
        <f t="shared" si="276"/>
        <v>2021</v>
      </c>
      <c r="D316" s="97" t="s">
        <v>265</v>
      </c>
      <c r="E316" s="77" t="s">
        <v>84</v>
      </c>
      <c r="F316" s="77" t="s">
        <v>57</v>
      </c>
      <c r="G316" s="9" t="s">
        <v>25</v>
      </c>
      <c r="H316" s="151">
        <v>16</v>
      </c>
      <c r="I316" s="78">
        <v>5</v>
      </c>
      <c r="J316" s="67"/>
      <c r="K316" s="53">
        <f t="shared" si="259"/>
        <v>80</v>
      </c>
      <c r="L316" s="54">
        <v>20</v>
      </c>
      <c r="M316" s="55">
        <f t="shared" si="254"/>
        <v>0.25</v>
      </c>
      <c r="N316" s="56">
        <f t="shared" si="269"/>
        <v>4</v>
      </c>
      <c r="O316" s="57">
        <f t="shared" si="270"/>
        <v>20</v>
      </c>
      <c r="P316" s="58"/>
      <c r="Q316" s="57"/>
      <c r="R316" s="59"/>
      <c r="S316" s="60"/>
      <c r="T316" s="56"/>
      <c r="U316" s="61"/>
      <c r="V316" s="62"/>
      <c r="W316" s="68">
        <f t="shared" si="271"/>
        <v>80</v>
      </c>
      <c r="X316" s="69">
        <f t="shared" si="268"/>
        <v>339760.59949999995</v>
      </c>
      <c r="Y316" s="70">
        <v>1</v>
      </c>
      <c r="Z316" s="71">
        <f t="shared" si="277"/>
        <v>20</v>
      </c>
      <c r="AA316" s="72">
        <f t="shared" si="278"/>
        <v>68839.150499999974</v>
      </c>
      <c r="AB316" s="70">
        <f t="shared" si="258"/>
        <v>9</v>
      </c>
      <c r="AC316" s="137">
        <f t="shared" si="279"/>
        <v>100</v>
      </c>
      <c r="AD316" s="112">
        <f t="shared" si="280"/>
        <v>408599.74999999994</v>
      </c>
      <c r="AE316" s="113"/>
    </row>
    <row r="317" spans="1:31" ht="11.5" customHeight="1" x14ac:dyDescent="0.3">
      <c r="A317" s="111">
        <v>44440</v>
      </c>
      <c r="B317" s="156">
        <f t="shared" si="275"/>
        <v>9</v>
      </c>
      <c r="C317" s="156">
        <f t="shared" si="276"/>
        <v>2021</v>
      </c>
      <c r="D317" s="97" t="s">
        <v>266</v>
      </c>
      <c r="E317" s="77" t="s">
        <v>76</v>
      </c>
      <c r="F317" s="77" t="s">
        <v>77</v>
      </c>
      <c r="G317" s="9" t="s">
        <v>256</v>
      </c>
      <c r="H317" s="151">
        <v>7.7</v>
      </c>
      <c r="I317" s="78">
        <v>60</v>
      </c>
      <c r="J317" s="67"/>
      <c r="K317" s="53">
        <f t="shared" si="259"/>
        <v>462</v>
      </c>
      <c r="L317" s="54">
        <v>8.4</v>
      </c>
      <c r="M317" s="55">
        <f t="shared" si="254"/>
        <v>9.0909090909090925E-2</v>
      </c>
      <c r="N317" s="56">
        <f t="shared" si="269"/>
        <v>0.70000000000000018</v>
      </c>
      <c r="O317" s="57">
        <f t="shared" si="270"/>
        <v>42.000000000000014</v>
      </c>
      <c r="P317" s="58"/>
      <c r="Q317" s="57"/>
      <c r="R317" s="59"/>
      <c r="S317" s="60"/>
      <c r="T317" s="56"/>
      <c r="U317" s="61"/>
      <c r="V317" s="62"/>
      <c r="W317" s="68">
        <f t="shared" si="271"/>
        <v>1848</v>
      </c>
      <c r="X317" s="69">
        <f t="shared" si="268"/>
        <v>341608.59949999995</v>
      </c>
      <c r="Y317" s="70">
        <v>4</v>
      </c>
      <c r="Z317" s="71">
        <f t="shared" si="277"/>
        <v>168.00000000000006</v>
      </c>
      <c r="AA317" s="72">
        <f t="shared" si="278"/>
        <v>69007.150499999974</v>
      </c>
      <c r="AB317" s="70">
        <f t="shared" si="258"/>
        <v>9</v>
      </c>
      <c r="AC317" s="137">
        <f t="shared" si="279"/>
        <v>2016</v>
      </c>
      <c r="AD317" s="112">
        <f t="shared" si="280"/>
        <v>410615.74999999994</v>
      </c>
      <c r="AE317" s="113"/>
    </row>
    <row r="318" spans="1:31" ht="11.5" customHeight="1" x14ac:dyDescent="0.3">
      <c r="A318" s="111">
        <v>44440</v>
      </c>
      <c r="B318" s="156">
        <f t="shared" si="275"/>
        <v>9</v>
      </c>
      <c r="C318" s="156">
        <f t="shared" si="276"/>
        <v>2021</v>
      </c>
      <c r="D318" s="97" t="s">
        <v>266</v>
      </c>
      <c r="E318" s="77" t="s">
        <v>76</v>
      </c>
      <c r="F318" s="77" t="s">
        <v>77</v>
      </c>
      <c r="G318" s="9" t="s">
        <v>257</v>
      </c>
      <c r="H318" s="151">
        <v>7.3</v>
      </c>
      <c r="I318" s="78">
        <v>54</v>
      </c>
      <c r="J318" s="67"/>
      <c r="K318" s="53">
        <f t="shared" si="259"/>
        <v>394.2</v>
      </c>
      <c r="L318" s="54">
        <v>8.4</v>
      </c>
      <c r="M318" s="55">
        <f t="shared" si="254"/>
        <v>0.15068493150684939</v>
      </c>
      <c r="N318" s="56">
        <f t="shared" si="269"/>
        <v>1.1000000000000005</v>
      </c>
      <c r="O318" s="57">
        <f t="shared" si="270"/>
        <v>59.400000000000027</v>
      </c>
      <c r="P318" s="58"/>
      <c r="Q318" s="57"/>
      <c r="R318" s="59"/>
      <c r="S318" s="60"/>
      <c r="T318" s="56"/>
      <c r="U318" s="61"/>
      <c r="V318" s="62"/>
      <c r="W318" s="68">
        <f t="shared" si="271"/>
        <v>1576.8</v>
      </c>
      <c r="X318" s="69">
        <f t="shared" si="268"/>
        <v>343185.39949999994</v>
      </c>
      <c r="Y318" s="70">
        <v>4</v>
      </c>
      <c r="Z318" s="71">
        <f t="shared" si="277"/>
        <v>237.60000000000011</v>
      </c>
      <c r="AA318" s="72">
        <f t="shared" si="278"/>
        <v>69244.75049999998</v>
      </c>
      <c r="AB318" s="70">
        <f t="shared" si="258"/>
        <v>9</v>
      </c>
      <c r="AC318" s="137">
        <f t="shared" si="279"/>
        <v>1814.4</v>
      </c>
      <c r="AD318" s="112">
        <f t="shared" si="280"/>
        <v>412430.14999999991</v>
      </c>
      <c r="AE318" s="113"/>
    </row>
    <row r="319" spans="1:31" ht="11.5" customHeight="1" x14ac:dyDescent="0.3">
      <c r="A319" s="111">
        <v>44440</v>
      </c>
      <c r="B319" s="156">
        <f t="shared" si="275"/>
        <v>9</v>
      </c>
      <c r="C319" s="156">
        <f t="shared" si="276"/>
        <v>2021</v>
      </c>
      <c r="D319" s="97" t="s">
        <v>267</v>
      </c>
      <c r="E319" s="77" t="s">
        <v>70</v>
      </c>
      <c r="F319" s="77" t="s">
        <v>71</v>
      </c>
      <c r="G319" s="9" t="s">
        <v>224</v>
      </c>
      <c r="H319" s="151">
        <v>7.4</v>
      </c>
      <c r="I319" s="78">
        <v>220</v>
      </c>
      <c r="J319" s="67"/>
      <c r="K319" s="53">
        <f t="shared" si="259"/>
        <v>1628</v>
      </c>
      <c r="L319" s="54">
        <v>7.8</v>
      </c>
      <c r="M319" s="55">
        <f t="shared" si="254"/>
        <v>5.4054054054053981E-2</v>
      </c>
      <c r="N319" s="56">
        <f t="shared" si="269"/>
        <v>0.39999999999999947</v>
      </c>
      <c r="O319" s="57">
        <f t="shared" si="270"/>
        <v>87.999999999999886</v>
      </c>
      <c r="P319" s="58"/>
      <c r="Q319" s="57"/>
      <c r="R319" s="59"/>
      <c r="S319" s="60"/>
      <c r="T319" s="56"/>
      <c r="U319" s="61"/>
      <c r="V319" s="62"/>
      <c r="W319" s="68">
        <f t="shared" si="271"/>
        <v>1628</v>
      </c>
      <c r="X319" s="69">
        <f>X318+W319</f>
        <v>344813.39949999994</v>
      </c>
      <c r="Y319" s="70">
        <v>1</v>
      </c>
      <c r="Z319" s="71">
        <f t="shared" si="277"/>
        <v>87.999999999999886</v>
      </c>
      <c r="AA319" s="72">
        <f t="shared" si="278"/>
        <v>69332.75049999998</v>
      </c>
      <c r="AB319" s="70">
        <f t="shared" si="258"/>
        <v>9</v>
      </c>
      <c r="AC319" s="137">
        <f t="shared" si="279"/>
        <v>1716</v>
      </c>
      <c r="AD319" s="112">
        <f t="shared" si="280"/>
        <v>414146.14999999991</v>
      </c>
      <c r="AE319" s="113"/>
    </row>
    <row r="320" spans="1:31" ht="11.5" customHeight="1" x14ac:dyDescent="0.3">
      <c r="A320" s="111">
        <v>44440</v>
      </c>
      <c r="B320" s="156">
        <f t="shared" si="275"/>
        <v>9</v>
      </c>
      <c r="C320" s="156">
        <f t="shared" si="276"/>
        <v>2021</v>
      </c>
      <c r="D320" s="97" t="s">
        <v>267</v>
      </c>
      <c r="E320" s="77" t="s">
        <v>70</v>
      </c>
      <c r="F320" s="77" t="s">
        <v>71</v>
      </c>
      <c r="G320" s="9" t="s">
        <v>224</v>
      </c>
      <c r="H320" s="151">
        <v>7.5</v>
      </c>
      <c r="I320" s="78">
        <v>220</v>
      </c>
      <c r="J320" s="67"/>
      <c r="K320" s="53">
        <f t="shared" si="259"/>
        <v>1650</v>
      </c>
      <c r="L320" s="54">
        <v>7.8</v>
      </c>
      <c r="M320" s="55">
        <f t="shared" si="254"/>
        <v>3.9999999999999973E-2</v>
      </c>
      <c r="N320" s="56">
        <f t="shared" si="269"/>
        <v>0.29999999999999982</v>
      </c>
      <c r="O320" s="57">
        <f t="shared" si="270"/>
        <v>65.999999999999957</v>
      </c>
      <c r="P320" s="58"/>
      <c r="Q320" s="57"/>
      <c r="R320" s="59"/>
      <c r="S320" s="60"/>
      <c r="T320" s="56"/>
      <c r="U320" s="61"/>
      <c r="V320" s="62"/>
      <c r="W320" s="68">
        <f t="shared" si="271"/>
        <v>1650</v>
      </c>
      <c r="X320" s="69">
        <f t="shared" ref="X320:X383" si="281">X319+W320</f>
        <v>346463.39949999994</v>
      </c>
      <c r="Y320" s="70">
        <v>1</v>
      </c>
      <c r="Z320" s="71">
        <f t="shared" si="277"/>
        <v>65.999999999999957</v>
      </c>
      <c r="AA320" s="72">
        <f t="shared" si="278"/>
        <v>69398.75049999998</v>
      </c>
      <c r="AB320" s="70">
        <f t="shared" si="258"/>
        <v>9</v>
      </c>
      <c r="AC320" s="137">
        <f t="shared" ref="AC320:AC330" si="282">W320+Z320</f>
        <v>1716</v>
      </c>
      <c r="AD320" s="112">
        <f t="shared" ref="AD320:AD326" si="283">X320+AA320</f>
        <v>415862.14999999991</v>
      </c>
      <c r="AE320" s="113"/>
    </row>
    <row r="321" spans="1:31" ht="11.5" customHeight="1" x14ac:dyDescent="0.3">
      <c r="A321" s="111">
        <v>44453</v>
      </c>
      <c r="B321" s="156">
        <f t="shared" si="275"/>
        <v>9</v>
      </c>
      <c r="C321" s="156">
        <f t="shared" si="276"/>
        <v>2021</v>
      </c>
      <c r="D321" s="97" t="s">
        <v>268</v>
      </c>
      <c r="E321" s="77" t="s">
        <v>74</v>
      </c>
      <c r="F321" s="77" t="s">
        <v>59</v>
      </c>
      <c r="G321" s="9" t="s">
        <v>35</v>
      </c>
      <c r="H321" s="151">
        <v>7.85</v>
      </c>
      <c r="I321" s="78">
        <v>220</v>
      </c>
      <c r="J321" s="67"/>
      <c r="K321" s="53">
        <f t="shared" si="259"/>
        <v>1727</v>
      </c>
      <c r="L321" s="54">
        <v>8.5</v>
      </c>
      <c r="M321" s="55">
        <f t="shared" si="254"/>
        <v>8.2802547770700688E-2</v>
      </c>
      <c r="N321" s="56">
        <f t="shared" si="269"/>
        <v>0.65000000000000036</v>
      </c>
      <c r="O321" s="57">
        <f t="shared" si="270"/>
        <v>143.00000000000009</v>
      </c>
      <c r="P321" s="58"/>
      <c r="Q321" s="57"/>
      <c r="R321" s="59"/>
      <c r="S321" s="60"/>
      <c r="T321" s="56"/>
      <c r="U321" s="61"/>
      <c r="V321" s="62"/>
      <c r="W321" s="68">
        <f t="shared" si="271"/>
        <v>5181</v>
      </c>
      <c r="X321" s="69">
        <f t="shared" si="281"/>
        <v>351644.39949999994</v>
      </c>
      <c r="Y321" s="70">
        <v>3</v>
      </c>
      <c r="Z321" s="71">
        <f t="shared" si="277"/>
        <v>429.00000000000023</v>
      </c>
      <c r="AA321" s="72">
        <f t="shared" si="278"/>
        <v>69827.75049999998</v>
      </c>
      <c r="AB321" s="70">
        <f t="shared" si="258"/>
        <v>9</v>
      </c>
      <c r="AC321" s="137">
        <f t="shared" si="282"/>
        <v>5610</v>
      </c>
      <c r="AD321" s="112">
        <f t="shared" si="283"/>
        <v>421472.14999999991</v>
      </c>
      <c r="AE321" s="113"/>
    </row>
    <row r="322" spans="1:31" ht="11.5" customHeight="1" x14ac:dyDescent="0.3">
      <c r="A322" s="111">
        <v>44453</v>
      </c>
      <c r="B322" s="156">
        <f t="shared" si="275"/>
        <v>9</v>
      </c>
      <c r="C322" s="156">
        <f t="shared" si="276"/>
        <v>2021</v>
      </c>
      <c r="D322" s="97" t="s">
        <v>268</v>
      </c>
      <c r="E322" s="77" t="s">
        <v>74</v>
      </c>
      <c r="F322" s="77" t="s">
        <v>59</v>
      </c>
      <c r="G322" s="9" t="s">
        <v>41</v>
      </c>
      <c r="H322" s="151">
        <v>1.2</v>
      </c>
      <c r="I322" s="78">
        <v>25</v>
      </c>
      <c r="J322" s="67"/>
      <c r="K322" s="53">
        <f t="shared" si="259"/>
        <v>30</v>
      </c>
      <c r="L322" s="54">
        <v>2</v>
      </c>
      <c r="M322" s="55">
        <f t="shared" si="254"/>
        <v>0.66666666666666674</v>
      </c>
      <c r="N322" s="56">
        <f t="shared" si="269"/>
        <v>0.8</v>
      </c>
      <c r="O322" s="57">
        <f t="shared" si="270"/>
        <v>20</v>
      </c>
      <c r="P322" s="58"/>
      <c r="Q322" s="57"/>
      <c r="R322" s="59"/>
      <c r="S322" s="60"/>
      <c r="T322" s="56"/>
      <c r="U322" s="61"/>
      <c r="V322" s="62"/>
      <c r="W322" s="68">
        <f t="shared" si="271"/>
        <v>120</v>
      </c>
      <c r="X322" s="69">
        <f t="shared" si="281"/>
        <v>351764.39949999994</v>
      </c>
      <c r="Y322" s="70">
        <v>4</v>
      </c>
      <c r="Z322" s="71">
        <f t="shared" si="277"/>
        <v>80</v>
      </c>
      <c r="AA322" s="72">
        <f t="shared" si="278"/>
        <v>69907.75049999998</v>
      </c>
      <c r="AB322" s="70">
        <f t="shared" si="258"/>
        <v>9</v>
      </c>
      <c r="AC322" s="137">
        <f t="shared" si="282"/>
        <v>200</v>
      </c>
      <c r="AD322" s="112">
        <f t="shared" si="283"/>
        <v>421672.14999999991</v>
      </c>
      <c r="AE322" s="113"/>
    </row>
    <row r="323" spans="1:31" ht="11.5" customHeight="1" x14ac:dyDescent="0.3">
      <c r="A323" s="111">
        <v>44453</v>
      </c>
      <c r="B323" s="156">
        <f t="shared" si="275"/>
        <v>9</v>
      </c>
      <c r="C323" s="156">
        <f t="shared" si="276"/>
        <v>2021</v>
      </c>
      <c r="D323" s="97" t="s">
        <v>268</v>
      </c>
      <c r="E323" s="77" t="s">
        <v>74</v>
      </c>
      <c r="F323" s="77" t="s">
        <v>59</v>
      </c>
      <c r="G323" s="9" t="s">
        <v>25</v>
      </c>
      <c r="H323" s="151">
        <v>16</v>
      </c>
      <c r="I323" s="78">
        <v>5</v>
      </c>
      <c r="J323" s="67"/>
      <c r="K323" s="53">
        <f t="shared" si="259"/>
        <v>80</v>
      </c>
      <c r="L323" s="54">
        <v>20</v>
      </c>
      <c r="M323" s="55">
        <f t="shared" si="254"/>
        <v>0.25</v>
      </c>
      <c r="N323" s="56">
        <f t="shared" si="269"/>
        <v>4</v>
      </c>
      <c r="O323" s="57">
        <f t="shared" si="270"/>
        <v>20</v>
      </c>
      <c r="P323" s="58"/>
      <c r="Q323" s="57"/>
      <c r="R323" s="59"/>
      <c r="S323" s="60"/>
      <c r="T323" s="56"/>
      <c r="U323" s="61"/>
      <c r="V323" s="62"/>
      <c r="W323" s="68">
        <f t="shared" si="271"/>
        <v>480</v>
      </c>
      <c r="X323" s="69">
        <f t="shared" si="281"/>
        <v>352244.39949999994</v>
      </c>
      <c r="Y323" s="70">
        <v>6</v>
      </c>
      <c r="Z323" s="71">
        <f t="shared" si="277"/>
        <v>120</v>
      </c>
      <c r="AA323" s="72">
        <f t="shared" si="278"/>
        <v>70027.75049999998</v>
      </c>
      <c r="AB323" s="70">
        <f t="shared" si="258"/>
        <v>9</v>
      </c>
      <c r="AC323" s="137">
        <f t="shared" si="282"/>
        <v>600</v>
      </c>
      <c r="AD323" s="112">
        <f t="shared" si="283"/>
        <v>422272.14999999991</v>
      </c>
      <c r="AE323" s="113"/>
    </row>
    <row r="324" spans="1:31" ht="11.5" customHeight="1" x14ac:dyDescent="0.3">
      <c r="A324" s="111">
        <v>44453</v>
      </c>
      <c r="B324" s="156">
        <f t="shared" si="275"/>
        <v>9</v>
      </c>
      <c r="C324" s="156">
        <f t="shared" si="276"/>
        <v>2021</v>
      </c>
      <c r="D324" s="97" t="s">
        <v>268</v>
      </c>
      <c r="E324" s="77" t="s">
        <v>74</v>
      </c>
      <c r="F324" s="77" t="s">
        <v>59</v>
      </c>
      <c r="G324" s="9" t="s">
        <v>56</v>
      </c>
      <c r="H324" s="151">
        <v>28</v>
      </c>
      <c r="I324" s="78">
        <v>1</v>
      </c>
      <c r="J324" s="67"/>
      <c r="K324" s="53">
        <f t="shared" si="259"/>
        <v>28</v>
      </c>
      <c r="L324" s="54">
        <v>45</v>
      </c>
      <c r="M324" s="55">
        <f t="shared" si="254"/>
        <v>0.6071428571428571</v>
      </c>
      <c r="N324" s="56">
        <f t="shared" si="269"/>
        <v>17</v>
      </c>
      <c r="O324" s="57">
        <f t="shared" si="270"/>
        <v>17</v>
      </c>
      <c r="P324" s="58"/>
      <c r="Q324" s="57"/>
      <c r="R324" s="59"/>
      <c r="S324" s="60"/>
      <c r="T324" s="56"/>
      <c r="U324" s="61"/>
      <c r="V324" s="62"/>
      <c r="W324" s="68">
        <f t="shared" si="271"/>
        <v>28</v>
      </c>
      <c r="X324" s="69">
        <f t="shared" si="281"/>
        <v>352272.39949999994</v>
      </c>
      <c r="Y324" s="70">
        <v>1</v>
      </c>
      <c r="Z324" s="71">
        <f t="shared" si="277"/>
        <v>17</v>
      </c>
      <c r="AA324" s="72">
        <f t="shared" si="278"/>
        <v>70044.75049999998</v>
      </c>
      <c r="AB324" s="70">
        <f t="shared" si="258"/>
        <v>9</v>
      </c>
      <c r="AC324" s="137">
        <f t="shared" si="282"/>
        <v>45</v>
      </c>
      <c r="AD324" s="112">
        <f t="shared" si="283"/>
        <v>422317.14999999991</v>
      </c>
      <c r="AE324" s="113"/>
    </row>
    <row r="325" spans="1:31" ht="11.5" customHeight="1" x14ac:dyDescent="0.3">
      <c r="A325" s="111">
        <v>44453</v>
      </c>
      <c r="B325" s="156">
        <f t="shared" si="275"/>
        <v>9</v>
      </c>
      <c r="C325" s="156">
        <f t="shared" si="276"/>
        <v>2021</v>
      </c>
      <c r="D325" s="97" t="s">
        <v>268</v>
      </c>
      <c r="E325" s="77" t="s">
        <v>74</v>
      </c>
      <c r="F325" s="77" t="s">
        <v>59</v>
      </c>
      <c r="G325" s="9" t="s">
        <v>39</v>
      </c>
      <c r="H325" s="151">
        <v>7.3</v>
      </c>
      <c r="I325" s="78">
        <v>54</v>
      </c>
      <c r="J325" s="67"/>
      <c r="K325" s="53">
        <f t="shared" si="259"/>
        <v>394.2</v>
      </c>
      <c r="L325" s="54">
        <v>8.5</v>
      </c>
      <c r="M325" s="55">
        <f t="shared" si="254"/>
        <v>0.16438356164383564</v>
      </c>
      <c r="N325" s="56">
        <f t="shared" si="269"/>
        <v>1.2000000000000002</v>
      </c>
      <c r="O325" s="57">
        <f t="shared" si="270"/>
        <v>64.800000000000011</v>
      </c>
      <c r="P325" s="58"/>
      <c r="Q325" s="57"/>
      <c r="R325" s="59"/>
      <c r="S325" s="60"/>
      <c r="T325" s="56"/>
      <c r="U325" s="61"/>
      <c r="V325" s="62"/>
      <c r="W325" s="68">
        <f t="shared" si="271"/>
        <v>394.2</v>
      </c>
      <c r="X325" s="69">
        <f t="shared" si="281"/>
        <v>352666.59949999995</v>
      </c>
      <c r="Y325" s="70">
        <v>1</v>
      </c>
      <c r="Z325" s="71">
        <f t="shared" si="277"/>
        <v>64.800000000000011</v>
      </c>
      <c r="AA325" s="72">
        <f t="shared" si="278"/>
        <v>70109.550499999983</v>
      </c>
      <c r="AB325" s="70">
        <f t="shared" ref="AB325:AB388" si="284">MONTH(A325)</f>
        <v>9</v>
      </c>
      <c r="AC325" s="137">
        <f t="shared" si="282"/>
        <v>459</v>
      </c>
      <c r="AD325" s="112">
        <f t="shared" si="283"/>
        <v>422776.14999999991</v>
      </c>
      <c r="AE325" s="113"/>
    </row>
    <row r="326" spans="1:31" ht="11.5" customHeight="1" x14ac:dyDescent="0.3">
      <c r="A326" s="111">
        <v>44453</v>
      </c>
      <c r="B326" s="156">
        <f t="shared" si="275"/>
        <v>9</v>
      </c>
      <c r="C326" s="156">
        <f t="shared" si="276"/>
        <v>2021</v>
      </c>
      <c r="D326" s="97" t="s">
        <v>269</v>
      </c>
      <c r="E326" s="77" t="s">
        <v>104</v>
      </c>
      <c r="F326" s="77" t="s">
        <v>105</v>
      </c>
      <c r="G326" s="9" t="s">
        <v>224</v>
      </c>
      <c r="H326" s="151">
        <v>7.5</v>
      </c>
      <c r="I326" s="78">
        <v>220</v>
      </c>
      <c r="J326" s="67"/>
      <c r="K326" s="53">
        <f t="shared" si="259"/>
        <v>1650</v>
      </c>
      <c r="L326" s="54">
        <v>7.9</v>
      </c>
      <c r="M326" s="55">
        <f t="shared" si="254"/>
        <v>5.3333333333333378E-2</v>
      </c>
      <c r="N326" s="56">
        <f t="shared" si="269"/>
        <v>0.40000000000000036</v>
      </c>
      <c r="O326" s="57">
        <f t="shared" si="270"/>
        <v>88.000000000000085</v>
      </c>
      <c r="P326" s="58"/>
      <c r="Q326" s="57"/>
      <c r="R326" s="59"/>
      <c r="S326" s="60"/>
      <c r="T326" s="56"/>
      <c r="U326" s="61"/>
      <c r="V326" s="62"/>
      <c r="W326" s="68">
        <f t="shared" si="271"/>
        <v>9900</v>
      </c>
      <c r="X326" s="69">
        <f t="shared" si="281"/>
        <v>362566.59949999995</v>
      </c>
      <c r="Y326" s="70">
        <v>6</v>
      </c>
      <c r="Z326" s="71">
        <f t="shared" si="277"/>
        <v>528.00000000000045</v>
      </c>
      <c r="AA326" s="72">
        <f t="shared" si="278"/>
        <v>70637.550499999983</v>
      </c>
      <c r="AB326" s="70">
        <f t="shared" si="284"/>
        <v>9</v>
      </c>
      <c r="AC326" s="137">
        <f t="shared" si="282"/>
        <v>10428</v>
      </c>
      <c r="AD326" s="112">
        <f t="shared" si="283"/>
        <v>433204.14999999991</v>
      </c>
      <c r="AE326" s="113"/>
    </row>
    <row r="327" spans="1:31" ht="11.5" customHeight="1" x14ac:dyDescent="0.3">
      <c r="A327" s="111">
        <v>44453</v>
      </c>
      <c r="B327" s="156">
        <f t="shared" si="275"/>
        <v>9</v>
      </c>
      <c r="C327" s="156">
        <f t="shared" si="276"/>
        <v>2021</v>
      </c>
      <c r="D327" s="97" t="s">
        <v>269</v>
      </c>
      <c r="E327" s="77" t="s">
        <v>104</v>
      </c>
      <c r="F327" s="77" t="s">
        <v>105</v>
      </c>
      <c r="G327" s="9" t="s">
        <v>162</v>
      </c>
      <c r="H327" s="151">
        <v>6.2</v>
      </c>
      <c r="I327" s="78">
        <v>30</v>
      </c>
      <c r="J327" s="67"/>
      <c r="K327" s="53">
        <f t="shared" si="259"/>
        <v>186</v>
      </c>
      <c r="L327" s="54">
        <v>8.5</v>
      </c>
      <c r="M327" s="55">
        <f t="shared" si="254"/>
        <v>0.37096774193548382</v>
      </c>
      <c r="N327" s="56">
        <f t="shared" si="269"/>
        <v>2.2999999999999998</v>
      </c>
      <c r="O327" s="57">
        <f t="shared" si="270"/>
        <v>69</v>
      </c>
      <c r="P327" s="58"/>
      <c r="Q327" s="57"/>
      <c r="R327" s="59"/>
      <c r="S327" s="60"/>
      <c r="T327" s="56"/>
      <c r="U327" s="61"/>
      <c r="V327" s="62"/>
      <c r="W327" s="68">
        <f t="shared" si="271"/>
        <v>930</v>
      </c>
      <c r="X327" s="69">
        <f t="shared" si="281"/>
        <v>363496.59949999995</v>
      </c>
      <c r="Y327" s="70">
        <v>5</v>
      </c>
      <c r="Z327" s="71">
        <f t="shared" ref="Z327:Z347" si="285">O327*Y327</f>
        <v>345</v>
      </c>
      <c r="AA327" s="72">
        <f t="shared" ref="AA327:AA390" si="286">AA326+Z327</f>
        <v>70982.550499999983</v>
      </c>
      <c r="AB327" s="70">
        <f t="shared" si="284"/>
        <v>9</v>
      </c>
      <c r="AC327" s="137">
        <f t="shared" si="282"/>
        <v>1275</v>
      </c>
      <c r="AD327" s="112">
        <f t="shared" ref="AD327:AD390" si="287">X327+AA327</f>
        <v>434479.14999999991</v>
      </c>
      <c r="AE327" s="113"/>
    </row>
    <row r="328" spans="1:31" ht="11.5" customHeight="1" x14ac:dyDescent="0.3">
      <c r="A328" s="111">
        <v>44453</v>
      </c>
      <c r="B328" s="156">
        <f t="shared" si="275"/>
        <v>9</v>
      </c>
      <c r="C328" s="156">
        <f t="shared" si="276"/>
        <v>2021</v>
      </c>
      <c r="D328" s="97" t="s">
        <v>269</v>
      </c>
      <c r="E328" s="77" t="s">
        <v>104</v>
      </c>
      <c r="F328" s="77" t="s">
        <v>105</v>
      </c>
      <c r="G328" s="9" t="s">
        <v>162</v>
      </c>
      <c r="H328" s="151">
        <v>6.4</v>
      </c>
      <c r="I328" s="78">
        <v>30</v>
      </c>
      <c r="J328" s="67"/>
      <c r="K328" s="53">
        <f t="shared" si="259"/>
        <v>192</v>
      </c>
      <c r="L328" s="54">
        <v>8.5</v>
      </c>
      <c r="M328" s="55">
        <f t="shared" si="254"/>
        <v>0.32812499999999994</v>
      </c>
      <c r="N328" s="56">
        <f t="shared" ref="N328:N332" si="288">L328-H328</f>
        <v>2.0999999999999996</v>
      </c>
      <c r="O328" s="57">
        <f t="shared" ref="O328:O332" si="289">N328*I328</f>
        <v>62.999999999999986</v>
      </c>
      <c r="P328" s="58"/>
      <c r="Q328" s="57"/>
      <c r="R328" s="59"/>
      <c r="S328" s="60"/>
      <c r="T328" s="56"/>
      <c r="U328" s="61"/>
      <c r="V328" s="62"/>
      <c r="W328" s="68">
        <f t="shared" si="271"/>
        <v>960</v>
      </c>
      <c r="X328" s="69">
        <f t="shared" si="281"/>
        <v>364456.59949999995</v>
      </c>
      <c r="Y328" s="70">
        <v>5</v>
      </c>
      <c r="Z328" s="71">
        <f t="shared" si="285"/>
        <v>314.99999999999994</v>
      </c>
      <c r="AA328" s="72">
        <f t="shared" si="286"/>
        <v>71297.550499999983</v>
      </c>
      <c r="AB328" s="70">
        <f t="shared" si="284"/>
        <v>9</v>
      </c>
      <c r="AC328" s="137">
        <f t="shared" si="282"/>
        <v>1275</v>
      </c>
      <c r="AD328" s="112">
        <f t="shared" si="287"/>
        <v>435754.14999999991</v>
      </c>
      <c r="AE328" s="113"/>
    </row>
    <row r="329" spans="1:31" ht="11.5" customHeight="1" x14ac:dyDescent="0.3">
      <c r="A329" s="111">
        <v>44453</v>
      </c>
      <c r="B329" s="156">
        <f t="shared" si="275"/>
        <v>9</v>
      </c>
      <c r="C329" s="156">
        <f t="shared" si="276"/>
        <v>2021</v>
      </c>
      <c r="D329" s="97" t="s">
        <v>269</v>
      </c>
      <c r="E329" s="77" t="s">
        <v>104</v>
      </c>
      <c r="F329" s="77" t="s">
        <v>105</v>
      </c>
      <c r="G329" s="9" t="s">
        <v>33</v>
      </c>
      <c r="H329" s="151">
        <v>1.2</v>
      </c>
      <c r="I329" s="78">
        <v>25</v>
      </c>
      <c r="J329" s="67"/>
      <c r="K329" s="53">
        <f t="shared" si="259"/>
        <v>30</v>
      </c>
      <c r="L329" s="54">
        <v>2.2000000000000002</v>
      </c>
      <c r="M329" s="55">
        <f t="shared" si="254"/>
        <v>0.83333333333333359</v>
      </c>
      <c r="N329" s="56">
        <f t="shared" si="288"/>
        <v>1.0000000000000002</v>
      </c>
      <c r="O329" s="57">
        <f t="shared" si="289"/>
        <v>25.000000000000007</v>
      </c>
      <c r="P329" s="58"/>
      <c r="Q329" s="57"/>
      <c r="R329" s="59"/>
      <c r="S329" s="60"/>
      <c r="T329" s="56"/>
      <c r="U329" s="61"/>
      <c r="V329" s="62"/>
      <c r="W329" s="68">
        <f t="shared" si="271"/>
        <v>300</v>
      </c>
      <c r="X329" s="69">
        <f t="shared" si="281"/>
        <v>364756.59949999995</v>
      </c>
      <c r="Y329" s="70">
        <v>10</v>
      </c>
      <c r="Z329" s="71">
        <f t="shared" si="285"/>
        <v>250.00000000000006</v>
      </c>
      <c r="AA329" s="72">
        <f t="shared" si="286"/>
        <v>71547.550499999983</v>
      </c>
      <c r="AB329" s="70">
        <f t="shared" si="284"/>
        <v>9</v>
      </c>
      <c r="AC329" s="137">
        <f t="shared" si="282"/>
        <v>550</v>
      </c>
      <c r="AD329" s="112">
        <f t="shared" si="287"/>
        <v>436304.14999999991</v>
      </c>
      <c r="AE329" s="113"/>
    </row>
    <row r="330" spans="1:31" ht="11.5" customHeight="1" x14ac:dyDescent="0.3">
      <c r="A330" s="111">
        <v>44453</v>
      </c>
      <c r="B330" s="156">
        <f t="shared" si="275"/>
        <v>9</v>
      </c>
      <c r="C330" s="156">
        <f t="shared" si="276"/>
        <v>2021</v>
      </c>
      <c r="D330" s="97" t="s">
        <v>269</v>
      </c>
      <c r="E330" s="77" t="s">
        <v>104</v>
      </c>
      <c r="F330" s="77" t="s">
        <v>105</v>
      </c>
      <c r="G330" s="9" t="s">
        <v>282</v>
      </c>
      <c r="H330" s="151">
        <v>12</v>
      </c>
      <c r="I330" s="78">
        <v>5</v>
      </c>
      <c r="J330" s="67"/>
      <c r="K330" s="53">
        <f t="shared" si="259"/>
        <v>60</v>
      </c>
      <c r="L330" s="54">
        <v>16</v>
      </c>
      <c r="M330" s="55">
        <f t="shared" si="254"/>
        <v>0.33333333333333331</v>
      </c>
      <c r="N330" s="56">
        <f t="shared" si="288"/>
        <v>4</v>
      </c>
      <c r="O330" s="57">
        <f t="shared" si="289"/>
        <v>20</v>
      </c>
      <c r="P330" s="58"/>
      <c r="Q330" s="57"/>
      <c r="R330" s="59"/>
      <c r="S330" s="60"/>
      <c r="T330" s="56"/>
      <c r="U330" s="61"/>
      <c r="V330" s="62"/>
      <c r="W330" s="68">
        <f t="shared" si="271"/>
        <v>240</v>
      </c>
      <c r="X330" s="69">
        <f t="shared" si="281"/>
        <v>364996.59949999995</v>
      </c>
      <c r="Y330" s="70">
        <v>4</v>
      </c>
      <c r="Z330" s="71">
        <f t="shared" si="285"/>
        <v>80</v>
      </c>
      <c r="AA330" s="72">
        <f t="shared" si="286"/>
        <v>71627.550499999983</v>
      </c>
      <c r="AB330" s="70">
        <f t="shared" si="284"/>
        <v>9</v>
      </c>
      <c r="AC330" s="137">
        <f t="shared" si="282"/>
        <v>320</v>
      </c>
      <c r="AD330" s="112">
        <f t="shared" si="287"/>
        <v>436624.14999999991</v>
      </c>
      <c r="AE330" s="113"/>
    </row>
    <row r="331" spans="1:31" ht="11.5" customHeight="1" x14ac:dyDescent="0.3">
      <c r="A331" s="111">
        <v>44453</v>
      </c>
      <c r="B331" s="156">
        <f t="shared" si="275"/>
        <v>9</v>
      </c>
      <c r="C331" s="156">
        <f t="shared" si="276"/>
        <v>2021</v>
      </c>
      <c r="D331" s="97" t="s">
        <v>269</v>
      </c>
      <c r="E331" s="77" t="s">
        <v>104</v>
      </c>
      <c r="F331" s="77" t="s">
        <v>105</v>
      </c>
      <c r="G331" s="9" t="s">
        <v>225</v>
      </c>
      <c r="H331" s="151">
        <v>29</v>
      </c>
      <c r="I331" s="78">
        <v>10</v>
      </c>
      <c r="J331" s="67"/>
      <c r="K331" s="53">
        <f t="shared" si="259"/>
        <v>290</v>
      </c>
      <c r="L331" s="54">
        <v>36</v>
      </c>
      <c r="M331" s="55">
        <f t="shared" si="254"/>
        <v>0.2413793103448276</v>
      </c>
      <c r="N331" s="56">
        <f t="shared" si="288"/>
        <v>7</v>
      </c>
      <c r="O331" s="57">
        <f t="shared" si="289"/>
        <v>70</v>
      </c>
      <c r="P331" s="58"/>
      <c r="Q331" s="57"/>
      <c r="R331" s="59"/>
      <c r="S331" s="60"/>
      <c r="T331" s="56"/>
      <c r="U331" s="61"/>
      <c r="V331" s="62"/>
      <c r="W331" s="68">
        <f t="shared" si="271"/>
        <v>290</v>
      </c>
      <c r="X331" s="69">
        <f t="shared" si="281"/>
        <v>365286.59949999995</v>
      </c>
      <c r="Y331" s="70">
        <v>1</v>
      </c>
      <c r="Z331" s="71">
        <f t="shared" si="285"/>
        <v>70</v>
      </c>
      <c r="AA331" s="72">
        <f t="shared" si="286"/>
        <v>71697.550499999983</v>
      </c>
      <c r="AB331" s="70">
        <f t="shared" si="284"/>
        <v>9</v>
      </c>
      <c r="AC331" s="137">
        <f t="shared" ref="AC331:AC390" si="290">W331+Z331</f>
        <v>360</v>
      </c>
      <c r="AD331" s="112">
        <f t="shared" si="287"/>
        <v>436984.14999999991</v>
      </c>
      <c r="AE331" s="113"/>
    </row>
    <row r="332" spans="1:31" ht="11.5" customHeight="1" x14ac:dyDescent="0.3">
      <c r="A332" s="111">
        <v>44460</v>
      </c>
      <c r="B332" s="156">
        <f t="shared" si="275"/>
        <v>9</v>
      </c>
      <c r="C332" s="156">
        <f t="shared" si="276"/>
        <v>2021</v>
      </c>
      <c r="D332" s="97" t="s">
        <v>270</v>
      </c>
      <c r="E332" s="77" t="s">
        <v>271</v>
      </c>
      <c r="F332" s="77" t="s">
        <v>272</v>
      </c>
      <c r="G332" s="9" t="s">
        <v>35</v>
      </c>
      <c r="H332" s="151">
        <v>7.85</v>
      </c>
      <c r="I332" s="78">
        <v>220</v>
      </c>
      <c r="J332" s="67"/>
      <c r="K332" s="53">
        <f t="shared" si="259"/>
        <v>1727</v>
      </c>
      <c r="L332" s="54">
        <v>7.9</v>
      </c>
      <c r="M332" s="55">
        <f t="shared" si="254"/>
        <v>6.3694267515924472E-3</v>
      </c>
      <c r="N332" s="56">
        <f t="shared" si="288"/>
        <v>5.0000000000000711E-2</v>
      </c>
      <c r="O332" s="57">
        <f t="shared" si="289"/>
        <v>11.000000000000156</v>
      </c>
      <c r="P332" s="58"/>
      <c r="Q332" s="57"/>
      <c r="R332" s="59"/>
      <c r="S332" s="60"/>
      <c r="T332" s="56"/>
      <c r="U332" s="61"/>
      <c r="V332" s="62"/>
      <c r="W332" s="68">
        <f t="shared" si="271"/>
        <v>6908</v>
      </c>
      <c r="X332" s="69">
        <f t="shared" si="281"/>
        <v>372194.59949999995</v>
      </c>
      <c r="Y332" s="70">
        <v>4</v>
      </c>
      <c r="Z332" s="71">
        <f t="shared" si="285"/>
        <v>44.000000000000625</v>
      </c>
      <c r="AA332" s="72">
        <f t="shared" si="286"/>
        <v>71741.550499999983</v>
      </c>
      <c r="AB332" s="70">
        <f t="shared" si="284"/>
        <v>9</v>
      </c>
      <c r="AC332" s="137">
        <f t="shared" si="290"/>
        <v>6952.0000000000009</v>
      </c>
      <c r="AD332" s="112">
        <f t="shared" si="287"/>
        <v>443936.14999999991</v>
      </c>
      <c r="AE332" s="113"/>
    </row>
    <row r="333" spans="1:31" ht="11.5" customHeight="1" x14ac:dyDescent="0.3">
      <c r="A333" s="111">
        <v>44460</v>
      </c>
      <c r="B333" s="156">
        <f t="shared" si="275"/>
        <v>9</v>
      </c>
      <c r="C333" s="156">
        <f t="shared" si="276"/>
        <v>2021</v>
      </c>
      <c r="D333" s="97" t="s">
        <v>270</v>
      </c>
      <c r="E333" s="77" t="s">
        <v>271</v>
      </c>
      <c r="F333" s="77" t="s">
        <v>272</v>
      </c>
      <c r="G333" s="9" t="s">
        <v>162</v>
      </c>
      <c r="H333" s="151">
        <v>6.4</v>
      </c>
      <c r="I333" s="78">
        <v>30</v>
      </c>
      <c r="J333" s="67"/>
      <c r="K333" s="53">
        <f t="shared" si="259"/>
        <v>192</v>
      </c>
      <c r="L333" s="54">
        <v>8</v>
      </c>
      <c r="M333" s="55">
        <f t="shared" si="254"/>
        <v>0.24999999999999994</v>
      </c>
      <c r="N333" s="56">
        <f t="shared" si="269"/>
        <v>1.5999999999999996</v>
      </c>
      <c r="O333" s="57">
        <f t="shared" si="270"/>
        <v>47.999999999999986</v>
      </c>
      <c r="P333" s="58"/>
      <c r="Q333" s="57"/>
      <c r="R333" s="59"/>
      <c r="S333" s="60"/>
      <c r="T333" s="56"/>
      <c r="U333" s="61"/>
      <c r="V333" s="62"/>
      <c r="W333" s="68">
        <f t="shared" si="271"/>
        <v>1920</v>
      </c>
      <c r="X333" s="69">
        <f t="shared" si="281"/>
        <v>374114.59949999995</v>
      </c>
      <c r="Y333" s="70">
        <v>10</v>
      </c>
      <c r="Z333" s="71">
        <f t="shared" si="285"/>
        <v>479.99999999999989</v>
      </c>
      <c r="AA333" s="72">
        <f t="shared" si="286"/>
        <v>72221.550499999983</v>
      </c>
      <c r="AB333" s="70">
        <f t="shared" si="284"/>
        <v>9</v>
      </c>
      <c r="AC333" s="137">
        <f t="shared" si="290"/>
        <v>2400</v>
      </c>
      <c r="AD333" s="112">
        <f t="shared" si="287"/>
        <v>446336.14999999991</v>
      </c>
      <c r="AE333" s="113"/>
    </row>
    <row r="334" spans="1:31" ht="11.5" customHeight="1" x14ac:dyDescent="0.3">
      <c r="A334" s="111">
        <v>44460</v>
      </c>
      <c r="B334" s="156">
        <f t="shared" si="275"/>
        <v>9</v>
      </c>
      <c r="C334" s="156">
        <f t="shared" si="276"/>
        <v>2021</v>
      </c>
      <c r="D334" s="97" t="s">
        <v>270</v>
      </c>
      <c r="E334" s="77" t="s">
        <v>271</v>
      </c>
      <c r="F334" s="77" t="s">
        <v>272</v>
      </c>
      <c r="G334" s="9" t="s">
        <v>282</v>
      </c>
      <c r="H334" s="151">
        <v>12</v>
      </c>
      <c r="I334" s="78">
        <v>5</v>
      </c>
      <c r="J334" s="67"/>
      <c r="K334" s="53">
        <f t="shared" si="259"/>
        <v>60</v>
      </c>
      <c r="L334" s="54">
        <v>16</v>
      </c>
      <c r="M334" s="55">
        <f t="shared" si="254"/>
        <v>0.33333333333333331</v>
      </c>
      <c r="N334" s="56">
        <f t="shared" si="269"/>
        <v>4</v>
      </c>
      <c r="O334" s="57">
        <f t="shared" si="270"/>
        <v>20</v>
      </c>
      <c r="P334" s="58"/>
      <c r="Q334" s="57"/>
      <c r="R334" s="59"/>
      <c r="S334" s="60"/>
      <c r="T334" s="56"/>
      <c r="U334" s="61"/>
      <c r="V334" s="62"/>
      <c r="W334" s="68">
        <f t="shared" si="271"/>
        <v>180</v>
      </c>
      <c r="X334" s="69">
        <f t="shared" si="281"/>
        <v>374294.59949999995</v>
      </c>
      <c r="Y334" s="70">
        <v>3</v>
      </c>
      <c r="Z334" s="71">
        <f t="shared" si="285"/>
        <v>60</v>
      </c>
      <c r="AA334" s="72">
        <f t="shared" si="286"/>
        <v>72281.550499999983</v>
      </c>
      <c r="AB334" s="70">
        <f t="shared" si="284"/>
        <v>9</v>
      </c>
      <c r="AC334" s="137">
        <f t="shared" si="290"/>
        <v>240</v>
      </c>
      <c r="AD334" s="112">
        <f t="shared" si="287"/>
        <v>446576.14999999991</v>
      </c>
      <c r="AE334" s="113"/>
    </row>
    <row r="335" spans="1:31" ht="11.5" customHeight="1" x14ac:dyDescent="0.3">
      <c r="A335" s="111">
        <v>44464</v>
      </c>
      <c r="B335" s="156">
        <f t="shared" si="275"/>
        <v>9</v>
      </c>
      <c r="C335" s="156">
        <f t="shared" si="276"/>
        <v>2021</v>
      </c>
      <c r="D335" s="97" t="s">
        <v>273</v>
      </c>
      <c r="E335" s="77" t="s">
        <v>64</v>
      </c>
      <c r="F335" s="77" t="s">
        <v>62</v>
      </c>
      <c r="G335" s="9" t="s">
        <v>35</v>
      </c>
      <c r="H335" s="151">
        <v>7.85</v>
      </c>
      <c r="I335" s="78">
        <v>220</v>
      </c>
      <c r="J335" s="67"/>
      <c r="K335" s="53">
        <f t="shared" si="259"/>
        <v>1727</v>
      </c>
      <c r="L335" s="54">
        <v>8.5</v>
      </c>
      <c r="M335" s="55">
        <f t="shared" si="254"/>
        <v>8.2802547770700688E-2</v>
      </c>
      <c r="N335" s="56">
        <f t="shared" si="269"/>
        <v>0.65000000000000036</v>
      </c>
      <c r="O335" s="57">
        <f t="shared" si="270"/>
        <v>143.00000000000009</v>
      </c>
      <c r="P335" s="58"/>
      <c r="Q335" s="57"/>
      <c r="R335" s="59"/>
      <c r="S335" s="60"/>
      <c r="T335" s="56"/>
      <c r="U335" s="61"/>
      <c r="V335" s="62"/>
      <c r="W335" s="68">
        <f t="shared" si="271"/>
        <v>1727</v>
      </c>
      <c r="X335" s="69">
        <f t="shared" si="281"/>
        <v>376021.59949999995</v>
      </c>
      <c r="Y335" s="70">
        <v>1</v>
      </c>
      <c r="Z335" s="71">
        <f t="shared" si="285"/>
        <v>143.00000000000009</v>
      </c>
      <c r="AA335" s="72">
        <f t="shared" si="286"/>
        <v>72424.550499999983</v>
      </c>
      <c r="AB335" s="70">
        <f t="shared" si="284"/>
        <v>9</v>
      </c>
      <c r="AC335" s="137">
        <f t="shared" si="290"/>
        <v>1870</v>
      </c>
      <c r="AD335" s="112">
        <f t="shared" si="287"/>
        <v>448446.14999999991</v>
      </c>
      <c r="AE335" s="113"/>
    </row>
    <row r="336" spans="1:31" ht="11.5" customHeight="1" x14ac:dyDescent="0.3">
      <c r="A336" s="111">
        <v>44466</v>
      </c>
      <c r="B336" s="156">
        <f t="shared" si="275"/>
        <v>9</v>
      </c>
      <c r="C336" s="156">
        <f t="shared" si="276"/>
        <v>2021</v>
      </c>
      <c r="D336" s="97" t="s">
        <v>274</v>
      </c>
      <c r="E336" s="77" t="s">
        <v>76</v>
      </c>
      <c r="F336" s="77" t="s">
        <v>77</v>
      </c>
      <c r="G336" s="9" t="s">
        <v>224</v>
      </c>
      <c r="H336" s="151">
        <v>7.5</v>
      </c>
      <c r="I336" s="78">
        <v>220</v>
      </c>
      <c r="J336" s="67"/>
      <c r="K336" s="53">
        <f t="shared" si="259"/>
        <v>1650</v>
      </c>
      <c r="L336" s="54">
        <v>7.9</v>
      </c>
      <c r="M336" s="55">
        <f t="shared" si="254"/>
        <v>5.3333333333333378E-2</v>
      </c>
      <c r="N336" s="56">
        <f t="shared" si="269"/>
        <v>0.40000000000000036</v>
      </c>
      <c r="O336" s="57">
        <f t="shared" si="270"/>
        <v>88.000000000000085</v>
      </c>
      <c r="P336" s="58"/>
      <c r="Q336" s="57"/>
      <c r="R336" s="59"/>
      <c r="S336" s="60"/>
      <c r="T336" s="56"/>
      <c r="U336" s="61"/>
      <c r="V336" s="62"/>
      <c r="W336" s="68">
        <f t="shared" si="271"/>
        <v>8250</v>
      </c>
      <c r="X336" s="69">
        <f t="shared" si="281"/>
        <v>384271.59949999995</v>
      </c>
      <c r="Y336" s="70">
        <v>5</v>
      </c>
      <c r="Z336" s="71">
        <f t="shared" si="285"/>
        <v>440.00000000000045</v>
      </c>
      <c r="AA336" s="72">
        <f t="shared" si="286"/>
        <v>72864.550499999983</v>
      </c>
      <c r="AB336" s="70">
        <f t="shared" si="284"/>
        <v>9</v>
      </c>
      <c r="AC336" s="137">
        <f t="shared" si="290"/>
        <v>8690</v>
      </c>
      <c r="AD336" s="112">
        <f t="shared" si="287"/>
        <v>457136.14999999991</v>
      </c>
      <c r="AE336" s="113"/>
    </row>
    <row r="337" spans="1:31" ht="11.5" customHeight="1" x14ac:dyDescent="0.3">
      <c r="A337" s="111">
        <v>44466</v>
      </c>
      <c r="B337" s="156">
        <f t="shared" si="275"/>
        <v>9</v>
      </c>
      <c r="C337" s="156">
        <f t="shared" si="276"/>
        <v>2021</v>
      </c>
      <c r="D337" s="97" t="s">
        <v>274</v>
      </c>
      <c r="E337" s="77" t="s">
        <v>76</v>
      </c>
      <c r="F337" s="77" t="s">
        <v>77</v>
      </c>
      <c r="G337" s="9" t="s">
        <v>275</v>
      </c>
      <c r="H337" s="151">
        <v>7.5</v>
      </c>
      <c r="I337" s="78">
        <v>220</v>
      </c>
      <c r="J337" s="67"/>
      <c r="K337" s="53">
        <f t="shared" si="259"/>
        <v>1650</v>
      </c>
      <c r="L337" s="54">
        <v>7.9</v>
      </c>
      <c r="M337" s="55">
        <f t="shared" si="254"/>
        <v>5.3333333333333378E-2</v>
      </c>
      <c r="N337" s="56">
        <f t="shared" si="269"/>
        <v>0.40000000000000036</v>
      </c>
      <c r="O337" s="57">
        <f t="shared" si="270"/>
        <v>88.000000000000085</v>
      </c>
      <c r="P337" s="58"/>
      <c r="Q337" s="57"/>
      <c r="R337" s="59"/>
      <c r="S337" s="60"/>
      <c r="T337" s="56"/>
      <c r="U337" s="61"/>
      <c r="V337" s="62"/>
      <c r="W337" s="68">
        <f t="shared" si="271"/>
        <v>1650</v>
      </c>
      <c r="X337" s="69">
        <f t="shared" si="281"/>
        <v>385921.59949999995</v>
      </c>
      <c r="Y337" s="70">
        <v>1</v>
      </c>
      <c r="Z337" s="71">
        <f t="shared" si="285"/>
        <v>88.000000000000085</v>
      </c>
      <c r="AA337" s="72">
        <f t="shared" si="286"/>
        <v>72952.550499999983</v>
      </c>
      <c r="AB337" s="70">
        <f t="shared" si="284"/>
        <v>9</v>
      </c>
      <c r="AC337" s="137">
        <f t="shared" si="290"/>
        <v>1738</v>
      </c>
      <c r="AD337" s="112">
        <f t="shared" si="287"/>
        <v>458874.14999999991</v>
      </c>
      <c r="AE337" s="113"/>
    </row>
    <row r="338" spans="1:31" ht="11.5" customHeight="1" x14ac:dyDescent="0.3">
      <c r="A338" s="111">
        <v>44466</v>
      </c>
      <c r="B338" s="156">
        <f t="shared" si="275"/>
        <v>9</v>
      </c>
      <c r="C338" s="156">
        <f t="shared" si="276"/>
        <v>2021</v>
      </c>
      <c r="D338" s="97" t="s">
        <v>274</v>
      </c>
      <c r="E338" s="77" t="s">
        <v>76</v>
      </c>
      <c r="F338" s="77" t="s">
        <v>77</v>
      </c>
      <c r="G338" s="9" t="s">
        <v>256</v>
      </c>
      <c r="H338" s="151">
        <v>7.7</v>
      </c>
      <c r="I338" s="78">
        <v>60</v>
      </c>
      <c r="J338" s="67"/>
      <c r="K338" s="53">
        <f t="shared" si="259"/>
        <v>462</v>
      </c>
      <c r="L338" s="54">
        <v>8.4</v>
      </c>
      <c r="M338" s="55">
        <f t="shared" si="254"/>
        <v>9.0909090909090925E-2</v>
      </c>
      <c r="N338" s="56">
        <f t="shared" si="269"/>
        <v>0.70000000000000018</v>
      </c>
      <c r="O338" s="57">
        <f t="shared" si="270"/>
        <v>42.000000000000014</v>
      </c>
      <c r="P338" s="58"/>
      <c r="Q338" s="57"/>
      <c r="R338" s="59"/>
      <c r="S338" s="60"/>
      <c r="T338" s="56"/>
      <c r="U338" s="61"/>
      <c r="V338" s="62"/>
      <c r="W338" s="68">
        <f t="shared" si="271"/>
        <v>1848</v>
      </c>
      <c r="X338" s="69">
        <f t="shared" si="281"/>
        <v>387769.59949999995</v>
      </c>
      <c r="Y338" s="70">
        <v>4</v>
      </c>
      <c r="Z338" s="71">
        <f t="shared" si="285"/>
        <v>168.00000000000006</v>
      </c>
      <c r="AA338" s="72">
        <f t="shared" si="286"/>
        <v>73120.550499999983</v>
      </c>
      <c r="AB338" s="70">
        <f t="shared" si="284"/>
        <v>9</v>
      </c>
      <c r="AC338" s="137">
        <f t="shared" si="290"/>
        <v>2016</v>
      </c>
      <c r="AD338" s="112">
        <f t="shared" si="287"/>
        <v>460890.14999999991</v>
      </c>
      <c r="AE338" s="113"/>
    </row>
    <row r="339" spans="1:31" ht="11.5" customHeight="1" x14ac:dyDescent="0.3">
      <c r="A339" s="111">
        <v>44466</v>
      </c>
      <c r="B339" s="156">
        <f t="shared" si="275"/>
        <v>9</v>
      </c>
      <c r="C339" s="156">
        <f t="shared" si="276"/>
        <v>2021</v>
      </c>
      <c r="D339" s="97" t="s">
        <v>274</v>
      </c>
      <c r="E339" s="77" t="s">
        <v>76</v>
      </c>
      <c r="F339" s="77" t="s">
        <v>77</v>
      </c>
      <c r="G339" s="9" t="s">
        <v>30</v>
      </c>
      <c r="H339" s="151">
        <v>12</v>
      </c>
      <c r="I339" s="78">
        <v>5</v>
      </c>
      <c r="J339" s="67"/>
      <c r="K339" s="53">
        <f t="shared" si="259"/>
        <v>60</v>
      </c>
      <c r="L339" s="54">
        <v>16</v>
      </c>
      <c r="M339" s="55">
        <f t="shared" si="254"/>
        <v>0.33333333333333331</v>
      </c>
      <c r="N339" s="56">
        <f t="shared" si="269"/>
        <v>4</v>
      </c>
      <c r="O339" s="57">
        <f t="shared" si="270"/>
        <v>20</v>
      </c>
      <c r="P339" s="58"/>
      <c r="Q339" s="57"/>
      <c r="R339" s="59"/>
      <c r="S339" s="60"/>
      <c r="T339" s="56"/>
      <c r="U339" s="61"/>
      <c r="V339" s="62"/>
      <c r="W339" s="68">
        <f t="shared" si="271"/>
        <v>60</v>
      </c>
      <c r="X339" s="69">
        <f t="shared" si="281"/>
        <v>387829.59949999995</v>
      </c>
      <c r="Y339" s="70">
        <v>1</v>
      </c>
      <c r="Z339" s="71">
        <f t="shared" si="285"/>
        <v>20</v>
      </c>
      <c r="AA339" s="72">
        <f t="shared" si="286"/>
        <v>73140.550499999983</v>
      </c>
      <c r="AB339" s="70">
        <f t="shared" si="284"/>
        <v>9</v>
      </c>
      <c r="AC339" s="137">
        <f t="shared" si="290"/>
        <v>80</v>
      </c>
      <c r="AD339" s="112">
        <f t="shared" si="287"/>
        <v>460970.14999999991</v>
      </c>
      <c r="AE339" s="113"/>
    </row>
    <row r="340" spans="1:31" ht="11.5" customHeight="1" x14ac:dyDescent="0.3">
      <c r="A340" s="111">
        <v>44467</v>
      </c>
      <c r="B340" s="156">
        <f t="shared" si="275"/>
        <v>9</v>
      </c>
      <c r="C340" s="156">
        <f t="shared" si="276"/>
        <v>2021</v>
      </c>
      <c r="D340" s="97" t="s">
        <v>276</v>
      </c>
      <c r="E340" s="77" t="s">
        <v>84</v>
      </c>
      <c r="F340" s="77" t="s">
        <v>57</v>
      </c>
      <c r="G340" s="9" t="s">
        <v>35</v>
      </c>
      <c r="H340" s="151">
        <v>7.85</v>
      </c>
      <c r="I340" s="78">
        <v>220</v>
      </c>
      <c r="J340" s="67"/>
      <c r="K340" s="53">
        <f t="shared" si="259"/>
        <v>1727</v>
      </c>
      <c r="L340" s="54">
        <v>8.3000000000000007</v>
      </c>
      <c r="M340" s="55">
        <f t="shared" si="254"/>
        <v>5.732484076433135E-2</v>
      </c>
      <c r="N340" s="56">
        <f t="shared" si="269"/>
        <v>0.45000000000000107</v>
      </c>
      <c r="O340" s="57">
        <f t="shared" si="270"/>
        <v>99.000000000000227</v>
      </c>
      <c r="P340" s="58"/>
      <c r="Q340" s="57"/>
      <c r="R340" s="59"/>
      <c r="S340" s="60"/>
      <c r="T340" s="56"/>
      <c r="U340" s="61"/>
      <c r="V340" s="62"/>
      <c r="W340" s="68">
        <f t="shared" si="271"/>
        <v>1727</v>
      </c>
      <c r="X340" s="69">
        <f t="shared" si="281"/>
        <v>389556.59949999995</v>
      </c>
      <c r="Y340" s="70">
        <v>1</v>
      </c>
      <c r="Z340" s="71">
        <f t="shared" si="285"/>
        <v>99.000000000000227</v>
      </c>
      <c r="AA340" s="72">
        <f t="shared" si="286"/>
        <v>73239.550499999983</v>
      </c>
      <c r="AB340" s="70">
        <f t="shared" si="284"/>
        <v>9</v>
      </c>
      <c r="AC340" s="137">
        <f t="shared" si="290"/>
        <v>1826.0000000000002</v>
      </c>
      <c r="AD340" s="112">
        <f t="shared" si="287"/>
        <v>462796.14999999991</v>
      </c>
      <c r="AE340" s="113"/>
    </row>
    <row r="341" spans="1:31" ht="11.5" customHeight="1" x14ac:dyDescent="0.3">
      <c r="A341" s="111">
        <v>44469</v>
      </c>
      <c r="B341" s="156">
        <f t="shared" si="275"/>
        <v>9</v>
      </c>
      <c r="C341" s="156">
        <f t="shared" si="276"/>
        <v>2021</v>
      </c>
      <c r="D341" s="97" t="s">
        <v>277</v>
      </c>
      <c r="E341" s="77" t="s">
        <v>76</v>
      </c>
      <c r="F341" s="77" t="s">
        <v>77</v>
      </c>
      <c r="G341" s="9" t="s">
        <v>282</v>
      </c>
      <c r="H341" s="151">
        <v>12</v>
      </c>
      <c r="I341" s="78">
        <v>5</v>
      </c>
      <c r="J341" s="67"/>
      <c r="K341" s="53">
        <f t="shared" si="259"/>
        <v>60</v>
      </c>
      <c r="L341" s="54">
        <v>16</v>
      </c>
      <c r="M341" s="55">
        <f t="shared" si="254"/>
        <v>0.33333333333333331</v>
      </c>
      <c r="N341" s="56">
        <f t="shared" si="269"/>
        <v>4</v>
      </c>
      <c r="O341" s="57">
        <f t="shared" si="270"/>
        <v>20</v>
      </c>
      <c r="P341" s="58"/>
      <c r="Q341" s="57"/>
      <c r="R341" s="59"/>
      <c r="S341" s="60"/>
      <c r="T341" s="56"/>
      <c r="U341" s="61"/>
      <c r="V341" s="62"/>
      <c r="W341" s="68">
        <f t="shared" si="271"/>
        <v>180</v>
      </c>
      <c r="X341" s="69">
        <f t="shared" si="281"/>
        <v>389736.59949999995</v>
      </c>
      <c r="Y341" s="70">
        <v>3</v>
      </c>
      <c r="Z341" s="71">
        <f t="shared" si="285"/>
        <v>60</v>
      </c>
      <c r="AA341" s="72">
        <f t="shared" si="286"/>
        <v>73299.550499999983</v>
      </c>
      <c r="AB341" s="70">
        <f t="shared" si="284"/>
        <v>9</v>
      </c>
      <c r="AC341" s="137">
        <f t="shared" si="290"/>
        <v>240</v>
      </c>
      <c r="AD341" s="112">
        <f t="shared" si="287"/>
        <v>463036.14999999991</v>
      </c>
      <c r="AE341" s="113"/>
    </row>
    <row r="342" spans="1:31" ht="11.5" customHeight="1" x14ac:dyDescent="0.3">
      <c r="A342" s="111">
        <v>44470</v>
      </c>
      <c r="B342" s="156">
        <f t="shared" si="275"/>
        <v>10</v>
      </c>
      <c r="C342" s="156">
        <f t="shared" si="276"/>
        <v>2021</v>
      </c>
      <c r="D342" s="97" t="s">
        <v>278</v>
      </c>
      <c r="E342" s="77" t="s">
        <v>90</v>
      </c>
      <c r="F342" s="77" t="s">
        <v>91</v>
      </c>
      <c r="G342" s="9" t="s">
        <v>184</v>
      </c>
      <c r="H342" s="151">
        <v>11.1</v>
      </c>
      <c r="I342" s="78">
        <v>20</v>
      </c>
      <c r="J342" s="67"/>
      <c r="K342" s="53">
        <f t="shared" si="259"/>
        <v>222</v>
      </c>
      <c r="L342" s="54">
        <v>12</v>
      </c>
      <c r="M342" s="55">
        <f t="shared" si="254"/>
        <v>8.1081081081081113E-2</v>
      </c>
      <c r="N342" s="56">
        <f t="shared" si="269"/>
        <v>0.90000000000000036</v>
      </c>
      <c r="O342" s="57">
        <f t="shared" si="270"/>
        <v>18.000000000000007</v>
      </c>
      <c r="P342" s="58"/>
      <c r="Q342" s="57"/>
      <c r="R342" s="59"/>
      <c r="S342" s="60"/>
      <c r="T342" s="56"/>
      <c r="U342" s="61"/>
      <c r="V342" s="62"/>
      <c r="W342" s="68">
        <f t="shared" si="271"/>
        <v>222</v>
      </c>
      <c r="X342" s="69">
        <f t="shared" si="281"/>
        <v>389958.59949999995</v>
      </c>
      <c r="Y342" s="70">
        <v>1</v>
      </c>
      <c r="Z342" s="71">
        <f t="shared" si="285"/>
        <v>18.000000000000007</v>
      </c>
      <c r="AA342" s="72">
        <f t="shared" si="286"/>
        <v>73317.550499999983</v>
      </c>
      <c r="AB342" s="70">
        <f t="shared" si="284"/>
        <v>10</v>
      </c>
      <c r="AC342" s="137">
        <f t="shared" si="290"/>
        <v>240</v>
      </c>
      <c r="AD342" s="112">
        <f t="shared" si="287"/>
        <v>463276.14999999991</v>
      </c>
      <c r="AE342" s="113"/>
    </row>
    <row r="343" spans="1:31" ht="11.5" customHeight="1" x14ac:dyDescent="0.3">
      <c r="A343" s="111">
        <v>44471</v>
      </c>
      <c r="B343" s="156">
        <f t="shared" si="275"/>
        <v>10</v>
      </c>
      <c r="C343" s="156">
        <f t="shared" si="276"/>
        <v>2021</v>
      </c>
      <c r="D343" s="97" t="s">
        <v>279</v>
      </c>
      <c r="E343" s="77" t="s">
        <v>280</v>
      </c>
      <c r="F343" s="77" t="s">
        <v>281</v>
      </c>
      <c r="G343" s="9" t="s">
        <v>224</v>
      </c>
      <c r="H343" s="151">
        <v>7.5</v>
      </c>
      <c r="I343" s="78">
        <v>220</v>
      </c>
      <c r="J343" s="67"/>
      <c r="K343" s="53">
        <f t="shared" si="259"/>
        <v>1650</v>
      </c>
      <c r="L343" s="54">
        <v>8.4</v>
      </c>
      <c r="M343" s="55">
        <f t="shared" si="254"/>
        <v>0.12000000000000005</v>
      </c>
      <c r="N343" s="56">
        <f t="shared" si="269"/>
        <v>0.90000000000000036</v>
      </c>
      <c r="O343" s="57">
        <f t="shared" si="270"/>
        <v>198.00000000000009</v>
      </c>
      <c r="P343" s="58"/>
      <c r="Q343" s="57"/>
      <c r="R343" s="59"/>
      <c r="S343" s="60"/>
      <c r="T343" s="56"/>
      <c r="U343" s="61"/>
      <c r="V343" s="62"/>
      <c r="W343" s="68">
        <f t="shared" si="271"/>
        <v>3300</v>
      </c>
      <c r="X343" s="69">
        <f t="shared" si="281"/>
        <v>393258.59949999995</v>
      </c>
      <c r="Y343" s="70">
        <v>2</v>
      </c>
      <c r="Z343" s="71">
        <f t="shared" si="285"/>
        <v>396.00000000000017</v>
      </c>
      <c r="AA343" s="72">
        <f t="shared" si="286"/>
        <v>73713.550499999983</v>
      </c>
      <c r="AB343" s="70">
        <f t="shared" si="284"/>
        <v>10</v>
      </c>
      <c r="AC343" s="137">
        <f t="shared" si="290"/>
        <v>3696</v>
      </c>
      <c r="AD343" s="112">
        <f t="shared" si="287"/>
        <v>466972.14999999991</v>
      </c>
      <c r="AE343" s="113"/>
    </row>
    <row r="344" spans="1:31" ht="11.5" customHeight="1" x14ac:dyDescent="0.3">
      <c r="A344" s="111">
        <v>44471</v>
      </c>
      <c r="B344" s="156">
        <f t="shared" si="275"/>
        <v>10</v>
      </c>
      <c r="C344" s="156">
        <f t="shared" si="276"/>
        <v>2021</v>
      </c>
      <c r="D344" s="97" t="s">
        <v>279</v>
      </c>
      <c r="E344" s="77" t="s">
        <v>280</v>
      </c>
      <c r="F344" s="77" t="s">
        <v>281</v>
      </c>
      <c r="G344" s="9" t="s">
        <v>38</v>
      </c>
      <c r="H344" s="151">
        <v>7.5</v>
      </c>
      <c r="I344" s="78">
        <v>54</v>
      </c>
      <c r="J344" s="67"/>
      <c r="K344" s="53">
        <f t="shared" si="259"/>
        <v>405</v>
      </c>
      <c r="L344" s="54">
        <v>8.8000000000000007</v>
      </c>
      <c r="M344" s="55">
        <f t="shared" si="254"/>
        <v>0.17333333333333342</v>
      </c>
      <c r="N344" s="56">
        <f t="shared" si="269"/>
        <v>1.3000000000000007</v>
      </c>
      <c r="O344" s="57">
        <f t="shared" si="270"/>
        <v>70.200000000000045</v>
      </c>
      <c r="P344" s="58"/>
      <c r="Q344" s="57"/>
      <c r="R344" s="59"/>
      <c r="S344" s="60"/>
      <c r="T344" s="56"/>
      <c r="U344" s="61"/>
      <c r="V344" s="62"/>
      <c r="W344" s="68">
        <f t="shared" si="271"/>
        <v>405</v>
      </c>
      <c r="X344" s="69">
        <f t="shared" si="281"/>
        <v>393663.59949999995</v>
      </c>
      <c r="Y344" s="70">
        <v>1</v>
      </c>
      <c r="Z344" s="71">
        <f t="shared" si="285"/>
        <v>70.200000000000045</v>
      </c>
      <c r="AA344" s="72">
        <f t="shared" si="286"/>
        <v>73783.75049999998</v>
      </c>
      <c r="AB344" s="70">
        <f t="shared" si="284"/>
        <v>10</v>
      </c>
      <c r="AC344" s="137">
        <f t="shared" si="290"/>
        <v>475.20000000000005</v>
      </c>
      <c r="AD344" s="112">
        <f t="shared" si="287"/>
        <v>467447.34999999992</v>
      </c>
      <c r="AE344" s="113"/>
    </row>
    <row r="345" spans="1:31" ht="11.5" customHeight="1" x14ac:dyDescent="0.3">
      <c r="A345" s="111">
        <v>44471</v>
      </c>
      <c r="B345" s="156">
        <f t="shared" si="275"/>
        <v>10</v>
      </c>
      <c r="C345" s="156">
        <f t="shared" si="276"/>
        <v>2021</v>
      </c>
      <c r="D345" s="97" t="s">
        <v>279</v>
      </c>
      <c r="E345" s="77" t="s">
        <v>280</v>
      </c>
      <c r="F345" s="77" t="s">
        <v>281</v>
      </c>
      <c r="G345" s="9" t="s">
        <v>214</v>
      </c>
      <c r="H345" s="151">
        <v>305</v>
      </c>
      <c r="I345" s="78">
        <v>1</v>
      </c>
      <c r="J345" s="67"/>
      <c r="K345" s="53">
        <f t="shared" si="259"/>
        <v>305</v>
      </c>
      <c r="L345" s="54">
        <v>360</v>
      </c>
      <c r="M345" s="55">
        <f t="shared" si="254"/>
        <v>0.18032786885245902</v>
      </c>
      <c r="N345" s="56">
        <f t="shared" si="269"/>
        <v>55</v>
      </c>
      <c r="O345" s="57">
        <f t="shared" si="270"/>
        <v>55</v>
      </c>
      <c r="P345" s="58"/>
      <c r="Q345" s="57"/>
      <c r="R345" s="59"/>
      <c r="S345" s="60"/>
      <c r="T345" s="56"/>
      <c r="U345" s="61"/>
      <c r="V345" s="62"/>
      <c r="W345" s="68">
        <f t="shared" si="271"/>
        <v>610</v>
      </c>
      <c r="X345" s="69">
        <f t="shared" si="281"/>
        <v>394273.59949999995</v>
      </c>
      <c r="Y345" s="70">
        <v>2</v>
      </c>
      <c r="Z345" s="71">
        <f t="shared" si="285"/>
        <v>110</v>
      </c>
      <c r="AA345" s="72">
        <f t="shared" si="286"/>
        <v>73893.75049999998</v>
      </c>
      <c r="AB345" s="70">
        <f t="shared" si="284"/>
        <v>10</v>
      </c>
      <c r="AC345" s="137">
        <f t="shared" si="290"/>
        <v>720</v>
      </c>
      <c r="AD345" s="112">
        <f t="shared" si="287"/>
        <v>468167.34999999992</v>
      </c>
      <c r="AE345" s="113"/>
    </row>
    <row r="346" spans="1:31" ht="11.5" customHeight="1" x14ac:dyDescent="0.3">
      <c r="A346" s="111">
        <v>44471</v>
      </c>
      <c r="B346" s="156">
        <f t="shared" si="275"/>
        <v>10</v>
      </c>
      <c r="C346" s="156">
        <f t="shared" si="276"/>
        <v>2021</v>
      </c>
      <c r="D346" s="97" t="s">
        <v>279</v>
      </c>
      <c r="E346" s="77" t="s">
        <v>280</v>
      </c>
      <c r="F346" s="77" t="s">
        <v>281</v>
      </c>
      <c r="G346" s="9" t="s">
        <v>33</v>
      </c>
      <c r="H346" s="151">
        <v>1.2</v>
      </c>
      <c r="I346" s="78">
        <v>25</v>
      </c>
      <c r="J346" s="67"/>
      <c r="K346" s="53">
        <f t="shared" si="259"/>
        <v>30</v>
      </c>
      <c r="L346" s="54">
        <v>2.2000000000000002</v>
      </c>
      <c r="M346" s="55">
        <f t="shared" si="254"/>
        <v>0.83333333333333359</v>
      </c>
      <c r="N346" s="56">
        <f t="shared" si="269"/>
        <v>1.0000000000000002</v>
      </c>
      <c r="O346" s="57">
        <f t="shared" si="270"/>
        <v>25.000000000000007</v>
      </c>
      <c r="P346" s="58"/>
      <c r="Q346" s="57"/>
      <c r="R346" s="59"/>
      <c r="S346" s="60"/>
      <c r="T346" s="56"/>
      <c r="U346" s="61"/>
      <c r="V346" s="62"/>
      <c r="W346" s="68">
        <f t="shared" si="271"/>
        <v>90</v>
      </c>
      <c r="X346" s="69">
        <f t="shared" si="281"/>
        <v>394363.59949999995</v>
      </c>
      <c r="Y346" s="70">
        <v>3</v>
      </c>
      <c r="Z346" s="71">
        <f t="shared" si="285"/>
        <v>75.000000000000028</v>
      </c>
      <c r="AA346" s="72">
        <f t="shared" si="286"/>
        <v>73968.75049999998</v>
      </c>
      <c r="AB346" s="70">
        <f t="shared" si="284"/>
        <v>10</v>
      </c>
      <c r="AC346" s="137">
        <f t="shared" si="290"/>
        <v>165.00000000000003</v>
      </c>
      <c r="AD346" s="112">
        <f t="shared" si="287"/>
        <v>468332.34999999992</v>
      </c>
      <c r="AE346" s="113"/>
    </row>
    <row r="347" spans="1:31" ht="11.5" customHeight="1" x14ac:dyDescent="0.3">
      <c r="A347" s="111">
        <v>44474</v>
      </c>
      <c r="B347" s="156">
        <f t="shared" si="275"/>
        <v>10</v>
      </c>
      <c r="C347" s="156">
        <f t="shared" si="276"/>
        <v>2021</v>
      </c>
      <c r="D347" s="97" t="s">
        <v>279</v>
      </c>
      <c r="E347" s="77" t="s">
        <v>280</v>
      </c>
      <c r="F347" s="77" t="s">
        <v>281</v>
      </c>
      <c r="G347" s="9" t="s">
        <v>25</v>
      </c>
      <c r="H347" s="75">
        <v>16</v>
      </c>
      <c r="I347" s="78">
        <v>5</v>
      </c>
      <c r="J347" s="67"/>
      <c r="K347" s="53">
        <f t="shared" si="259"/>
        <v>80</v>
      </c>
      <c r="L347" s="54">
        <v>20</v>
      </c>
      <c r="M347" s="55">
        <f t="shared" si="254"/>
        <v>0.25</v>
      </c>
      <c r="N347" s="56">
        <f t="shared" si="269"/>
        <v>4</v>
      </c>
      <c r="O347" s="57">
        <f t="shared" si="270"/>
        <v>20</v>
      </c>
      <c r="P347" s="58"/>
      <c r="Q347" s="57"/>
      <c r="R347" s="59"/>
      <c r="S347" s="60"/>
      <c r="T347" s="56"/>
      <c r="U347" s="61"/>
      <c r="V347" s="62"/>
      <c r="W347" s="68">
        <f t="shared" si="271"/>
        <v>80</v>
      </c>
      <c r="X347" s="69">
        <f t="shared" si="281"/>
        <v>394443.59949999995</v>
      </c>
      <c r="Y347" s="70">
        <v>1</v>
      </c>
      <c r="Z347" s="71">
        <f t="shared" si="285"/>
        <v>20</v>
      </c>
      <c r="AA347" s="72">
        <f t="shared" si="286"/>
        <v>73988.75049999998</v>
      </c>
      <c r="AB347" s="70">
        <f t="shared" si="284"/>
        <v>10</v>
      </c>
      <c r="AC347" s="137">
        <f t="shared" si="290"/>
        <v>100</v>
      </c>
      <c r="AD347" s="112">
        <f t="shared" si="287"/>
        <v>468432.34999999992</v>
      </c>
      <c r="AE347" s="113"/>
    </row>
    <row r="348" spans="1:31" ht="11.5" customHeight="1" x14ac:dyDescent="0.3">
      <c r="A348" s="111">
        <v>44474</v>
      </c>
      <c r="B348" s="156">
        <f t="shared" si="275"/>
        <v>10</v>
      </c>
      <c r="C348" s="156">
        <f t="shared" si="276"/>
        <v>2021</v>
      </c>
      <c r="D348" s="97" t="s">
        <v>283</v>
      </c>
      <c r="E348" s="77" t="s">
        <v>104</v>
      </c>
      <c r="F348" s="77" t="s">
        <v>105</v>
      </c>
      <c r="G348" s="9" t="s">
        <v>224</v>
      </c>
      <c r="H348" s="151">
        <v>7.5</v>
      </c>
      <c r="I348" s="78">
        <v>220</v>
      </c>
      <c r="J348" s="67"/>
      <c r="K348" s="53">
        <f t="shared" ref="K348:K414" si="291">I348*H348</f>
        <v>1650</v>
      </c>
      <c r="L348" s="54">
        <v>7.9</v>
      </c>
      <c r="M348" s="55">
        <f t="shared" ref="M348:M389" si="292">(L348-H348)/H348</f>
        <v>5.3333333333333378E-2</v>
      </c>
      <c r="N348" s="56">
        <f t="shared" ref="N348:N389" si="293">L348-H348</f>
        <v>0.40000000000000036</v>
      </c>
      <c r="O348" s="57">
        <f t="shared" ref="O348:O389" si="294">N348*I348</f>
        <v>88.000000000000085</v>
      </c>
      <c r="P348" s="58"/>
      <c r="Q348" s="57"/>
      <c r="R348" s="59"/>
      <c r="S348" s="60"/>
      <c r="T348" s="56"/>
      <c r="U348" s="61"/>
      <c r="V348" s="62"/>
      <c r="W348" s="68">
        <f t="shared" ref="W348:W383" si="295">K348*Y348</f>
        <v>9900</v>
      </c>
      <c r="X348" s="69">
        <f t="shared" si="281"/>
        <v>404343.59949999995</v>
      </c>
      <c r="Y348" s="70">
        <v>6</v>
      </c>
      <c r="Z348" s="71">
        <f t="shared" ref="Z348:Z358" si="296">O348*Y348</f>
        <v>528.00000000000045</v>
      </c>
      <c r="AA348" s="72">
        <f t="shared" si="286"/>
        <v>74516.75049999998</v>
      </c>
      <c r="AB348" s="70">
        <f t="shared" si="284"/>
        <v>10</v>
      </c>
      <c r="AC348" s="137">
        <f t="shared" si="290"/>
        <v>10428</v>
      </c>
      <c r="AD348" s="112">
        <f t="shared" si="287"/>
        <v>478860.34999999992</v>
      </c>
      <c r="AE348" s="113"/>
    </row>
    <row r="349" spans="1:31" ht="11.5" customHeight="1" x14ac:dyDescent="0.3">
      <c r="A349" s="111">
        <v>44474</v>
      </c>
      <c r="B349" s="156">
        <f t="shared" si="275"/>
        <v>10</v>
      </c>
      <c r="C349" s="156">
        <f t="shared" si="276"/>
        <v>2021</v>
      </c>
      <c r="D349" s="97" t="s">
        <v>283</v>
      </c>
      <c r="E349" s="77" t="s">
        <v>104</v>
      </c>
      <c r="F349" s="77" t="s">
        <v>105</v>
      </c>
      <c r="G349" s="9" t="s">
        <v>306</v>
      </c>
      <c r="H349" s="151">
        <v>7.7</v>
      </c>
      <c r="I349" s="78">
        <v>37</v>
      </c>
      <c r="J349" s="67"/>
      <c r="K349" s="53">
        <f t="shared" si="291"/>
        <v>284.90000000000003</v>
      </c>
      <c r="L349" s="54">
        <v>8.5</v>
      </c>
      <c r="M349" s="55">
        <f t="shared" si="292"/>
        <v>0.10389610389610388</v>
      </c>
      <c r="N349" s="56">
        <f t="shared" si="293"/>
        <v>0.79999999999999982</v>
      </c>
      <c r="O349" s="57">
        <f t="shared" si="294"/>
        <v>29.599999999999994</v>
      </c>
      <c r="P349" s="58"/>
      <c r="Q349" s="57"/>
      <c r="R349" s="59"/>
      <c r="S349" s="60"/>
      <c r="T349" s="56"/>
      <c r="U349" s="61"/>
      <c r="V349" s="62"/>
      <c r="W349" s="68">
        <f t="shared" si="295"/>
        <v>1139.6000000000001</v>
      </c>
      <c r="X349" s="69">
        <f t="shared" si="281"/>
        <v>405483.19949999993</v>
      </c>
      <c r="Y349" s="70">
        <v>4</v>
      </c>
      <c r="Z349" s="71">
        <f t="shared" si="296"/>
        <v>118.39999999999998</v>
      </c>
      <c r="AA349" s="72">
        <f t="shared" si="286"/>
        <v>74635.150499999974</v>
      </c>
      <c r="AB349" s="70">
        <f t="shared" si="284"/>
        <v>10</v>
      </c>
      <c r="AC349" s="137">
        <f t="shared" si="290"/>
        <v>1258</v>
      </c>
      <c r="AD349" s="112">
        <f t="shared" si="287"/>
        <v>480118.34999999992</v>
      </c>
      <c r="AE349" s="113"/>
    </row>
    <row r="350" spans="1:31" ht="11.5" customHeight="1" x14ac:dyDescent="0.3">
      <c r="A350" s="111">
        <v>44474</v>
      </c>
      <c r="B350" s="156">
        <f t="shared" si="275"/>
        <v>10</v>
      </c>
      <c r="C350" s="156">
        <f t="shared" si="276"/>
        <v>2021</v>
      </c>
      <c r="D350" s="97" t="s">
        <v>283</v>
      </c>
      <c r="E350" s="77" t="s">
        <v>104</v>
      </c>
      <c r="F350" s="77" t="s">
        <v>105</v>
      </c>
      <c r="G350" s="9" t="s">
        <v>33</v>
      </c>
      <c r="H350" s="151">
        <v>1.2</v>
      </c>
      <c r="I350" s="78">
        <v>25</v>
      </c>
      <c r="J350" s="67"/>
      <c r="K350" s="53">
        <f t="shared" si="291"/>
        <v>30</v>
      </c>
      <c r="L350" s="54">
        <v>2.2000000000000002</v>
      </c>
      <c r="M350" s="55">
        <f t="shared" si="292"/>
        <v>0.83333333333333359</v>
      </c>
      <c r="N350" s="56">
        <f t="shared" si="293"/>
        <v>1.0000000000000002</v>
      </c>
      <c r="O350" s="57">
        <f t="shared" si="294"/>
        <v>25.000000000000007</v>
      </c>
      <c r="P350" s="58"/>
      <c r="Q350" s="57"/>
      <c r="R350" s="59"/>
      <c r="S350" s="60"/>
      <c r="T350" s="56"/>
      <c r="U350" s="61"/>
      <c r="V350" s="62"/>
      <c r="W350" s="68">
        <f t="shared" si="295"/>
        <v>150</v>
      </c>
      <c r="X350" s="69">
        <f t="shared" si="281"/>
        <v>405633.19949999993</v>
      </c>
      <c r="Y350" s="70">
        <v>5</v>
      </c>
      <c r="Z350" s="71">
        <f t="shared" si="296"/>
        <v>125.00000000000003</v>
      </c>
      <c r="AA350" s="72">
        <f t="shared" si="286"/>
        <v>74760.150499999974</v>
      </c>
      <c r="AB350" s="70">
        <f t="shared" si="284"/>
        <v>10</v>
      </c>
      <c r="AC350" s="137">
        <f t="shared" si="290"/>
        <v>275</v>
      </c>
      <c r="AD350" s="112">
        <f t="shared" si="287"/>
        <v>480393.34999999992</v>
      </c>
      <c r="AE350" s="113"/>
    </row>
    <row r="351" spans="1:31" ht="11.5" customHeight="1" x14ac:dyDescent="0.3">
      <c r="A351" s="111">
        <v>44474</v>
      </c>
      <c r="B351" s="156">
        <f t="shared" si="275"/>
        <v>10</v>
      </c>
      <c r="C351" s="156">
        <f t="shared" si="276"/>
        <v>2021</v>
      </c>
      <c r="D351" s="97" t="s">
        <v>283</v>
      </c>
      <c r="E351" s="77" t="s">
        <v>104</v>
      </c>
      <c r="F351" s="77" t="s">
        <v>105</v>
      </c>
      <c r="G351" s="9" t="s">
        <v>282</v>
      </c>
      <c r="H351" s="151">
        <v>12</v>
      </c>
      <c r="I351" s="78">
        <v>5</v>
      </c>
      <c r="J351" s="67"/>
      <c r="K351" s="53">
        <f t="shared" si="291"/>
        <v>60</v>
      </c>
      <c r="L351" s="54">
        <v>16</v>
      </c>
      <c r="M351" s="55">
        <f t="shared" si="292"/>
        <v>0.33333333333333331</v>
      </c>
      <c r="N351" s="56">
        <f t="shared" si="293"/>
        <v>4</v>
      </c>
      <c r="O351" s="57">
        <f t="shared" si="294"/>
        <v>20</v>
      </c>
      <c r="P351" s="58"/>
      <c r="Q351" s="57"/>
      <c r="R351" s="59"/>
      <c r="S351" s="60"/>
      <c r="T351" s="56"/>
      <c r="U351" s="61"/>
      <c r="V351" s="62"/>
      <c r="W351" s="68">
        <f t="shared" si="295"/>
        <v>120</v>
      </c>
      <c r="X351" s="69">
        <f t="shared" si="281"/>
        <v>405753.19949999993</v>
      </c>
      <c r="Y351" s="70">
        <v>2</v>
      </c>
      <c r="Z351" s="71">
        <f t="shared" si="296"/>
        <v>40</v>
      </c>
      <c r="AA351" s="72">
        <f t="shared" si="286"/>
        <v>74800.150499999974</v>
      </c>
      <c r="AB351" s="70">
        <f t="shared" si="284"/>
        <v>10</v>
      </c>
      <c r="AC351" s="137">
        <f t="shared" si="290"/>
        <v>160</v>
      </c>
      <c r="AD351" s="112">
        <f t="shared" si="287"/>
        <v>480553.34999999992</v>
      </c>
      <c r="AE351" s="113"/>
    </row>
    <row r="352" spans="1:31" ht="11.5" customHeight="1" x14ac:dyDescent="0.3">
      <c r="A352" s="111">
        <v>44476</v>
      </c>
      <c r="B352" s="156">
        <f t="shared" si="275"/>
        <v>10</v>
      </c>
      <c r="C352" s="156">
        <f t="shared" si="276"/>
        <v>2021</v>
      </c>
      <c r="D352" s="97" t="s">
        <v>284</v>
      </c>
      <c r="E352" s="77" t="s">
        <v>74</v>
      </c>
      <c r="F352" s="77" t="s">
        <v>59</v>
      </c>
      <c r="G352" s="9" t="s">
        <v>285</v>
      </c>
      <c r="H352" s="151">
        <v>7.65</v>
      </c>
      <c r="I352" s="78">
        <v>220</v>
      </c>
      <c r="J352" s="67"/>
      <c r="K352" s="53">
        <f t="shared" si="291"/>
        <v>1683</v>
      </c>
      <c r="L352" s="54">
        <v>8.5</v>
      </c>
      <c r="M352" s="55">
        <f t="shared" si="292"/>
        <v>0.11111111111111106</v>
      </c>
      <c r="N352" s="56">
        <f t="shared" si="293"/>
        <v>0.84999999999999964</v>
      </c>
      <c r="O352" s="57">
        <f t="shared" si="294"/>
        <v>186.99999999999991</v>
      </c>
      <c r="P352" s="58"/>
      <c r="Q352" s="57"/>
      <c r="R352" s="59"/>
      <c r="S352" s="60"/>
      <c r="T352" s="56"/>
      <c r="U352" s="61"/>
      <c r="V352" s="62"/>
      <c r="W352" s="68">
        <f t="shared" si="295"/>
        <v>1683</v>
      </c>
      <c r="X352" s="69">
        <f t="shared" si="281"/>
        <v>407436.19949999993</v>
      </c>
      <c r="Y352" s="70">
        <v>1</v>
      </c>
      <c r="Z352" s="71">
        <f t="shared" si="296"/>
        <v>186.99999999999991</v>
      </c>
      <c r="AA352" s="72">
        <f t="shared" si="286"/>
        <v>74987.150499999974</v>
      </c>
      <c r="AB352" s="70">
        <f t="shared" si="284"/>
        <v>10</v>
      </c>
      <c r="AC352" s="137">
        <f t="shared" si="290"/>
        <v>1870</v>
      </c>
      <c r="AD352" s="112">
        <f t="shared" si="287"/>
        <v>482423.34999999992</v>
      </c>
      <c r="AE352" s="113"/>
    </row>
    <row r="353" spans="1:31" ht="11.5" customHeight="1" x14ac:dyDescent="0.3">
      <c r="A353" s="111">
        <v>44476</v>
      </c>
      <c r="B353" s="156">
        <f t="shared" si="275"/>
        <v>10</v>
      </c>
      <c r="C353" s="156">
        <f t="shared" si="276"/>
        <v>2021</v>
      </c>
      <c r="D353" s="97" t="s">
        <v>284</v>
      </c>
      <c r="E353" s="77" t="s">
        <v>74</v>
      </c>
      <c r="F353" s="77" t="s">
        <v>59</v>
      </c>
      <c r="G353" s="9" t="s">
        <v>41</v>
      </c>
      <c r="H353" s="151">
        <v>1.2</v>
      </c>
      <c r="I353" s="78">
        <v>25</v>
      </c>
      <c r="J353" s="67"/>
      <c r="K353" s="53">
        <f t="shared" si="291"/>
        <v>30</v>
      </c>
      <c r="L353" s="54">
        <v>2</v>
      </c>
      <c r="M353" s="55">
        <f t="shared" si="292"/>
        <v>0.66666666666666674</v>
      </c>
      <c r="N353" s="56">
        <f t="shared" si="293"/>
        <v>0.8</v>
      </c>
      <c r="O353" s="57">
        <f t="shared" si="294"/>
        <v>20</v>
      </c>
      <c r="P353" s="58"/>
      <c r="Q353" s="57"/>
      <c r="R353" s="59"/>
      <c r="S353" s="60"/>
      <c r="T353" s="56"/>
      <c r="U353" s="61"/>
      <c r="V353" s="62"/>
      <c r="W353" s="68">
        <f t="shared" si="295"/>
        <v>180</v>
      </c>
      <c r="X353" s="69">
        <f t="shared" si="281"/>
        <v>407616.19949999993</v>
      </c>
      <c r="Y353" s="70">
        <v>6</v>
      </c>
      <c r="Z353" s="71">
        <f t="shared" si="296"/>
        <v>120</v>
      </c>
      <c r="AA353" s="72">
        <f t="shared" si="286"/>
        <v>75107.150499999974</v>
      </c>
      <c r="AB353" s="70">
        <f t="shared" si="284"/>
        <v>10</v>
      </c>
      <c r="AC353" s="137">
        <f t="shared" si="290"/>
        <v>300</v>
      </c>
      <c r="AD353" s="112">
        <f t="shared" si="287"/>
        <v>482723.34999999992</v>
      </c>
      <c r="AE353" s="113"/>
    </row>
    <row r="354" spans="1:31" ht="11.5" customHeight="1" x14ac:dyDescent="0.3">
      <c r="A354" s="111">
        <v>44476</v>
      </c>
      <c r="B354" s="156">
        <f t="shared" si="275"/>
        <v>10</v>
      </c>
      <c r="C354" s="156">
        <f t="shared" si="276"/>
        <v>2021</v>
      </c>
      <c r="D354" s="97" t="s">
        <v>284</v>
      </c>
      <c r="E354" s="77" t="s">
        <v>74</v>
      </c>
      <c r="F354" s="77" t="s">
        <v>59</v>
      </c>
      <c r="G354" s="9" t="s">
        <v>282</v>
      </c>
      <c r="H354" s="151">
        <v>12</v>
      </c>
      <c r="I354" s="78">
        <v>5</v>
      </c>
      <c r="J354" s="67"/>
      <c r="K354" s="53">
        <f t="shared" si="291"/>
        <v>60</v>
      </c>
      <c r="L354" s="54">
        <v>16</v>
      </c>
      <c r="M354" s="55">
        <f t="shared" si="292"/>
        <v>0.33333333333333331</v>
      </c>
      <c r="N354" s="56">
        <f t="shared" si="293"/>
        <v>4</v>
      </c>
      <c r="O354" s="57">
        <f t="shared" si="294"/>
        <v>20</v>
      </c>
      <c r="P354" s="58"/>
      <c r="Q354" s="57"/>
      <c r="R354" s="59"/>
      <c r="S354" s="60"/>
      <c r="T354" s="56"/>
      <c r="U354" s="61"/>
      <c r="V354" s="62"/>
      <c r="W354" s="68">
        <f t="shared" si="295"/>
        <v>120</v>
      </c>
      <c r="X354" s="69">
        <f t="shared" si="281"/>
        <v>407736.19949999993</v>
      </c>
      <c r="Y354" s="70">
        <v>2</v>
      </c>
      <c r="Z354" s="71">
        <f t="shared" si="296"/>
        <v>40</v>
      </c>
      <c r="AA354" s="72">
        <f t="shared" si="286"/>
        <v>75147.150499999974</v>
      </c>
      <c r="AB354" s="70">
        <f t="shared" si="284"/>
        <v>10</v>
      </c>
      <c r="AC354" s="137">
        <f t="shared" si="290"/>
        <v>160</v>
      </c>
      <c r="AD354" s="112">
        <f t="shared" si="287"/>
        <v>482883.34999999992</v>
      </c>
      <c r="AE354" s="113"/>
    </row>
    <row r="355" spans="1:31" ht="11.5" customHeight="1" x14ac:dyDescent="0.3">
      <c r="A355" s="111">
        <v>44477</v>
      </c>
      <c r="B355" s="156">
        <f t="shared" si="275"/>
        <v>10</v>
      </c>
      <c r="C355" s="156">
        <f t="shared" si="276"/>
        <v>2021</v>
      </c>
      <c r="D355" s="97" t="s">
        <v>286</v>
      </c>
      <c r="E355" s="77" t="s">
        <v>74</v>
      </c>
      <c r="F355" s="77" t="s">
        <v>59</v>
      </c>
      <c r="G355" s="9" t="s">
        <v>287</v>
      </c>
      <c r="H355" s="151">
        <v>32</v>
      </c>
      <c r="I355" s="78">
        <v>25</v>
      </c>
      <c r="J355" s="67"/>
      <c r="K355" s="53">
        <f t="shared" si="291"/>
        <v>800</v>
      </c>
      <c r="L355" s="54">
        <v>52</v>
      </c>
      <c r="M355" s="55">
        <f t="shared" si="292"/>
        <v>0.625</v>
      </c>
      <c r="N355" s="56">
        <f t="shared" si="293"/>
        <v>20</v>
      </c>
      <c r="O355" s="57">
        <f t="shared" si="294"/>
        <v>500</v>
      </c>
      <c r="P355" s="58"/>
      <c r="Q355" s="57"/>
      <c r="R355" s="59"/>
      <c r="S355" s="60"/>
      <c r="T355" s="56"/>
      <c r="U355" s="61"/>
      <c r="V355" s="62"/>
      <c r="W355" s="68">
        <f t="shared" si="295"/>
        <v>800</v>
      </c>
      <c r="X355" s="69">
        <f t="shared" si="281"/>
        <v>408536.19949999993</v>
      </c>
      <c r="Y355" s="70">
        <v>1</v>
      </c>
      <c r="Z355" s="71">
        <f t="shared" si="296"/>
        <v>500</v>
      </c>
      <c r="AA355" s="72">
        <f t="shared" si="286"/>
        <v>75647.150499999974</v>
      </c>
      <c r="AB355" s="70">
        <f t="shared" si="284"/>
        <v>10</v>
      </c>
      <c r="AC355" s="137">
        <f t="shared" si="290"/>
        <v>1300</v>
      </c>
      <c r="AD355" s="112">
        <f t="shared" si="287"/>
        <v>484183.34999999992</v>
      </c>
      <c r="AE355" s="113"/>
    </row>
    <row r="356" spans="1:31" ht="11.5" customHeight="1" x14ac:dyDescent="0.3">
      <c r="A356" s="111">
        <v>44478</v>
      </c>
      <c r="B356" s="156">
        <f t="shared" si="275"/>
        <v>10</v>
      </c>
      <c r="C356" s="156">
        <f t="shared" si="276"/>
        <v>2021</v>
      </c>
      <c r="D356" s="97" t="s">
        <v>288</v>
      </c>
      <c r="E356" s="77" t="s">
        <v>289</v>
      </c>
      <c r="F356" s="77" t="s">
        <v>290</v>
      </c>
      <c r="G356" s="9" t="s">
        <v>37</v>
      </c>
      <c r="H356" s="151">
        <v>7.35</v>
      </c>
      <c r="I356" s="78">
        <v>220</v>
      </c>
      <c r="J356" s="67"/>
      <c r="K356" s="53">
        <f t="shared" si="291"/>
        <v>1617</v>
      </c>
      <c r="L356" s="54">
        <v>8</v>
      </c>
      <c r="M356" s="55">
        <f t="shared" si="292"/>
        <v>8.843537414965992E-2</v>
      </c>
      <c r="N356" s="56">
        <f t="shared" si="293"/>
        <v>0.65000000000000036</v>
      </c>
      <c r="O356" s="57">
        <f t="shared" si="294"/>
        <v>143.00000000000009</v>
      </c>
      <c r="P356" s="58"/>
      <c r="Q356" s="57"/>
      <c r="R356" s="59"/>
      <c r="S356" s="60"/>
      <c r="T356" s="56"/>
      <c r="U356" s="61"/>
      <c r="V356" s="62"/>
      <c r="W356" s="68">
        <f t="shared" si="295"/>
        <v>1617</v>
      </c>
      <c r="X356" s="69">
        <f t="shared" si="281"/>
        <v>410153.19949999993</v>
      </c>
      <c r="Y356" s="70">
        <v>1</v>
      </c>
      <c r="Z356" s="71">
        <f t="shared" si="296"/>
        <v>143.00000000000009</v>
      </c>
      <c r="AA356" s="72">
        <f t="shared" si="286"/>
        <v>75790.150499999974</v>
      </c>
      <c r="AB356" s="70">
        <f t="shared" si="284"/>
        <v>10</v>
      </c>
      <c r="AC356" s="137">
        <f t="shared" si="290"/>
        <v>1760</v>
      </c>
      <c r="AD356" s="112">
        <f t="shared" si="287"/>
        <v>485943.34999999992</v>
      </c>
      <c r="AE356" s="113"/>
    </row>
    <row r="357" spans="1:31" ht="11.5" customHeight="1" x14ac:dyDescent="0.3">
      <c r="A357" s="111">
        <v>44480</v>
      </c>
      <c r="B357" s="156">
        <f t="shared" si="275"/>
        <v>10</v>
      </c>
      <c r="C357" s="156">
        <f t="shared" si="276"/>
        <v>2021</v>
      </c>
      <c r="D357" s="97" t="s">
        <v>291</v>
      </c>
      <c r="E357" s="77" t="s">
        <v>167</v>
      </c>
      <c r="F357" s="77" t="s">
        <v>168</v>
      </c>
      <c r="G357" s="9" t="s">
        <v>33</v>
      </c>
      <c r="H357" s="151">
        <v>1.2</v>
      </c>
      <c r="I357" s="78">
        <v>25</v>
      </c>
      <c r="J357" s="67"/>
      <c r="K357" s="53">
        <f t="shared" si="291"/>
        <v>30</v>
      </c>
      <c r="L357" s="54">
        <v>2.5</v>
      </c>
      <c r="M357" s="55">
        <f t="shared" si="292"/>
        <v>1.0833333333333335</v>
      </c>
      <c r="N357" s="56">
        <f t="shared" si="293"/>
        <v>1.3</v>
      </c>
      <c r="O357" s="57">
        <f t="shared" si="294"/>
        <v>32.5</v>
      </c>
      <c r="P357" s="58"/>
      <c r="Q357" s="57"/>
      <c r="R357" s="59"/>
      <c r="S357" s="60"/>
      <c r="T357" s="56"/>
      <c r="U357" s="61"/>
      <c r="V357" s="62"/>
      <c r="W357" s="68">
        <f t="shared" si="295"/>
        <v>60</v>
      </c>
      <c r="X357" s="69">
        <f t="shared" si="281"/>
        <v>410213.19949999993</v>
      </c>
      <c r="Y357" s="70">
        <v>2</v>
      </c>
      <c r="Z357" s="71">
        <f t="shared" si="296"/>
        <v>65</v>
      </c>
      <c r="AA357" s="72">
        <f t="shared" si="286"/>
        <v>75855.150499999974</v>
      </c>
      <c r="AB357" s="70">
        <f t="shared" si="284"/>
        <v>10</v>
      </c>
      <c r="AC357" s="137">
        <f t="shared" si="290"/>
        <v>125</v>
      </c>
      <c r="AD357" s="112">
        <f t="shared" si="287"/>
        <v>486068.34999999992</v>
      </c>
      <c r="AE357" s="113"/>
    </row>
    <row r="358" spans="1:31" ht="11.5" customHeight="1" x14ac:dyDescent="0.3">
      <c r="A358" s="111">
        <v>44480</v>
      </c>
      <c r="B358" s="156">
        <f t="shared" si="275"/>
        <v>10</v>
      </c>
      <c r="C358" s="156">
        <f t="shared" si="276"/>
        <v>2021</v>
      </c>
      <c r="D358" s="97" t="s">
        <v>291</v>
      </c>
      <c r="E358" s="77" t="s">
        <v>167</v>
      </c>
      <c r="F358" s="77" t="s">
        <v>168</v>
      </c>
      <c r="G358" s="9" t="s">
        <v>282</v>
      </c>
      <c r="H358" s="151">
        <v>12</v>
      </c>
      <c r="I358" s="78">
        <v>5</v>
      </c>
      <c r="J358" s="67"/>
      <c r="K358" s="53">
        <f t="shared" si="291"/>
        <v>60</v>
      </c>
      <c r="L358" s="54">
        <v>16</v>
      </c>
      <c r="M358" s="55">
        <f t="shared" si="292"/>
        <v>0.33333333333333331</v>
      </c>
      <c r="N358" s="56">
        <f t="shared" si="293"/>
        <v>4</v>
      </c>
      <c r="O358" s="57">
        <f t="shared" si="294"/>
        <v>20</v>
      </c>
      <c r="P358" s="58"/>
      <c r="Q358" s="57"/>
      <c r="R358" s="59"/>
      <c r="S358" s="60"/>
      <c r="T358" s="56"/>
      <c r="U358" s="61"/>
      <c r="V358" s="62"/>
      <c r="W358" s="68">
        <f t="shared" si="295"/>
        <v>60</v>
      </c>
      <c r="X358" s="69">
        <f t="shared" si="281"/>
        <v>410273.19949999993</v>
      </c>
      <c r="Y358" s="70">
        <v>1</v>
      </c>
      <c r="Z358" s="71">
        <f t="shared" si="296"/>
        <v>20</v>
      </c>
      <c r="AA358" s="72">
        <f t="shared" si="286"/>
        <v>75875.150499999974</v>
      </c>
      <c r="AB358" s="70">
        <f t="shared" si="284"/>
        <v>10</v>
      </c>
      <c r="AC358" s="137">
        <f t="shared" si="290"/>
        <v>80</v>
      </c>
      <c r="AD358" s="112">
        <f t="shared" si="287"/>
        <v>486148.34999999992</v>
      </c>
      <c r="AE358" s="113"/>
    </row>
    <row r="359" spans="1:31" ht="11.5" customHeight="1" x14ac:dyDescent="0.3">
      <c r="A359" s="111">
        <v>44481</v>
      </c>
      <c r="B359" s="156">
        <f t="shared" si="275"/>
        <v>10</v>
      </c>
      <c r="C359" s="156">
        <f t="shared" si="276"/>
        <v>2021</v>
      </c>
      <c r="D359" s="97" t="s">
        <v>292</v>
      </c>
      <c r="E359" s="77" t="s">
        <v>289</v>
      </c>
      <c r="F359" s="77" t="s">
        <v>290</v>
      </c>
      <c r="G359" s="9" t="s">
        <v>293</v>
      </c>
      <c r="H359" s="151">
        <v>7.45</v>
      </c>
      <c r="I359" s="78">
        <v>225</v>
      </c>
      <c r="J359" s="67"/>
      <c r="K359" s="53">
        <f t="shared" si="291"/>
        <v>1676.25</v>
      </c>
      <c r="L359" s="54">
        <v>8.5</v>
      </c>
      <c r="M359" s="55">
        <f t="shared" si="292"/>
        <v>0.1409395973154362</v>
      </c>
      <c r="N359" s="56">
        <f t="shared" si="293"/>
        <v>1.0499999999999998</v>
      </c>
      <c r="O359" s="57">
        <f t="shared" si="294"/>
        <v>236.24999999999997</v>
      </c>
      <c r="P359" s="58"/>
      <c r="Q359" s="57"/>
      <c r="R359" s="59"/>
      <c r="S359" s="60"/>
      <c r="T359" s="56"/>
      <c r="U359" s="61"/>
      <c r="V359" s="62"/>
      <c r="W359" s="68">
        <f t="shared" si="295"/>
        <v>6705</v>
      </c>
      <c r="X359" s="69">
        <f t="shared" si="281"/>
        <v>416978.19949999993</v>
      </c>
      <c r="Y359" s="70">
        <v>4</v>
      </c>
      <c r="Z359" s="71">
        <f t="shared" ref="Z359:Z377" si="297">O359*Y359</f>
        <v>944.99999999999989</v>
      </c>
      <c r="AA359" s="72">
        <f t="shared" si="286"/>
        <v>76820.150499999974</v>
      </c>
      <c r="AB359" s="70">
        <f t="shared" si="284"/>
        <v>10</v>
      </c>
      <c r="AC359" s="137">
        <f t="shared" si="290"/>
        <v>7650</v>
      </c>
      <c r="AD359" s="112">
        <f t="shared" si="287"/>
        <v>493798.34999999992</v>
      </c>
      <c r="AE359" s="113"/>
    </row>
    <row r="360" spans="1:31" ht="11.5" customHeight="1" x14ac:dyDescent="0.3">
      <c r="A360" s="111">
        <v>44481</v>
      </c>
      <c r="B360" s="156">
        <f t="shared" si="275"/>
        <v>10</v>
      </c>
      <c r="C360" s="156">
        <f t="shared" si="276"/>
        <v>2021</v>
      </c>
      <c r="D360" s="97" t="s">
        <v>292</v>
      </c>
      <c r="E360" s="77" t="s">
        <v>289</v>
      </c>
      <c r="F360" s="77" t="s">
        <v>290</v>
      </c>
      <c r="G360" s="9" t="s">
        <v>294</v>
      </c>
      <c r="H360" s="151">
        <v>8.3000000000000007</v>
      </c>
      <c r="I360" s="78">
        <v>37</v>
      </c>
      <c r="J360" s="67"/>
      <c r="K360" s="53">
        <f t="shared" si="291"/>
        <v>307.10000000000002</v>
      </c>
      <c r="L360" s="54">
        <v>8.6</v>
      </c>
      <c r="M360" s="55">
        <f t="shared" si="292"/>
        <v>3.6144578313252879E-2</v>
      </c>
      <c r="N360" s="56">
        <f t="shared" si="293"/>
        <v>0.29999999999999893</v>
      </c>
      <c r="O360" s="57">
        <f t="shared" si="294"/>
        <v>11.099999999999961</v>
      </c>
      <c r="P360" s="58"/>
      <c r="Q360" s="57"/>
      <c r="R360" s="59"/>
      <c r="S360" s="60"/>
      <c r="T360" s="56"/>
      <c r="U360" s="61"/>
      <c r="V360" s="62"/>
      <c r="W360" s="68">
        <f t="shared" si="295"/>
        <v>3071</v>
      </c>
      <c r="X360" s="69">
        <f t="shared" si="281"/>
        <v>420049.19949999993</v>
      </c>
      <c r="Y360" s="70">
        <v>10</v>
      </c>
      <c r="Z360" s="71">
        <f t="shared" si="297"/>
        <v>110.9999999999996</v>
      </c>
      <c r="AA360" s="72">
        <f t="shared" si="286"/>
        <v>76931.150499999974</v>
      </c>
      <c r="AB360" s="70">
        <f t="shared" si="284"/>
        <v>10</v>
      </c>
      <c r="AC360" s="137">
        <f t="shared" si="290"/>
        <v>3181.9999999999995</v>
      </c>
      <c r="AD360" s="112">
        <f t="shared" si="287"/>
        <v>496980.34999999992</v>
      </c>
      <c r="AE360" s="113"/>
    </row>
    <row r="361" spans="1:31" ht="11.5" customHeight="1" x14ac:dyDescent="0.3">
      <c r="A361" s="111">
        <v>44481</v>
      </c>
      <c r="B361" s="156">
        <f t="shared" si="275"/>
        <v>10</v>
      </c>
      <c r="C361" s="156">
        <f t="shared" si="276"/>
        <v>2021</v>
      </c>
      <c r="D361" s="97" t="s">
        <v>292</v>
      </c>
      <c r="E361" s="77" t="s">
        <v>289</v>
      </c>
      <c r="F361" s="77" t="s">
        <v>290</v>
      </c>
      <c r="G361" s="9" t="s">
        <v>33</v>
      </c>
      <c r="H361" s="151">
        <v>1.2</v>
      </c>
      <c r="I361" s="78">
        <v>25</v>
      </c>
      <c r="J361" s="67"/>
      <c r="K361" s="53">
        <f t="shared" si="291"/>
        <v>30</v>
      </c>
      <c r="L361" s="54">
        <v>2.5</v>
      </c>
      <c r="M361" s="55">
        <f t="shared" si="292"/>
        <v>1.0833333333333335</v>
      </c>
      <c r="N361" s="56">
        <f t="shared" si="293"/>
        <v>1.3</v>
      </c>
      <c r="O361" s="57">
        <f t="shared" si="294"/>
        <v>32.5</v>
      </c>
      <c r="P361" s="58"/>
      <c r="Q361" s="57"/>
      <c r="R361" s="59"/>
      <c r="S361" s="60"/>
      <c r="T361" s="56"/>
      <c r="U361" s="61"/>
      <c r="V361" s="62"/>
      <c r="W361" s="68">
        <f t="shared" si="295"/>
        <v>60</v>
      </c>
      <c r="X361" s="69">
        <f t="shared" si="281"/>
        <v>420109.19949999993</v>
      </c>
      <c r="Y361" s="70">
        <v>2</v>
      </c>
      <c r="Z361" s="71">
        <f t="shared" si="297"/>
        <v>65</v>
      </c>
      <c r="AA361" s="72">
        <f t="shared" si="286"/>
        <v>76996.150499999974</v>
      </c>
      <c r="AB361" s="70">
        <f t="shared" si="284"/>
        <v>10</v>
      </c>
      <c r="AC361" s="137">
        <f t="shared" si="290"/>
        <v>125</v>
      </c>
      <c r="AD361" s="112">
        <f t="shared" si="287"/>
        <v>497105.34999999992</v>
      </c>
      <c r="AE361" s="113"/>
    </row>
    <row r="362" spans="1:31" ht="11.5" customHeight="1" x14ac:dyDescent="0.3">
      <c r="A362" s="111">
        <v>44481</v>
      </c>
      <c r="B362" s="156">
        <f t="shared" si="275"/>
        <v>10</v>
      </c>
      <c r="C362" s="156">
        <f t="shared" si="276"/>
        <v>2021</v>
      </c>
      <c r="D362" s="97" t="s">
        <v>292</v>
      </c>
      <c r="E362" s="77" t="s">
        <v>289</v>
      </c>
      <c r="F362" s="77" t="s">
        <v>290</v>
      </c>
      <c r="G362" s="9" t="s">
        <v>282</v>
      </c>
      <c r="H362" s="151">
        <v>12</v>
      </c>
      <c r="I362" s="78">
        <v>5</v>
      </c>
      <c r="J362" s="67"/>
      <c r="K362" s="53">
        <f t="shared" si="291"/>
        <v>60</v>
      </c>
      <c r="L362" s="54">
        <v>16</v>
      </c>
      <c r="M362" s="55">
        <f t="shared" si="292"/>
        <v>0.33333333333333331</v>
      </c>
      <c r="N362" s="56">
        <f t="shared" si="293"/>
        <v>4</v>
      </c>
      <c r="O362" s="57">
        <f t="shared" si="294"/>
        <v>20</v>
      </c>
      <c r="P362" s="58"/>
      <c r="Q362" s="57"/>
      <c r="R362" s="59"/>
      <c r="S362" s="60"/>
      <c r="T362" s="56"/>
      <c r="U362" s="61"/>
      <c r="V362" s="62"/>
      <c r="W362" s="68">
        <f t="shared" si="295"/>
        <v>240</v>
      </c>
      <c r="X362" s="69">
        <f t="shared" si="281"/>
        <v>420349.19949999993</v>
      </c>
      <c r="Y362" s="70">
        <v>4</v>
      </c>
      <c r="Z362" s="71">
        <f t="shared" si="297"/>
        <v>80</v>
      </c>
      <c r="AA362" s="72">
        <f t="shared" si="286"/>
        <v>77076.150499999974</v>
      </c>
      <c r="AB362" s="70">
        <f t="shared" si="284"/>
        <v>10</v>
      </c>
      <c r="AC362" s="137">
        <f t="shared" si="290"/>
        <v>320</v>
      </c>
      <c r="AD362" s="112">
        <f t="shared" si="287"/>
        <v>497425.34999999992</v>
      </c>
      <c r="AE362" s="113"/>
    </row>
    <row r="363" spans="1:31" ht="11.5" customHeight="1" x14ac:dyDescent="0.3">
      <c r="A363" s="111">
        <v>44481</v>
      </c>
      <c r="B363" s="156">
        <f t="shared" si="275"/>
        <v>10</v>
      </c>
      <c r="C363" s="156">
        <f t="shared" si="276"/>
        <v>2021</v>
      </c>
      <c r="D363" s="97" t="s">
        <v>292</v>
      </c>
      <c r="E363" s="77" t="s">
        <v>289</v>
      </c>
      <c r="F363" s="77" t="s">
        <v>290</v>
      </c>
      <c r="G363" s="9" t="s">
        <v>295</v>
      </c>
      <c r="H363" s="151">
        <v>6.4</v>
      </c>
      <c r="I363" s="78">
        <v>45</v>
      </c>
      <c r="J363" s="67"/>
      <c r="K363" s="53">
        <f t="shared" si="291"/>
        <v>288</v>
      </c>
      <c r="L363" s="54">
        <v>7.5</v>
      </c>
      <c r="M363" s="55">
        <f t="shared" si="292"/>
        <v>0.17187499999999994</v>
      </c>
      <c r="N363" s="56">
        <f t="shared" si="293"/>
        <v>1.0999999999999996</v>
      </c>
      <c r="O363" s="57">
        <f t="shared" si="294"/>
        <v>49.499999999999986</v>
      </c>
      <c r="P363" s="58"/>
      <c r="Q363" s="57"/>
      <c r="R363" s="59"/>
      <c r="S363" s="60"/>
      <c r="T363" s="56"/>
      <c r="U363" s="61"/>
      <c r="V363" s="62"/>
      <c r="W363" s="68">
        <f t="shared" si="295"/>
        <v>1152</v>
      </c>
      <c r="X363" s="69">
        <f t="shared" si="281"/>
        <v>421501.19949999993</v>
      </c>
      <c r="Y363" s="70">
        <v>4</v>
      </c>
      <c r="Z363" s="71">
        <f t="shared" si="297"/>
        <v>197.99999999999994</v>
      </c>
      <c r="AA363" s="72">
        <f t="shared" si="286"/>
        <v>77274.150499999974</v>
      </c>
      <c r="AB363" s="70">
        <f t="shared" si="284"/>
        <v>10</v>
      </c>
      <c r="AC363" s="137">
        <f t="shared" si="290"/>
        <v>1350</v>
      </c>
      <c r="AD363" s="112">
        <f t="shared" si="287"/>
        <v>498775.34999999992</v>
      </c>
      <c r="AE363" s="113"/>
    </row>
    <row r="364" spans="1:31" ht="11.5" customHeight="1" x14ac:dyDescent="0.3">
      <c r="A364" s="111">
        <v>44482</v>
      </c>
      <c r="B364" s="156">
        <f t="shared" si="275"/>
        <v>10</v>
      </c>
      <c r="C364" s="156">
        <f t="shared" si="276"/>
        <v>2021</v>
      </c>
      <c r="D364" s="97" t="s">
        <v>296</v>
      </c>
      <c r="E364" s="77" t="s">
        <v>280</v>
      </c>
      <c r="F364" s="77" t="s">
        <v>281</v>
      </c>
      <c r="G364" s="9" t="s">
        <v>224</v>
      </c>
      <c r="H364" s="151">
        <v>7.35</v>
      </c>
      <c r="I364" s="78">
        <v>220</v>
      </c>
      <c r="J364" s="67"/>
      <c r="K364" s="53">
        <f t="shared" si="291"/>
        <v>1617</v>
      </c>
      <c r="L364" s="54">
        <v>8.4</v>
      </c>
      <c r="M364" s="55">
        <f t="shared" si="292"/>
        <v>0.14285714285714296</v>
      </c>
      <c r="N364" s="56">
        <f t="shared" si="293"/>
        <v>1.0500000000000007</v>
      </c>
      <c r="O364" s="57">
        <f t="shared" si="294"/>
        <v>231.00000000000017</v>
      </c>
      <c r="P364" s="58"/>
      <c r="Q364" s="57"/>
      <c r="R364" s="59"/>
      <c r="S364" s="60"/>
      <c r="T364" s="56"/>
      <c r="U364" s="61"/>
      <c r="V364" s="62"/>
      <c r="W364" s="68">
        <f t="shared" si="295"/>
        <v>3234</v>
      </c>
      <c r="X364" s="69">
        <f t="shared" si="281"/>
        <v>424735.19949999993</v>
      </c>
      <c r="Y364" s="70">
        <v>2</v>
      </c>
      <c r="Z364" s="71">
        <f t="shared" si="297"/>
        <v>462.00000000000034</v>
      </c>
      <c r="AA364" s="72">
        <f t="shared" si="286"/>
        <v>77736.150499999974</v>
      </c>
      <c r="AB364" s="70">
        <f t="shared" si="284"/>
        <v>10</v>
      </c>
      <c r="AC364" s="137">
        <f t="shared" si="290"/>
        <v>3696.0000000000005</v>
      </c>
      <c r="AD364" s="112">
        <f t="shared" si="287"/>
        <v>502471.34999999992</v>
      </c>
      <c r="AE364" s="113"/>
    </row>
    <row r="365" spans="1:31" ht="11.5" customHeight="1" x14ac:dyDescent="0.3">
      <c r="A365" s="111">
        <v>44482</v>
      </c>
      <c r="B365" s="156">
        <f t="shared" si="275"/>
        <v>10</v>
      </c>
      <c r="C365" s="156">
        <f t="shared" si="276"/>
        <v>2021</v>
      </c>
      <c r="D365" s="97" t="s">
        <v>296</v>
      </c>
      <c r="E365" s="77" t="s">
        <v>280</v>
      </c>
      <c r="F365" s="77" t="s">
        <v>281</v>
      </c>
      <c r="G365" s="9" t="s">
        <v>297</v>
      </c>
      <c r="H365" s="151">
        <v>8</v>
      </c>
      <c r="I365" s="78">
        <v>54</v>
      </c>
      <c r="J365" s="67"/>
      <c r="K365" s="53">
        <f t="shared" si="291"/>
        <v>432</v>
      </c>
      <c r="L365" s="54">
        <v>8.8000000000000007</v>
      </c>
      <c r="M365" s="55">
        <f t="shared" si="292"/>
        <v>0.10000000000000009</v>
      </c>
      <c r="N365" s="56">
        <f t="shared" si="293"/>
        <v>0.80000000000000071</v>
      </c>
      <c r="O365" s="57">
        <f t="shared" si="294"/>
        <v>43.200000000000038</v>
      </c>
      <c r="P365" s="58"/>
      <c r="Q365" s="57"/>
      <c r="R365" s="59"/>
      <c r="S365" s="60"/>
      <c r="T365" s="56"/>
      <c r="U365" s="61"/>
      <c r="V365" s="62"/>
      <c r="W365" s="68">
        <f t="shared" si="295"/>
        <v>864</v>
      </c>
      <c r="X365" s="69">
        <f t="shared" si="281"/>
        <v>425599.19949999993</v>
      </c>
      <c r="Y365" s="70">
        <v>2</v>
      </c>
      <c r="Z365" s="71">
        <f t="shared" si="297"/>
        <v>86.400000000000077</v>
      </c>
      <c r="AA365" s="72">
        <f t="shared" si="286"/>
        <v>77822.550499999968</v>
      </c>
      <c r="AB365" s="70">
        <f t="shared" si="284"/>
        <v>10</v>
      </c>
      <c r="AC365" s="137">
        <f t="shared" si="290"/>
        <v>950.40000000000009</v>
      </c>
      <c r="AD365" s="112">
        <f t="shared" si="287"/>
        <v>503421.74999999988</v>
      </c>
      <c r="AE365" s="113"/>
    </row>
    <row r="366" spans="1:31" ht="11.5" customHeight="1" x14ac:dyDescent="0.3">
      <c r="A366" s="111">
        <v>44482</v>
      </c>
      <c r="B366" s="156">
        <f t="shared" si="275"/>
        <v>10</v>
      </c>
      <c r="C366" s="156">
        <f t="shared" si="276"/>
        <v>2021</v>
      </c>
      <c r="D366" s="97" t="s">
        <v>296</v>
      </c>
      <c r="E366" s="77" t="s">
        <v>280</v>
      </c>
      <c r="F366" s="77" t="s">
        <v>281</v>
      </c>
      <c r="G366" s="9" t="s">
        <v>177</v>
      </c>
      <c r="H366" s="151">
        <v>29</v>
      </c>
      <c r="I366" s="78">
        <v>10</v>
      </c>
      <c r="J366" s="67"/>
      <c r="K366" s="53">
        <f t="shared" si="291"/>
        <v>290</v>
      </c>
      <c r="L366" s="54">
        <v>36</v>
      </c>
      <c r="M366" s="55">
        <f t="shared" si="292"/>
        <v>0.2413793103448276</v>
      </c>
      <c r="N366" s="56">
        <f t="shared" si="293"/>
        <v>7</v>
      </c>
      <c r="O366" s="57">
        <f t="shared" si="294"/>
        <v>70</v>
      </c>
      <c r="P366" s="58"/>
      <c r="Q366" s="57"/>
      <c r="R366" s="59"/>
      <c r="S366" s="60"/>
      <c r="T366" s="56"/>
      <c r="U366" s="61"/>
      <c r="V366" s="62"/>
      <c r="W366" s="68">
        <f t="shared" si="295"/>
        <v>290</v>
      </c>
      <c r="X366" s="69">
        <f t="shared" si="281"/>
        <v>425889.19949999993</v>
      </c>
      <c r="Y366" s="70">
        <v>1</v>
      </c>
      <c r="Z366" s="71">
        <f t="shared" si="297"/>
        <v>70</v>
      </c>
      <c r="AA366" s="72">
        <f t="shared" si="286"/>
        <v>77892.550499999968</v>
      </c>
      <c r="AB366" s="70">
        <f t="shared" si="284"/>
        <v>10</v>
      </c>
      <c r="AC366" s="137">
        <f t="shared" si="290"/>
        <v>360</v>
      </c>
      <c r="AD366" s="112">
        <f t="shared" si="287"/>
        <v>503781.74999999988</v>
      </c>
      <c r="AE366" s="113"/>
    </row>
    <row r="367" spans="1:31" ht="11.5" customHeight="1" x14ac:dyDescent="0.3">
      <c r="A367" s="111">
        <v>44483</v>
      </c>
      <c r="B367" s="156">
        <f t="shared" si="275"/>
        <v>10</v>
      </c>
      <c r="C367" s="156">
        <f t="shared" si="276"/>
        <v>2021</v>
      </c>
      <c r="D367" s="97" t="s">
        <v>298</v>
      </c>
      <c r="E367" s="77" t="s">
        <v>280</v>
      </c>
      <c r="F367" s="77" t="s">
        <v>281</v>
      </c>
      <c r="G367" s="9" t="s">
        <v>299</v>
      </c>
      <c r="H367" s="151">
        <v>40</v>
      </c>
      <c r="I367" s="78">
        <v>1</v>
      </c>
      <c r="J367" s="67"/>
      <c r="K367" s="53">
        <f t="shared" si="291"/>
        <v>40</v>
      </c>
      <c r="L367" s="54">
        <v>50</v>
      </c>
      <c r="M367" s="55">
        <f t="shared" si="292"/>
        <v>0.25</v>
      </c>
      <c r="N367" s="56">
        <f t="shared" si="293"/>
        <v>10</v>
      </c>
      <c r="O367" s="57">
        <f t="shared" si="294"/>
        <v>10</v>
      </c>
      <c r="P367" s="58"/>
      <c r="Q367" s="57"/>
      <c r="R367" s="59"/>
      <c r="S367" s="60"/>
      <c r="T367" s="56"/>
      <c r="U367" s="61"/>
      <c r="V367" s="62"/>
      <c r="W367" s="68">
        <f t="shared" si="295"/>
        <v>240</v>
      </c>
      <c r="X367" s="69">
        <f t="shared" si="281"/>
        <v>426129.19949999993</v>
      </c>
      <c r="Y367" s="70">
        <v>6</v>
      </c>
      <c r="Z367" s="71">
        <f t="shared" si="297"/>
        <v>60</v>
      </c>
      <c r="AA367" s="72">
        <f t="shared" si="286"/>
        <v>77952.550499999968</v>
      </c>
      <c r="AB367" s="70">
        <f t="shared" si="284"/>
        <v>10</v>
      </c>
      <c r="AC367" s="137">
        <f t="shared" si="290"/>
        <v>300</v>
      </c>
      <c r="AD367" s="112">
        <f t="shared" si="287"/>
        <v>504081.74999999988</v>
      </c>
      <c r="AE367" s="113"/>
    </row>
    <row r="368" spans="1:31" ht="11.5" customHeight="1" x14ac:dyDescent="0.3">
      <c r="A368" s="111">
        <v>44483</v>
      </c>
      <c r="B368" s="156">
        <f t="shared" si="275"/>
        <v>10</v>
      </c>
      <c r="C368" s="156">
        <f t="shared" si="276"/>
        <v>2021</v>
      </c>
      <c r="D368" s="97" t="s">
        <v>298</v>
      </c>
      <c r="E368" s="77" t="s">
        <v>280</v>
      </c>
      <c r="F368" s="77" t="s">
        <v>281</v>
      </c>
      <c r="G368" s="9" t="s">
        <v>25</v>
      </c>
      <c r="H368" s="151">
        <v>16</v>
      </c>
      <c r="I368" s="78">
        <v>5</v>
      </c>
      <c r="J368" s="67"/>
      <c r="K368" s="53">
        <f t="shared" si="291"/>
        <v>80</v>
      </c>
      <c r="L368" s="54">
        <v>20</v>
      </c>
      <c r="M368" s="55">
        <f t="shared" si="292"/>
        <v>0.25</v>
      </c>
      <c r="N368" s="56">
        <f t="shared" si="293"/>
        <v>4</v>
      </c>
      <c r="O368" s="57">
        <f t="shared" si="294"/>
        <v>20</v>
      </c>
      <c r="P368" s="58"/>
      <c r="Q368" s="57"/>
      <c r="R368" s="59"/>
      <c r="S368" s="60"/>
      <c r="T368" s="56"/>
      <c r="U368" s="61"/>
      <c r="V368" s="62"/>
      <c r="W368" s="68">
        <f t="shared" si="295"/>
        <v>80</v>
      </c>
      <c r="X368" s="69">
        <f t="shared" si="281"/>
        <v>426209.19949999993</v>
      </c>
      <c r="Y368" s="70">
        <v>1</v>
      </c>
      <c r="Z368" s="71">
        <f t="shared" si="297"/>
        <v>20</v>
      </c>
      <c r="AA368" s="72">
        <f t="shared" si="286"/>
        <v>77972.550499999968</v>
      </c>
      <c r="AB368" s="70">
        <f t="shared" si="284"/>
        <v>10</v>
      </c>
      <c r="AC368" s="137">
        <f t="shared" si="290"/>
        <v>100</v>
      </c>
      <c r="AD368" s="112">
        <f t="shared" si="287"/>
        <v>504181.74999999988</v>
      </c>
      <c r="AE368" s="113"/>
    </row>
    <row r="369" spans="1:31" ht="11.5" customHeight="1" x14ac:dyDescent="0.3">
      <c r="A369" s="111">
        <v>44483</v>
      </c>
      <c r="B369" s="156">
        <f t="shared" ref="B369:B432" si="298">MONTH(A369)</f>
        <v>10</v>
      </c>
      <c r="C369" s="156">
        <f t="shared" ref="C369:C432" si="299">YEAR(A369)</f>
        <v>2021</v>
      </c>
      <c r="D369" s="97" t="s">
        <v>300</v>
      </c>
      <c r="E369" s="77" t="s">
        <v>100</v>
      </c>
      <c r="F369" s="77" t="s">
        <v>101</v>
      </c>
      <c r="G369" s="9" t="s">
        <v>256</v>
      </c>
      <c r="H369" s="151">
        <v>7.8</v>
      </c>
      <c r="I369" s="78">
        <v>60</v>
      </c>
      <c r="J369" s="67"/>
      <c r="K369" s="53">
        <f t="shared" si="291"/>
        <v>468</v>
      </c>
      <c r="L369" s="54">
        <v>8.5</v>
      </c>
      <c r="M369" s="55">
        <f t="shared" si="292"/>
        <v>8.9743589743589772E-2</v>
      </c>
      <c r="N369" s="56">
        <f t="shared" si="293"/>
        <v>0.70000000000000018</v>
      </c>
      <c r="O369" s="57">
        <f t="shared" si="294"/>
        <v>42.000000000000014</v>
      </c>
      <c r="P369" s="58"/>
      <c r="Q369" s="57"/>
      <c r="R369" s="59"/>
      <c r="S369" s="60"/>
      <c r="T369" s="56"/>
      <c r="U369" s="61"/>
      <c r="V369" s="62"/>
      <c r="W369" s="68">
        <f t="shared" si="295"/>
        <v>4680</v>
      </c>
      <c r="X369" s="69">
        <f t="shared" si="281"/>
        <v>430889.19949999993</v>
      </c>
      <c r="Y369" s="70">
        <v>10</v>
      </c>
      <c r="Z369" s="71">
        <f t="shared" si="297"/>
        <v>420.00000000000011</v>
      </c>
      <c r="AA369" s="72">
        <f t="shared" si="286"/>
        <v>78392.550499999968</v>
      </c>
      <c r="AB369" s="70">
        <f t="shared" si="284"/>
        <v>10</v>
      </c>
      <c r="AC369" s="137">
        <f t="shared" si="290"/>
        <v>5100</v>
      </c>
      <c r="AD369" s="112">
        <f t="shared" si="287"/>
        <v>509281.74999999988</v>
      </c>
      <c r="AE369" s="113"/>
    </row>
    <row r="370" spans="1:31" ht="11.5" customHeight="1" x14ac:dyDescent="0.3">
      <c r="A370" s="111">
        <v>44484</v>
      </c>
      <c r="B370" s="156">
        <f t="shared" si="298"/>
        <v>10</v>
      </c>
      <c r="C370" s="156">
        <f t="shared" si="299"/>
        <v>2021</v>
      </c>
      <c r="D370" s="97" t="s">
        <v>301</v>
      </c>
      <c r="E370" s="77" t="s">
        <v>190</v>
      </c>
      <c r="F370" s="77" t="s">
        <v>195</v>
      </c>
      <c r="G370" s="9" t="s">
        <v>302</v>
      </c>
      <c r="H370" s="151">
        <v>20</v>
      </c>
      <c r="I370" s="78">
        <v>25</v>
      </c>
      <c r="J370" s="67"/>
      <c r="K370" s="53">
        <f t="shared" si="291"/>
        <v>500</v>
      </c>
      <c r="L370" s="54">
        <v>27</v>
      </c>
      <c r="M370" s="55">
        <f t="shared" si="292"/>
        <v>0.35</v>
      </c>
      <c r="N370" s="56">
        <f t="shared" si="293"/>
        <v>7</v>
      </c>
      <c r="O370" s="57">
        <f t="shared" si="294"/>
        <v>175</v>
      </c>
      <c r="P370" s="58"/>
      <c r="Q370" s="57"/>
      <c r="R370" s="59"/>
      <c r="S370" s="60"/>
      <c r="T370" s="56"/>
      <c r="U370" s="61"/>
      <c r="V370" s="62"/>
      <c r="W370" s="68">
        <f t="shared" si="295"/>
        <v>1500</v>
      </c>
      <c r="X370" s="69">
        <f t="shared" si="281"/>
        <v>432389.19949999993</v>
      </c>
      <c r="Y370" s="70">
        <v>3</v>
      </c>
      <c r="Z370" s="71">
        <f t="shared" si="297"/>
        <v>525</v>
      </c>
      <c r="AA370" s="72">
        <f t="shared" si="286"/>
        <v>78917.550499999968</v>
      </c>
      <c r="AB370" s="70">
        <f t="shared" si="284"/>
        <v>10</v>
      </c>
      <c r="AC370" s="137">
        <f t="shared" si="290"/>
        <v>2025</v>
      </c>
      <c r="AD370" s="112">
        <f t="shared" si="287"/>
        <v>511306.74999999988</v>
      </c>
      <c r="AE370" s="113"/>
    </row>
    <row r="371" spans="1:31" ht="11.5" customHeight="1" x14ac:dyDescent="0.3">
      <c r="A371" s="111">
        <v>44484</v>
      </c>
      <c r="B371" s="156">
        <f t="shared" si="298"/>
        <v>10</v>
      </c>
      <c r="C371" s="156">
        <f t="shared" si="299"/>
        <v>2021</v>
      </c>
      <c r="D371" s="97" t="s">
        <v>301</v>
      </c>
      <c r="E371" s="77" t="s">
        <v>190</v>
      </c>
      <c r="F371" s="77" t="s">
        <v>195</v>
      </c>
      <c r="G371" s="9" t="s">
        <v>294</v>
      </c>
      <c r="H371" s="151">
        <v>7.3</v>
      </c>
      <c r="I371" s="78">
        <v>30</v>
      </c>
      <c r="J371" s="67"/>
      <c r="K371" s="53">
        <f t="shared" si="291"/>
        <v>219</v>
      </c>
      <c r="L371" s="54">
        <v>8.6</v>
      </c>
      <c r="M371" s="55">
        <f t="shared" si="292"/>
        <v>0.17808219178082191</v>
      </c>
      <c r="N371" s="56">
        <f t="shared" si="293"/>
        <v>1.2999999999999998</v>
      </c>
      <c r="O371" s="57">
        <f t="shared" si="294"/>
        <v>38.999999999999993</v>
      </c>
      <c r="P371" s="58"/>
      <c r="Q371" s="57"/>
      <c r="R371" s="59"/>
      <c r="S371" s="60"/>
      <c r="T371" s="56"/>
      <c r="U371" s="61"/>
      <c r="V371" s="62"/>
      <c r="W371" s="68">
        <f t="shared" si="295"/>
        <v>438</v>
      </c>
      <c r="X371" s="69">
        <f t="shared" si="281"/>
        <v>432827.19949999993</v>
      </c>
      <c r="Y371" s="70">
        <v>2</v>
      </c>
      <c r="Z371" s="71">
        <f t="shared" si="297"/>
        <v>77.999999999999986</v>
      </c>
      <c r="AA371" s="72">
        <f t="shared" si="286"/>
        <v>78995.550499999968</v>
      </c>
      <c r="AB371" s="70">
        <f t="shared" si="284"/>
        <v>10</v>
      </c>
      <c r="AC371" s="137">
        <f t="shared" si="290"/>
        <v>516</v>
      </c>
      <c r="AD371" s="112">
        <f t="shared" si="287"/>
        <v>511822.74999999988</v>
      </c>
      <c r="AE371" s="113"/>
    </row>
    <row r="372" spans="1:31" ht="11.5" customHeight="1" x14ac:dyDescent="0.3">
      <c r="A372" s="111">
        <v>44484</v>
      </c>
      <c r="B372" s="156">
        <f t="shared" si="298"/>
        <v>10</v>
      </c>
      <c r="C372" s="156">
        <f t="shared" si="299"/>
        <v>2021</v>
      </c>
      <c r="D372" s="97" t="s">
        <v>301</v>
      </c>
      <c r="E372" s="77" t="s">
        <v>190</v>
      </c>
      <c r="F372" s="77" t="s">
        <v>195</v>
      </c>
      <c r="G372" s="9" t="s">
        <v>33</v>
      </c>
      <c r="H372" s="151">
        <v>1.2</v>
      </c>
      <c r="I372" s="78">
        <v>25</v>
      </c>
      <c r="J372" s="67"/>
      <c r="K372" s="53">
        <f t="shared" si="291"/>
        <v>30</v>
      </c>
      <c r="L372" s="54">
        <v>2.2000000000000002</v>
      </c>
      <c r="M372" s="55">
        <f t="shared" si="292"/>
        <v>0.83333333333333359</v>
      </c>
      <c r="N372" s="56">
        <f t="shared" si="293"/>
        <v>1.0000000000000002</v>
      </c>
      <c r="O372" s="57">
        <f t="shared" si="294"/>
        <v>25.000000000000007</v>
      </c>
      <c r="P372" s="58"/>
      <c r="Q372" s="57"/>
      <c r="R372" s="59"/>
      <c r="S372" s="60"/>
      <c r="T372" s="56"/>
      <c r="U372" s="61"/>
      <c r="V372" s="62"/>
      <c r="W372" s="68">
        <f t="shared" si="295"/>
        <v>30</v>
      </c>
      <c r="X372" s="69">
        <f t="shared" si="281"/>
        <v>432857.19949999993</v>
      </c>
      <c r="Y372" s="70">
        <v>1</v>
      </c>
      <c r="Z372" s="71">
        <f t="shared" si="297"/>
        <v>25.000000000000007</v>
      </c>
      <c r="AA372" s="72">
        <f t="shared" si="286"/>
        <v>79020.550499999968</v>
      </c>
      <c r="AB372" s="70">
        <f t="shared" si="284"/>
        <v>10</v>
      </c>
      <c r="AC372" s="137">
        <f t="shared" si="290"/>
        <v>55.000000000000007</v>
      </c>
      <c r="AD372" s="112">
        <f t="shared" si="287"/>
        <v>511877.74999999988</v>
      </c>
      <c r="AE372" s="113"/>
    </row>
    <row r="373" spans="1:31" ht="11.5" customHeight="1" x14ac:dyDescent="0.3">
      <c r="A373" s="111">
        <v>44484</v>
      </c>
      <c r="B373" s="156">
        <f t="shared" si="298"/>
        <v>10</v>
      </c>
      <c r="C373" s="156">
        <f t="shared" si="299"/>
        <v>2021</v>
      </c>
      <c r="D373" s="97" t="s">
        <v>301</v>
      </c>
      <c r="E373" s="77" t="s">
        <v>190</v>
      </c>
      <c r="F373" s="77" t="s">
        <v>195</v>
      </c>
      <c r="G373" s="9" t="s">
        <v>282</v>
      </c>
      <c r="H373" s="151">
        <v>12</v>
      </c>
      <c r="I373" s="78">
        <v>5</v>
      </c>
      <c r="J373" s="67"/>
      <c r="K373" s="53">
        <f t="shared" si="291"/>
        <v>60</v>
      </c>
      <c r="L373" s="54">
        <v>16</v>
      </c>
      <c r="M373" s="55">
        <f t="shared" si="292"/>
        <v>0.33333333333333331</v>
      </c>
      <c r="N373" s="56">
        <f t="shared" si="293"/>
        <v>4</v>
      </c>
      <c r="O373" s="57">
        <f t="shared" si="294"/>
        <v>20</v>
      </c>
      <c r="P373" s="58"/>
      <c r="Q373" s="57"/>
      <c r="R373" s="59"/>
      <c r="S373" s="60"/>
      <c r="T373" s="56"/>
      <c r="U373" s="61"/>
      <c r="V373" s="62"/>
      <c r="W373" s="68">
        <f t="shared" si="295"/>
        <v>60</v>
      </c>
      <c r="X373" s="69">
        <f t="shared" si="281"/>
        <v>432917.19949999993</v>
      </c>
      <c r="Y373" s="70">
        <v>1</v>
      </c>
      <c r="Z373" s="71">
        <f t="shared" si="297"/>
        <v>20</v>
      </c>
      <c r="AA373" s="72">
        <f t="shared" si="286"/>
        <v>79040.550499999968</v>
      </c>
      <c r="AB373" s="70">
        <f t="shared" si="284"/>
        <v>10</v>
      </c>
      <c r="AC373" s="137">
        <f t="shared" si="290"/>
        <v>80</v>
      </c>
      <c r="AD373" s="112">
        <f t="shared" si="287"/>
        <v>511957.74999999988</v>
      </c>
      <c r="AE373" s="113"/>
    </row>
    <row r="374" spans="1:31" ht="11.5" customHeight="1" x14ac:dyDescent="0.3">
      <c r="A374" s="111">
        <v>44484</v>
      </c>
      <c r="B374" s="156">
        <f t="shared" si="298"/>
        <v>10</v>
      </c>
      <c r="C374" s="156">
        <f t="shared" si="299"/>
        <v>2021</v>
      </c>
      <c r="D374" s="97" t="s">
        <v>303</v>
      </c>
      <c r="E374" s="77" t="s">
        <v>84</v>
      </c>
      <c r="F374" s="77" t="s">
        <v>57</v>
      </c>
      <c r="G374" s="9" t="s">
        <v>35</v>
      </c>
      <c r="H374" s="151">
        <v>7.65</v>
      </c>
      <c r="I374" s="78">
        <v>220</v>
      </c>
      <c r="J374" s="67"/>
      <c r="K374" s="53">
        <f t="shared" si="291"/>
        <v>1683</v>
      </c>
      <c r="L374" s="54">
        <v>8.3000000000000007</v>
      </c>
      <c r="M374" s="55">
        <f t="shared" si="292"/>
        <v>8.4967320261437954E-2</v>
      </c>
      <c r="N374" s="56">
        <f t="shared" si="293"/>
        <v>0.65000000000000036</v>
      </c>
      <c r="O374" s="57">
        <f t="shared" si="294"/>
        <v>143.00000000000009</v>
      </c>
      <c r="P374" s="58"/>
      <c r="Q374" s="57"/>
      <c r="R374" s="59"/>
      <c r="S374" s="60"/>
      <c r="T374" s="56"/>
      <c r="U374" s="61"/>
      <c r="V374" s="62"/>
      <c r="W374" s="68">
        <f t="shared" si="295"/>
        <v>1683</v>
      </c>
      <c r="X374" s="69">
        <f t="shared" si="281"/>
        <v>434600.19949999993</v>
      </c>
      <c r="Y374" s="70">
        <v>1</v>
      </c>
      <c r="Z374" s="71">
        <f t="shared" si="297"/>
        <v>143.00000000000009</v>
      </c>
      <c r="AA374" s="72">
        <f t="shared" si="286"/>
        <v>79183.550499999968</v>
      </c>
      <c r="AB374" s="70">
        <f t="shared" si="284"/>
        <v>10</v>
      </c>
      <c r="AC374" s="137">
        <f t="shared" si="290"/>
        <v>1826</v>
      </c>
      <c r="AD374" s="112">
        <f t="shared" si="287"/>
        <v>513783.74999999988</v>
      </c>
      <c r="AE374" s="113"/>
    </row>
    <row r="375" spans="1:31" ht="11.5" customHeight="1" x14ac:dyDescent="0.3">
      <c r="A375" s="111">
        <v>44484</v>
      </c>
      <c r="B375" s="156">
        <f t="shared" si="298"/>
        <v>10</v>
      </c>
      <c r="C375" s="156">
        <f t="shared" si="299"/>
        <v>2021</v>
      </c>
      <c r="D375" s="97" t="s">
        <v>303</v>
      </c>
      <c r="E375" s="77" t="s">
        <v>84</v>
      </c>
      <c r="F375" s="77" t="s">
        <v>57</v>
      </c>
      <c r="G375" s="9" t="s">
        <v>25</v>
      </c>
      <c r="H375" s="151">
        <v>16</v>
      </c>
      <c r="I375" s="78">
        <v>5</v>
      </c>
      <c r="J375" s="67"/>
      <c r="K375" s="53">
        <f t="shared" si="291"/>
        <v>80</v>
      </c>
      <c r="L375" s="54">
        <v>20</v>
      </c>
      <c r="M375" s="55">
        <f t="shared" si="292"/>
        <v>0.25</v>
      </c>
      <c r="N375" s="56">
        <f t="shared" si="293"/>
        <v>4</v>
      </c>
      <c r="O375" s="57">
        <f t="shared" si="294"/>
        <v>20</v>
      </c>
      <c r="P375" s="58"/>
      <c r="Q375" s="57"/>
      <c r="R375" s="59"/>
      <c r="S375" s="60"/>
      <c r="T375" s="56"/>
      <c r="U375" s="61"/>
      <c r="V375" s="62"/>
      <c r="W375" s="68">
        <f t="shared" si="295"/>
        <v>80</v>
      </c>
      <c r="X375" s="69">
        <f t="shared" si="281"/>
        <v>434680.19949999993</v>
      </c>
      <c r="Y375" s="70">
        <v>1</v>
      </c>
      <c r="Z375" s="71">
        <f t="shared" si="297"/>
        <v>20</v>
      </c>
      <c r="AA375" s="72">
        <f t="shared" si="286"/>
        <v>79203.550499999968</v>
      </c>
      <c r="AB375" s="70">
        <f t="shared" si="284"/>
        <v>10</v>
      </c>
      <c r="AC375" s="137">
        <f t="shared" si="290"/>
        <v>100</v>
      </c>
      <c r="AD375" s="112">
        <f t="shared" si="287"/>
        <v>513883.74999999988</v>
      </c>
      <c r="AE375" s="113"/>
    </row>
    <row r="376" spans="1:31" ht="11.5" customHeight="1" x14ac:dyDescent="0.3">
      <c r="A376" s="111">
        <v>44484</v>
      </c>
      <c r="B376" s="156">
        <f t="shared" si="298"/>
        <v>10</v>
      </c>
      <c r="C376" s="156">
        <f t="shared" si="299"/>
        <v>2021</v>
      </c>
      <c r="D376" s="97" t="s">
        <v>304</v>
      </c>
      <c r="E376" s="77" t="s">
        <v>289</v>
      </c>
      <c r="F376" s="77" t="s">
        <v>290</v>
      </c>
      <c r="G376" s="9" t="s">
        <v>162</v>
      </c>
      <c r="H376" s="151">
        <v>8.3000000000000007</v>
      </c>
      <c r="I376" s="78">
        <v>37</v>
      </c>
      <c r="J376" s="67"/>
      <c r="K376" s="53">
        <f t="shared" si="291"/>
        <v>307.10000000000002</v>
      </c>
      <c r="L376" s="54">
        <v>8.6</v>
      </c>
      <c r="M376" s="55">
        <f t="shared" si="292"/>
        <v>3.6144578313252879E-2</v>
      </c>
      <c r="N376" s="56">
        <f t="shared" si="293"/>
        <v>0.29999999999999893</v>
      </c>
      <c r="O376" s="57">
        <f t="shared" si="294"/>
        <v>11.099999999999961</v>
      </c>
      <c r="P376" s="58"/>
      <c r="Q376" s="57"/>
      <c r="R376" s="59"/>
      <c r="S376" s="60"/>
      <c r="T376" s="56"/>
      <c r="U376" s="61"/>
      <c r="V376" s="62"/>
      <c r="W376" s="68">
        <f t="shared" si="295"/>
        <v>614.20000000000005</v>
      </c>
      <c r="X376" s="69">
        <f t="shared" si="281"/>
        <v>435294.39949999994</v>
      </c>
      <c r="Y376" s="70">
        <v>2</v>
      </c>
      <c r="Z376" s="71">
        <f t="shared" si="297"/>
        <v>22.199999999999921</v>
      </c>
      <c r="AA376" s="72">
        <f t="shared" si="286"/>
        <v>79225.750499999966</v>
      </c>
      <c r="AB376" s="70">
        <f t="shared" si="284"/>
        <v>10</v>
      </c>
      <c r="AC376" s="137">
        <f t="shared" si="290"/>
        <v>636.4</v>
      </c>
      <c r="AD376" s="112">
        <f t="shared" si="287"/>
        <v>514520.14999999991</v>
      </c>
      <c r="AE376" s="113"/>
    </row>
    <row r="377" spans="1:31" ht="11.5" customHeight="1" x14ac:dyDescent="0.3">
      <c r="A377" s="111">
        <v>44484</v>
      </c>
      <c r="B377" s="156">
        <f t="shared" si="298"/>
        <v>10</v>
      </c>
      <c r="C377" s="156">
        <f t="shared" si="299"/>
        <v>2021</v>
      </c>
      <c r="D377" s="97" t="s">
        <v>304</v>
      </c>
      <c r="E377" s="77" t="s">
        <v>289</v>
      </c>
      <c r="F377" s="77" t="s">
        <v>290</v>
      </c>
      <c r="G377" s="9" t="s">
        <v>295</v>
      </c>
      <c r="H377" s="151">
        <v>6.4</v>
      </c>
      <c r="I377" s="78">
        <v>45</v>
      </c>
      <c r="J377" s="67"/>
      <c r="K377" s="53">
        <f t="shared" si="291"/>
        <v>288</v>
      </c>
      <c r="L377" s="54">
        <v>7.5</v>
      </c>
      <c r="M377" s="55">
        <f t="shared" si="292"/>
        <v>0.17187499999999994</v>
      </c>
      <c r="N377" s="56">
        <f t="shared" si="293"/>
        <v>1.0999999999999996</v>
      </c>
      <c r="O377" s="57">
        <f t="shared" si="294"/>
        <v>49.499999999999986</v>
      </c>
      <c r="P377" s="58"/>
      <c r="Q377" s="57"/>
      <c r="R377" s="59"/>
      <c r="S377" s="60"/>
      <c r="T377" s="56"/>
      <c r="U377" s="61"/>
      <c r="V377" s="62"/>
      <c r="W377" s="68">
        <f t="shared" si="295"/>
        <v>576</v>
      </c>
      <c r="X377" s="69">
        <f t="shared" si="281"/>
        <v>435870.39949999994</v>
      </c>
      <c r="Y377" s="70">
        <v>2</v>
      </c>
      <c r="Z377" s="71">
        <f t="shared" si="297"/>
        <v>98.999999999999972</v>
      </c>
      <c r="AA377" s="72">
        <f t="shared" si="286"/>
        <v>79324.750499999966</v>
      </c>
      <c r="AB377" s="70">
        <f t="shared" si="284"/>
        <v>10</v>
      </c>
      <c r="AC377" s="137">
        <f t="shared" si="290"/>
        <v>675</v>
      </c>
      <c r="AD377" s="112">
        <f t="shared" si="287"/>
        <v>515195.14999999991</v>
      </c>
      <c r="AE377" s="113"/>
    </row>
    <row r="378" spans="1:31" ht="11.5" customHeight="1" x14ac:dyDescent="0.3">
      <c r="A378" s="111">
        <v>44487</v>
      </c>
      <c r="B378" s="156">
        <f t="shared" si="298"/>
        <v>10</v>
      </c>
      <c r="C378" s="156">
        <f t="shared" si="299"/>
        <v>2021</v>
      </c>
      <c r="D378" s="97" t="s">
        <v>305</v>
      </c>
      <c r="E378" s="77" t="s">
        <v>289</v>
      </c>
      <c r="F378" s="77" t="s">
        <v>290</v>
      </c>
      <c r="G378" s="9" t="s">
        <v>307</v>
      </c>
      <c r="H378" s="151">
        <v>7.5</v>
      </c>
      <c r="I378" s="78">
        <v>220</v>
      </c>
      <c r="J378" s="67"/>
      <c r="K378" s="53">
        <f t="shared" si="291"/>
        <v>1650</v>
      </c>
      <c r="L378" s="54">
        <v>8.5</v>
      </c>
      <c r="M378" s="55">
        <f t="shared" si="292"/>
        <v>0.13333333333333333</v>
      </c>
      <c r="N378" s="56">
        <f t="shared" si="293"/>
        <v>1</v>
      </c>
      <c r="O378" s="57">
        <f t="shared" si="294"/>
        <v>220</v>
      </c>
      <c r="P378" s="58"/>
      <c r="Q378" s="57"/>
      <c r="R378" s="59"/>
      <c r="S378" s="60"/>
      <c r="T378" s="56"/>
      <c r="U378" s="61"/>
      <c r="V378" s="62"/>
      <c r="W378" s="68">
        <f t="shared" si="295"/>
        <v>3300</v>
      </c>
      <c r="X378" s="69">
        <f t="shared" si="281"/>
        <v>439170.39949999994</v>
      </c>
      <c r="Y378" s="70">
        <v>2</v>
      </c>
      <c r="Z378" s="71">
        <f>O378*Y378+85</f>
        <v>525</v>
      </c>
      <c r="AA378" s="72">
        <f t="shared" si="286"/>
        <v>79849.750499999966</v>
      </c>
      <c r="AB378" s="70">
        <f t="shared" si="284"/>
        <v>10</v>
      </c>
      <c r="AC378" s="137">
        <f t="shared" si="290"/>
        <v>3825</v>
      </c>
      <c r="AD378" s="112">
        <f t="shared" si="287"/>
        <v>519020.14999999991</v>
      </c>
      <c r="AE378" s="113"/>
    </row>
    <row r="379" spans="1:31" ht="11.5" customHeight="1" x14ac:dyDescent="0.3">
      <c r="A379" s="111">
        <v>44487</v>
      </c>
      <c r="B379" s="156">
        <f t="shared" si="298"/>
        <v>10</v>
      </c>
      <c r="C379" s="156">
        <f t="shared" si="299"/>
        <v>2021</v>
      </c>
      <c r="D379" s="97" t="s">
        <v>305</v>
      </c>
      <c r="E379" s="77" t="s">
        <v>289</v>
      </c>
      <c r="F379" s="77" t="s">
        <v>290</v>
      </c>
      <c r="G379" s="9" t="s">
        <v>202</v>
      </c>
      <c r="H379" s="151">
        <v>7.35</v>
      </c>
      <c r="I379" s="78">
        <v>220</v>
      </c>
      <c r="J379" s="67"/>
      <c r="K379" s="53">
        <f t="shared" si="291"/>
        <v>1617</v>
      </c>
      <c r="L379" s="54">
        <v>8.5</v>
      </c>
      <c r="M379" s="55">
        <f t="shared" si="292"/>
        <v>0.15646258503401367</v>
      </c>
      <c r="N379" s="56">
        <f t="shared" si="293"/>
        <v>1.1500000000000004</v>
      </c>
      <c r="O379" s="57">
        <f t="shared" si="294"/>
        <v>253.00000000000009</v>
      </c>
      <c r="P379" s="58"/>
      <c r="Q379" s="57"/>
      <c r="R379" s="59"/>
      <c r="S379" s="60"/>
      <c r="T379" s="56"/>
      <c r="U379" s="61"/>
      <c r="V379" s="62"/>
      <c r="W379" s="68">
        <f t="shared" si="295"/>
        <v>3234</v>
      </c>
      <c r="X379" s="69">
        <f t="shared" si="281"/>
        <v>442404.39949999994</v>
      </c>
      <c r="Y379" s="70">
        <v>2</v>
      </c>
      <c r="Z379" s="71">
        <f>O379*Y379</f>
        <v>506.00000000000017</v>
      </c>
      <c r="AA379" s="72">
        <f t="shared" si="286"/>
        <v>80355.750499999966</v>
      </c>
      <c r="AB379" s="70">
        <f t="shared" si="284"/>
        <v>10</v>
      </c>
      <c r="AC379" s="137">
        <f>W379+Z379</f>
        <v>3740</v>
      </c>
      <c r="AD379" s="112">
        <f t="shared" si="287"/>
        <v>522760.14999999991</v>
      </c>
      <c r="AE379" s="113"/>
    </row>
    <row r="380" spans="1:31" ht="11.5" customHeight="1" x14ac:dyDescent="0.3">
      <c r="A380" s="111">
        <v>44487</v>
      </c>
      <c r="B380" s="156">
        <f t="shared" si="298"/>
        <v>10</v>
      </c>
      <c r="C380" s="156">
        <f t="shared" si="299"/>
        <v>2021</v>
      </c>
      <c r="D380" s="97" t="s">
        <v>305</v>
      </c>
      <c r="E380" s="77" t="s">
        <v>289</v>
      </c>
      <c r="F380" s="77" t="s">
        <v>290</v>
      </c>
      <c r="G380" s="9" t="s">
        <v>294</v>
      </c>
      <c r="H380" s="151">
        <v>7.7</v>
      </c>
      <c r="I380" s="78">
        <v>37</v>
      </c>
      <c r="J380" s="67"/>
      <c r="K380" s="53">
        <f t="shared" si="291"/>
        <v>284.90000000000003</v>
      </c>
      <c r="L380" s="54">
        <v>8.6</v>
      </c>
      <c r="M380" s="55">
        <f t="shared" si="292"/>
        <v>0.11688311688311681</v>
      </c>
      <c r="N380" s="56">
        <f t="shared" si="293"/>
        <v>0.89999999999999947</v>
      </c>
      <c r="O380" s="57">
        <f t="shared" si="294"/>
        <v>33.299999999999983</v>
      </c>
      <c r="P380" s="58"/>
      <c r="Q380" s="57"/>
      <c r="R380" s="59"/>
      <c r="S380" s="60"/>
      <c r="T380" s="56"/>
      <c r="U380" s="61"/>
      <c r="V380" s="62"/>
      <c r="W380" s="68">
        <f t="shared" si="295"/>
        <v>1709.4</v>
      </c>
      <c r="X380" s="69">
        <f t="shared" si="281"/>
        <v>444113.79949999996</v>
      </c>
      <c r="Y380" s="70">
        <v>6</v>
      </c>
      <c r="Z380" s="71">
        <f t="shared" ref="Z380:Z393" si="300">O380*Y380</f>
        <v>199.7999999999999</v>
      </c>
      <c r="AA380" s="72">
        <f t="shared" si="286"/>
        <v>80555.550499999968</v>
      </c>
      <c r="AB380" s="70">
        <f t="shared" si="284"/>
        <v>10</v>
      </c>
      <c r="AC380" s="137">
        <f t="shared" si="290"/>
        <v>1909.2</v>
      </c>
      <c r="AD380" s="112">
        <f t="shared" si="287"/>
        <v>524669.35</v>
      </c>
      <c r="AE380" s="113"/>
    </row>
    <row r="381" spans="1:31" ht="11.5" customHeight="1" x14ac:dyDescent="0.3">
      <c r="A381" s="111">
        <v>44487</v>
      </c>
      <c r="B381" s="156">
        <f t="shared" si="298"/>
        <v>10</v>
      </c>
      <c r="C381" s="156">
        <f t="shared" si="299"/>
        <v>2021</v>
      </c>
      <c r="D381" s="97" t="s">
        <v>305</v>
      </c>
      <c r="E381" s="77" t="s">
        <v>289</v>
      </c>
      <c r="F381" s="77" t="s">
        <v>290</v>
      </c>
      <c r="G381" s="9" t="s">
        <v>33</v>
      </c>
      <c r="H381" s="151">
        <v>1.2</v>
      </c>
      <c r="I381" s="78">
        <v>25</v>
      </c>
      <c r="J381" s="67"/>
      <c r="K381" s="53">
        <f t="shared" si="291"/>
        <v>30</v>
      </c>
      <c r="L381" s="54">
        <v>2.5</v>
      </c>
      <c r="M381" s="55">
        <f t="shared" si="292"/>
        <v>1.0833333333333335</v>
      </c>
      <c r="N381" s="56">
        <f t="shared" si="293"/>
        <v>1.3</v>
      </c>
      <c r="O381" s="57">
        <f t="shared" si="294"/>
        <v>32.5</v>
      </c>
      <c r="P381" s="58"/>
      <c r="Q381" s="57"/>
      <c r="R381" s="59"/>
      <c r="S381" s="60"/>
      <c r="T381" s="56"/>
      <c r="U381" s="61"/>
      <c r="V381" s="62"/>
      <c r="W381" s="68">
        <f t="shared" si="295"/>
        <v>210</v>
      </c>
      <c r="X381" s="69">
        <f t="shared" si="281"/>
        <v>444323.79949999996</v>
      </c>
      <c r="Y381" s="70">
        <v>7</v>
      </c>
      <c r="Z381" s="71">
        <f t="shared" si="300"/>
        <v>227.5</v>
      </c>
      <c r="AA381" s="72">
        <f t="shared" si="286"/>
        <v>80783.050499999968</v>
      </c>
      <c r="AB381" s="70">
        <f t="shared" si="284"/>
        <v>10</v>
      </c>
      <c r="AC381" s="137">
        <f t="shared" si="290"/>
        <v>437.5</v>
      </c>
      <c r="AD381" s="112">
        <f t="shared" si="287"/>
        <v>525106.85</v>
      </c>
      <c r="AE381" s="113"/>
    </row>
    <row r="382" spans="1:31" ht="11.5" customHeight="1" x14ac:dyDescent="0.3">
      <c r="A382" s="111">
        <v>44487</v>
      </c>
      <c r="B382" s="156">
        <f t="shared" si="298"/>
        <v>10</v>
      </c>
      <c r="C382" s="156">
        <f t="shared" si="299"/>
        <v>2021</v>
      </c>
      <c r="D382" s="97" t="s">
        <v>305</v>
      </c>
      <c r="E382" s="77" t="s">
        <v>289</v>
      </c>
      <c r="F382" s="77" t="s">
        <v>290</v>
      </c>
      <c r="G382" s="9" t="s">
        <v>282</v>
      </c>
      <c r="H382" s="151">
        <v>12</v>
      </c>
      <c r="I382" s="78">
        <v>5</v>
      </c>
      <c r="J382" s="67"/>
      <c r="K382" s="53">
        <f t="shared" si="291"/>
        <v>60</v>
      </c>
      <c r="L382" s="54">
        <v>16</v>
      </c>
      <c r="M382" s="55">
        <f t="shared" si="292"/>
        <v>0.33333333333333331</v>
      </c>
      <c r="N382" s="56">
        <f t="shared" si="293"/>
        <v>4</v>
      </c>
      <c r="O382" s="57">
        <f t="shared" si="294"/>
        <v>20</v>
      </c>
      <c r="P382" s="58"/>
      <c r="Q382" s="57"/>
      <c r="R382" s="59"/>
      <c r="S382" s="60"/>
      <c r="T382" s="56"/>
      <c r="U382" s="61"/>
      <c r="V382" s="62"/>
      <c r="W382" s="68">
        <f t="shared" si="295"/>
        <v>120</v>
      </c>
      <c r="X382" s="69">
        <f t="shared" si="281"/>
        <v>444443.79949999996</v>
      </c>
      <c r="Y382" s="70">
        <v>2</v>
      </c>
      <c r="Z382" s="71">
        <f t="shared" si="300"/>
        <v>40</v>
      </c>
      <c r="AA382" s="72">
        <f t="shared" si="286"/>
        <v>80823.050499999968</v>
      </c>
      <c r="AB382" s="70">
        <f t="shared" si="284"/>
        <v>10</v>
      </c>
      <c r="AC382" s="137">
        <f t="shared" si="290"/>
        <v>160</v>
      </c>
      <c r="AD382" s="112">
        <f t="shared" si="287"/>
        <v>525266.85</v>
      </c>
      <c r="AE382" s="113"/>
    </row>
    <row r="383" spans="1:31" ht="11.5" customHeight="1" x14ac:dyDescent="0.3">
      <c r="A383" s="111">
        <v>44487</v>
      </c>
      <c r="B383" s="156">
        <f t="shared" si="298"/>
        <v>10</v>
      </c>
      <c r="C383" s="156">
        <f t="shared" si="299"/>
        <v>2021</v>
      </c>
      <c r="D383" s="97" t="s">
        <v>305</v>
      </c>
      <c r="E383" s="77" t="s">
        <v>289</v>
      </c>
      <c r="F383" s="77" t="s">
        <v>290</v>
      </c>
      <c r="G383" s="9" t="s">
        <v>308</v>
      </c>
      <c r="H383" s="151">
        <v>6</v>
      </c>
      <c r="I383" s="78">
        <v>45</v>
      </c>
      <c r="J383" s="67"/>
      <c r="K383" s="53">
        <f t="shared" si="291"/>
        <v>270</v>
      </c>
      <c r="L383" s="54">
        <v>7.5</v>
      </c>
      <c r="M383" s="55">
        <f t="shared" si="292"/>
        <v>0.25</v>
      </c>
      <c r="N383" s="56">
        <f t="shared" si="293"/>
        <v>1.5</v>
      </c>
      <c r="O383" s="57">
        <f t="shared" si="294"/>
        <v>67.5</v>
      </c>
      <c r="P383" s="58"/>
      <c r="Q383" s="57"/>
      <c r="R383" s="59"/>
      <c r="S383" s="60"/>
      <c r="T383" s="56"/>
      <c r="U383" s="61"/>
      <c r="V383" s="62"/>
      <c r="W383" s="68">
        <f t="shared" si="295"/>
        <v>2430</v>
      </c>
      <c r="X383" s="69">
        <f t="shared" si="281"/>
        <v>446873.79949999996</v>
      </c>
      <c r="Y383" s="70">
        <v>9</v>
      </c>
      <c r="Z383" s="71">
        <f t="shared" si="300"/>
        <v>607.5</v>
      </c>
      <c r="AA383" s="72">
        <f t="shared" si="286"/>
        <v>81430.550499999968</v>
      </c>
      <c r="AB383" s="70">
        <f t="shared" si="284"/>
        <v>10</v>
      </c>
      <c r="AC383" s="137">
        <f t="shared" si="290"/>
        <v>3037.5</v>
      </c>
      <c r="AD383" s="112">
        <f t="shared" si="287"/>
        <v>528304.35</v>
      </c>
      <c r="AE383" s="113"/>
    </row>
    <row r="384" spans="1:31" ht="11.5" customHeight="1" x14ac:dyDescent="0.3">
      <c r="A384" s="111">
        <v>44489</v>
      </c>
      <c r="B384" s="156">
        <f t="shared" si="298"/>
        <v>10</v>
      </c>
      <c r="C384" s="156">
        <f t="shared" si="299"/>
        <v>2021</v>
      </c>
      <c r="D384" s="97" t="s">
        <v>312</v>
      </c>
      <c r="E384" s="77" t="s">
        <v>289</v>
      </c>
      <c r="F384" s="77" t="s">
        <v>290</v>
      </c>
      <c r="G384" s="9" t="s">
        <v>313</v>
      </c>
      <c r="H384" s="151">
        <v>28</v>
      </c>
      <c r="I384" s="78">
        <v>25</v>
      </c>
      <c r="J384" s="67"/>
      <c r="K384" s="53">
        <f t="shared" si="291"/>
        <v>700</v>
      </c>
      <c r="L384" s="54">
        <v>40</v>
      </c>
      <c r="M384" s="55">
        <f t="shared" si="292"/>
        <v>0.42857142857142855</v>
      </c>
      <c r="N384" s="56">
        <f t="shared" si="293"/>
        <v>12</v>
      </c>
      <c r="O384" s="57">
        <f t="shared" si="294"/>
        <v>300</v>
      </c>
      <c r="P384" s="58"/>
      <c r="Q384" s="57"/>
      <c r="R384" s="59"/>
      <c r="S384" s="60"/>
      <c r="T384" s="56"/>
      <c r="U384" s="61"/>
      <c r="V384" s="62"/>
      <c r="W384" s="68">
        <f t="shared" ref="W384:W399" si="301">K384*Y384</f>
        <v>700</v>
      </c>
      <c r="X384" s="69">
        <f t="shared" ref="X384:X390" si="302">X383+W384</f>
        <v>447573.79949999996</v>
      </c>
      <c r="Y384" s="70">
        <v>1</v>
      </c>
      <c r="Z384" s="71">
        <f t="shared" si="300"/>
        <v>300</v>
      </c>
      <c r="AA384" s="72">
        <f t="shared" si="286"/>
        <v>81730.550499999968</v>
      </c>
      <c r="AB384" s="70">
        <f t="shared" si="284"/>
        <v>10</v>
      </c>
      <c r="AC384" s="137">
        <f t="shared" si="290"/>
        <v>1000</v>
      </c>
      <c r="AD384" s="112">
        <f t="shared" si="287"/>
        <v>529304.35</v>
      </c>
      <c r="AE384" s="113"/>
    </row>
    <row r="385" spans="1:31" ht="11.5" customHeight="1" x14ac:dyDescent="0.3">
      <c r="A385" s="111">
        <v>44489</v>
      </c>
      <c r="B385" s="156">
        <f t="shared" si="298"/>
        <v>10</v>
      </c>
      <c r="C385" s="156">
        <f t="shared" si="299"/>
        <v>2021</v>
      </c>
      <c r="D385" s="97" t="s">
        <v>314</v>
      </c>
      <c r="E385" s="77" t="s">
        <v>289</v>
      </c>
      <c r="F385" s="77" t="s">
        <v>290</v>
      </c>
      <c r="G385" s="9" t="s">
        <v>307</v>
      </c>
      <c r="H385" s="151">
        <v>7.35</v>
      </c>
      <c r="I385" s="78">
        <v>220</v>
      </c>
      <c r="J385" s="67"/>
      <c r="K385" s="53">
        <f t="shared" si="291"/>
        <v>1617</v>
      </c>
      <c r="L385" s="54">
        <v>8.5</v>
      </c>
      <c r="M385" s="55">
        <f t="shared" si="292"/>
        <v>0.15646258503401367</v>
      </c>
      <c r="N385" s="56">
        <f t="shared" si="293"/>
        <v>1.1500000000000004</v>
      </c>
      <c r="O385" s="57">
        <f t="shared" si="294"/>
        <v>253.00000000000009</v>
      </c>
      <c r="P385" s="58"/>
      <c r="Q385" s="57"/>
      <c r="R385" s="59"/>
      <c r="S385" s="60"/>
      <c r="T385" s="56"/>
      <c r="U385" s="61"/>
      <c r="V385" s="62"/>
      <c r="W385" s="68">
        <f t="shared" si="301"/>
        <v>3234</v>
      </c>
      <c r="X385" s="69">
        <f t="shared" si="302"/>
        <v>450807.79949999996</v>
      </c>
      <c r="Y385" s="70">
        <v>2</v>
      </c>
      <c r="Z385" s="71">
        <f>O385*Y385+85</f>
        <v>591.00000000000023</v>
      </c>
      <c r="AA385" s="72">
        <f t="shared" si="286"/>
        <v>82321.550499999968</v>
      </c>
      <c r="AB385" s="70">
        <f t="shared" si="284"/>
        <v>10</v>
      </c>
      <c r="AC385" s="137">
        <f t="shared" si="290"/>
        <v>3825</v>
      </c>
      <c r="AD385" s="112">
        <f t="shared" si="287"/>
        <v>533129.35</v>
      </c>
      <c r="AE385" s="113"/>
    </row>
    <row r="386" spans="1:31" ht="11.5" customHeight="1" x14ac:dyDescent="0.3">
      <c r="A386" s="111">
        <v>44489</v>
      </c>
      <c r="B386" s="156">
        <f t="shared" si="298"/>
        <v>10</v>
      </c>
      <c r="C386" s="156">
        <f t="shared" si="299"/>
        <v>2021</v>
      </c>
      <c r="D386" s="97" t="s">
        <v>314</v>
      </c>
      <c r="E386" s="77" t="s">
        <v>289</v>
      </c>
      <c r="F386" s="77" t="s">
        <v>290</v>
      </c>
      <c r="G386" s="9" t="s">
        <v>202</v>
      </c>
      <c r="H386" s="151">
        <v>7.35</v>
      </c>
      <c r="I386" s="78">
        <v>220</v>
      </c>
      <c r="J386" s="67"/>
      <c r="K386" s="53">
        <f>I386*H386</f>
        <v>1617</v>
      </c>
      <c r="L386" s="54">
        <v>8.5</v>
      </c>
      <c r="M386" s="55">
        <f t="shared" si="292"/>
        <v>0.15646258503401367</v>
      </c>
      <c r="N386" s="56">
        <f t="shared" si="293"/>
        <v>1.1500000000000004</v>
      </c>
      <c r="O386" s="57">
        <f t="shared" si="294"/>
        <v>253.00000000000009</v>
      </c>
      <c r="P386" s="58"/>
      <c r="Q386" s="57"/>
      <c r="R386" s="59"/>
      <c r="S386" s="60"/>
      <c r="T386" s="56"/>
      <c r="U386" s="61"/>
      <c r="V386" s="62"/>
      <c r="W386" s="68">
        <f t="shared" si="301"/>
        <v>1617</v>
      </c>
      <c r="X386" s="69">
        <f t="shared" si="302"/>
        <v>452424.79949999996</v>
      </c>
      <c r="Y386" s="70">
        <v>1</v>
      </c>
      <c r="Z386" s="71">
        <f t="shared" si="300"/>
        <v>253.00000000000009</v>
      </c>
      <c r="AA386" s="72">
        <f t="shared" si="286"/>
        <v>82574.550499999968</v>
      </c>
      <c r="AB386" s="70">
        <f t="shared" si="284"/>
        <v>10</v>
      </c>
      <c r="AC386" s="137">
        <f t="shared" si="290"/>
        <v>1870</v>
      </c>
      <c r="AD386" s="112">
        <f t="shared" si="287"/>
        <v>534999.35</v>
      </c>
      <c r="AE386" s="113"/>
    </row>
    <row r="387" spans="1:31" ht="11.5" customHeight="1" x14ac:dyDescent="0.3">
      <c r="A387" s="111">
        <v>44489</v>
      </c>
      <c r="B387" s="156">
        <f t="shared" si="298"/>
        <v>10</v>
      </c>
      <c r="C387" s="156">
        <f t="shared" si="299"/>
        <v>2021</v>
      </c>
      <c r="D387" s="97" t="s">
        <v>314</v>
      </c>
      <c r="E387" s="77" t="s">
        <v>289</v>
      </c>
      <c r="F387" s="77" t="s">
        <v>290</v>
      </c>
      <c r="G387" s="9" t="s">
        <v>294</v>
      </c>
      <c r="H387" s="151">
        <v>7.6</v>
      </c>
      <c r="I387" s="78">
        <v>37</v>
      </c>
      <c r="J387" s="67"/>
      <c r="K387" s="53">
        <f t="shared" si="291"/>
        <v>281.2</v>
      </c>
      <c r="L387" s="54">
        <v>8.6</v>
      </c>
      <c r="M387" s="55">
        <f t="shared" si="292"/>
        <v>0.13157894736842105</v>
      </c>
      <c r="N387" s="56">
        <f t="shared" si="293"/>
        <v>1</v>
      </c>
      <c r="O387" s="57">
        <f t="shared" si="294"/>
        <v>37</v>
      </c>
      <c r="P387" s="58"/>
      <c r="Q387" s="57"/>
      <c r="R387" s="59"/>
      <c r="S387" s="60"/>
      <c r="T387" s="56"/>
      <c r="U387" s="61"/>
      <c r="V387" s="62"/>
      <c r="W387" s="68">
        <f t="shared" si="301"/>
        <v>1687.1999999999998</v>
      </c>
      <c r="X387" s="69">
        <f t="shared" si="302"/>
        <v>454111.99949999998</v>
      </c>
      <c r="Y387" s="70">
        <v>6</v>
      </c>
      <c r="Z387" s="71">
        <f t="shared" si="300"/>
        <v>222</v>
      </c>
      <c r="AA387" s="72">
        <f t="shared" si="286"/>
        <v>82796.550499999968</v>
      </c>
      <c r="AB387" s="70">
        <f t="shared" si="284"/>
        <v>10</v>
      </c>
      <c r="AC387" s="137">
        <f t="shared" si="290"/>
        <v>1909.1999999999998</v>
      </c>
      <c r="AD387" s="112">
        <f t="shared" si="287"/>
        <v>536908.54999999993</v>
      </c>
      <c r="AE387" s="113"/>
    </row>
    <row r="388" spans="1:31" ht="11.5" customHeight="1" x14ac:dyDescent="0.3">
      <c r="A388" s="111">
        <v>44489</v>
      </c>
      <c r="B388" s="156">
        <f t="shared" si="298"/>
        <v>10</v>
      </c>
      <c r="C388" s="156">
        <f t="shared" si="299"/>
        <v>2021</v>
      </c>
      <c r="D388" s="97" t="s">
        <v>314</v>
      </c>
      <c r="E388" s="77" t="s">
        <v>289</v>
      </c>
      <c r="F388" s="77" t="s">
        <v>290</v>
      </c>
      <c r="G388" s="9" t="s">
        <v>294</v>
      </c>
      <c r="H388" s="151">
        <v>7.6</v>
      </c>
      <c r="I388" s="78">
        <v>37</v>
      </c>
      <c r="J388" s="67"/>
      <c r="K388" s="53">
        <f t="shared" si="291"/>
        <v>281.2</v>
      </c>
      <c r="L388" s="54">
        <v>8.6</v>
      </c>
      <c r="M388" s="55">
        <f t="shared" si="292"/>
        <v>0.13157894736842105</v>
      </c>
      <c r="N388" s="56">
        <f t="shared" si="293"/>
        <v>1</v>
      </c>
      <c r="O388" s="57">
        <f t="shared" si="294"/>
        <v>37</v>
      </c>
      <c r="P388" s="58"/>
      <c r="Q388" s="57"/>
      <c r="R388" s="59"/>
      <c r="S388" s="60"/>
      <c r="T388" s="56"/>
      <c r="U388" s="61"/>
      <c r="V388" s="62"/>
      <c r="W388" s="68">
        <f t="shared" si="301"/>
        <v>1687.1999999999998</v>
      </c>
      <c r="X388" s="69">
        <f t="shared" si="302"/>
        <v>455799.19949999999</v>
      </c>
      <c r="Y388" s="70">
        <v>6</v>
      </c>
      <c r="Z388" s="71">
        <f t="shared" si="300"/>
        <v>222</v>
      </c>
      <c r="AA388" s="72">
        <f t="shared" si="286"/>
        <v>83018.550499999968</v>
      </c>
      <c r="AB388" s="70">
        <f t="shared" si="284"/>
        <v>10</v>
      </c>
      <c r="AC388" s="137">
        <f>W388+Z388</f>
        <v>1909.1999999999998</v>
      </c>
      <c r="AD388" s="112">
        <f t="shared" si="287"/>
        <v>538817.75</v>
      </c>
      <c r="AE388" s="113"/>
    </row>
    <row r="389" spans="1:31" ht="11.5" customHeight="1" x14ac:dyDescent="0.3">
      <c r="A389" s="111">
        <v>44489</v>
      </c>
      <c r="B389" s="156">
        <f t="shared" si="298"/>
        <v>10</v>
      </c>
      <c r="C389" s="156">
        <f t="shared" si="299"/>
        <v>2021</v>
      </c>
      <c r="D389" s="97" t="s">
        <v>314</v>
      </c>
      <c r="E389" s="77" t="s">
        <v>289</v>
      </c>
      <c r="F389" s="77" t="s">
        <v>290</v>
      </c>
      <c r="G389" s="9" t="s">
        <v>282</v>
      </c>
      <c r="H389" s="151">
        <v>12</v>
      </c>
      <c r="I389" s="78">
        <v>5</v>
      </c>
      <c r="J389" s="67"/>
      <c r="K389" s="53">
        <f t="shared" si="291"/>
        <v>60</v>
      </c>
      <c r="L389" s="54">
        <v>16</v>
      </c>
      <c r="M389" s="55">
        <f t="shared" si="292"/>
        <v>0.33333333333333331</v>
      </c>
      <c r="N389" s="56">
        <f t="shared" si="293"/>
        <v>4</v>
      </c>
      <c r="O389" s="57">
        <f t="shared" si="294"/>
        <v>20</v>
      </c>
      <c r="P389" s="58"/>
      <c r="Q389" s="57"/>
      <c r="R389" s="59"/>
      <c r="S389" s="60"/>
      <c r="T389" s="56"/>
      <c r="U389" s="61"/>
      <c r="V389" s="62"/>
      <c r="W389" s="68">
        <f t="shared" si="301"/>
        <v>60</v>
      </c>
      <c r="X389" s="69">
        <f t="shared" si="302"/>
        <v>455859.19949999999</v>
      </c>
      <c r="Y389" s="70">
        <v>1</v>
      </c>
      <c r="Z389" s="71">
        <f t="shared" si="300"/>
        <v>20</v>
      </c>
      <c r="AA389" s="72">
        <f t="shared" si="286"/>
        <v>83038.550499999968</v>
      </c>
      <c r="AB389" s="70">
        <f t="shared" ref="AB389:AB452" si="303">MONTH(A389)</f>
        <v>10</v>
      </c>
      <c r="AC389" s="137">
        <f t="shared" si="290"/>
        <v>80</v>
      </c>
      <c r="AD389" s="112">
        <f t="shared" si="287"/>
        <v>538897.75</v>
      </c>
      <c r="AE389" s="113"/>
    </row>
    <row r="390" spans="1:31" ht="11.5" customHeight="1" x14ac:dyDescent="0.3">
      <c r="A390" s="111">
        <v>44489</v>
      </c>
      <c r="B390" s="156">
        <f t="shared" si="298"/>
        <v>10</v>
      </c>
      <c r="C390" s="156">
        <f t="shared" si="299"/>
        <v>2021</v>
      </c>
      <c r="D390" s="97" t="s">
        <v>314</v>
      </c>
      <c r="E390" s="77" t="s">
        <v>289</v>
      </c>
      <c r="F390" s="77" t="s">
        <v>290</v>
      </c>
      <c r="G390" s="9" t="s">
        <v>282</v>
      </c>
      <c r="H390" s="151">
        <v>13</v>
      </c>
      <c r="I390" s="78">
        <v>5</v>
      </c>
      <c r="J390" s="67"/>
      <c r="K390" s="53">
        <f t="shared" si="291"/>
        <v>65</v>
      </c>
      <c r="L390" s="54">
        <v>16</v>
      </c>
      <c r="M390" s="55">
        <f t="shared" ref="M390:M413" si="304">(L390-H390)/H390</f>
        <v>0.23076923076923078</v>
      </c>
      <c r="N390" s="56">
        <f t="shared" ref="N390:N393" si="305">L390-H390</f>
        <v>3</v>
      </c>
      <c r="O390" s="57">
        <f t="shared" ref="O390:O393" si="306">N390*I390</f>
        <v>15</v>
      </c>
      <c r="P390" s="58"/>
      <c r="Q390" s="57"/>
      <c r="R390" s="59"/>
      <c r="S390" s="60"/>
      <c r="T390" s="56"/>
      <c r="U390" s="61"/>
      <c r="V390" s="62"/>
      <c r="W390" s="68">
        <f t="shared" si="301"/>
        <v>65</v>
      </c>
      <c r="X390" s="69">
        <f t="shared" si="302"/>
        <v>455924.19949999999</v>
      </c>
      <c r="Y390" s="70">
        <v>1</v>
      </c>
      <c r="Z390" s="71">
        <f t="shared" si="300"/>
        <v>15</v>
      </c>
      <c r="AA390" s="72">
        <f t="shared" si="286"/>
        <v>83053.550499999968</v>
      </c>
      <c r="AB390" s="70">
        <f t="shared" si="303"/>
        <v>10</v>
      </c>
      <c r="AC390" s="137">
        <f t="shared" si="290"/>
        <v>80</v>
      </c>
      <c r="AD390" s="112">
        <f t="shared" si="287"/>
        <v>538977.75</v>
      </c>
      <c r="AE390" s="113"/>
    </row>
    <row r="391" spans="1:31" ht="11.5" customHeight="1" x14ac:dyDescent="0.3">
      <c r="A391" s="111">
        <v>44492</v>
      </c>
      <c r="B391" s="156">
        <f t="shared" si="298"/>
        <v>10</v>
      </c>
      <c r="C391" s="156">
        <f t="shared" si="299"/>
        <v>2021</v>
      </c>
      <c r="D391" s="97" t="s">
        <v>315</v>
      </c>
      <c r="E391" s="77" t="s">
        <v>96</v>
      </c>
      <c r="F391" s="77" t="s">
        <v>201</v>
      </c>
      <c r="G391" s="9" t="s">
        <v>35</v>
      </c>
      <c r="H391" s="151">
        <v>7.65</v>
      </c>
      <c r="I391" s="78">
        <v>220</v>
      </c>
      <c r="J391" s="67"/>
      <c r="K391" s="53">
        <f t="shared" si="291"/>
        <v>1683</v>
      </c>
      <c r="L391" s="54">
        <v>8.6</v>
      </c>
      <c r="M391" s="55">
        <f t="shared" si="304"/>
        <v>0.12418300653594762</v>
      </c>
      <c r="N391" s="56">
        <f t="shared" si="305"/>
        <v>0.94999999999999929</v>
      </c>
      <c r="O391" s="57">
        <f t="shared" si="306"/>
        <v>208.99999999999983</v>
      </c>
      <c r="P391" s="58"/>
      <c r="Q391" s="57"/>
      <c r="R391" s="59"/>
      <c r="S391" s="60"/>
      <c r="T391" s="56"/>
      <c r="U391" s="61"/>
      <c r="V391" s="62"/>
      <c r="W391" s="68">
        <f t="shared" si="301"/>
        <v>1683</v>
      </c>
      <c r="X391" s="69">
        <f t="shared" ref="X391:X393" si="307">X390+W391</f>
        <v>457607.19949999999</v>
      </c>
      <c r="Y391" s="70">
        <v>1</v>
      </c>
      <c r="Z391" s="71">
        <f t="shared" si="300"/>
        <v>208.99999999999983</v>
      </c>
      <c r="AA391" s="72">
        <f t="shared" ref="AA391:AA393" si="308">AA390+Z391</f>
        <v>83262.550499999968</v>
      </c>
      <c r="AB391" s="70">
        <f t="shared" si="303"/>
        <v>10</v>
      </c>
      <c r="AC391" s="137">
        <f t="shared" ref="AC391:AC393" si="309">W391+Z391</f>
        <v>1891.9999999999998</v>
      </c>
      <c r="AD391" s="112">
        <f t="shared" ref="AD391:AD393" si="310">X391+AA391</f>
        <v>540869.75</v>
      </c>
      <c r="AE391" s="113"/>
    </row>
    <row r="392" spans="1:31" ht="11.5" customHeight="1" x14ac:dyDescent="0.3">
      <c r="A392" s="111">
        <v>44492</v>
      </c>
      <c r="B392" s="156">
        <f t="shared" si="298"/>
        <v>10</v>
      </c>
      <c r="C392" s="156">
        <f t="shared" si="299"/>
        <v>2021</v>
      </c>
      <c r="D392" s="97" t="s">
        <v>315</v>
      </c>
      <c r="E392" s="77" t="s">
        <v>96</v>
      </c>
      <c r="F392" s="77" t="s">
        <v>201</v>
      </c>
      <c r="G392" s="9" t="s">
        <v>162</v>
      </c>
      <c r="H392" s="151">
        <v>7.3</v>
      </c>
      <c r="I392" s="78">
        <v>30</v>
      </c>
      <c r="J392" s="67"/>
      <c r="K392" s="53">
        <f t="shared" si="291"/>
        <v>219</v>
      </c>
      <c r="L392" s="54">
        <v>8.5</v>
      </c>
      <c r="M392" s="55">
        <f t="shared" si="304"/>
        <v>0.16438356164383564</v>
      </c>
      <c r="N392" s="56">
        <f t="shared" si="305"/>
        <v>1.2000000000000002</v>
      </c>
      <c r="O392" s="57">
        <f t="shared" si="306"/>
        <v>36.000000000000007</v>
      </c>
      <c r="P392" s="58"/>
      <c r="Q392" s="57"/>
      <c r="R392" s="59"/>
      <c r="S392" s="60"/>
      <c r="T392" s="56"/>
      <c r="U392" s="61"/>
      <c r="V392" s="62"/>
      <c r="W392" s="68">
        <f t="shared" si="301"/>
        <v>438</v>
      </c>
      <c r="X392" s="69">
        <f t="shared" si="307"/>
        <v>458045.19949999999</v>
      </c>
      <c r="Y392" s="70">
        <v>2</v>
      </c>
      <c r="Z392" s="71">
        <f t="shared" si="300"/>
        <v>72.000000000000014</v>
      </c>
      <c r="AA392" s="72">
        <f t="shared" si="308"/>
        <v>83334.550499999968</v>
      </c>
      <c r="AB392" s="70">
        <f t="shared" si="303"/>
        <v>10</v>
      </c>
      <c r="AC392" s="137">
        <f t="shared" si="309"/>
        <v>510</v>
      </c>
      <c r="AD392" s="112">
        <f t="shared" si="310"/>
        <v>541379.75</v>
      </c>
      <c r="AE392" s="113"/>
    </row>
    <row r="393" spans="1:31" ht="11.5" customHeight="1" x14ac:dyDescent="0.3">
      <c r="A393" s="111">
        <v>44492</v>
      </c>
      <c r="B393" s="156">
        <f t="shared" si="298"/>
        <v>10</v>
      </c>
      <c r="C393" s="156">
        <f t="shared" si="299"/>
        <v>2021</v>
      </c>
      <c r="D393" s="97" t="s">
        <v>315</v>
      </c>
      <c r="E393" s="77" t="s">
        <v>96</v>
      </c>
      <c r="F393" s="77" t="s">
        <v>201</v>
      </c>
      <c r="G393" s="9" t="s">
        <v>18</v>
      </c>
      <c r="H393" s="151">
        <v>11.1</v>
      </c>
      <c r="I393" s="78">
        <v>20</v>
      </c>
      <c r="J393" s="67"/>
      <c r="K393" s="53">
        <f t="shared" si="291"/>
        <v>222</v>
      </c>
      <c r="L393" s="54">
        <v>12</v>
      </c>
      <c r="M393" s="55">
        <f t="shared" si="304"/>
        <v>8.1081081081081113E-2</v>
      </c>
      <c r="N393" s="56">
        <f t="shared" si="305"/>
        <v>0.90000000000000036</v>
      </c>
      <c r="O393" s="57">
        <f t="shared" si="306"/>
        <v>18.000000000000007</v>
      </c>
      <c r="P393" s="58"/>
      <c r="Q393" s="57"/>
      <c r="R393" s="59"/>
      <c r="S393" s="60"/>
      <c r="T393" s="56"/>
      <c r="U393" s="61"/>
      <c r="V393" s="62"/>
      <c r="W393" s="68">
        <f t="shared" si="301"/>
        <v>888</v>
      </c>
      <c r="X393" s="69">
        <f t="shared" si="307"/>
        <v>458933.19949999999</v>
      </c>
      <c r="Y393" s="70">
        <v>4</v>
      </c>
      <c r="Z393" s="71">
        <f t="shared" si="300"/>
        <v>72.000000000000028</v>
      </c>
      <c r="AA393" s="72">
        <f t="shared" si="308"/>
        <v>83406.550499999968</v>
      </c>
      <c r="AB393" s="70">
        <f t="shared" si="303"/>
        <v>10</v>
      </c>
      <c r="AC393" s="137">
        <f t="shared" si="309"/>
        <v>960</v>
      </c>
      <c r="AD393" s="112">
        <f t="shared" si="310"/>
        <v>542339.75</v>
      </c>
      <c r="AE393" s="113"/>
    </row>
    <row r="394" spans="1:31" ht="11.5" customHeight="1" x14ac:dyDescent="0.3">
      <c r="A394" s="111">
        <v>44495</v>
      </c>
      <c r="B394" s="156">
        <f t="shared" si="298"/>
        <v>10</v>
      </c>
      <c r="C394" s="156">
        <f t="shared" si="299"/>
        <v>2021</v>
      </c>
      <c r="D394" s="97" t="s">
        <v>316</v>
      </c>
      <c r="E394" s="77" t="s">
        <v>64</v>
      </c>
      <c r="F394" s="77" t="s">
        <v>62</v>
      </c>
      <c r="G394" s="9" t="s">
        <v>35</v>
      </c>
      <c r="H394" s="151">
        <v>7.5</v>
      </c>
      <c r="I394" s="78">
        <v>220</v>
      </c>
      <c r="J394" s="67"/>
      <c r="K394" s="53">
        <f t="shared" si="291"/>
        <v>1650</v>
      </c>
      <c r="L394" s="54">
        <v>8.5</v>
      </c>
      <c r="M394" s="55">
        <f t="shared" si="304"/>
        <v>0.13333333333333333</v>
      </c>
      <c r="N394" s="56">
        <f t="shared" ref="N394:N413" si="311">L394-H394</f>
        <v>1</v>
      </c>
      <c r="O394" s="57">
        <f t="shared" ref="O394:O413" si="312">N394*I394</f>
        <v>220</v>
      </c>
      <c r="P394" s="58"/>
      <c r="Q394" s="57"/>
      <c r="R394" s="59"/>
      <c r="S394" s="60"/>
      <c r="T394" s="56"/>
      <c r="U394" s="61"/>
      <c r="V394" s="62"/>
      <c r="W394" s="68">
        <f t="shared" si="301"/>
        <v>3300</v>
      </c>
      <c r="X394" s="69">
        <f t="shared" ref="X394:X405" si="313">X393+W394</f>
        <v>462233.19949999999</v>
      </c>
      <c r="Y394" s="70">
        <v>2</v>
      </c>
      <c r="Z394" s="71">
        <f t="shared" ref="Z394:Z405" si="314">O394*Y394</f>
        <v>440</v>
      </c>
      <c r="AA394" s="72">
        <f t="shared" ref="AA394:AA405" si="315">AA393+Z394</f>
        <v>83846.550499999968</v>
      </c>
      <c r="AB394" s="70">
        <f t="shared" si="303"/>
        <v>10</v>
      </c>
      <c r="AC394" s="137">
        <f t="shared" ref="AC394:AC405" si="316">W394+Z394</f>
        <v>3740</v>
      </c>
      <c r="AD394" s="112">
        <f t="shared" ref="AD394:AD405" si="317">X394+AA394</f>
        <v>546079.75</v>
      </c>
      <c r="AE394" s="113"/>
    </row>
    <row r="395" spans="1:31" ht="11.5" customHeight="1" x14ac:dyDescent="0.3">
      <c r="A395" s="111">
        <v>44495</v>
      </c>
      <c r="B395" s="156">
        <f t="shared" si="298"/>
        <v>10</v>
      </c>
      <c r="C395" s="156">
        <f t="shared" si="299"/>
        <v>2021</v>
      </c>
      <c r="D395" s="97" t="s">
        <v>316</v>
      </c>
      <c r="E395" s="77" t="s">
        <v>64</v>
      </c>
      <c r="F395" s="77" t="s">
        <v>62</v>
      </c>
      <c r="G395" s="9" t="s">
        <v>306</v>
      </c>
      <c r="H395" s="151">
        <v>7.6</v>
      </c>
      <c r="I395" s="78">
        <v>37</v>
      </c>
      <c r="J395" s="67"/>
      <c r="K395" s="53">
        <f t="shared" si="291"/>
        <v>281.2</v>
      </c>
      <c r="L395" s="54">
        <v>8.5</v>
      </c>
      <c r="M395" s="55">
        <f t="shared" si="304"/>
        <v>0.118421052631579</v>
      </c>
      <c r="N395" s="56">
        <f t="shared" si="311"/>
        <v>0.90000000000000036</v>
      </c>
      <c r="O395" s="57">
        <f t="shared" si="312"/>
        <v>33.300000000000011</v>
      </c>
      <c r="P395" s="58"/>
      <c r="Q395" s="57"/>
      <c r="R395" s="59"/>
      <c r="S395" s="60"/>
      <c r="T395" s="56"/>
      <c r="U395" s="61"/>
      <c r="V395" s="62"/>
      <c r="W395" s="68">
        <f t="shared" si="301"/>
        <v>2249.6</v>
      </c>
      <c r="X395" s="69">
        <f t="shared" si="313"/>
        <v>464482.79949999996</v>
      </c>
      <c r="Y395" s="70">
        <v>8</v>
      </c>
      <c r="Z395" s="71">
        <f t="shared" si="314"/>
        <v>266.40000000000009</v>
      </c>
      <c r="AA395" s="72">
        <f t="shared" si="315"/>
        <v>84112.950499999963</v>
      </c>
      <c r="AB395" s="70">
        <f t="shared" si="303"/>
        <v>10</v>
      </c>
      <c r="AC395" s="137">
        <f>W395+Z395</f>
        <v>2516</v>
      </c>
      <c r="AD395" s="112">
        <f t="shared" si="317"/>
        <v>548595.74999999988</v>
      </c>
      <c r="AE395" s="113"/>
    </row>
    <row r="396" spans="1:31" ht="11.5" customHeight="1" x14ac:dyDescent="0.3">
      <c r="A396" s="111">
        <v>44495</v>
      </c>
      <c r="B396" s="156">
        <f t="shared" si="298"/>
        <v>10</v>
      </c>
      <c r="C396" s="156">
        <f t="shared" si="299"/>
        <v>2021</v>
      </c>
      <c r="D396" s="97" t="s">
        <v>316</v>
      </c>
      <c r="E396" s="77" t="s">
        <v>64</v>
      </c>
      <c r="F396" s="77" t="s">
        <v>62</v>
      </c>
      <c r="G396" s="9" t="s">
        <v>25</v>
      </c>
      <c r="H396" s="151">
        <v>16.5</v>
      </c>
      <c r="I396" s="78">
        <v>5</v>
      </c>
      <c r="J396" s="67"/>
      <c r="K396" s="53">
        <f t="shared" si="291"/>
        <v>82.5</v>
      </c>
      <c r="L396" s="54">
        <v>20</v>
      </c>
      <c r="M396" s="55">
        <f t="shared" si="304"/>
        <v>0.21212121212121213</v>
      </c>
      <c r="N396" s="56">
        <f t="shared" si="311"/>
        <v>3.5</v>
      </c>
      <c r="O396" s="57">
        <f t="shared" si="312"/>
        <v>17.5</v>
      </c>
      <c r="P396" s="58"/>
      <c r="Q396" s="57"/>
      <c r="R396" s="59"/>
      <c r="S396" s="60"/>
      <c r="T396" s="56"/>
      <c r="U396" s="61"/>
      <c r="V396" s="62"/>
      <c r="W396" s="68">
        <f t="shared" si="301"/>
        <v>330</v>
      </c>
      <c r="X396" s="69">
        <f t="shared" si="313"/>
        <v>464812.79949999996</v>
      </c>
      <c r="Y396" s="70">
        <v>4</v>
      </c>
      <c r="Z396" s="71">
        <f t="shared" si="314"/>
        <v>70</v>
      </c>
      <c r="AA396" s="72">
        <f t="shared" si="315"/>
        <v>84182.950499999963</v>
      </c>
      <c r="AB396" s="70">
        <f t="shared" si="303"/>
        <v>10</v>
      </c>
      <c r="AC396" s="137">
        <f t="shared" si="316"/>
        <v>400</v>
      </c>
      <c r="AD396" s="112">
        <f t="shared" si="317"/>
        <v>548995.74999999988</v>
      </c>
      <c r="AE396" s="113"/>
    </row>
    <row r="397" spans="1:31" ht="11.5" customHeight="1" x14ac:dyDescent="0.3">
      <c r="A397" s="111">
        <v>44495</v>
      </c>
      <c r="B397" s="156">
        <f t="shared" si="298"/>
        <v>10</v>
      </c>
      <c r="C397" s="156">
        <f t="shared" si="299"/>
        <v>2021</v>
      </c>
      <c r="D397" s="97" t="s">
        <v>316</v>
      </c>
      <c r="E397" s="77" t="s">
        <v>64</v>
      </c>
      <c r="F397" s="77" t="s">
        <v>62</v>
      </c>
      <c r="G397" s="9" t="s">
        <v>179</v>
      </c>
      <c r="H397" s="151">
        <v>0</v>
      </c>
      <c r="I397" s="78">
        <v>6</v>
      </c>
      <c r="J397" s="67"/>
      <c r="K397" s="53">
        <f t="shared" si="291"/>
        <v>0</v>
      </c>
      <c r="L397" s="54">
        <v>8.5</v>
      </c>
      <c r="M397" s="55" t="e">
        <f t="shared" si="304"/>
        <v>#DIV/0!</v>
      </c>
      <c r="N397" s="56">
        <f t="shared" si="311"/>
        <v>8.5</v>
      </c>
      <c r="O397" s="57">
        <f t="shared" si="312"/>
        <v>51</v>
      </c>
      <c r="P397" s="58"/>
      <c r="Q397" s="57"/>
      <c r="R397" s="59"/>
      <c r="S397" s="60"/>
      <c r="T397" s="56"/>
      <c r="U397" s="61"/>
      <c r="V397" s="62"/>
      <c r="W397" s="68">
        <f t="shared" si="301"/>
        <v>0</v>
      </c>
      <c r="X397" s="69">
        <f t="shared" si="313"/>
        <v>464812.79949999996</v>
      </c>
      <c r="Y397" s="70">
        <v>0</v>
      </c>
      <c r="Z397" s="71">
        <f t="shared" si="314"/>
        <v>0</v>
      </c>
      <c r="AA397" s="72">
        <f t="shared" si="315"/>
        <v>84182.950499999963</v>
      </c>
      <c r="AB397" s="70">
        <f t="shared" si="303"/>
        <v>10</v>
      </c>
      <c r="AC397" s="137">
        <f t="shared" si="316"/>
        <v>0</v>
      </c>
      <c r="AD397" s="112">
        <f t="shared" si="317"/>
        <v>548995.74999999988</v>
      </c>
      <c r="AE397" s="113"/>
    </row>
    <row r="398" spans="1:31" ht="11.5" customHeight="1" x14ac:dyDescent="0.3">
      <c r="A398" s="111">
        <v>44495</v>
      </c>
      <c r="B398" s="156">
        <f t="shared" si="298"/>
        <v>10</v>
      </c>
      <c r="C398" s="156">
        <f t="shared" si="299"/>
        <v>2021</v>
      </c>
      <c r="D398" s="97" t="s">
        <v>317</v>
      </c>
      <c r="E398" s="77" t="s">
        <v>289</v>
      </c>
      <c r="F398" s="77" t="s">
        <v>290</v>
      </c>
      <c r="G398" s="9" t="s">
        <v>35</v>
      </c>
      <c r="H398" s="151">
        <v>7.5</v>
      </c>
      <c r="I398" s="78">
        <v>220</v>
      </c>
      <c r="J398" s="67"/>
      <c r="K398" s="53">
        <f t="shared" si="291"/>
        <v>1650</v>
      </c>
      <c r="L398" s="54">
        <v>8.9</v>
      </c>
      <c r="M398" s="55">
        <f t="shared" si="304"/>
        <v>0.1866666666666667</v>
      </c>
      <c r="N398" s="56">
        <f t="shared" si="311"/>
        <v>1.4000000000000004</v>
      </c>
      <c r="O398" s="57">
        <f t="shared" si="312"/>
        <v>308.00000000000006</v>
      </c>
      <c r="P398" s="58"/>
      <c r="Q398" s="57"/>
      <c r="R398" s="59"/>
      <c r="S398" s="60"/>
      <c r="T398" s="56"/>
      <c r="U398" s="61"/>
      <c r="V398" s="62"/>
      <c r="W398" s="68">
        <f t="shared" si="301"/>
        <v>3300</v>
      </c>
      <c r="X398" s="69">
        <f t="shared" si="313"/>
        <v>468112.79949999996</v>
      </c>
      <c r="Y398" s="70">
        <v>2</v>
      </c>
      <c r="Z398" s="71">
        <f t="shared" si="314"/>
        <v>616.00000000000011</v>
      </c>
      <c r="AA398" s="72">
        <f t="shared" si="315"/>
        <v>84798.950499999963</v>
      </c>
      <c r="AB398" s="70">
        <f t="shared" si="303"/>
        <v>10</v>
      </c>
      <c r="AC398" s="137">
        <f t="shared" si="316"/>
        <v>3916</v>
      </c>
      <c r="AD398" s="112">
        <f t="shared" si="317"/>
        <v>552911.74999999988</v>
      </c>
      <c r="AE398" s="113"/>
    </row>
    <row r="399" spans="1:31" ht="11.5" customHeight="1" x14ac:dyDescent="0.3">
      <c r="A399" s="111">
        <v>44495</v>
      </c>
      <c r="B399" s="156">
        <f t="shared" si="298"/>
        <v>10</v>
      </c>
      <c r="C399" s="156">
        <f t="shared" si="299"/>
        <v>2021</v>
      </c>
      <c r="D399" s="97" t="s">
        <v>317</v>
      </c>
      <c r="E399" s="77" t="s">
        <v>289</v>
      </c>
      <c r="F399" s="77" t="s">
        <v>290</v>
      </c>
      <c r="G399" s="9" t="s">
        <v>202</v>
      </c>
      <c r="H399" s="151">
        <v>7.35</v>
      </c>
      <c r="I399" s="78">
        <v>220</v>
      </c>
      <c r="J399" s="67"/>
      <c r="K399" s="53">
        <f t="shared" si="291"/>
        <v>1617</v>
      </c>
      <c r="L399" s="54">
        <v>8.9</v>
      </c>
      <c r="M399" s="55">
        <f t="shared" si="304"/>
        <v>0.21088435374149669</v>
      </c>
      <c r="N399" s="56">
        <f t="shared" si="311"/>
        <v>1.5500000000000007</v>
      </c>
      <c r="O399" s="57">
        <f t="shared" si="312"/>
        <v>341.00000000000017</v>
      </c>
      <c r="P399" s="58"/>
      <c r="Q399" s="57"/>
      <c r="R399" s="59"/>
      <c r="S399" s="60"/>
      <c r="T399" s="56"/>
      <c r="U399" s="61"/>
      <c r="V399" s="62"/>
      <c r="W399" s="68">
        <f t="shared" si="301"/>
        <v>3234</v>
      </c>
      <c r="X399" s="69">
        <f t="shared" si="313"/>
        <v>471346.79949999996</v>
      </c>
      <c r="Y399" s="70">
        <v>2</v>
      </c>
      <c r="Z399" s="71">
        <f t="shared" si="314"/>
        <v>682.00000000000034</v>
      </c>
      <c r="AA399" s="72">
        <f t="shared" si="315"/>
        <v>85480.950499999963</v>
      </c>
      <c r="AB399" s="70">
        <f t="shared" si="303"/>
        <v>10</v>
      </c>
      <c r="AC399" s="137">
        <f t="shared" si="316"/>
        <v>3916.0000000000005</v>
      </c>
      <c r="AD399" s="112">
        <f t="shared" si="317"/>
        <v>556827.74999999988</v>
      </c>
      <c r="AE399" s="113"/>
    </row>
    <row r="400" spans="1:31" ht="11.5" customHeight="1" x14ac:dyDescent="0.3">
      <c r="A400" s="111">
        <v>44495</v>
      </c>
      <c r="B400" s="156">
        <f t="shared" si="298"/>
        <v>10</v>
      </c>
      <c r="C400" s="156">
        <f t="shared" si="299"/>
        <v>2021</v>
      </c>
      <c r="D400" s="97" t="s">
        <v>317</v>
      </c>
      <c r="E400" s="77" t="s">
        <v>289</v>
      </c>
      <c r="F400" s="77" t="s">
        <v>290</v>
      </c>
      <c r="G400" s="9" t="s">
        <v>306</v>
      </c>
      <c r="H400" s="151">
        <v>7.6</v>
      </c>
      <c r="I400" s="78">
        <v>37</v>
      </c>
      <c r="J400" s="67"/>
      <c r="K400" s="53">
        <f t="shared" si="291"/>
        <v>281.2</v>
      </c>
      <c r="L400" s="54">
        <v>8.9</v>
      </c>
      <c r="M400" s="55">
        <f t="shared" si="304"/>
        <v>0.17105263157894746</v>
      </c>
      <c r="N400" s="56">
        <f t="shared" si="311"/>
        <v>1.3000000000000007</v>
      </c>
      <c r="O400" s="57">
        <f t="shared" si="312"/>
        <v>48.100000000000023</v>
      </c>
      <c r="P400" s="58"/>
      <c r="Q400" s="57"/>
      <c r="R400" s="59"/>
      <c r="S400" s="60"/>
      <c r="T400" s="56"/>
      <c r="U400" s="61"/>
      <c r="V400" s="62"/>
      <c r="W400" s="68">
        <f t="shared" ref="W400:W405" si="318">K400*Y400</f>
        <v>3936.7999999999997</v>
      </c>
      <c r="X400" s="69">
        <f t="shared" si="313"/>
        <v>475283.59949999995</v>
      </c>
      <c r="Y400" s="70">
        <v>14</v>
      </c>
      <c r="Z400" s="71">
        <f t="shared" si="314"/>
        <v>673.40000000000032</v>
      </c>
      <c r="AA400" s="72">
        <f t="shared" si="315"/>
        <v>86154.350499999957</v>
      </c>
      <c r="AB400" s="70">
        <f t="shared" si="303"/>
        <v>10</v>
      </c>
      <c r="AC400" s="137">
        <f t="shared" si="316"/>
        <v>4610.2</v>
      </c>
      <c r="AD400" s="112">
        <f t="shared" si="317"/>
        <v>561437.94999999995</v>
      </c>
      <c r="AE400" s="113"/>
    </row>
    <row r="401" spans="1:31" ht="11.5" customHeight="1" x14ac:dyDescent="0.3">
      <c r="A401" s="111">
        <v>44495</v>
      </c>
      <c r="B401" s="156">
        <f t="shared" si="298"/>
        <v>10</v>
      </c>
      <c r="C401" s="156">
        <f t="shared" si="299"/>
        <v>2021</v>
      </c>
      <c r="D401" s="97" t="s">
        <v>317</v>
      </c>
      <c r="E401" s="77" t="s">
        <v>289</v>
      </c>
      <c r="F401" s="77" t="s">
        <v>290</v>
      </c>
      <c r="G401" s="9" t="s">
        <v>33</v>
      </c>
      <c r="H401" s="151">
        <v>1.2</v>
      </c>
      <c r="I401" s="78">
        <v>25</v>
      </c>
      <c r="J401" s="67"/>
      <c r="K401" s="53">
        <f t="shared" si="291"/>
        <v>30</v>
      </c>
      <c r="L401" s="54">
        <v>2.5</v>
      </c>
      <c r="M401" s="55">
        <f t="shared" si="304"/>
        <v>1.0833333333333335</v>
      </c>
      <c r="N401" s="56">
        <f t="shared" si="311"/>
        <v>1.3</v>
      </c>
      <c r="O401" s="57">
        <f t="shared" si="312"/>
        <v>32.5</v>
      </c>
      <c r="P401" s="58"/>
      <c r="Q401" s="57"/>
      <c r="R401" s="59"/>
      <c r="S401" s="60"/>
      <c r="T401" s="56"/>
      <c r="U401" s="61"/>
      <c r="V401" s="62"/>
      <c r="W401" s="68">
        <f t="shared" si="318"/>
        <v>180</v>
      </c>
      <c r="X401" s="69">
        <f t="shared" si="313"/>
        <v>475463.59949999995</v>
      </c>
      <c r="Y401" s="70">
        <v>6</v>
      </c>
      <c r="Z401" s="71">
        <f t="shared" si="314"/>
        <v>195</v>
      </c>
      <c r="AA401" s="72">
        <f t="shared" si="315"/>
        <v>86349.350499999957</v>
      </c>
      <c r="AB401" s="70">
        <f t="shared" si="303"/>
        <v>10</v>
      </c>
      <c r="AC401" s="137">
        <f t="shared" si="316"/>
        <v>375</v>
      </c>
      <c r="AD401" s="112">
        <f t="shared" si="317"/>
        <v>561812.94999999995</v>
      </c>
      <c r="AE401" s="113"/>
    </row>
    <row r="402" spans="1:31" ht="11.5" customHeight="1" x14ac:dyDescent="0.3">
      <c r="A402" s="111">
        <v>44495</v>
      </c>
      <c r="B402" s="156">
        <f t="shared" si="298"/>
        <v>10</v>
      </c>
      <c r="C402" s="156">
        <f t="shared" si="299"/>
        <v>2021</v>
      </c>
      <c r="D402" s="97" t="s">
        <v>317</v>
      </c>
      <c r="E402" s="77" t="s">
        <v>289</v>
      </c>
      <c r="F402" s="77" t="s">
        <v>290</v>
      </c>
      <c r="G402" s="9" t="s">
        <v>295</v>
      </c>
      <c r="H402" s="151">
        <v>6.4</v>
      </c>
      <c r="I402" s="78">
        <v>45</v>
      </c>
      <c r="J402" s="67"/>
      <c r="K402" s="53">
        <f t="shared" si="291"/>
        <v>288</v>
      </c>
      <c r="L402" s="54">
        <v>7.8</v>
      </c>
      <c r="M402" s="55">
        <f t="shared" si="304"/>
        <v>0.21874999999999992</v>
      </c>
      <c r="N402" s="56">
        <f t="shared" si="311"/>
        <v>1.3999999999999995</v>
      </c>
      <c r="O402" s="57">
        <f t="shared" si="312"/>
        <v>62.999999999999979</v>
      </c>
      <c r="P402" s="58"/>
      <c r="Q402" s="57"/>
      <c r="R402" s="59"/>
      <c r="S402" s="60"/>
      <c r="T402" s="56"/>
      <c r="U402" s="61"/>
      <c r="V402" s="62"/>
      <c r="W402" s="68">
        <f t="shared" si="318"/>
        <v>2592</v>
      </c>
      <c r="X402" s="69">
        <f t="shared" si="313"/>
        <v>478055.59949999995</v>
      </c>
      <c r="Y402" s="70">
        <v>9</v>
      </c>
      <c r="Z402" s="71">
        <f t="shared" si="314"/>
        <v>566.99999999999977</v>
      </c>
      <c r="AA402" s="72">
        <f t="shared" si="315"/>
        <v>86916.350499999957</v>
      </c>
      <c r="AB402" s="70">
        <f t="shared" si="303"/>
        <v>10</v>
      </c>
      <c r="AC402" s="137">
        <f t="shared" si="316"/>
        <v>3159</v>
      </c>
      <c r="AD402" s="112">
        <f t="shared" si="317"/>
        <v>564971.94999999995</v>
      </c>
      <c r="AE402" s="113"/>
    </row>
    <row r="403" spans="1:31" ht="11.5" customHeight="1" x14ac:dyDescent="0.3">
      <c r="A403" s="111">
        <v>44495</v>
      </c>
      <c r="B403" s="156">
        <f t="shared" si="298"/>
        <v>10</v>
      </c>
      <c r="C403" s="156">
        <f t="shared" si="299"/>
        <v>2021</v>
      </c>
      <c r="D403" s="97" t="s">
        <v>317</v>
      </c>
      <c r="E403" s="77" t="s">
        <v>289</v>
      </c>
      <c r="F403" s="77" t="s">
        <v>290</v>
      </c>
      <c r="G403" s="9" t="s">
        <v>313</v>
      </c>
      <c r="H403" s="151">
        <v>28</v>
      </c>
      <c r="I403" s="78">
        <v>25</v>
      </c>
      <c r="J403" s="67"/>
      <c r="K403" s="53">
        <f t="shared" si="291"/>
        <v>700</v>
      </c>
      <c r="L403" s="54">
        <v>40</v>
      </c>
      <c r="M403" s="55">
        <f t="shared" si="304"/>
        <v>0.42857142857142855</v>
      </c>
      <c r="N403" s="56">
        <f t="shared" si="311"/>
        <v>12</v>
      </c>
      <c r="O403" s="57">
        <f t="shared" si="312"/>
        <v>300</v>
      </c>
      <c r="P403" s="58"/>
      <c r="Q403" s="57"/>
      <c r="R403" s="59"/>
      <c r="S403" s="60"/>
      <c r="T403" s="56"/>
      <c r="U403" s="61"/>
      <c r="V403" s="62"/>
      <c r="W403" s="68">
        <f t="shared" si="318"/>
        <v>700</v>
      </c>
      <c r="X403" s="69">
        <f t="shared" si="313"/>
        <v>478755.59949999995</v>
      </c>
      <c r="Y403" s="70">
        <v>1</v>
      </c>
      <c r="Z403" s="71">
        <f t="shared" si="314"/>
        <v>300</v>
      </c>
      <c r="AA403" s="72">
        <f t="shared" si="315"/>
        <v>87216.350499999957</v>
      </c>
      <c r="AB403" s="70">
        <f t="shared" si="303"/>
        <v>10</v>
      </c>
      <c r="AC403" s="137">
        <f t="shared" si="316"/>
        <v>1000</v>
      </c>
      <c r="AD403" s="112">
        <f t="shared" si="317"/>
        <v>565971.94999999995</v>
      </c>
      <c r="AE403" s="113"/>
    </row>
    <row r="404" spans="1:31" ht="11.5" customHeight="1" x14ac:dyDescent="0.3">
      <c r="A404" s="111">
        <v>44497</v>
      </c>
      <c r="B404" s="156">
        <f t="shared" si="298"/>
        <v>10</v>
      </c>
      <c r="C404" s="156">
        <f t="shared" si="299"/>
        <v>2021</v>
      </c>
      <c r="D404" s="97" t="s">
        <v>318</v>
      </c>
      <c r="E404" s="77" t="s">
        <v>96</v>
      </c>
      <c r="F404" s="77" t="s">
        <v>201</v>
      </c>
      <c r="G404" s="9" t="s">
        <v>162</v>
      </c>
      <c r="H404" s="151">
        <v>7.3</v>
      </c>
      <c r="I404" s="78">
        <v>30</v>
      </c>
      <c r="J404" s="67"/>
      <c r="K404" s="53">
        <f t="shared" si="291"/>
        <v>219</v>
      </c>
      <c r="L404" s="54">
        <v>8.5</v>
      </c>
      <c r="M404" s="55">
        <f t="shared" si="304"/>
        <v>0.16438356164383564</v>
      </c>
      <c r="N404" s="56">
        <f t="shared" si="311"/>
        <v>1.2000000000000002</v>
      </c>
      <c r="O404" s="57">
        <f t="shared" si="312"/>
        <v>36.000000000000007</v>
      </c>
      <c r="P404" s="58"/>
      <c r="Q404" s="57"/>
      <c r="R404" s="59"/>
      <c r="S404" s="60"/>
      <c r="T404" s="56"/>
      <c r="U404" s="61"/>
      <c r="V404" s="62"/>
      <c r="W404" s="68">
        <f t="shared" si="318"/>
        <v>438</v>
      </c>
      <c r="X404" s="69">
        <f t="shared" si="313"/>
        <v>479193.59949999995</v>
      </c>
      <c r="Y404" s="70">
        <v>2</v>
      </c>
      <c r="Z404" s="71">
        <f t="shared" si="314"/>
        <v>72.000000000000014</v>
      </c>
      <c r="AA404" s="72">
        <f t="shared" si="315"/>
        <v>87288.350499999957</v>
      </c>
      <c r="AB404" s="70">
        <f t="shared" si="303"/>
        <v>10</v>
      </c>
      <c r="AC404" s="137">
        <f t="shared" si="316"/>
        <v>510</v>
      </c>
      <c r="AD404" s="112">
        <f t="shared" si="317"/>
        <v>566481.94999999995</v>
      </c>
      <c r="AE404" s="113"/>
    </row>
    <row r="405" spans="1:31" ht="11.5" customHeight="1" x14ac:dyDescent="0.3">
      <c r="A405" s="111">
        <v>44496</v>
      </c>
      <c r="B405" s="156">
        <f t="shared" si="298"/>
        <v>10</v>
      </c>
      <c r="C405" s="156">
        <f t="shared" si="299"/>
        <v>2021</v>
      </c>
      <c r="D405" s="97" t="s">
        <v>319</v>
      </c>
      <c r="E405" s="77" t="s">
        <v>289</v>
      </c>
      <c r="F405" s="77" t="s">
        <v>290</v>
      </c>
      <c r="G405" s="9" t="s">
        <v>35</v>
      </c>
      <c r="H405" s="151">
        <v>7.5</v>
      </c>
      <c r="I405" s="78">
        <v>220</v>
      </c>
      <c r="J405" s="67"/>
      <c r="K405" s="53">
        <f t="shared" si="291"/>
        <v>1650</v>
      </c>
      <c r="L405" s="54">
        <v>8.9</v>
      </c>
      <c r="M405" s="55">
        <f t="shared" si="304"/>
        <v>0.1866666666666667</v>
      </c>
      <c r="N405" s="56">
        <f t="shared" si="311"/>
        <v>1.4000000000000004</v>
      </c>
      <c r="O405" s="57">
        <f t="shared" si="312"/>
        <v>308.00000000000006</v>
      </c>
      <c r="P405" s="58"/>
      <c r="Q405" s="57"/>
      <c r="R405" s="59"/>
      <c r="S405" s="60"/>
      <c r="T405" s="56"/>
      <c r="U405" s="61"/>
      <c r="V405" s="62"/>
      <c r="W405" s="68">
        <f t="shared" si="318"/>
        <v>4950</v>
      </c>
      <c r="X405" s="69">
        <f t="shared" si="313"/>
        <v>484143.59949999995</v>
      </c>
      <c r="Y405" s="70">
        <v>3</v>
      </c>
      <c r="Z405" s="71">
        <f t="shared" si="314"/>
        <v>924.00000000000023</v>
      </c>
      <c r="AA405" s="72">
        <f t="shared" si="315"/>
        <v>88212.350499999957</v>
      </c>
      <c r="AB405" s="70">
        <f t="shared" si="303"/>
        <v>10</v>
      </c>
      <c r="AC405" s="137">
        <f t="shared" si="316"/>
        <v>5874</v>
      </c>
      <c r="AD405" s="112">
        <f t="shared" si="317"/>
        <v>572355.94999999995</v>
      </c>
      <c r="AE405" s="113"/>
    </row>
    <row r="406" spans="1:31" ht="11.5" customHeight="1" x14ac:dyDescent="0.3">
      <c r="A406" s="111">
        <v>44497</v>
      </c>
      <c r="B406" s="156">
        <f t="shared" si="298"/>
        <v>10</v>
      </c>
      <c r="C406" s="156">
        <f t="shared" si="299"/>
        <v>2021</v>
      </c>
      <c r="D406" s="97" t="s">
        <v>320</v>
      </c>
      <c r="E406" s="77" t="s">
        <v>104</v>
      </c>
      <c r="F406" s="77" t="s">
        <v>105</v>
      </c>
      <c r="G406" s="9" t="s">
        <v>224</v>
      </c>
      <c r="H406" s="151">
        <v>7.35</v>
      </c>
      <c r="I406" s="78">
        <v>220</v>
      </c>
      <c r="J406" s="67"/>
      <c r="K406" s="53">
        <f t="shared" si="291"/>
        <v>1617</v>
      </c>
      <c r="L406" s="54">
        <v>8.9</v>
      </c>
      <c r="M406" s="55">
        <f t="shared" si="304"/>
        <v>0.21088435374149669</v>
      </c>
      <c r="N406" s="56">
        <f t="shared" si="311"/>
        <v>1.5500000000000007</v>
      </c>
      <c r="O406" s="57">
        <f t="shared" si="312"/>
        <v>341.00000000000017</v>
      </c>
      <c r="P406" s="58"/>
      <c r="Q406" s="57"/>
      <c r="R406" s="59"/>
      <c r="S406" s="60"/>
      <c r="T406" s="56"/>
      <c r="U406" s="61"/>
      <c r="V406" s="62"/>
      <c r="W406" s="68">
        <f t="shared" ref="W406:W409" si="319">K406*Y406</f>
        <v>4851</v>
      </c>
      <c r="X406" s="69">
        <f t="shared" ref="X406:X409" si="320">X405+W406</f>
        <v>488994.59949999995</v>
      </c>
      <c r="Y406" s="70">
        <v>3</v>
      </c>
      <c r="Z406" s="71">
        <f t="shared" ref="Z406:Z409" si="321">O406*Y406</f>
        <v>1023.0000000000005</v>
      </c>
      <c r="AA406" s="72">
        <f t="shared" ref="AA406:AA409" si="322">AA405+Z406</f>
        <v>89235.350499999957</v>
      </c>
      <c r="AB406" s="70">
        <f t="shared" si="303"/>
        <v>10</v>
      </c>
      <c r="AC406" s="137">
        <f t="shared" ref="AC406:AC409" si="323">W406+Z406</f>
        <v>5874</v>
      </c>
      <c r="AD406" s="112">
        <f t="shared" ref="AD406:AD409" si="324">X406+AA406</f>
        <v>578229.94999999995</v>
      </c>
      <c r="AE406" s="113"/>
    </row>
    <row r="407" spans="1:31" ht="11.5" customHeight="1" x14ac:dyDescent="0.3">
      <c r="A407" s="111">
        <v>44497</v>
      </c>
      <c r="B407" s="156">
        <f t="shared" si="298"/>
        <v>10</v>
      </c>
      <c r="C407" s="156">
        <f t="shared" si="299"/>
        <v>2021</v>
      </c>
      <c r="D407" s="97" t="s">
        <v>320</v>
      </c>
      <c r="E407" s="77" t="s">
        <v>104</v>
      </c>
      <c r="F407" s="77" t="s">
        <v>105</v>
      </c>
      <c r="G407" s="9" t="s">
        <v>224</v>
      </c>
      <c r="H407" s="151">
        <v>8</v>
      </c>
      <c r="I407" s="78">
        <v>220</v>
      </c>
      <c r="J407" s="67"/>
      <c r="K407" s="53">
        <f t="shared" si="291"/>
        <v>1760</v>
      </c>
      <c r="L407" s="54">
        <v>8.9</v>
      </c>
      <c r="M407" s="55">
        <f t="shared" si="304"/>
        <v>0.11250000000000004</v>
      </c>
      <c r="N407" s="56">
        <f t="shared" si="311"/>
        <v>0.90000000000000036</v>
      </c>
      <c r="O407" s="57">
        <f t="shared" si="312"/>
        <v>198.00000000000009</v>
      </c>
      <c r="P407" s="58"/>
      <c r="Q407" s="57"/>
      <c r="R407" s="59"/>
      <c r="S407" s="60"/>
      <c r="T407" s="56"/>
      <c r="U407" s="61"/>
      <c r="V407" s="62"/>
      <c r="W407" s="68">
        <f t="shared" si="319"/>
        <v>5280</v>
      </c>
      <c r="X407" s="69">
        <f t="shared" si="320"/>
        <v>494274.59949999995</v>
      </c>
      <c r="Y407" s="70">
        <v>3</v>
      </c>
      <c r="Z407" s="71">
        <f t="shared" si="321"/>
        <v>594.00000000000023</v>
      </c>
      <c r="AA407" s="72">
        <f t="shared" si="322"/>
        <v>89829.350499999957</v>
      </c>
      <c r="AB407" s="70">
        <f t="shared" si="303"/>
        <v>10</v>
      </c>
      <c r="AC407" s="137">
        <f t="shared" si="323"/>
        <v>5874</v>
      </c>
      <c r="AD407" s="112">
        <f t="shared" si="324"/>
        <v>584103.94999999995</v>
      </c>
      <c r="AE407" s="113"/>
    </row>
    <row r="408" spans="1:31" ht="11.5" customHeight="1" x14ac:dyDescent="0.3">
      <c r="A408" s="111">
        <v>44497</v>
      </c>
      <c r="B408" s="156">
        <f t="shared" si="298"/>
        <v>10</v>
      </c>
      <c r="C408" s="156">
        <f t="shared" si="299"/>
        <v>2021</v>
      </c>
      <c r="D408" s="97" t="s">
        <v>320</v>
      </c>
      <c r="E408" s="77" t="s">
        <v>104</v>
      </c>
      <c r="F408" s="77" t="s">
        <v>105</v>
      </c>
      <c r="G408" s="9" t="s">
        <v>306</v>
      </c>
      <c r="H408" s="151">
        <v>7.6</v>
      </c>
      <c r="I408" s="78">
        <v>37</v>
      </c>
      <c r="J408" s="67"/>
      <c r="K408" s="53">
        <f t="shared" si="291"/>
        <v>281.2</v>
      </c>
      <c r="L408" s="54">
        <v>8.9</v>
      </c>
      <c r="M408" s="55">
        <f t="shared" si="304"/>
        <v>0.17105263157894746</v>
      </c>
      <c r="N408" s="56">
        <f t="shared" si="311"/>
        <v>1.3000000000000007</v>
      </c>
      <c r="O408" s="57">
        <f t="shared" si="312"/>
        <v>48.100000000000023</v>
      </c>
      <c r="P408" s="58"/>
      <c r="Q408" s="57"/>
      <c r="R408" s="59"/>
      <c r="S408" s="60"/>
      <c r="T408" s="56"/>
      <c r="U408" s="61"/>
      <c r="V408" s="62"/>
      <c r="W408" s="68">
        <f t="shared" si="319"/>
        <v>1687.1999999999998</v>
      </c>
      <c r="X408" s="69">
        <f t="shared" si="320"/>
        <v>495961.79949999996</v>
      </c>
      <c r="Y408" s="70">
        <v>6</v>
      </c>
      <c r="Z408" s="71">
        <f t="shared" si="321"/>
        <v>288.60000000000014</v>
      </c>
      <c r="AA408" s="72">
        <f t="shared" si="322"/>
        <v>90117.950499999963</v>
      </c>
      <c r="AB408" s="70">
        <f t="shared" si="303"/>
        <v>10</v>
      </c>
      <c r="AC408" s="137">
        <f t="shared" si="323"/>
        <v>1975.8</v>
      </c>
      <c r="AD408" s="112">
        <f t="shared" si="324"/>
        <v>586079.74999999988</v>
      </c>
      <c r="AE408" s="113"/>
    </row>
    <row r="409" spans="1:31" ht="11.5" customHeight="1" x14ac:dyDescent="0.3">
      <c r="A409" s="111">
        <v>44497</v>
      </c>
      <c r="B409" s="156">
        <f t="shared" si="298"/>
        <v>10</v>
      </c>
      <c r="C409" s="156">
        <f t="shared" si="299"/>
        <v>2021</v>
      </c>
      <c r="D409" s="97" t="s">
        <v>321</v>
      </c>
      <c r="E409" s="77" t="s">
        <v>280</v>
      </c>
      <c r="F409" s="77" t="s">
        <v>281</v>
      </c>
      <c r="G409" s="9" t="s">
        <v>214</v>
      </c>
      <c r="H409" s="151">
        <v>305</v>
      </c>
      <c r="I409" s="78">
        <v>1</v>
      </c>
      <c r="J409" s="67"/>
      <c r="K409" s="53">
        <f t="shared" si="291"/>
        <v>305</v>
      </c>
      <c r="L409" s="54">
        <v>360</v>
      </c>
      <c r="M409" s="55">
        <f t="shared" si="304"/>
        <v>0.18032786885245902</v>
      </c>
      <c r="N409" s="56">
        <f t="shared" si="311"/>
        <v>55</v>
      </c>
      <c r="O409" s="57">
        <f t="shared" si="312"/>
        <v>55</v>
      </c>
      <c r="P409" s="58"/>
      <c r="Q409" s="57"/>
      <c r="R409" s="59"/>
      <c r="S409" s="60"/>
      <c r="T409" s="56"/>
      <c r="U409" s="61"/>
      <c r="V409" s="62"/>
      <c r="W409" s="68">
        <f t="shared" si="319"/>
        <v>610</v>
      </c>
      <c r="X409" s="69">
        <f t="shared" si="320"/>
        <v>496571.79949999996</v>
      </c>
      <c r="Y409" s="70">
        <v>2</v>
      </c>
      <c r="Z409" s="71">
        <f t="shared" si="321"/>
        <v>110</v>
      </c>
      <c r="AA409" s="72">
        <f t="shared" si="322"/>
        <v>90227.950499999963</v>
      </c>
      <c r="AB409" s="70">
        <f t="shared" si="303"/>
        <v>10</v>
      </c>
      <c r="AC409" s="137">
        <f t="shared" si="323"/>
        <v>720</v>
      </c>
      <c r="AD409" s="112">
        <f t="shared" si="324"/>
        <v>586799.74999999988</v>
      </c>
      <c r="AE409" s="113"/>
    </row>
    <row r="410" spans="1:31" ht="11.5" customHeight="1" x14ac:dyDescent="0.3">
      <c r="A410" s="111">
        <v>44499</v>
      </c>
      <c r="B410" s="156">
        <f t="shared" si="298"/>
        <v>10</v>
      </c>
      <c r="C410" s="156">
        <f t="shared" si="299"/>
        <v>2021</v>
      </c>
      <c r="D410" s="97" t="s">
        <v>325</v>
      </c>
      <c r="E410" s="77" t="s">
        <v>104</v>
      </c>
      <c r="F410" s="77" t="s">
        <v>105</v>
      </c>
      <c r="G410" s="9" t="s">
        <v>224</v>
      </c>
      <c r="H410" s="151">
        <v>8</v>
      </c>
      <c r="I410" s="78">
        <v>220</v>
      </c>
      <c r="J410" s="67"/>
      <c r="K410" s="53">
        <f t="shared" si="291"/>
        <v>1760</v>
      </c>
      <c r="L410" s="54">
        <v>8.9</v>
      </c>
      <c r="M410" s="55">
        <f t="shared" si="304"/>
        <v>0.11250000000000004</v>
      </c>
      <c r="N410" s="56">
        <f t="shared" si="311"/>
        <v>0.90000000000000036</v>
      </c>
      <c r="O410" s="57">
        <f t="shared" si="312"/>
        <v>198.00000000000009</v>
      </c>
      <c r="P410" s="58"/>
      <c r="Q410" s="57"/>
      <c r="R410" s="59"/>
      <c r="S410" s="60"/>
      <c r="T410" s="56"/>
      <c r="U410" s="61"/>
      <c r="V410" s="62"/>
      <c r="W410" s="68">
        <f t="shared" ref="W410:W413" si="325">K410*Y410</f>
        <v>7040</v>
      </c>
      <c r="X410" s="69">
        <f t="shared" ref="X410:X413" si="326">X409+W410</f>
        <v>503611.79949999996</v>
      </c>
      <c r="Y410" s="70">
        <v>4</v>
      </c>
      <c r="Z410" s="71">
        <f t="shared" ref="Z410:Z413" si="327">O410*Y410</f>
        <v>792.00000000000034</v>
      </c>
      <c r="AA410" s="72">
        <f t="shared" ref="AA410:AA413" si="328">AA409+Z410</f>
        <v>91019.950499999963</v>
      </c>
      <c r="AB410" s="70">
        <f t="shared" si="303"/>
        <v>10</v>
      </c>
      <c r="AC410" s="137">
        <f t="shared" ref="AC410:AC413" si="329">W410+Z410</f>
        <v>7832</v>
      </c>
      <c r="AD410" s="112">
        <f t="shared" ref="AD410:AD413" si="330">X410+AA410</f>
        <v>594631.74999999988</v>
      </c>
      <c r="AE410" s="113"/>
    </row>
    <row r="411" spans="1:31" ht="11.5" customHeight="1" x14ac:dyDescent="0.3">
      <c r="A411" s="111">
        <v>44499</v>
      </c>
      <c r="B411" s="156">
        <f t="shared" si="298"/>
        <v>10</v>
      </c>
      <c r="C411" s="156">
        <f t="shared" si="299"/>
        <v>2021</v>
      </c>
      <c r="D411" s="97" t="s">
        <v>325</v>
      </c>
      <c r="E411" s="77" t="s">
        <v>104</v>
      </c>
      <c r="F411" s="77" t="s">
        <v>105</v>
      </c>
      <c r="G411" s="9" t="s">
        <v>306</v>
      </c>
      <c r="H411" s="151">
        <v>7.6</v>
      </c>
      <c r="I411" s="78">
        <v>37</v>
      </c>
      <c r="J411" s="67"/>
      <c r="K411" s="53">
        <f t="shared" si="291"/>
        <v>281.2</v>
      </c>
      <c r="L411" s="54">
        <v>8.9</v>
      </c>
      <c r="M411" s="55">
        <f t="shared" si="304"/>
        <v>0.17105263157894746</v>
      </c>
      <c r="N411" s="56">
        <f t="shared" si="311"/>
        <v>1.3000000000000007</v>
      </c>
      <c r="O411" s="57">
        <f t="shared" si="312"/>
        <v>48.100000000000023</v>
      </c>
      <c r="P411" s="58"/>
      <c r="Q411" s="57"/>
      <c r="R411" s="59"/>
      <c r="S411" s="60"/>
      <c r="T411" s="56"/>
      <c r="U411" s="61"/>
      <c r="V411" s="62"/>
      <c r="W411" s="68">
        <f t="shared" si="325"/>
        <v>1124.8</v>
      </c>
      <c r="X411" s="69">
        <f t="shared" si="326"/>
        <v>504736.59949999995</v>
      </c>
      <c r="Y411" s="70">
        <v>4</v>
      </c>
      <c r="Z411" s="71">
        <f t="shared" si="327"/>
        <v>192.40000000000009</v>
      </c>
      <c r="AA411" s="72">
        <f t="shared" si="328"/>
        <v>91212.350499999957</v>
      </c>
      <c r="AB411" s="70">
        <f t="shared" si="303"/>
        <v>10</v>
      </c>
      <c r="AC411" s="137">
        <f t="shared" si="329"/>
        <v>1317.2</v>
      </c>
      <c r="AD411" s="112">
        <f t="shared" si="330"/>
        <v>595948.94999999995</v>
      </c>
      <c r="AE411" s="113"/>
    </row>
    <row r="412" spans="1:31" ht="11.5" customHeight="1" x14ac:dyDescent="0.3">
      <c r="A412" s="111">
        <v>44499</v>
      </c>
      <c r="B412" s="156">
        <f t="shared" si="298"/>
        <v>10</v>
      </c>
      <c r="C412" s="156">
        <f t="shared" si="299"/>
        <v>2021</v>
      </c>
      <c r="D412" s="97" t="s">
        <v>325</v>
      </c>
      <c r="E412" s="77" t="s">
        <v>104</v>
      </c>
      <c r="F412" s="77" t="s">
        <v>105</v>
      </c>
      <c r="G412" s="9" t="s">
        <v>33</v>
      </c>
      <c r="H412" s="151">
        <v>1.2</v>
      </c>
      <c r="I412" s="78">
        <v>25</v>
      </c>
      <c r="J412" s="67"/>
      <c r="K412" s="53">
        <f t="shared" si="291"/>
        <v>30</v>
      </c>
      <c r="L412" s="54">
        <v>2.2000000000000002</v>
      </c>
      <c r="M412" s="55">
        <f t="shared" si="304"/>
        <v>0.83333333333333359</v>
      </c>
      <c r="N412" s="56">
        <f t="shared" si="311"/>
        <v>1.0000000000000002</v>
      </c>
      <c r="O412" s="57">
        <f t="shared" si="312"/>
        <v>25.000000000000007</v>
      </c>
      <c r="P412" s="58"/>
      <c r="Q412" s="57"/>
      <c r="R412" s="59"/>
      <c r="S412" s="60"/>
      <c r="T412" s="56"/>
      <c r="U412" s="61"/>
      <c r="V412" s="62"/>
      <c r="W412" s="68">
        <f t="shared" si="325"/>
        <v>300</v>
      </c>
      <c r="X412" s="69">
        <f t="shared" si="326"/>
        <v>505036.59949999995</v>
      </c>
      <c r="Y412" s="70">
        <v>10</v>
      </c>
      <c r="Z412" s="71">
        <f t="shared" si="327"/>
        <v>250.00000000000006</v>
      </c>
      <c r="AA412" s="72">
        <f t="shared" si="328"/>
        <v>91462.350499999957</v>
      </c>
      <c r="AB412" s="70">
        <f t="shared" si="303"/>
        <v>10</v>
      </c>
      <c r="AC412" s="137">
        <f t="shared" si="329"/>
        <v>550</v>
      </c>
      <c r="AD412" s="112">
        <f t="shared" si="330"/>
        <v>596498.94999999995</v>
      </c>
      <c r="AE412" s="113"/>
    </row>
    <row r="413" spans="1:31" ht="11.5" customHeight="1" x14ac:dyDescent="0.3">
      <c r="A413" s="111">
        <v>44499</v>
      </c>
      <c r="B413" s="156">
        <f t="shared" si="298"/>
        <v>10</v>
      </c>
      <c r="C413" s="156">
        <f t="shared" si="299"/>
        <v>2021</v>
      </c>
      <c r="D413" s="97" t="s">
        <v>325</v>
      </c>
      <c r="E413" s="77" t="s">
        <v>104</v>
      </c>
      <c r="F413" s="77" t="s">
        <v>105</v>
      </c>
      <c r="G413" s="9" t="s">
        <v>25</v>
      </c>
      <c r="H413" s="151">
        <v>13</v>
      </c>
      <c r="I413" s="78">
        <v>5</v>
      </c>
      <c r="J413" s="67"/>
      <c r="K413" s="53">
        <f t="shared" si="291"/>
        <v>65</v>
      </c>
      <c r="L413" s="54">
        <v>16</v>
      </c>
      <c r="M413" s="55">
        <f t="shared" si="304"/>
        <v>0.23076923076923078</v>
      </c>
      <c r="N413" s="56">
        <f t="shared" si="311"/>
        <v>3</v>
      </c>
      <c r="O413" s="57">
        <f t="shared" si="312"/>
        <v>15</v>
      </c>
      <c r="P413" s="58"/>
      <c r="Q413" s="57"/>
      <c r="R413" s="59"/>
      <c r="S413" s="60"/>
      <c r="T413" s="56"/>
      <c r="U413" s="61"/>
      <c r="V413" s="62"/>
      <c r="W413" s="68">
        <f t="shared" si="325"/>
        <v>260</v>
      </c>
      <c r="X413" s="69">
        <f t="shared" si="326"/>
        <v>505296.59949999995</v>
      </c>
      <c r="Y413" s="70">
        <v>4</v>
      </c>
      <c r="Z413" s="71">
        <f t="shared" si="327"/>
        <v>60</v>
      </c>
      <c r="AA413" s="72">
        <f t="shared" si="328"/>
        <v>91522.350499999957</v>
      </c>
      <c r="AB413" s="70">
        <f t="shared" si="303"/>
        <v>10</v>
      </c>
      <c r="AC413" s="137">
        <f t="shared" si="329"/>
        <v>320</v>
      </c>
      <c r="AD413" s="112">
        <f t="shared" si="330"/>
        <v>596818.94999999995</v>
      </c>
      <c r="AE413" s="113"/>
    </row>
    <row r="414" spans="1:31" ht="11.5" customHeight="1" x14ac:dyDescent="0.3">
      <c r="A414" s="111">
        <v>44501</v>
      </c>
      <c r="B414" s="156">
        <f t="shared" si="298"/>
        <v>11</v>
      </c>
      <c r="C414" s="156">
        <f t="shared" si="299"/>
        <v>2021</v>
      </c>
      <c r="D414" s="97" t="s">
        <v>326</v>
      </c>
      <c r="E414" s="77" t="s">
        <v>84</v>
      </c>
      <c r="F414" s="77" t="s">
        <v>57</v>
      </c>
      <c r="G414" s="9" t="s">
        <v>306</v>
      </c>
      <c r="H414" s="151">
        <v>8.6999999999999993</v>
      </c>
      <c r="I414" s="78">
        <v>37</v>
      </c>
      <c r="J414" s="67"/>
      <c r="K414" s="53">
        <f t="shared" si="291"/>
        <v>321.89999999999998</v>
      </c>
      <c r="L414" s="54">
        <v>9.1999999999999993</v>
      </c>
      <c r="M414" s="55">
        <f t="shared" ref="M414:M439" si="331">(L414-H414)/H414</f>
        <v>5.7471264367816098E-2</v>
      </c>
      <c r="N414" s="56">
        <f t="shared" ref="N414:N447" si="332">L414-H414</f>
        <v>0.5</v>
      </c>
      <c r="O414" s="57">
        <f t="shared" ref="O414:O440" si="333">N414*I414</f>
        <v>18.5</v>
      </c>
      <c r="P414" s="58"/>
      <c r="Q414" s="57"/>
      <c r="R414" s="59"/>
      <c r="S414" s="60"/>
      <c r="T414" s="56"/>
      <c r="U414" s="61"/>
      <c r="V414" s="62"/>
      <c r="W414" s="68">
        <f t="shared" ref="W414:W440" si="334">K414*Y414</f>
        <v>321.89999999999998</v>
      </c>
      <c r="X414" s="69">
        <f t="shared" ref="X414:X440" si="335">X413+W414</f>
        <v>505618.49949999998</v>
      </c>
      <c r="Y414" s="70">
        <v>1</v>
      </c>
      <c r="Z414" s="71">
        <f t="shared" ref="Z414:Z443" si="336">O414*Y414</f>
        <v>18.5</v>
      </c>
      <c r="AA414" s="72">
        <f t="shared" ref="AA414:AA443" si="337">AA413+Z414</f>
        <v>91540.850499999957</v>
      </c>
      <c r="AB414" s="70">
        <f t="shared" si="303"/>
        <v>11</v>
      </c>
      <c r="AC414" s="137">
        <f t="shared" ref="AC414:AC443" si="338">W414+Z414</f>
        <v>340.4</v>
      </c>
      <c r="AD414" s="112">
        <f t="shared" ref="AD414:AD443" si="339">X414+AA414</f>
        <v>597159.35</v>
      </c>
      <c r="AE414" s="113"/>
    </row>
    <row r="415" spans="1:31" ht="11.5" customHeight="1" x14ac:dyDescent="0.3">
      <c r="A415" s="111">
        <v>44501</v>
      </c>
      <c r="B415" s="156">
        <f t="shared" si="298"/>
        <v>11</v>
      </c>
      <c r="C415" s="156">
        <f t="shared" si="299"/>
        <v>2021</v>
      </c>
      <c r="D415" s="97" t="s">
        <v>326</v>
      </c>
      <c r="E415" s="77" t="s">
        <v>84</v>
      </c>
      <c r="F415" s="77" t="s">
        <v>57</v>
      </c>
      <c r="G415" s="9" t="s">
        <v>327</v>
      </c>
      <c r="H415" s="151">
        <v>21</v>
      </c>
      <c r="I415" s="78">
        <v>1</v>
      </c>
      <c r="J415" s="67"/>
      <c r="K415" s="53">
        <f t="shared" ref="K415:K444" si="340">I415*H415</f>
        <v>21</v>
      </c>
      <c r="L415" s="54">
        <v>40</v>
      </c>
      <c r="M415" s="55">
        <f t="shared" si="331"/>
        <v>0.90476190476190477</v>
      </c>
      <c r="N415" s="56">
        <f t="shared" si="332"/>
        <v>19</v>
      </c>
      <c r="O415" s="57">
        <f t="shared" si="333"/>
        <v>19</v>
      </c>
      <c r="P415" s="58"/>
      <c r="Q415" s="57"/>
      <c r="R415" s="59"/>
      <c r="S415" s="60"/>
      <c r="T415" s="56"/>
      <c r="U415" s="61"/>
      <c r="V415" s="62"/>
      <c r="W415" s="68">
        <f t="shared" si="334"/>
        <v>21</v>
      </c>
      <c r="X415" s="69">
        <f t="shared" si="335"/>
        <v>505639.49949999998</v>
      </c>
      <c r="Y415" s="70">
        <v>1</v>
      </c>
      <c r="Z415" s="71">
        <f t="shared" si="336"/>
        <v>19</v>
      </c>
      <c r="AA415" s="72">
        <f t="shared" si="337"/>
        <v>91559.850499999957</v>
      </c>
      <c r="AB415" s="70">
        <f t="shared" si="303"/>
        <v>11</v>
      </c>
      <c r="AC415" s="137">
        <f t="shared" si="338"/>
        <v>40</v>
      </c>
      <c r="AD415" s="112">
        <f t="shared" si="339"/>
        <v>597199.35</v>
      </c>
      <c r="AE415" s="113"/>
    </row>
    <row r="416" spans="1:31" ht="11.5" customHeight="1" x14ac:dyDescent="0.3">
      <c r="A416" s="111">
        <v>44502</v>
      </c>
      <c r="B416" s="156">
        <f t="shared" si="298"/>
        <v>11</v>
      </c>
      <c r="C416" s="156">
        <f t="shared" si="299"/>
        <v>2021</v>
      </c>
      <c r="D416" s="97" t="s">
        <v>328</v>
      </c>
      <c r="E416" s="77" t="s">
        <v>280</v>
      </c>
      <c r="F416" s="77" t="s">
        <v>281</v>
      </c>
      <c r="G416" s="9" t="s">
        <v>224</v>
      </c>
      <c r="H416" s="151">
        <v>8</v>
      </c>
      <c r="I416" s="78">
        <v>220</v>
      </c>
      <c r="J416" s="67"/>
      <c r="K416" s="53">
        <f t="shared" si="340"/>
        <v>1760</v>
      </c>
      <c r="L416" s="54">
        <v>9</v>
      </c>
      <c r="M416" s="55">
        <f t="shared" si="331"/>
        <v>0.125</v>
      </c>
      <c r="N416" s="56">
        <f t="shared" si="332"/>
        <v>1</v>
      </c>
      <c r="O416" s="57">
        <f t="shared" si="333"/>
        <v>220</v>
      </c>
      <c r="P416" s="58"/>
      <c r="Q416" s="57"/>
      <c r="R416" s="59"/>
      <c r="S416" s="60"/>
      <c r="T416" s="56"/>
      <c r="U416" s="61"/>
      <c r="V416" s="62"/>
      <c r="W416" s="68">
        <f t="shared" si="334"/>
        <v>3520</v>
      </c>
      <c r="X416" s="69">
        <f t="shared" si="335"/>
        <v>509159.49949999998</v>
      </c>
      <c r="Y416" s="70">
        <v>2</v>
      </c>
      <c r="Z416" s="71">
        <f t="shared" si="336"/>
        <v>440</v>
      </c>
      <c r="AA416" s="72">
        <f t="shared" si="337"/>
        <v>91999.850499999957</v>
      </c>
      <c r="AB416" s="70">
        <f t="shared" si="303"/>
        <v>11</v>
      </c>
      <c r="AC416" s="137">
        <f t="shared" si="338"/>
        <v>3960</v>
      </c>
      <c r="AD416" s="112">
        <f t="shared" si="339"/>
        <v>601159.35</v>
      </c>
      <c r="AE416" s="113"/>
    </row>
    <row r="417" spans="1:31" ht="11.5" customHeight="1" x14ac:dyDescent="0.3">
      <c r="A417" s="111">
        <v>44502</v>
      </c>
      <c r="B417" s="156">
        <f t="shared" si="298"/>
        <v>11</v>
      </c>
      <c r="C417" s="156">
        <f t="shared" si="299"/>
        <v>2021</v>
      </c>
      <c r="D417" s="97" t="s">
        <v>328</v>
      </c>
      <c r="E417" s="77" t="s">
        <v>280</v>
      </c>
      <c r="F417" s="77" t="s">
        <v>281</v>
      </c>
      <c r="G417" s="9" t="s">
        <v>33</v>
      </c>
      <c r="H417" s="151">
        <v>1.2</v>
      </c>
      <c r="I417" s="78">
        <v>25</v>
      </c>
      <c r="J417" s="67"/>
      <c r="K417" s="53">
        <f t="shared" si="340"/>
        <v>30</v>
      </c>
      <c r="L417" s="54">
        <v>2.4</v>
      </c>
      <c r="M417" s="55">
        <f t="shared" si="331"/>
        <v>1</v>
      </c>
      <c r="N417" s="56">
        <f t="shared" si="332"/>
        <v>1.2</v>
      </c>
      <c r="O417" s="57">
        <f t="shared" si="333"/>
        <v>30</v>
      </c>
      <c r="P417" s="58"/>
      <c r="Q417" s="57"/>
      <c r="R417" s="59"/>
      <c r="S417" s="60"/>
      <c r="T417" s="56"/>
      <c r="U417" s="61"/>
      <c r="V417" s="62"/>
      <c r="W417" s="68">
        <f t="shared" si="334"/>
        <v>180</v>
      </c>
      <c r="X417" s="69">
        <f t="shared" si="335"/>
        <v>509339.49949999998</v>
      </c>
      <c r="Y417" s="70">
        <v>6</v>
      </c>
      <c r="Z417" s="71">
        <f t="shared" si="336"/>
        <v>180</v>
      </c>
      <c r="AA417" s="72">
        <f t="shared" si="337"/>
        <v>92179.850499999957</v>
      </c>
      <c r="AB417" s="70">
        <f t="shared" si="303"/>
        <v>11</v>
      </c>
      <c r="AC417" s="137">
        <f t="shared" si="338"/>
        <v>360</v>
      </c>
      <c r="AD417" s="112">
        <f t="shared" si="339"/>
        <v>601519.35</v>
      </c>
      <c r="AE417" s="113"/>
    </row>
    <row r="418" spans="1:31" ht="11.5" customHeight="1" x14ac:dyDescent="0.3">
      <c r="A418" s="111">
        <v>44502</v>
      </c>
      <c r="B418" s="156">
        <f t="shared" si="298"/>
        <v>11</v>
      </c>
      <c r="C418" s="156">
        <f t="shared" si="299"/>
        <v>2021</v>
      </c>
      <c r="D418" s="97" t="s">
        <v>328</v>
      </c>
      <c r="E418" s="77" t="s">
        <v>280</v>
      </c>
      <c r="F418" s="77" t="s">
        <v>281</v>
      </c>
      <c r="G418" s="9" t="s">
        <v>177</v>
      </c>
      <c r="H418" s="151">
        <v>39</v>
      </c>
      <c r="I418" s="78">
        <v>10</v>
      </c>
      <c r="J418" s="67"/>
      <c r="K418" s="53">
        <f t="shared" si="340"/>
        <v>390</v>
      </c>
      <c r="L418" s="54">
        <v>44</v>
      </c>
      <c r="M418" s="55">
        <f t="shared" si="331"/>
        <v>0.12820512820512819</v>
      </c>
      <c r="N418" s="56">
        <f t="shared" si="332"/>
        <v>5</v>
      </c>
      <c r="O418" s="57">
        <f t="shared" si="333"/>
        <v>50</v>
      </c>
      <c r="P418" s="58"/>
      <c r="Q418" s="57"/>
      <c r="R418" s="59"/>
      <c r="S418" s="60"/>
      <c r="T418" s="56"/>
      <c r="U418" s="61"/>
      <c r="V418" s="62"/>
      <c r="W418" s="68">
        <f t="shared" si="334"/>
        <v>390</v>
      </c>
      <c r="X418" s="69">
        <f t="shared" si="335"/>
        <v>509729.49949999998</v>
      </c>
      <c r="Y418" s="70">
        <v>1</v>
      </c>
      <c r="Z418" s="71">
        <f t="shared" si="336"/>
        <v>50</v>
      </c>
      <c r="AA418" s="72">
        <f t="shared" si="337"/>
        <v>92229.850499999957</v>
      </c>
      <c r="AB418" s="70">
        <f t="shared" si="303"/>
        <v>11</v>
      </c>
      <c r="AC418" s="137">
        <f t="shared" si="338"/>
        <v>440</v>
      </c>
      <c r="AD418" s="112">
        <f t="shared" si="339"/>
        <v>601959.35</v>
      </c>
      <c r="AE418" s="113"/>
    </row>
    <row r="419" spans="1:31" ht="11.5" customHeight="1" x14ac:dyDescent="0.3">
      <c r="A419" s="111">
        <v>44502</v>
      </c>
      <c r="B419" s="156">
        <f t="shared" si="298"/>
        <v>11</v>
      </c>
      <c r="C419" s="156">
        <f t="shared" si="299"/>
        <v>2021</v>
      </c>
      <c r="D419" s="97" t="s">
        <v>328</v>
      </c>
      <c r="E419" s="77" t="s">
        <v>280</v>
      </c>
      <c r="F419" s="77" t="s">
        <v>281</v>
      </c>
      <c r="G419" s="9" t="s">
        <v>214</v>
      </c>
      <c r="H419" s="151">
        <v>305</v>
      </c>
      <c r="I419" s="78">
        <v>1</v>
      </c>
      <c r="J419" s="67"/>
      <c r="K419" s="53">
        <f t="shared" si="340"/>
        <v>305</v>
      </c>
      <c r="L419" s="54">
        <v>360</v>
      </c>
      <c r="M419" s="55">
        <f t="shared" si="331"/>
        <v>0.18032786885245902</v>
      </c>
      <c r="N419" s="56">
        <f t="shared" si="332"/>
        <v>55</v>
      </c>
      <c r="O419" s="57">
        <f t="shared" si="333"/>
        <v>55</v>
      </c>
      <c r="P419" s="58"/>
      <c r="Q419" s="57"/>
      <c r="R419" s="59"/>
      <c r="S419" s="60"/>
      <c r="T419" s="56"/>
      <c r="U419" s="61"/>
      <c r="V419" s="62"/>
      <c r="W419" s="68">
        <f t="shared" si="334"/>
        <v>305</v>
      </c>
      <c r="X419" s="69">
        <f t="shared" si="335"/>
        <v>510034.49949999998</v>
      </c>
      <c r="Y419" s="70">
        <v>1</v>
      </c>
      <c r="Z419" s="71">
        <f t="shared" si="336"/>
        <v>55</v>
      </c>
      <c r="AA419" s="72">
        <f t="shared" si="337"/>
        <v>92284.850499999957</v>
      </c>
      <c r="AB419" s="70">
        <f t="shared" si="303"/>
        <v>11</v>
      </c>
      <c r="AC419" s="137">
        <f t="shared" si="338"/>
        <v>360</v>
      </c>
      <c r="AD419" s="112">
        <f t="shared" si="339"/>
        <v>602319.35</v>
      </c>
      <c r="AE419" s="113"/>
    </row>
    <row r="420" spans="1:31" ht="11.5" customHeight="1" x14ac:dyDescent="0.3">
      <c r="A420" s="111">
        <v>44502</v>
      </c>
      <c r="B420" s="156">
        <f t="shared" si="298"/>
        <v>11</v>
      </c>
      <c r="C420" s="156">
        <f t="shared" si="299"/>
        <v>2021</v>
      </c>
      <c r="D420" s="97" t="s">
        <v>329</v>
      </c>
      <c r="E420" s="77" t="s">
        <v>74</v>
      </c>
      <c r="F420" s="77" t="s">
        <v>59</v>
      </c>
      <c r="G420" s="9" t="s">
        <v>285</v>
      </c>
      <c r="H420" s="151">
        <v>7.5</v>
      </c>
      <c r="I420" s="78">
        <v>220</v>
      </c>
      <c r="J420" s="67"/>
      <c r="K420" s="53">
        <f t="shared" si="340"/>
        <v>1650</v>
      </c>
      <c r="L420" s="54">
        <v>9.1999999999999993</v>
      </c>
      <c r="M420" s="55">
        <f t="shared" si="331"/>
        <v>0.22666666666666657</v>
      </c>
      <c r="N420" s="56">
        <f t="shared" si="332"/>
        <v>1.6999999999999993</v>
      </c>
      <c r="O420" s="57">
        <f t="shared" si="333"/>
        <v>373.99999999999983</v>
      </c>
      <c r="P420" s="58"/>
      <c r="Q420" s="57"/>
      <c r="R420" s="59"/>
      <c r="S420" s="60"/>
      <c r="T420" s="56"/>
      <c r="U420" s="61"/>
      <c r="V420" s="62"/>
      <c r="W420" s="68">
        <f t="shared" si="334"/>
        <v>1650</v>
      </c>
      <c r="X420" s="69">
        <f t="shared" si="335"/>
        <v>511684.49949999998</v>
      </c>
      <c r="Y420" s="70">
        <v>1</v>
      </c>
      <c r="Z420" s="71">
        <f t="shared" si="336"/>
        <v>373.99999999999983</v>
      </c>
      <c r="AA420" s="72">
        <f t="shared" si="337"/>
        <v>92658.850499999957</v>
      </c>
      <c r="AB420" s="70">
        <f t="shared" si="303"/>
        <v>11</v>
      </c>
      <c r="AC420" s="137">
        <f t="shared" si="338"/>
        <v>2023.9999999999998</v>
      </c>
      <c r="AD420" s="112">
        <f t="shared" si="339"/>
        <v>604343.35</v>
      </c>
      <c r="AE420" s="113"/>
    </row>
    <row r="421" spans="1:31" ht="11.5" customHeight="1" x14ac:dyDescent="0.3">
      <c r="A421" s="111">
        <v>44502</v>
      </c>
      <c r="B421" s="156">
        <f t="shared" si="298"/>
        <v>11</v>
      </c>
      <c r="C421" s="156">
        <f t="shared" si="299"/>
        <v>2021</v>
      </c>
      <c r="D421" s="97" t="s">
        <v>329</v>
      </c>
      <c r="E421" s="77" t="s">
        <v>74</v>
      </c>
      <c r="F421" s="77" t="s">
        <v>59</v>
      </c>
      <c r="G421" s="9" t="s">
        <v>282</v>
      </c>
      <c r="H421" s="151">
        <v>12</v>
      </c>
      <c r="I421" s="78">
        <v>5</v>
      </c>
      <c r="J421" s="67"/>
      <c r="K421" s="53">
        <f t="shared" si="340"/>
        <v>60</v>
      </c>
      <c r="L421" s="54">
        <v>16</v>
      </c>
      <c r="M421" s="55">
        <f t="shared" si="331"/>
        <v>0.33333333333333331</v>
      </c>
      <c r="N421" s="56">
        <f t="shared" si="332"/>
        <v>4</v>
      </c>
      <c r="O421" s="57">
        <f t="shared" si="333"/>
        <v>20</v>
      </c>
      <c r="P421" s="58"/>
      <c r="Q421" s="57"/>
      <c r="R421" s="59"/>
      <c r="S421" s="60"/>
      <c r="T421" s="56"/>
      <c r="U421" s="61"/>
      <c r="V421" s="62"/>
      <c r="W421" s="68">
        <f t="shared" si="334"/>
        <v>120</v>
      </c>
      <c r="X421" s="69">
        <f t="shared" si="335"/>
        <v>511804.49949999998</v>
      </c>
      <c r="Y421" s="70">
        <v>2</v>
      </c>
      <c r="Z421" s="71">
        <f t="shared" si="336"/>
        <v>40</v>
      </c>
      <c r="AA421" s="72">
        <f t="shared" si="337"/>
        <v>92698.850499999957</v>
      </c>
      <c r="AB421" s="70">
        <f t="shared" si="303"/>
        <v>11</v>
      </c>
      <c r="AC421" s="137">
        <f t="shared" si="338"/>
        <v>160</v>
      </c>
      <c r="AD421" s="112">
        <f t="shared" si="339"/>
        <v>604503.35</v>
      </c>
      <c r="AE421" s="113"/>
    </row>
    <row r="422" spans="1:31" ht="11.5" customHeight="1" x14ac:dyDescent="0.3">
      <c r="A422" s="111">
        <v>44503</v>
      </c>
      <c r="B422" s="156">
        <f t="shared" si="298"/>
        <v>11</v>
      </c>
      <c r="C422" s="156">
        <f t="shared" si="299"/>
        <v>2021</v>
      </c>
      <c r="D422" s="97" t="s">
        <v>330</v>
      </c>
      <c r="E422" s="77" t="s">
        <v>289</v>
      </c>
      <c r="F422" s="77" t="s">
        <v>290</v>
      </c>
      <c r="G422" s="9" t="s">
        <v>35</v>
      </c>
      <c r="H422" s="151">
        <v>7.5</v>
      </c>
      <c r="I422" s="78">
        <v>220</v>
      </c>
      <c r="J422" s="67"/>
      <c r="K422" s="53">
        <f t="shared" si="340"/>
        <v>1650</v>
      </c>
      <c r="L422" s="54">
        <v>9.1999999999999993</v>
      </c>
      <c r="M422" s="55">
        <f t="shared" si="331"/>
        <v>0.22666666666666657</v>
      </c>
      <c r="N422" s="56">
        <f t="shared" si="332"/>
        <v>1.6999999999999993</v>
      </c>
      <c r="O422" s="57">
        <f t="shared" si="333"/>
        <v>373.99999999999983</v>
      </c>
      <c r="P422" s="58"/>
      <c r="Q422" s="57"/>
      <c r="R422" s="59"/>
      <c r="S422" s="60"/>
      <c r="T422" s="56"/>
      <c r="U422" s="61"/>
      <c r="V422" s="62"/>
      <c r="W422" s="68">
        <f t="shared" si="334"/>
        <v>3300</v>
      </c>
      <c r="X422" s="69">
        <f t="shared" si="335"/>
        <v>515104.49949999998</v>
      </c>
      <c r="Y422" s="70">
        <v>2</v>
      </c>
      <c r="Z422" s="71">
        <f t="shared" si="336"/>
        <v>747.99999999999966</v>
      </c>
      <c r="AA422" s="72">
        <f t="shared" si="337"/>
        <v>93446.850499999957</v>
      </c>
      <c r="AB422" s="70">
        <f t="shared" si="303"/>
        <v>11</v>
      </c>
      <c r="AC422" s="137">
        <f t="shared" si="338"/>
        <v>4047.9999999999995</v>
      </c>
      <c r="AD422" s="112">
        <f t="shared" si="339"/>
        <v>608551.35</v>
      </c>
      <c r="AE422" s="113"/>
    </row>
    <row r="423" spans="1:31" ht="11.5" customHeight="1" x14ac:dyDescent="0.3">
      <c r="A423" s="111">
        <v>44503</v>
      </c>
      <c r="B423" s="156">
        <f t="shared" si="298"/>
        <v>11</v>
      </c>
      <c r="C423" s="156">
        <f t="shared" si="299"/>
        <v>2021</v>
      </c>
      <c r="D423" s="97" t="s">
        <v>330</v>
      </c>
      <c r="E423" s="77" t="s">
        <v>289</v>
      </c>
      <c r="F423" s="77" t="s">
        <v>290</v>
      </c>
      <c r="G423" s="9" t="s">
        <v>202</v>
      </c>
      <c r="H423" s="151">
        <v>7.95</v>
      </c>
      <c r="I423" s="78">
        <v>220</v>
      </c>
      <c r="J423" s="67"/>
      <c r="K423" s="53">
        <f t="shared" si="340"/>
        <v>1749</v>
      </c>
      <c r="L423" s="54">
        <v>9.1999999999999993</v>
      </c>
      <c r="M423" s="55">
        <f t="shared" si="331"/>
        <v>0.15723270440251561</v>
      </c>
      <c r="N423" s="56">
        <f t="shared" si="332"/>
        <v>1.2499999999999991</v>
      </c>
      <c r="O423" s="57">
        <f t="shared" si="333"/>
        <v>274.99999999999983</v>
      </c>
      <c r="P423" s="58"/>
      <c r="Q423" s="57"/>
      <c r="R423" s="59"/>
      <c r="S423" s="60"/>
      <c r="T423" s="56"/>
      <c r="U423" s="61"/>
      <c r="V423" s="62"/>
      <c r="W423" s="68">
        <f t="shared" si="334"/>
        <v>5247</v>
      </c>
      <c r="X423" s="69">
        <f t="shared" si="335"/>
        <v>520351.49949999998</v>
      </c>
      <c r="Y423" s="70">
        <v>3</v>
      </c>
      <c r="Z423" s="71">
        <f t="shared" si="336"/>
        <v>824.99999999999955</v>
      </c>
      <c r="AA423" s="72">
        <f t="shared" si="337"/>
        <v>94271.850499999957</v>
      </c>
      <c r="AB423" s="70">
        <f t="shared" si="303"/>
        <v>11</v>
      </c>
      <c r="AC423" s="137">
        <f t="shared" si="338"/>
        <v>6072</v>
      </c>
      <c r="AD423" s="112">
        <f t="shared" si="339"/>
        <v>614623.35</v>
      </c>
      <c r="AE423" s="113"/>
    </row>
    <row r="424" spans="1:31" ht="11.5" customHeight="1" x14ac:dyDescent="0.3">
      <c r="A424" s="111">
        <v>44503</v>
      </c>
      <c r="B424" s="156">
        <f t="shared" si="298"/>
        <v>11</v>
      </c>
      <c r="C424" s="156">
        <f t="shared" si="299"/>
        <v>2021</v>
      </c>
      <c r="D424" s="97" t="s">
        <v>330</v>
      </c>
      <c r="E424" s="77" t="s">
        <v>289</v>
      </c>
      <c r="F424" s="77" t="s">
        <v>290</v>
      </c>
      <c r="G424" s="9" t="s">
        <v>306</v>
      </c>
      <c r="H424" s="151">
        <v>7.6</v>
      </c>
      <c r="I424" s="78">
        <v>37</v>
      </c>
      <c r="J424" s="67"/>
      <c r="K424" s="53">
        <f t="shared" si="340"/>
        <v>281.2</v>
      </c>
      <c r="L424" s="54">
        <v>9.1999999999999993</v>
      </c>
      <c r="M424" s="55">
        <f t="shared" si="331"/>
        <v>0.21052631578947364</v>
      </c>
      <c r="N424" s="56">
        <f t="shared" si="332"/>
        <v>1.5999999999999996</v>
      </c>
      <c r="O424" s="57">
        <f t="shared" si="333"/>
        <v>59.199999999999989</v>
      </c>
      <c r="P424" s="58"/>
      <c r="Q424" s="57"/>
      <c r="R424" s="59"/>
      <c r="S424" s="60"/>
      <c r="T424" s="56"/>
      <c r="U424" s="61"/>
      <c r="V424" s="62"/>
      <c r="W424" s="68">
        <f t="shared" si="334"/>
        <v>4218</v>
      </c>
      <c r="X424" s="69">
        <f t="shared" si="335"/>
        <v>524569.49949999992</v>
      </c>
      <c r="Y424" s="70">
        <v>15</v>
      </c>
      <c r="Z424" s="71">
        <f t="shared" si="336"/>
        <v>887.99999999999977</v>
      </c>
      <c r="AA424" s="72">
        <f t="shared" si="337"/>
        <v>95159.850499999957</v>
      </c>
      <c r="AB424" s="70">
        <f t="shared" si="303"/>
        <v>11</v>
      </c>
      <c r="AC424" s="137">
        <f>W424+Z424</f>
        <v>5106</v>
      </c>
      <c r="AD424" s="112">
        <f t="shared" si="339"/>
        <v>619729.34999999986</v>
      </c>
      <c r="AE424" s="113"/>
    </row>
    <row r="425" spans="1:31" ht="11.5" customHeight="1" x14ac:dyDescent="0.3">
      <c r="A425" s="111">
        <v>44503</v>
      </c>
      <c r="B425" s="156">
        <f t="shared" si="298"/>
        <v>11</v>
      </c>
      <c r="C425" s="156">
        <f t="shared" si="299"/>
        <v>2021</v>
      </c>
      <c r="D425" s="97" t="s">
        <v>330</v>
      </c>
      <c r="E425" s="77" t="s">
        <v>289</v>
      </c>
      <c r="F425" s="77" t="s">
        <v>290</v>
      </c>
      <c r="G425" s="9" t="s">
        <v>33</v>
      </c>
      <c r="H425" s="151">
        <v>1.2</v>
      </c>
      <c r="I425" s="78">
        <v>25</v>
      </c>
      <c r="J425" s="67"/>
      <c r="K425" s="53">
        <f t="shared" si="340"/>
        <v>30</v>
      </c>
      <c r="L425" s="54">
        <v>2.5</v>
      </c>
      <c r="M425" s="55">
        <f t="shared" si="331"/>
        <v>1.0833333333333335</v>
      </c>
      <c r="N425" s="56">
        <f t="shared" si="332"/>
        <v>1.3</v>
      </c>
      <c r="O425" s="57">
        <f t="shared" si="333"/>
        <v>32.5</v>
      </c>
      <c r="P425" s="58"/>
      <c r="Q425" s="57"/>
      <c r="R425" s="59"/>
      <c r="S425" s="60"/>
      <c r="T425" s="56"/>
      <c r="U425" s="61"/>
      <c r="V425" s="62"/>
      <c r="W425" s="68">
        <f t="shared" si="334"/>
        <v>150</v>
      </c>
      <c r="X425" s="69">
        <f t="shared" si="335"/>
        <v>524719.49949999992</v>
      </c>
      <c r="Y425" s="70">
        <v>5</v>
      </c>
      <c r="Z425" s="71">
        <f t="shared" si="336"/>
        <v>162.5</v>
      </c>
      <c r="AA425" s="72">
        <f t="shared" si="337"/>
        <v>95322.350499999957</v>
      </c>
      <c r="AB425" s="70">
        <f t="shared" si="303"/>
        <v>11</v>
      </c>
      <c r="AC425" s="137">
        <f t="shared" si="338"/>
        <v>312.5</v>
      </c>
      <c r="AD425" s="112">
        <f t="shared" si="339"/>
        <v>620041.84999999986</v>
      </c>
      <c r="AE425" s="113"/>
    </row>
    <row r="426" spans="1:31" ht="11.5" customHeight="1" x14ac:dyDescent="0.3">
      <c r="A426" s="111">
        <v>44503</v>
      </c>
      <c r="B426" s="156">
        <f t="shared" si="298"/>
        <v>11</v>
      </c>
      <c r="C426" s="156">
        <f t="shared" si="299"/>
        <v>2021</v>
      </c>
      <c r="D426" s="97" t="s">
        <v>330</v>
      </c>
      <c r="E426" s="77" t="s">
        <v>289</v>
      </c>
      <c r="F426" s="77" t="s">
        <v>290</v>
      </c>
      <c r="G426" s="9" t="s">
        <v>295</v>
      </c>
      <c r="H426" s="151">
        <v>6.4</v>
      </c>
      <c r="I426" s="78">
        <v>45</v>
      </c>
      <c r="J426" s="67"/>
      <c r="K426" s="53">
        <f t="shared" si="340"/>
        <v>288</v>
      </c>
      <c r="L426" s="54">
        <v>7.8</v>
      </c>
      <c r="M426" s="55">
        <f t="shared" si="331"/>
        <v>0.21874999999999992</v>
      </c>
      <c r="N426" s="56">
        <f t="shared" si="332"/>
        <v>1.3999999999999995</v>
      </c>
      <c r="O426" s="57">
        <f t="shared" si="333"/>
        <v>62.999999999999979</v>
      </c>
      <c r="P426" s="58"/>
      <c r="Q426" s="57"/>
      <c r="R426" s="59"/>
      <c r="S426" s="60"/>
      <c r="T426" s="56"/>
      <c r="U426" s="61"/>
      <c r="V426" s="62"/>
      <c r="W426" s="68">
        <f t="shared" si="334"/>
        <v>2592</v>
      </c>
      <c r="X426" s="69">
        <f t="shared" si="335"/>
        <v>527311.49949999992</v>
      </c>
      <c r="Y426" s="70">
        <v>9</v>
      </c>
      <c r="Z426" s="71">
        <f t="shared" si="336"/>
        <v>566.99999999999977</v>
      </c>
      <c r="AA426" s="72">
        <f t="shared" si="337"/>
        <v>95889.350499999957</v>
      </c>
      <c r="AB426" s="70">
        <f t="shared" si="303"/>
        <v>11</v>
      </c>
      <c r="AC426" s="137">
        <f t="shared" si="338"/>
        <v>3159</v>
      </c>
      <c r="AD426" s="112">
        <f t="shared" si="339"/>
        <v>623200.84999999986</v>
      </c>
      <c r="AE426" s="113"/>
    </row>
    <row r="427" spans="1:31" ht="11.5" customHeight="1" x14ac:dyDescent="0.3">
      <c r="A427" s="111">
        <v>44503</v>
      </c>
      <c r="B427" s="156">
        <f t="shared" si="298"/>
        <v>11</v>
      </c>
      <c r="C427" s="156">
        <f t="shared" si="299"/>
        <v>2021</v>
      </c>
      <c r="D427" s="97" t="s">
        <v>330</v>
      </c>
      <c r="E427" s="77" t="s">
        <v>289</v>
      </c>
      <c r="F427" s="77" t="s">
        <v>290</v>
      </c>
      <c r="G427" s="9" t="s">
        <v>282</v>
      </c>
      <c r="H427" s="151">
        <v>12</v>
      </c>
      <c r="I427" s="78">
        <v>5</v>
      </c>
      <c r="J427" s="67"/>
      <c r="K427" s="53">
        <f t="shared" si="340"/>
        <v>60</v>
      </c>
      <c r="L427" s="54">
        <v>16</v>
      </c>
      <c r="M427" s="55">
        <f t="shared" si="331"/>
        <v>0.33333333333333331</v>
      </c>
      <c r="N427" s="56">
        <f t="shared" si="332"/>
        <v>4</v>
      </c>
      <c r="O427" s="57">
        <f t="shared" si="333"/>
        <v>20</v>
      </c>
      <c r="P427" s="58"/>
      <c r="Q427" s="57"/>
      <c r="R427" s="59"/>
      <c r="S427" s="60"/>
      <c r="T427" s="56"/>
      <c r="U427" s="61"/>
      <c r="V427" s="62"/>
      <c r="W427" s="68">
        <f t="shared" si="334"/>
        <v>240</v>
      </c>
      <c r="X427" s="69">
        <f t="shared" si="335"/>
        <v>527551.49949999992</v>
      </c>
      <c r="Y427" s="70">
        <v>4</v>
      </c>
      <c r="Z427" s="71">
        <f t="shared" si="336"/>
        <v>80</v>
      </c>
      <c r="AA427" s="72">
        <f t="shared" si="337"/>
        <v>95969.350499999957</v>
      </c>
      <c r="AB427" s="70">
        <f t="shared" si="303"/>
        <v>11</v>
      </c>
      <c r="AC427" s="137">
        <f t="shared" si="338"/>
        <v>320</v>
      </c>
      <c r="AD427" s="112">
        <f t="shared" si="339"/>
        <v>623520.84999999986</v>
      </c>
      <c r="AE427" s="113"/>
    </row>
    <row r="428" spans="1:31" ht="11.5" customHeight="1" x14ac:dyDescent="0.3">
      <c r="A428" s="111">
        <v>44503</v>
      </c>
      <c r="B428" s="156">
        <f t="shared" si="298"/>
        <v>11</v>
      </c>
      <c r="C428" s="156">
        <f t="shared" si="299"/>
        <v>2021</v>
      </c>
      <c r="D428" s="97" t="s">
        <v>331</v>
      </c>
      <c r="E428" s="77" t="s">
        <v>104</v>
      </c>
      <c r="F428" s="77" t="s">
        <v>105</v>
      </c>
      <c r="G428" s="9" t="s">
        <v>33</v>
      </c>
      <c r="H428" s="151">
        <v>1.2</v>
      </c>
      <c r="I428" s="78">
        <v>25</v>
      </c>
      <c r="J428" s="67"/>
      <c r="K428" s="53">
        <f t="shared" si="340"/>
        <v>30</v>
      </c>
      <c r="L428" s="54">
        <v>2.2000000000000002</v>
      </c>
      <c r="M428" s="55">
        <f t="shared" si="331"/>
        <v>0.83333333333333359</v>
      </c>
      <c r="N428" s="56">
        <f t="shared" si="332"/>
        <v>1.0000000000000002</v>
      </c>
      <c r="O428" s="57">
        <f t="shared" si="333"/>
        <v>25.000000000000007</v>
      </c>
      <c r="P428" s="58"/>
      <c r="Q428" s="57"/>
      <c r="R428" s="59"/>
      <c r="S428" s="60"/>
      <c r="T428" s="56"/>
      <c r="U428" s="61"/>
      <c r="V428" s="62"/>
      <c r="W428" s="68">
        <f t="shared" si="334"/>
        <v>150</v>
      </c>
      <c r="X428" s="69">
        <f t="shared" si="335"/>
        <v>527701.49949999992</v>
      </c>
      <c r="Y428" s="70">
        <v>5</v>
      </c>
      <c r="Z428" s="71">
        <f t="shared" si="336"/>
        <v>125.00000000000003</v>
      </c>
      <c r="AA428" s="72">
        <f t="shared" si="337"/>
        <v>96094.350499999957</v>
      </c>
      <c r="AB428" s="70">
        <f t="shared" si="303"/>
        <v>11</v>
      </c>
      <c r="AC428" s="137">
        <f t="shared" si="338"/>
        <v>275</v>
      </c>
      <c r="AD428" s="112">
        <f t="shared" si="339"/>
        <v>623795.84999999986</v>
      </c>
      <c r="AE428" s="113"/>
    </row>
    <row r="429" spans="1:31" ht="11.5" customHeight="1" x14ac:dyDescent="0.3">
      <c r="A429" s="111">
        <v>44503</v>
      </c>
      <c r="B429" s="156">
        <f t="shared" si="298"/>
        <v>11</v>
      </c>
      <c r="C429" s="156">
        <f t="shared" si="299"/>
        <v>2021</v>
      </c>
      <c r="D429" s="97" t="s">
        <v>331</v>
      </c>
      <c r="E429" s="77" t="s">
        <v>104</v>
      </c>
      <c r="F429" s="77" t="s">
        <v>105</v>
      </c>
      <c r="G429" s="9" t="s">
        <v>282</v>
      </c>
      <c r="H429" s="151">
        <v>12</v>
      </c>
      <c r="I429" s="78">
        <v>5</v>
      </c>
      <c r="J429" s="67"/>
      <c r="K429" s="53">
        <f t="shared" si="340"/>
        <v>60</v>
      </c>
      <c r="L429" s="54">
        <v>16</v>
      </c>
      <c r="M429" s="55">
        <f t="shared" si="331"/>
        <v>0.33333333333333331</v>
      </c>
      <c r="N429" s="56">
        <f t="shared" si="332"/>
        <v>4</v>
      </c>
      <c r="O429" s="57">
        <f t="shared" si="333"/>
        <v>20</v>
      </c>
      <c r="P429" s="58"/>
      <c r="Q429" s="57"/>
      <c r="R429" s="59"/>
      <c r="S429" s="60"/>
      <c r="T429" s="56"/>
      <c r="U429" s="61"/>
      <c r="V429" s="62"/>
      <c r="W429" s="68">
        <f t="shared" si="334"/>
        <v>240</v>
      </c>
      <c r="X429" s="69">
        <f t="shared" si="335"/>
        <v>527941.49949999992</v>
      </c>
      <c r="Y429" s="70">
        <v>4</v>
      </c>
      <c r="Z429" s="71">
        <f t="shared" si="336"/>
        <v>80</v>
      </c>
      <c r="AA429" s="72">
        <f t="shared" si="337"/>
        <v>96174.350499999957</v>
      </c>
      <c r="AB429" s="70">
        <f t="shared" si="303"/>
        <v>11</v>
      </c>
      <c r="AC429" s="137">
        <f t="shared" si="338"/>
        <v>320</v>
      </c>
      <c r="AD429" s="112">
        <f t="shared" si="339"/>
        <v>624115.84999999986</v>
      </c>
      <c r="AE429" s="113"/>
    </row>
    <row r="430" spans="1:31" ht="11.5" customHeight="1" x14ac:dyDescent="0.3">
      <c r="A430" s="111">
        <v>44503</v>
      </c>
      <c r="B430" s="156">
        <f t="shared" si="298"/>
        <v>11</v>
      </c>
      <c r="C430" s="156">
        <f t="shared" si="299"/>
        <v>2021</v>
      </c>
      <c r="D430" s="97" t="s">
        <v>331</v>
      </c>
      <c r="E430" s="77" t="s">
        <v>104</v>
      </c>
      <c r="F430" s="77" t="s">
        <v>105</v>
      </c>
      <c r="G430" s="9" t="s">
        <v>177</v>
      </c>
      <c r="H430" s="151">
        <v>39</v>
      </c>
      <c r="I430" s="78">
        <v>10</v>
      </c>
      <c r="J430" s="67"/>
      <c r="K430" s="53">
        <f t="shared" si="340"/>
        <v>390</v>
      </c>
      <c r="L430" s="54">
        <v>44</v>
      </c>
      <c r="M430" s="55">
        <f t="shared" si="331"/>
        <v>0.12820512820512819</v>
      </c>
      <c r="N430" s="56">
        <f t="shared" si="332"/>
        <v>5</v>
      </c>
      <c r="O430" s="57">
        <f t="shared" si="333"/>
        <v>50</v>
      </c>
      <c r="P430" s="58"/>
      <c r="Q430" s="57"/>
      <c r="R430" s="59"/>
      <c r="S430" s="60"/>
      <c r="T430" s="56"/>
      <c r="U430" s="61"/>
      <c r="V430" s="62"/>
      <c r="W430" s="68">
        <f t="shared" si="334"/>
        <v>1170</v>
      </c>
      <c r="X430" s="69">
        <f t="shared" si="335"/>
        <v>529111.49949999992</v>
      </c>
      <c r="Y430" s="70">
        <v>3</v>
      </c>
      <c r="Z430" s="71">
        <f t="shared" si="336"/>
        <v>150</v>
      </c>
      <c r="AA430" s="72">
        <f t="shared" si="337"/>
        <v>96324.350499999957</v>
      </c>
      <c r="AB430" s="70">
        <f t="shared" si="303"/>
        <v>11</v>
      </c>
      <c r="AC430" s="137">
        <f t="shared" si="338"/>
        <v>1320</v>
      </c>
      <c r="AD430" s="112">
        <f t="shared" si="339"/>
        <v>625435.84999999986</v>
      </c>
      <c r="AE430" s="113"/>
    </row>
    <row r="431" spans="1:31" ht="11.5" customHeight="1" x14ac:dyDescent="0.3">
      <c r="A431" s="111">
        <v>44503</v>
      </c>
      <c r="B431" s="156">
        <f t="shared" si="298"/>
        <v>11</v>
      </c>
      <c r="C431" s="156">
        <f t="shared" si="299"/>
        <v>2021</v>
      </c>
      <c r="D431" s="97" t="s">
        <v>331</v>
      </c>
      <c r="E431" s="77" t="s">
        <v>104</v>
      </c>
      <c r="F431" s="77" t="s">
        <v>105</v>
      </c>
      <c r="G431" s="9" t="s">
        <v>226</v>
      </c>
      <c r="H431" s="151">
        <v>42</v>
      </c>
      <c r="I431" s="78">
        <v>1</v>
      </c>
      <c r="J431" s="67"/>
      <c r="K431" s="53">
        <f t="shared" si="340"/>
        <v>42</v>
      </c>
      <c r="L431" s="54">
        <v>55</v>
      </c>
      <c r="M431" s="55">
        <f t="shared" si="331"/>
        <v>0.30952380952380953</v>
      </c>
      <c r="N431" s="56">
        <f t="shared" si="332"/>
        <v>13</v>
      </c>
      <c r="O431" s="57">
        <f t="shared" si="333"/>
        <v>13</v>
      </c>
      <c r="P431" s="58"/>
      <c r="Q431" s="57"/>
      <c r="R431" s="59"/>
      <c r="S431" s="60"/>
      <c r="T431" s="56"/>
      <c r="U431" s="61"/>
      <c r="V431" s="62"/>
      <c r="W431" s="68">
        <f t="shared" si="334"/>
        <v>168</v>
      </c>
      <c r="X431" s="69">
        <f t="shared" si="335"/>
        <v>529279.49949999992</v>
      </c>
      <c r="Y431" s="70">
        <v>4</v>
      </c>
      <c r="Z431" s="71">
        <f t="shared" si="336"/>
        <v>52</v>
      </c>
      <c r="AA431" s="72">
        <f t="shared" si="337"/>
        <v>96376.350499999957</v>
      </c>
      <c r="AB431" s="70">
        <f t="shared" si="303"/>
        <v>11</v>
      </c>
      <c r="AC431" s="137">
        <f t="shared" si="338"/>
        <v>220</v>
      </c>
      <c r="AD431" s="112">
        <f t="shared" si="339"/>
        <v>625655.84999999986</v>
      </c>
      <c r="AE431" s="113"/>
    </row>
    <row r="432" spans="1:31" ht="11.5" customHeight="1" x14ac:dyDescent="0.3">
      <c r="A432" s="111">
        <v>44506</v>
      </c>
      <c r="B432" s="156">
        <f t="shared" si="298"/>
        <v>11</v>
      </c>
      <c r="C432" s="156">
        <f t="shared" si="299"/>
        <v>2021</v>
      </c>
      <c r="D432" s="97" t="s">
        <v>332</v>
      </c>
      <c r="E432" s="77" t="s">
        <v>289</v>
      </c>
      <c r="F432" s="77" t="s">
        <v>290</v>
      </c>
      <c r="G432" s="9" t="s">
        <v>35</v>
      </c>
      <c r="H432" s="151">
        <v>8</v>
      </c>
      <c r="I432" s="78">
        <v>220</v>
      </c>
      <c r="J432" s="67"/>
      <c r="K432" s="53">
        <f t="shared" si="340"/>
        <v>1760</v>
      </c>
      <c r="L432" s="54">
        <v>9.1999999999999993</v>
      </c>
      <c r="M432" s="55">
        <f t="shared" si="331"/>
        <v>0.14999999999999991</v>
      </c>
      <c r="N432" s="56">
        <f t="shared" si="332"/>
        <v>1.1999999999999993</v>
      </c>
      <c r="O432" s="57">
        <f t="shared" si="333"/>
        <v>263.99999999999983</v>
      </c>
      <c r="P432" s="58"/>
      <c r="Q432" s="57"/>
      <c r="R432" s="59"/>
      <c r="S432" s="60"/>
      <c r="T432" s="56"/>
      <c r="U432" s="61"/>
      <c r="V432" s="62"/>
      <c r="W432" s="68">
        <f t="shared" si="334"/>
        <v>3520</v>
      </c>
      <c r="X432" s="69">
        <f t="shared" si="335"/>
        <v>532799.49949999992</v>
      </c>
      <c r="Y432" s="70">
        <v>2</v>
      </c>
      <c r="Z432" s="71">
        <f t="shared" si="336"/>
        <v>527.99999999999966</v>
      </c>
      <c r="AA432" s="72">
        <f t="shared" si="337"/>
        <v>96904.350499999957</v>
      </c>
      <c r="AB432" s="70">
        <f t="shared" si="303"/>
        <v>11</v>
      </c>
      <c r="AC432" s="137">
        <f t="shared" si="338"/>
        <v>4047.9999999999995</v>
      </c>
      <c r="AD432" s="112">
        <f t="shared" si="339"/>
        <v>629703.84999999986</v>
      </c>
      <c r="AE432" s="113"/>
    </row>
    <row r="433" spans="1:31" ht="11.5" customHeight="1" x14ac:dyDescent="0.3">
      <c r="A433" s="111">
        <v>44506</v>
      </c>
      <c r="B433" s="156">
        <f t="shared" ref="B433:B496" si="341">MONTH(A433)</f>
        <v>11</v>
      </c>
      <c r="C433" s="156">
        <f t="shared" ref="C433:C496" si="342">YEAR(A433)</f>
        <v>2021</v>
      </c>
      <c r="D433" s="97" t="s">
        <v>332</v>
      </c>
      <c r="E433" s="77" t="s">
        <v>289</v>
      </c>
      <c r="F433" s="77" t="s">
        <v>290</v>
      </c>
      <c r="G433" s="9" t="s">
        <v>202</v>
      </c>
      <c r="H433" s="151">
        <v>7.95</v>
      </c>
      <c r="I433" s="78">
        <v>220</v>
      </c>
      <c r="J433" s="67"/>
      <c r="K433" s="53">
        <f t="shared" si="340"/>
        <v>1749</v>
      </c>
      <c r="L433" s="54">
        <v>9.1999999999999993</v>
      </c>
      <c r="M433" s="55">
        <f t="shared" si="331"/>
        <v>0.15723270440251561</v>
      </c>
      <c r="N433" s="56">
        <f t="shared" si="332"/>
        <v>1.2499999999999991</v>
      </c>
      <c r="O433" s="57">
        <f t="shared" si="333"/>
        <v>274.99999999999983</v>
      </c>
      <c r="P433" s="58"/>
      <c r="Q433" s="57"/>
      <c r="R433" s="59"/>
      <c r="S433" s="60"/>
      <c r="T433" s="56"/>
      <c r="U433" s="61"/>
      <c r="V433" s="62"/>
      <c r="W433" s="68">
        <f t="shared" si="334"/>
        <v>3498</v>
      </c>
      <c r="X433" s="69">
        <f t="shared" si="335"/>
        <v>536297.49949999992</v>
      </c>
      <c r="Y433" s="70">
        <v>2</v>
      </c>
      <c r="Z433" s="71">
        <f t="shared" si="336"/>
        <v>549.99999999999966</v>
      </c>
      <c r="AA433" s="72">
        <f t="shared" si="337"/>
        <v>97454.350499999957</v>
      </c>
      <c r="AB433" s="70">
        <f t="shared" si="303"/>
        <v>11</v>
      </c>
      <c r="AC433" s="137">
        <f t="shared" si="338"/>
        <v>4047.9999999999995</v>
      </c>
      <c r="AD433" s="112">
        <f t="shared" si="339"/>
        <v>633751.84999999986</v>
      </c>
      <c r="AE433" s="113"/>
    </row>
    <row r="434" spans="1:31" ht="11.5" customHeight="1" x14ac:dyDescent="0.3">
      <c r="A434" s="111">
        <v>44506</v>
      </c>
      <c r="B434" s="156">
        <f t="shared" si="341"/>
        <v>11</v>
      </c>
      <c r="C434" s="156">
        <f t="shared" si="342"/>
        <v>2021</v>
      </c>
      <c r="D434" s="97" t="s">
        <v>332</v>
      </c>
      <c r="E434" s="77" t="s">
        <v>289</v>
      </c>
      <c r="F434" s="77" t="s">
        <v>290</v>
      </c>
      <c r="G434" s="9" t="s">
        <v>202</v>
      </c>
      <c r="H434" s="151">
        <v>8.25</v>
      </c>
      <c r="I434" s="78">
        <v>220</v>
      </c>
      <c r="J434" s="67"/>
      <c r="K434" s="53">
        <f t="shared" si="340"/>
        <v>1815</v>
      </c>
      <c r="L434" s="54">
        <v>9.1999999999999993</v>
      </c>
      <c r="M434" s="55">
        <f t="shared" si="331"/>
        <v>0.11515151515151506</v>
      </c>
      <c r="N434" s="56">
        <f t="shared" si="332"/>
        <v>0.94999999999999929</v>
      </c>
      <c r="O434" s="57">
        <f t="shared" si="333"/>
        <v>208.99999999999983</v>
      </c>
      <c r="P434" s="58"/>
      <c r="Q434" s="57"/>
      <c r="R434" s="59"/>
      <c r="S434" s="60"/>
      <c r="T434" s="56"/>
      <c r="U434" s="61"/>
      <c r="V434" s="62"/>
      <c r="W434" s="68">
        <f t="shared" si="334"/>
        <v>1815</v>
      </c>
      <c r="X434" s="69">
        <f t="shared" si="335"/>
        <v>538112.49949999992</v>
      </c>
      <c r="Y434" s="70">
        <v>1</v>
      </c>
      <c r="Z434" s="71">
        <f t="shared" si="336"/>
        <v>208.99999999999983</v>
      </c>
      <c r="AA434" s="72">
        <f t="shared" si="337"/>
        <v>97663.350499999957</v>
      </c>
      <c r="AB434" s="70">
        <f t="shared" si="303"/>
        <v>11</v>
      </c>
      <c r="AC434" s="137">
        <f t="shared" si="338"/>
        <v>2023.9999999999998</v>
      </c>
      <c r="AD434" s="112">
        <f t="shared" si="339"/>
        <v>635775.84999999986</v>
      </c>
      <c r="AE434" s="113"/>
    </row>
    <row r="435" spans="1:31" ht="11.5" customHeight="1" x14ac:dyDescent="0.3">
      <c r="A435" s="111">
        <v>44506</v>
      </c>
      <c r="B435" s="156">
        <f t="shared" si="341"/>
        <v>11</v>
      </c>
      <c r="C435" s="156">
        <f t="shared" si="342"/>
        <v>2021</v>
      </c>
      <c r="D435" s="97" t="s">
        <v>332</v>
      </c>
      <c r="E435" s="77" t="s">
        <v>289</v>
      </c>
      <c r="F435" s="77" t="s">
        <v>290</v>
      </c>
      <c r="G435" s="9" t="s">
        <v>306</v>
      </c>
      <c r="H435" s="151">
        <v>7.6</v>
      </c>
      <c r="I435" s="78">
        <v>37</v>
      </c>
      <c r="J435" s="67"/>
      <c r="K435" s="53">
        <f t="shared" si="340"/>
        <v>281.2</v>
      </c>
      <c r="L435" s="54">
        <v>9.1999999999999993</v>
      </c>
      <c r="M435" s="55">
        <f t="shared" si="331"/>
        <v>0.21052631578947364</v>
      </c>
      <c r="N435" s="56">
        <f t="shared" si="332"/>
        <v>1.5999999999999996</v>
      </c>
      <c r="O435" s="57">
        <f t="shared" si="333"/>
        <v>59.199999999999989</v>
      </c>
      <c r="P435" s="58"/>
      <c r="Q435" s="57"/>
      <c r="R435" s="59"/>
      <c r="S435" s="60"/>
      <c r="T435" s="56"/>
      <c r="U435" s="61"/>
      <c r="V435" s="62"/>
      <c r="W435" s="68">
        <f t="shared" si="334"/>
        <v>1124.8</v>
      </c>
      <c r="X435" s="69">
        <f t="shared" si="335"/>
        <v>539237.29949999996</v>
      </c>
      <c r="Y435" s="70">
        <v>4</v>
      </c>
      <c r="Z435" s="71">
        <f t="shared" si="336"/>
        <v>236.79999999999995</v>
      </c>
      <c r="AA435" s="72">
        <f t="shared" si="337"/>
        <v>97900.15049999996</v>
      </c>
      <c r="AB435" s="70">
        <f t="shared" si="303"/>
        <v>11</v>
      </c>
      <c r="AC435" s="137">
        <f t="shared" si="338"/>
        <v>1361.6</v>
      </c>
      <c r="AD435" s="112">
        <f t="shared" si="339"/>
        <v>637137.44999999995</v>
      </c>
      <c r="AE435" s="113"/>
    </row>
    <row r="436" spans="1:31" ht="11.5" customHeight="1" x14ac:dyDescent="0.3">
      <c r="A436" s="111">
        <v>44506</v>
      </c>
      <c r="B436" s="156">
        <f t="shared" si="341"/>
        <v>11</v>
      </c>
      <c r="C436" s="156">
        <f t="shared" si="342"/>
        <v>2021</v>
      </c>
      <c r="D436" s="97" t="s">
        <v>332</v>
      </c>
      <c r="E436" s="77" t="s">
        <v>289</v>
      </c>
      <c r="F436" s="77" t="s">
        <v>290</v>
      </c>
      <c r="G436" s="9" t="s">
        <v>306</v>
      </c>
      <c r="H436" s="151">
        <v>8.6999999999999993</v>
      </c>
      <c r="I436" s="78">
        <v>37</v>
      </c>
      <c r="J436" s="67"/>
      <c r="K436" s="53">
        <f t="shared" si="340"/>
        <v>321.89999999999998</v>
      </c>
      <c r="L436" s="54">
        <v>9.1999999999999993</v>
      </c>
      <c r="M436" s="55">
        <f t="shared" si="331"/>
        <v>5.7471264367816098E-2</v>
      </c>
      <c r="N436" s="56">
        <f t="shared" si="332"/>
        <v>0.5</v>
      </c>
      <c r="O436" s="57">
        <f t="shared" si="333"/>
        <v>18.5</v>
      </c>
      <c r="P436" s="58"/>
      <c r="Q436" s="57"/>
      <c r="R436" s="59"/>
      <c r="S436" s="60"/>
      <c r="T436" s="56"/>
      <c r="U436" s="61"/>
      <c r="V436" s="62"/>
      <c r="W436" s="68">
        <f t="shared" si="334"/>
        <v>3540.8999999999996</v>
      </c>
      <c r="X436" s="69">
        <f t="shared" si="335"/>
        <v>542778.19949999999</v>
      </c>
      <c r="Y436" s="70">
        <v>11</v>
      </c>
      <c r="Z436" s="71">
        <f t="shared" si="336"/>
        <v>203.5</v>
      </c>
      <c r="AA436" s="72">
        <f t="shared" si="337"/>
        <v>98103.65049999996</v>
      </c>
      <c r="AB436" s="70">
        <f t="shared" si="303"/>
        <v>11</v>
      </c>
      <c r="AC436" s="137">
        <f t="shared" si="338"/>
        <v>3744.3999999999996</v>
      </c>
      <c r="AD436" s="112">
        <f t="shared" si="339"/>
        <v>640881.85</v>
      </c>
      <c r="AE436" s="113"/>
    </row>
    <row r="437" spans="1:31" ht="11.5" customHeight="1" x14ac:dyDescent="0.3">
      <c r="A437" s="111">
        <v>44506</v>
      </c>
      <c r="B437" s="156">
        <f t="shared" si="341"/>
        <v>11</v>
      </c>
      <c r="C437" s="156">
        <f t="shared" si="342"/>
        <v>2021</v>
      </c>
      <c r="D437" s="97" t="s">
        <v>332</v>
      </c>
      <c r="E437" s="77" t="s">
        <v>289</v>
      </c>
      <c r="F437" s="77" t="s">
        <v>290</v>
      </c>
      <c r="G437" s="9" t="s">
        <v>33</v>
      </c>
      <c r="H437" s="151">
        <v>1.2</v>
      </c>
      <c r="I437" s="78">
        <v>25</v>
      </c>
      <c r="J437" s="67"/>
      <c r="K437" s="53">
        <f t="shared" si="340"/>
        <v>30</v>
      </c>
      <c r="L437" s="54">
        <v>2.5</v>
      </c>
      <c r="M437" s="55">
        <f t="shared" si="331"/>
        <v>1.0833333333333335</v>
      </c>
      <c r="N437" s="56">
        <f t="shared" si="332"/>
        <v>1.3</v>
      </c>
      <c r="O437" s="57">
        <f t="shared" si="333"/>
        <v>32.5</v>
      </c>
      <c r="P437" s="58"/>
      <c r="Q437" s="57"/>
      <c r="R437" s="59"/>
      <c r="S437" s="60"/>
      <c r="T437" s="56"/>
      <c r="U437" s="61"/>
      <c r="V437" s="62"/>
      <c r="W437" s="68">
        <f t="shared" si="334"/>
        <v>150</v>
      </c>
      <c r="X437" s="69">
        <f t="shared" si="335"/>
        <v>542928.19949999999</v>
      </c>
      <c r="Y437" s="70">
        <v>5</v>
      </c>
      <c r="Z437" s="71">
        <f t="shared" si="336"/>
        <v>162.5</v>
      </c>
      <c r="AA437" s="72">
        <f t="shared" si="337"/>
        <v>98266.15049999996</v>
      </c>
      <c r="AB437" s="70">
        <f t="shared" si="303"/>
        <v>11</v>
      </c>
      <c r="AC437" s="137">
        <f t="shared" si="338"/>
        <v>312.5</v>
      </c>
      <c r="AD437" s="112">
        <f t="shared" si="339"/>
        <v>641194.35</v>
      </c>
      <c r="AE437" s="113"/>
    </row>
    <row r="438" spans="1:31" ht="11.5" customHeight="1" x14ac:dyDescent="0.3">
      <c r="A438" s="111">
        <v>44506</v>
      </c>
      <c r="B438" s="156">
        <f t="shared" si="341"/>
        <v>11</v>
      </c>
      <c r="C438" s="156">
        <f t="shared" si="342"/>
        <v>2021</v>
      </c>
      <c r="D438" s="97" t="s">
        <v>332</v>
      </c>
      <c r="E438" s="77" t="s">
        <v>289</v>
      </c>
      <c r="F438" s="77" t="s">
        <v>290</v>
      </c>
      <c r="G438" s="9" t="s">
        <v>295</v>
      </c>
      <c r="H438" s="151">
        <v>6.4</v>
      </c>
      <c r="I438" s="78">
        <v>45</v>
      </c>
      <c r="J438" s="67"/>
      <c r="K438" s="53">
        <f t="shared" si="340"/>
        <v>288</v>
      </c>
      <c r="L438" s="54">
        <v>7.8</v>
      </c>
      <c r="M438" s="55">
        <f t="shared" si="331"/>
        <v>0.21874999999999992</v>
      </c>
      <c r="N438" s="56">
        <f t="shared" si="332"/>
        <v>1.3999999999999995</v>
      </c>
      <c r="O438" s="57">
        <f t="shared" si="333"/>
        <v>62.999999999999979</v>
      </c>
      <c r="P438" s="58"/>
      <c r="Q438" s="57"/>
      <c r="R438" s="59"/>
      <c r="S438" s="60"/>
      <c r="T438" s="56"/>
      <c r="U438" s="61"/>
      <c r="V438" s="62"/>
      <c r="W438" s="68">
        <f t="shared" si="334"/>
        <v>2016</v>
      </c>
      <c r="X438" s="69">
        <f t="shared" si="335"/>
        <v>544944.19949999999</v>
      </c>
      <c r="Y438" s="70">
        <v>7</v>
      </c>
      <c r="Z438" s="71">
        <f t="shared" si="336"/>
        <v>440.99999999999983</v>
      </c>
      <c r="AA438" s="72">
        <f t="shared" si="337"/>
        <v>98707.15049999996</v>
      </c>
      <c r="AB438" s="70">
        <f t="shared" si="303"/>
        <v>11</v>
      </c>
      <c r="AC438" s="137">
        <f t="shared" si="338"/>
        <v>2457</v>
      </c>
      <c r="AD438" s="112">
        <f t="shared" si="339"/>
        <v>643651.35</v>
      </c>
      <c r="AE438" s="113"/>
    </row>
    <row r="439" spans="1:31" ht="11.5" customHeight="1" x14ac:dyDescent="0.3">
      <c r="A439" s="111">
        <v>44506</v>
      </c>
      <c r="B439" s="156">
        <f t="shared" si="341"/>
        <v>11</v>
      </c>
      <c r="C439" s="156">
        <f t="shared" si="342"/>
        <v>2021</v>
      </c>
      <c r="D439" s="97" t="s">
        <v>332</v>
      </c>
      <c r="E439" s="77" t="s">
        <v>289</v>
      </c>
      <c r="F439" s="77" t="s">
        <v>290</v>
      </c>
      <c r="G439" s="9" t="s">
        <v>282</v>
      </c>
      <c r="H439" s="151">
        <v>12</v>
      </c>
      <c r="I439" s="78">
        <v>5</v>
      </c>
      <c r="J439" s="67"/>
      <c r="K439" s="53">
        <f t="shared" si="340"/>
        <v>60</v>
      </c>
      <c r="L439" s="54">
        <v>16</v>
      </c>
      <c r="M439" s="55">
        <f t="shared" si="331"/>
        <v>0.33333333333333331</v>
      </c>
      <c r="N439" s="56">
        <f t="shared" si="332"/>
        <v>4</v>
      </c>
      <c r="O439" s="57">
        <f t="shared" si="333"/>
        <v>20</v>
      </c>
      <c r="P439" s="58"/>
      <c r="Q439" s="57"/>
      <c r="R439" s="59"/>
      <c r="S439" s="60"/>
      <c r="T439" s="56"/>
      <c r="U439" s="61"/>
      <c r="V439" s="62"/>
      <c r="W439" s="68">
        <f t="shared" si="334"/>
        <v>60</v>
      </c>
      <c r="X439" s="69">
        <f t="shared" si="335"/>
        <v>545004.19949999999</v>
      </c>
      <c r="Y439" s="70">
        <v>1</v>
      </c>
      <c r="Z439" s="71">
        <f t="shared" si="336"/>
        <v>20</v>
      </c>
      <c r="AA439" s="72">
        <f t="shared" si="337"/>
        <v>98727.15049999996</v>
      </c>
      <c r="AB439" s="70">
        <f t="shared" si="303"/>
        <v>11</v>
      </c>
      <c r="AC439" s="137">
        <f t="shared" si="338"/>
        <v>80</v>
      </c>
      <c r="AD439" s="112">
        <f t="shared" si="339"/>
        <v>643731.35</v>
      </c>
      <c r="AE439" s="113"/>
    </row>
    <row r="440" spans="1:31" ht="11.5" customHeight="1" x14ac:dyDescent="0.3">
      <c r="A440" s="111">
        <v>44506</v>
      </c>
      <c r="B440" s="156">
        <f t="shared" si="341"/>
        <v>11</v>
      </c>
      <c r="C440" s="156">
        <f t="shared" si="342"/>
        <v>2021</v>
      </c>
      <c r="D440" s="97" t="s">
        <v>332</v>
      </c>
      <c r="E440" s="77" t="s">
        <v>289</v>
      </c>
      <c r="F440" s="77" t="s">
        <v>290</v>
      </c>
      <c r="G440" s="9" t="s">
        <v>282</v>
      </c>
      <c r="H440" s="151">
        <v>13</v>
      </c>
      <c r="I440" s="78">
        <v>5</v>
      </c>
      <c r="J440" s="67"/>
      <c r="K440" s="53">
        <f t="shared" si="340"/>
        <v>65</v>
      </c>
      <c r="L440" s="54">
        <v>16</v>
      </c>
      <c r="M440" s="55">
        <f t="shared" ref="M440:M447" si="343">(L440-H440)/H440</f>
        <v>0.23076923076923078</v>
      </c>
      <c r="N440" s="56">
        <f t="shared" si="332"/>
        <v>3</v>
      </c>
      <c r="O440" s="57">
        <f t="shared" si="333"/>
        <v>15</v>
      </c>
      <c r="P440" s="58"/>
      <c r="Q440" s="57"/>
      <c r="R440" s="59"/>
      <c r="S440" s="60"/>
      <c r="T440" s="56"/>
      <c r="U440" s="61"/>
      <c r="V440" s="62"/>
      <c r="W440" s="68">
        <f t="shared" si="334"/>
        <v>195</v>
      </c>
      <c r="X440" s="69">
        <f t="shared" si="335"/>
        <v>545199.19949999999</v>
      </c>
      <c r="Y440" s="70">
        <v>3</v>
      </c>
      <c r="Z440" s="71">
        <f t="shared" si="336"/>
        <v>45</v>
      </c>
      <c r="AA440" s="72">
        <f t="shared" si="337"/>
        <v>98772.15049999996</v>
      </c>
      <c r="AB440" s="70">
        <f t="shared" si="303"/>
        <v>11</v>
      </c>
      <c r="AC440" s="137">
        <f t="shared" si="338"/>
        <v>240</v>
      </c>
      <c r="AD440" s="112">
        <f t="shared" si="339"/>
        <v>643971.35</v>
      </c>
      <c r="AE440" s="113"/>
    </row>
    <row r="441" spans="1:31" ht="11.5" customHeight="1" x14ac:dyDescent="0.3">
      <c r="A441" s="111">
        <v>44506</v>
      </c>
      <c r="B441" s="156">
        <f t="shared" si="341"/>
        <v>11</v>
      </c>
      <c r="C441" s="156">
        <f t="shared" si="342"/>
        <v>2021</v>
      </c>
      <c r="D441" s="97" t="s">
        <v>332</v>
      </c>
      <c r="E441" s="77" t="s">
        <v>289</v>
      </c>
      <c r="F441" s="77" t="s">
        <v>290</v>
      </c>
      <c r="G441" s="9" t="s">
        <v>313</v>
      </c>
      <c r="H441" s="151">
        <v>28</v>
      </c>
      <c r="I441" s="78">
        <v>25</v>
      </c>
      <c r="J441" s="67"/>
      <c r="K441" s="53">
        <f t="shared" si="340"/>
        <v>700</v>
      </c>
      <c r="L441" s="54">
        <v>40</v>
      </c>
      <c r="M441" s="55">
        <f t="shared" si="343"/>
        <v>0.42857142857142855</v>
      </c>
      <c r="N441" s="56">
        <f t="shared" si="332"/>
        <v>12</v>
      </c>
      <c r="O441" s="57">
        <f t="shared" ref="O441:O466" si="344">N441*I441</f>
        <v>300</v>
      </c>
      <c r="P441" s="58"/>
      <c r="Q441" s="57"/>
      <c r="R441" s="59"/>
      <c r="S441" s="60"/>
      <c r="T441" s="56"/>
      <c r="U441" s="61"/>
      <c r="V441" s="62"/>
      <c r="W441" s="68">
        <f t="shared" ref="W441:W443" si="345">K441*Y441</f>
        <v>700</v>
      </c>
      <c r="X441" s="69">
        <f t="shared" ref="X441:X443" si="346">X440+W441</f>
        <v>545899.19949999999</v>
      </c>
      <c r="Y441" s="70">
        <v>1</v>
      </c>
      <c r="Z441" s="71">
        <f t="shared" si="336"/>
        <v>300</v>
      </c>
      <c r="AA441" s="72">
        <f t="shared" si="337"/>
        <v>99072.15049999996</v>
      </c>
      <c r="AB441" s="70">
        <f t="shared" si="303"/>
        <v>11</v>
      </c>
      <c r="AC441" s="137">
        <f t="shared" si="338"/>
        <v>1000</v>
      </c>
      <c r="AD441" s="112">
        <f t="shared" si="339"/>
        <v>644971.35</v>
      </c>
      <c r="AE441" s="113"/>
    </row>
    <row r="442" spans="1:31" ht="11.5" customHeight="1" x14ac:dyDescent="0.3">
      <c r="A442" s="111">
        <v>44508</v>
      </c>
      <c r="B442" s="156">
        <f t="shared" si="341"/>
        <v>11</v>
      </c>
      <c r="C442" s="156">
        <f t="shared" si="342"/>
        <v>2021</v>
      </c>
      <c r="D442" s="97" t="s">
        <v>333</v>
      </c>
      <c r="E442" s="77" t="s">
        <v>104</v>
      </c>
      <c r="F442" s="77" t="s">
        <v>105</v>
      </c>
      <c r="G442" s="9" t="s">
        <v>224</v>
      </c>
      <c r="H442" s="151">
        <v>8.25</v>
      </c>
      <c r="I442" s="78">
        <v>220</v>
      </c>
      <c r="J442" s="67"/>
      <c r="K442" s="53">
        <f t="shared" si="340"/>
        <v>1815</v>
      </c>
      <c r="L442" s="54">
        <v>9.1999999999999993</v>
      </c>
      <c r="M442" s="55">
        <f t="shared" si="343"/>
        <v>0.11515151515151506</v>
      </c>
      <c r="N442" s="56">
        <f t="shared" si="332"/>
        <v>0.94999999999999929</v>
      </c>
      <c r="O442" s="57">
        <f t="shared" si="344"/>
        <v>208.99999999999983</v>
      </c>
      <c r="P442" s="58"/>
      <c r="Q442" s="57"/>
      <c r="R442" s="59"/>
      <c r="S442" s="60"/>
      <c r="T442" s="56"/>
      <c r="U442" s="61"/>
      <c r="V442" s="62"/>
      <c r="W442" s="68">
        <f t="shared" si="345"/>
        <v>10890</v>
      </c>
      <c r="X442" s="69">
        <f t="shared" si="346"/>
        <v>556789.19949999999</v>
      </c>
      <c r="Y442" s="70">
        <v>6</v>
      </c>
      <c r="Z442" s="71">
        <f t="shared" si="336"/>
        <v>1253.9999999999991</v>
      </c>
      <c r="AA442" s="72">
        <f t="shared" si="337"/>
        <v>100326.15049999996</v>
      </c>
      <c r="AB442" s="70">
        <f t="shared" si="303"/>
        <v>11</v>
      </c>
      <c r="AC442" s="137">
        <f t="shared" si="338"/>
        <v>12144</v>
      </c>
      <c r="AD442" s="112">
        <f t="shared" si="339"/>
        <v>657115.35</v>
      </c>
      <c r="AE442" s="113"/>
    </row>
    <row r="443" spans="1:31" ht="11.5" customHeight="1" x14ac:dyDescent="0.3">
      <c r="A443" s="111">
        <v>44508</v>
      </c>
      <c r="B443" s="156">
        <f t="shared" si="341"/>
        <v>11</v>
      </c>
      <c r="C443" s="156">
        <f t="shared" si="342"/>
        <v>2021</v>
      </c>
      <c r="D443" s="97" t="s">
        <v>333</v>
      </c>
      <c r="E443" s="77" t="s">
        <v>104</v>
      </c>
      <c r="F443" s="77" t="s">
        <v>105</v>
      </c>
      <c r="G443" s="9" t="s">
        <v>306</v>
      </c>
      <c r="H443" s="151">
        <v>8.6999999999999993</v>
      </c>
      <c r="I443" s="78">
        <v>37</v>
      </c>
      <c r="J443" s="67"/>
      <c r="K443" s="53">
        <f t="shared" si="340"/>
        <v>321.89999999999998</v>
      </c>
      <c r="L443" s="54">
        <v>9.5</v>
      </c>
      <c r="M443" s="55">
        <f t="shared" si="343"/>
        <v>9.1954022988505843E-2</v>
      </c>
      <c r="N443" s="56">
        <f t="shared" si="332"/>
        <v>0.80000000000000071</v>
      </c>
      <c r="O443" s="57">
        <f t="shared" si="344"/>
        <v>29.600000000000026</v>
      </c>
      <c r="P443" s="58"/>
      <c r="Q443" s="57"/>
      <c r="R443" s="59"/>
      <c r="S443" s="60"/>
      <c r="T443" s="56"/>
      <c r="U443" s="61"/>
      <c r="V443" s="62"/>
      <c r="W443" s="68">
        <f t="shared" si="345"/>
        <v>1931.3999999999999</v>
      </c>
      <c r="X443" s="69">
        <f t="shared" si="346"/>
        <v>558720.59950000001</v>
      </c>
      <c r="Y443" s="70">
        <v>6</v>
      </c>
      <c r="Z443" s="71">
        <f t="shared" si="336"/>
        <v>177.60000000000016</v>
      </c>
      <c r="AA443" s="72">
        <f t="shared" si="337"/>
        <v>100503.75049999997</v>
      </c>
      <c r="AB443" s="70">
        <f t="shared" si="303"/>
        <v>11</v>
      </c>
      <c r="AC443" s="137">
        <f t="shared" si="338"/>
        <v>2109</v>
      </c>
      <c r="AD443" s="112">
        <f t="shared" si="339"/>
        <v>659224.35</v>
      </c>
      <c r="AE443" s="113"/>
    </row>
    <row r="444" spans="1:31" ht="11.5" customHeight="1" x14ac:dyDescent="0.3">
      <c r="A444" s="111">
        <v>44509</v>
      </c>
      <c r="B444" s="156">
        <f t="shared" si="341"/>
        <v>11</v>
      </c>
      <c r="C444" s="156">
        <f t="shared" si="342"/>
        <v>2021</v>
      </c>
      <c r="D444" s="97" t="s">
        <v>334</v>
      </c>
      <c r="E444" s="77" t="s">
        <v>339</v>
      </c>
      <c r="F444" s="77" t="s">
        <v>337</v>
      </c>
      <c r="G444" s="9" t="s">
        <v>341</v>
      </c>
      <c r="H444" s="155">
        <v>0</v>
      </c>
      <c r="I444" s="78">
        <v>20</v>
      </c>
      <c r="J444" s="67"/>
      <c r="K444" s="53">
        <f t="shared" si="340"/>
        <v>0</v>
      </c>
      <c r="L444" s="54">
        <v>12</v>
      </c>
      <c r="M444" s="55" t="e">
        <f t="shared" si="343"/>
        <v>#DIV/0!</v>
      </c>
      <c r="N444" s="56">
        <f t="shared" si="332"/>
        <v>12</v>
      </c>
      <c r="O444" s="57">
        <f t="shared" si="344"/>
        <v>240</v>
      </c>
      <c r="P444" s="58"/>
      <c r="Q444" s="57"/>
      <c r="R444" s="59"/>
      <c r="S444" s="60"/>
      <c r="T444" s="56"/>
      <c r="U444" s="61"/>
      <c r="V444" s="62"/>
      <c r="W444" s="68">
        <f t="shared" ref="W444:W445" si="347">K444*Y444</f>
        <v>0</v>
      </c>
      <c r="X444" s="69">
        <f t="shared" ref="X444:X445" si="348">X443+W444</f>
        <v>558720.59950000001</v>
      </c>
      <c r="Y444" s="70">
        <v>1</v>
      </c>
      <c r="Z444" s="71">
        <f t="shared" ref="Z444:Z445" si="349">O444*Y444</f>
        <v>240</v>
      </c>
      <c r="AA444" s="72">
        <f t="shared" ref="AA444:AA445" si="350">AA443+Z444</f>
        <v>100743.75049999997</v>
      </c>
      <c r="AB444" s="70">
        <f t="shared" si="303"/>
        <v>11</v>
      </c>
      <c r="AC444" s="137">
        <f t="shared" ref="AC444:AC445" si="351">W444+Z444</f>
        <v>240</v>
      </c>
      <c r="AD444" s="112">
        <f t="shared" ref="AD444:AD445" si="352">X444+AA444</f>
        <v>659464.35</v>
      </c>
      <c r="AE444" s="113"/>
    </row>
    <row r="445" spans="1:31" ht="11.5" customHeight="1" x14ac:dyDescent="0.3">
      <c r="A445" s="111">
        <v>44510</v>
      </c>
      <c r="B445" s="156">
        <f t="shared" si="341"/>
        <v>11</v>
      </c>
      <c r="C445" s="156">
        <f t="shared" si="342"/>
        <v>2021</v>
      </c>
      <c r="D445" s="97" t="s">
        <v>335</v>
      </c>
      <c r="E445" s="77" t="s">
        <v>340</v>
      </c>
      <c r="F445" s="77" t="s">
        <v>338</v>
      </c>
      <c r="G445" s="9" t="s">
        <v>35</v>
      </c>
      <c r="H445" s="151">
        <v>8</v>
      </c>
      <c r="I445" s="78">
        <v>220</v>
      </c>
      <c r="J445" s="67"/>
      <c r="K445" s="53">
        <f t="shared" ref="K445:K494" si="353">I445*H445</f>
        <v>1760</v>
      </c>
      <c r="L445" s="54">
        <v>9.1999999999999993</v>
      </c>
      <c r="M445" s="55">
        <f t="shared" si="343"/>
        <v>0.14999999999999991</v>
      </c>
      <c r="N445" s="56">
        <f t="shared" si="332"/>
        <v>1.1999999999999993</v>
      </c>
      <c r="O445" s="57">
        <f t="shared" si="344"/>
        <v>263.99999999999983</v>
      </c>
      <c r="P445" s="58"/>
      <c r="Q445" s="57"/>
      <c r="R445" s="59"/>
      <c r="S445" s="60"/>
      <c r="T445" s="56"/>
      <c r="U445" s="61"/>
      <c r="V445" s="62"/>
      <c r="W445" s="68">
        <f t="shared" si="347"/>
        <v>1760</v>
      </c>
      <c r="X445" s="69">
        <f t="shared" si="348"/>
        <v>560480.59950000001</v>
      </c>
      <c r="Y445" s="70">
        <v>1</v>
      </c>
      <c r="Z445" s="71">
        <f t="shared" si="349"/>
        <v>263.99999999999983</v>
      </c>
      <c r="AA445" s="72">
        <f t="shared" si="350"/>
        <v>101007.75049999997</v>
      </c>
      <c r="AB445" s="70">
        <f t="shared" si="303"/>
        <v>11</v>
      </c>
      <c r="AC445" s="137">
        <f t="shared" si="351"/>
        <v>2023.9999999999998</v>
      </c>
      <c r="AD445" s="112">
        <f t="shared" si="352"/>
        <v>661488.35</v>
      </c>
      <c r="AE445" s="113"/>
    </row>
    <row r="446" spans="1:31" ht="11.5" customHeight="1" x14ac:dyDescent="0.3">
      <c r="A446" s="111">
        <v>44511</v>
      </c>
      <c r="B446" s="156">
        <f t="shared" si="341"/>
        <v>11</v>
      </c>
      <c r="C446" s="156">
        <f t="shared" si="342"/>
        <v>2021</v>
      </c>
      <c r="D446" s="97" t="s">
        <v>336</v>
      </c>
      <c r="E446" s="77" t="s">
        <v>289</v>
      </c>
      <c r="F446" s="77" t="s">
        <v>290</v>
      </c>
      <c r="G446" s="9" t="s">
        <v>224</v>
      </c>
      <c r="H446" s="151">
        <v>8.25</v>
      </c>
      <c r="I446" s="78">
        <v>220</v>
      </c>
      <c r="J446" s="67"/>
      <c r="K446" s="53">
        <f t="shared" si="353"/>
        <v>1815</v>
      </c>
      <c r="L446" s="54">
        <v>9.4</v>
      </c>
      <c r="M446" s="55">
        <f t="shared" si="343"/>
        <v>0.13939393939393943</v>
      </c>
      <c r="N446" s="56">
        <f t="shared" si="332"/>
        <v>1.1500000000000004</v>
      </c>
      <c r="O446" s="57">
        <f t="shared" si="344"/>
        <v>253.00000000000009</v>
      </c>
      <c r="P446" s="58"/>
      <c r="Q446" s="57"/>
      <c r="R446" s="59"/>
      <c r="S446" s="60"/>
      <c r="T446" s="56"/>
      <c r="U446" s="61"/>
      <c r="V446" s="62"/>
      <c r="W446" s="68">
        <f t="shared" ref="W446:W456" si="354">K446*Y446</f>
        <v>1815</v>
      </c>
      <c r="X446" s="69">
        <f t="shared" ref="X446:X456" si="355">X445+W446</f>
        <v>562295.59950000001</v>
      </c>
      <c r="Y446" s="70">
        <v>1</v>
      </c>
      <c r="Z446" s="71">
        <f t="shared" ref="Z446:Z456" si="356">O446*Y446</f>
        <v>253.00000000000009</v>
      </c>
      <c r="AA446" s="72">
        <f t="shared" ref="AA446:AA456" si="357">AA445+Z446</f>
        <v>101260.75049999997</v>
      </c>
      <c r="AB446" s="70">
        <f t="shared" si="303"/>
        <v>11</v>
      </c>
      <c r="AC446" s="137">
        <f t="shared" ref="AC446:AC456" si="358">W446+Z446</f>
        <v>2068</v>
      </c>
      <c r="AD446" s="112">
        <f t="shared" ref="AD446:AD456" si="359">X446+AA446</f>
        <v>663556.35</v>
      </c>
      <c r="AE446" s="113"/>
    </row>
    <row r="447" spans="1:31" ht="11.5" customHeight="1" x14ac:dyDescent="0.3">
      <c r="A447" s="111">
        <v>44511</v>
      </c>
      <c r="B447" s="156">
        <f t="shared" si="341"/>
        <v>11</v>
      </c>
      <c r="C447" s="156">
        <f t="shared" si="342"/>
        <v>2021</v>
      </c>
      <c r="D447" s="97" t="s">
        <v>336</v>
      </c>
      <c r="E447" s="77" t="s">
        <v>289</v>
      </c>
      <c r="F447" s="77" t="s">
        <v>290</v>
      </c>
      <c r="G447" s="9" t="s">
        <v>224</v>
      </c>
      <c r="H447" s="151">
        <v>8.6999999999999993</v>
      </c>
      <c r="I447" s="78">
        <v>220</v>
      </c>
      <c r="J447" s="67"/>
      <c r="K447" s="53">
        <f t="shared" si="353"/>
        <v>1913.9999999999998</v>
      </c>
      <c r="L447" s="54">
        <v>9.4</v>
      </c>
      <c r="M447" s="55">
        <f t="shared" si="343"/>
        <v>8.0459770114942653E-2</v>
      </c>
      <c r="N447" s="56">
        <f t="shared" si="332"/>
        <v>0.70000000000000107</v>
      </c>
      <c r="O447" s="57">
        <f t="shared" si="344"/>
        <v>154.00000000000023</v>
      </c>
      <c r="P447" s="58"/>
      <c r="Q447" s="57"/>
      <c r="R447" s="59"/>
      <c r="S447" s="60"/>
      <c r="T447" s="56"/>
      <c r="U447" s="61"/>
      <c r="V447" s="62"/>
      <c r="W447" s="68">
        <f t="shared" si="354"/>
        <v>17225.999999999996</v>
      </c>
      <c r="X447" s="69">
        <f t="shared" si="355"/>
        <v>579521.59950000001</v>
      </c>
      <c r="Y447" s="70">
        <v>9</v>
      </c>
      <c r="Z447" s="71">
        <f t="shared" si="356"/>
        <v>1386.000000000002</v>
      </c>
      <c r="AA447" s="72">
        <f t="shared" si="357"/>
        <v>102646.75049999997</v>
      </c>
      <c r="AB447" s="70">
        <f t="shared" si="303"/>
        <v>11</v>
      </c>
      <c r="AC447" s="137">
        <f t="shared" si="358"/>
        <v>18612</v>
      </c>
      <c r="AD447" s="112">
        <f t="shared" si="359"/>
        <v>682168.35</v>
      </c>
      <c r="AE447" s="113"/>
    </row>
    <row r="448" spans="1:31" ht="11.5" customHeight="1" x14ac:dyDescent="0.3">
      <c r="A448" s="111">
        <v>44511</v>
      </c>
      <c r="B448" s="156">
        <f t="shared" si="341"/>
        <v>11</v>
      </c>
      <c r="C448" s="156">
        <f t="shared" si="342"/>
        <v>2021</v>
      </c>
      <c r="D448" s="97" t="s">
        <v>336</v>
      </c>
      <c r="E448" s="77" t="s">
        <v>289</v>
      </c>
      <c r="F448" s="77" t="s">
        <v>290</v>
      </c>
      <c r="G448" s="9" t="s">
        <v>306</v>
      </c>
      <c r="H448" s="151">
        <v>8.6999999999999993</v>
      </c>
      <c r="I448" s="78">
        <v>37</v>
      </c>
      <c r="J448" s="67"/>
      <c r="K448" s="53">
        <f t="shared" si="353"/>
        <v>321.89999999999998</v>
      </c>
      <c r="L448" s="54">
        <v>9.6</v>
      </c>
      <c r="M448" s="55">
        <f t="shared" ref="M448:M466" si="360">(L448-H448)/H448</f>
        <v>0.10344827586206902</v>
      </c>
      <c r="N448" s="56">
        <f t="shared" ref="N448:N466" si="361">L448-H448</f>
        <v>0.90000000000000036</v>
      </c>
      <c r="O448" s="57">
        <f t="shared" si="344"/>
        <v>33.300000000000011</v>
      </c>
      <c r="P448" s="58"/>
      <c r="Q448" s="57"/>
      <c r="R448" s="59"/>
      <c r="S448" s="60"/>
      <c r="T448" s="56"/>
      <c r="U448" s="61"/>
      <c r="V448" s="62"/>
      <c r="W448" s="68">
        <f t="shared" si="354"/>
        <v>4828.5</v>
      </c>
      <c r="X448" s="69">
        <f t="shared" si="355"/>
        <v>584350.09950000001</v>
      </c>
      <c r="Y448" s="70">
        <v>15</v>
      </c>
      <c r="Z448" s="71">
        <f t="shared" si="356"/>
        <v>499.50000000000017</v>
      </c>
      <c r="AA448" s="72">
        <f t="shared" si="357"/>
        <v>103146.25049999997</v>
      </c>
      <c r="AB448" s="70">
        <f t="shared" si="303"/>
        <v>11</v>
      </c>
      <c r="AC448" s="137">
        <f t="shared" si="358"/>
        <v>5328</v>
      </c>
      <c r="AD448" s="112">
        <f t="shared" si="359"/>
        <v>687496.35</v>
      </c>
      <c r="AE448" s="113"/>
    </row>
    <row r="449" spans="1:31" ht="11.5" customHeight="1" x14ac:dyDescent="0.3">
      <c r="A449" s="111">
        <v>44511</v>
      </c>
      <c r="B449" s="156">
        <f t="shared" si="341"/>
        <v>11</v>
      </c>
      <c r="C449" s="156">
        <f t="shared" si="342"/>
        <v>2021</v>
      </c>
      <c r="D449" s="97" t="s">
        <v>336</v>
      </c>
      <c r="E449" s="77" t="s">
        <v>289</v>
      </c>
      <c r="F449" s="77" t="s">
        <v>290</v>
      </c>
      <c r="G449" s="9" t="s">
        <v>295</v>
      </c>
      <c r="H449" s="151">
        <v>6.4</v>
      </c>
      <c r="I449" s="78">
        <v>45</v>
      </c>
      <c r="J449" s="67"/>
      <c r="K449" s="53">
        <f t="shared" si="353"/>
        <v>288</v>
      </c>
      <c r="L449" s="54">
        <v>7.8</v>
      </c>
      <c r="M449" s="55">
        <f t="shared" si="360"/>
        <v>0.21874999999999992</v>
      </c>
      <c r="N449" s="56">
        <f t="shared" si="361"/>
        <v>1.3999999999999995</v>
      </c>
      <c r="O449" s="57">
        <f t="shared" si="344"/>
        <v>62.999999999999979</v>
      </c>
      <c r="P449" s="58"/>
      <c r="Q449" s="57"/>
      <c r="R449" s="59"/>
      <c r="S449" s="60"/>
      <c r="T449" s="56"/>
      <c r="U449" s="61"/>
      <c r="V449" s="62"/>
      <c r="W449" s="68">
        <f t="shared" si="354"/>
        <v>4032</v>
      </c>
      <c r="X449" s="69">
        <f t="shared" si="355"/>
        <v>588382.09950000001</v>
      </c>
      <c r="Y449" s="70">
        <v>14</v>
      </c>
      <c r="Z449" s="71">
        <f t="shared" si="356"/>
        <v>881.99999999999966</v>
      </c>
      <c r="AA449" s="72">
        <f t="shared" si="357"/>
        <v>104028.25049999997</v>
      </c>
      <c r="AB449" s="70">
        <f t="shared" si="303"/>
        <v>11</v>
      </c>
      <c r="AC449" s="137">
        <f t="shared" si="358"/>
        <v>4914</v>
      </c>
      <c r="AD449" s="112">
        <f t="shared" si="359"/>
        <v>692410.35</v>
      </c>
      <c r="AE449" s="113"/>
    </row>
    <row r="450" spans="1:31" ht="11.5" customHeight="1" x14ac:dyDescent="0.3">
      <c r="A450" s="111">
        <v>44511</v>
      </c>
      <c r="B450" s="156">
        <f t="shared" si="341"/>
        <v>11</v>
      </c>
      <c r="C450" s="156">
        <f t="shared" si="342"/>
        <v>2021</v>
      </c>
      <c r="D450" s="97" t="s">
        <v>336</v>
      </c>
      <c r="E450" s="77" t="s">
        <v>289</v>
      </c>
      <c r="F450" s="77" t="s">
        <v>290</v>
      </c>
      <c r="G450" s="9" t="s">
        <v>33</v>
      </c>
      <c r="H450" s="151">
        <v>1.2</v>
      </c>
      <c r="I450" s="78">
        <v>25</v>
      </c>
      <c r="J450" s="67"/>
      <c r="K450" s="53">
        <f t="shared" si="353"/>
        <v>30</v>
      </c>
      <c r="L450" s="54">
        <v>2.5</v>
      </c>
      <c r="M450" s="55">
        <f t="shared" si="360"/>
        <v>1.0833333333333335</v>
      </c>
      <c r="N450" s="56">
        <f t="shared" si="361"/>
        <v>1.3</v>
      </c>
      <c r="O450" s="57">
        <f t="shared" si="344"/>
        <v>32.5</v>
      </c>
      <c r="P450" s="58"/>
      <c r="Q450" s="57"/>
      <c r="R450" s="59"/>
      <c r="S450" s="60"/>
      <c r="T450" s="56"/>
      <c r="U450" s="61"/>
      <c r="V450" s="62"/>
      <c r="W450" s="68">
        <f t="shared" si="354"/>
        <v>120</v>
      </c>
      <c r="X450" s="69">
        <f t="shared" si="355"/>
        <v>588502.09950000001</v>
      </c>
      <c r="Y450" s="70">
        <v>4</v>
      </c>
      <c r="Z450" s="71">
        <f t="shared" si="356"/>
        <v>130</v>
      </c>
      <c r="AA450" s="72">
        <f t="shared" si="357"/>
        <v>104158.25049999997</v>
      </c>
      <c r="AB450" s="70">
        <f t="shared" si="303"/>
        <v>11</v>
      </c>
      <c r="AC450" s="137">
        <f t="shared" si="358"/>
        <v>250</v>
      </c>
      <c r="AD450" s="112">
        <f t="shared" si="359"/>
        <v>692660.35</v>
      </c>
      <c r="AE450" s="113"/>
    </row>
    <row r="451" spans="1:31" ht="11.5" customHeight="1" x14ac:dyDescent="0.3">
      <c r="A451" s="111">
        <v>44511</v>
      </c>
      <c r="B451" s="156">
        <f t="shared" si="341"/>
        <v>11</v>
      </c>
      <c r="C451" s="156">
        <f t="shared" si="342"/>
        <v>2021</v>
      </c>
      <c r="D451" s="97" t="s">
        <v>336</v>
      </c>
      <c r="E451" s="77" t="s">
        <v>289</v>
      </c>
      <c r="F451" s="77" t="s">
        <v>290</v>
      </c>
      <c r="G451" s="9" t="s">
        <v>313</v>
      </c>
      <c r="H451" s="151">
        <v>28</v>
      </c>
      <c r="I451" s="78">
        <v>25</v>
      </c>
      <c r="J451" s="67"/>
      <c r="K451" s="53">
        <f t="shared" si="353"/>
        <v>700</v>
      </c>
      <c r="L451" s="54">
        <v>40</v>
      </c>
      <c r="M451" s="55">
        <f t="shared" si="360"/>
        <v>0.42857142857142855</v>
      </c>
      <c r="N451" s="56">
        <f t="shared" si="361"/>
        <v>12</v>
      </c>
      <c r="O451" s="57">
        <f t="shared" si="344"/>
        <v>300</v>
      </c>
      <c r="P451" s="58"/>
      <c r="Q451" s="57"/>
      <c r="R451" s="59"/>
      <c r="S451" s="60"/>
      <c r="T451" s="56"/>
      <c r="U451" s="61"/>
      <c r="V451" s="62"/>
      <c r="W451" s="68">
        <f t="shared" si="354"/>
        <v>1400</v>
      </c>
      <c r="X451" s="69">
        <f t="shared" si="355"/>
        <v>589902.09950000001</v>
      </c>
      <c r="Y451" s="70">
        <v>2</v>
      </c>
      <c r="Z451" s="71">
        <f t="shared" si="356"/>
        <v>600</v>
      </c>
      <c r="AA451" s="72">
        <f t="shared" si="357"/>
        <v>104758.25049999997</v>
      </c>
      <c r="AB451" s="70">
        <f t="shared" si="303"/>
        <v>11</v>
      </c>
      <c r="AC451" s="137">
        <f t="shared" si="358"/>
        <v>2000</v>
      </c>
      <c r="AD451" s="112">
        <f t="shared" si="359"/>
        <v>694660.35</v>
      </c>
      <c r="AE451" s="113"/>
    </row>
    <row r="452" spans="1:31" ht="11.5" customHeight="1" x14ac:dyDescent="0.3">
      <c r="A452" s="111">
        <v>44511</v>
      </c>
      <c r="B452" s="156">
        <f t="shared" si="341"/>
        <v>11</v>
      </c>
      <c r="C452" s="156">
        <f t="shared" si="342"/>
        <v>2021</v>
      </c>
      <c r="D452" s="97" t="s">
        <v>342</v>
      </c>
      <c r="E452" s="77" t="s">
        <v>289</v>
      </c>
      <c r="F452" s="77" t="s">
        <v>290</v>
      </c>
      <c r="G452" s="9" t="s">
        <v>33</v>
      </c>
      <c r="H452" s="151">
        <v>1.3</v>
      </c>
      <c r="I452" s="78">
        <v>25</v>
      </c>
      <c r="J452" s="67"/>
      <c r="K452" s="53">
        <f t="shared" si="353"/>
        <v>32.5</v>
      </c>
      <c r="L452" s="54">
        <v>2.5</v>
      </c>
      <c r="M452" s="55">
        <f t="shared" si="360"/>
        <v>0.92307692307692302</v>
      </c>
      <c r="N452" s="56">
        <f t="shared" si="361"/>
        <v>1.2</v>
      </c>
      <c r="O452" s="57">
        <f t="shared" si="344"/>
        <v>30</v>
      </c>
      <c r="P452" s="58"/>
      <c r="Q452" s="57"/>
      <c r="R452" s="59"/>
      <c r="S452" s="60"/>
      <c r="T452" s="56"/>
      <c r="U452" s="61"/>
      <c r="V452" s="62"/>
      <c r="W452" s="68">
        <f t="shared" si="354"/>
        <v>162.5</v>
      </c>
      <c r="X452" s="69">
        <f t="shared" si="355"/>
        <v>590064.59950000001</v>
      </c>
      <c r="Y452" s="70">
        <v>5</v>
      </c>
      <c r="Z452" s="71">
        <f t="shared" si="356"/>
        <v>150</v>
      </c>
      <c r="AA452" s="72">
        <f t="shared" si="357"/>
        <v>104908.25049999997</v>
      </c>
      <c r="AB452" s="70">
        <f t="shared" si="303"/>
        <v>11</v>
      </c>
      <c r="AC452" s="137">
        <f t="shared" si="358"/>
        <v>312.5</v>
      </c>
      <c r="AD452" s="112">
        <f t="shared" si="359"/>
        <v>694972.85</v>
      </c>
      <c r="AE452" s="113"/>
    </row>
    <row r="453" spans="1:31" ht="11.5" customHeight="1" x14ac:dyDescent="0.3">
      <c r="A453" s="111">
        <v>44513</v>
      </c>
      <c r="B453" s="156">
        <f t="shared" si="341"/>
        <v>11</v>
      </c>
      <c r="C453" s="156">
        <f t="shared" si="342"/>
        <v>2021</v>
      </c>
      <c r="D453" s="97" t="s">
        <v>343</v>
      </c>
      <c r="E453" s="77" t="s">
        <v>289</v>
      </c>
      <c r="F453" s="77" t="s">
        <v>168</v>
      </c>
      <c r="G453" s="9" t="s">
        <v>35</v>
      </c>
      <c r="H453" s="151">
        <v>8</v>
      </c>
      <c r="I453" s="78">
        <v>220</v>
      </c>
      <c r="J453" s="67"/>
      <c r="K453" s="53">
        <f t="shared" si="353"/>
        <v>1760</v>
      </c>
      <c r="L453" s="54">
        <v>9.5</v>
      </c>
      <c r="M453" s="55">
        <f t="shared" si="360"/>
        <v>0.1875</v>
      </c>
      <c r="N453" s="56">
        <f t="shared" si="361"/>
        <v>1.5</v>
      </c>
      <c r="O453" s="57">
        <f t="shared" si="344"/>
        <v>330</v>
      </c>
      <c r="P453" s="58"/>
      <c r="Q453" s="57"/>
      <c r="R453" s="59"/>
      <c r="S453" s="60"/>
      <c r="T453" s="56"/>
      <c r="U453" s="61"/>
      <c r="V453" s="62"/>
      <c r="W453" s="68">
        <f t="shared" si="354"/>
        <v>1760</v>
      </c>
      <c r="X453" s="69">
        <f t="shared" si="355"/>
        <v>591824.59950000001</v>
      </c>
      <c r="Y453" s="70">
        <v>1</v>
      </c>
      <c r="Z453" s="71">
        <f t="shared" si="356"/>
        <v>330</v>
      </c>
      <c r="AA453" s="72">
        <f t="shared" si="357"/>
        <v>105238.25049999997</v>
      </c>
      <c r="AB453" s="70">
        <f t="shared" ref="AB453:AB516" si="362">MONTH(A453)</f>
        <v>11</v>
      </c>
      <c r="AC453" s="137">
        <f t="shared" si="358"/>
        <v>2090</v>
      </c>
      <c r="AD453" s="112">
        <f t="shared" si="359"/>
        <v>697062.85</v>
      </c>
      <c r="AE453" s="113"/>
    </row>
    <row r="454" spans="1:31" ht="11.5" customHeight="1" x14ac:dyDescent="0.3">
      <c r="A454" s="111">
        <v>44513</v>
      </c>
      <c r="B454" s="156">
        <f t="shared" si="341"/>
        <v>11</v>
      </c>
      <c r="C454" s="156">
        <f t="shared" si="342"/>
        <v>2021</v>
      </c>
      <c r="D454" s="97" t="s">
        <v>343</v>
      </c>
      <c r="E454" s="77" t="s">
        <v>289</v>
      </c>
      <c r="F454" s="77" t="s">
        <v>168</v>
      </c>
      <c r="G454" s="9" t="s">
        <v>299</v>
      </c>
      <c r="H454" s="151">
        <v>40</v>
      </c>
      <c r="I454" s="78">
        <v>1</v>
      </c>
      <c r="J454" s="67"/>
      <c r="K454" s="53">
        <f t="shared" si="353"/>
        <v>40</v>
      </c>
      <c r="L454" s="54">
        <v>60</v>
      </c>
      <c r="M454" s="55">
        <f t="shared" si="360"/>
        <v>0.5</v>
      </c>
      <c r="N454" s="56">
        <f t="shared" si="361"/>
        <v>20</v>
      </c>
      <c r="O454" s="57">
        <f t="shared" si="344"/>
        <v>20</v>
      </c>
      <c r="P454" s="58"/>
      <c r="Q454" s="57"/>
      <c r="R454" s="59"/>
      <c r="S454" s="60"/>
      <c r="T454" s="56"/>
      <c r="U454" s="61"/>
      <c r="V454" s="62"/>
      <c r="W454" s="68">
        <f t="shared" si="354"/>
        <v>80</v>
      </c>
      <c r="X454" s="69">
        <f t="shared" si="355"/>
        <v>591904.59950000001</v>
      </c>
      <c r="Y454" s="70">
        <v>2</v>
      </c>
      <c r="Z454" s="71">
        <f t="shared" si="356"/>
        <v>40</v>
      </c>
      <c r="AA454" s="72">
        <f t="shared" si="357"/>
        <v>105278.25049999997</v>
      </c>
      <c r="AB454" s="70">
        <f t="shared" si="362"/>
        <v>11</v>
      </c>
      <c r="AC454" s="137">
        <f t="shared" si="358"/>
        <v>120</v>
      </c>
      <c r="AD454" s="112">
        <f t="shared" si="359"/>
        <v>697182.85</v>
      </c>
      <c r="AE454" s="113"/>
    </row>
    <row r="455" spans="1:31" ht="11.5" customHeight="1" x14ac:dyDescent="0.3">
      <c r="A455" s="111">
        <v>44513</v>
      </c>
      <c r="B455" s="156">
        <f t="shared" si="341"/>
        <v>11</v>
      </c>
      <c r="C455" s="156">
        <f t="shared" si="342"/>
        <v>2021</v>
      </c>
      <c r="D455" s="97" t="s">
        <v>343</v>
      </c>
      <c r="E455" s="77" t="s">
        <v>289</v>
      </c>
      <c r="F455" s="77" t="s">
        <v>168</v>
      </c>
      <c r="G455" s="9" t="s">
        <v>184</v>
      </c>
      <c r="H455" s="151">
        <v>12.3</v>
      </c>
      <c r="I455" s="78">
        <v>20</v>
      </c>
      <c r="J455" s="67"/>
      <c r="K455" s="53">
        <f t="shared" si="353"/>
        <v>246</v>
      </c>
      <c r="L455" s="54">
        <v>13.5</v>
      </c>
      <c r="M455" s="55">
        <f t="shared" si="360"/>
        <v>9.7560975609756032E-2</v>
      </c>
      <c r="N455" s="56">
        <f t="shared" si="361"/>
        <v>1.1999999999999993</v>
      </c>
      <c r="O455" s="57">
        <f t="shared" si="344"/>
        <v>23.999999999999986</v>
      </c>
      <c r="P455" s="58"/>
      <c r="Q455" s="57"/>
      <c r="R455" s="59"/>
      <c r="S455" s="60"/>
      <c r="T455" s="56"/>
      <c r="U455" s="61"/>
      <c r="V455" s="62"/>
      <c r="W455" s="68">
        <f t="shared" si="354"/>
        <v>492</v>
      </c>
      <c r="X455" s="69">
        <f t="shared" si="355"/>
        <v>592396.59950000001</v>
      </c>
      <c r="Y455" s="70">
        <v>2</v>
      </c>
      <c r="Z455" s="71">
        <f t="shared" si="356"/>
        <v>47.999999999999972</v>
      </c>
      <c r="AA455" s="72">
        <f t="shared" si="357"/>
        <v>105326.25049999997</v>
      </c>
      <c r="AB455" s="70">
        <f t="shared" si="362"/>
        <v>11</v>
      </c>
      <c r="AC455" s="137">
        <f t="shared" si="358"/>
        <v>540</v>
      </c>
      <c r="AD455" s="112">
        <f t="shared" si="359"/>
        <v>697722.85</v>
      </c>
      <c r="AE455" s="113"/>
    </row>
    <row r="456" spans="1:31" ht="11.5" customHeight="1" x14ac:dyDescent="0.3">
      <c r="A456" s="111">
        <v>44513</v>
      </c>
      <c r="B456" s="156">
        <f t="shared" si="341"/>
        <v>11</v>
      </c>
      <c r="C456" s="156">
        <f t="shared" si="342"/>
        <v>2021</v>
      </c>
      <c r="D456" s="97" t="s">
        <v>343</v>
      </c>
      <c r="E456" s="77" t="s">
        <v>289</v>
      </c>
      <c r="F456" s="77" t="s">
        <v>168</v>
      </c>
      <c r="G456" s="9" t="s">
        <v>173</v>
      </c>
      <c r="H456" s="151">
        <v>22</v>
      </c>
      <c r="I456" s="78">
        <v>5</v>
      </c>
      <c r="J456" s="67"/>
      <c r="K456" s="53">
        <f t="shared" si="353"/>
        <v>110</v>
      </c>
      <c r="L456" s="54">
        <v>32</v>
      </c>
      <c r="M456" s="55">
        <f t="shared" si="360"/>
        <v>0.45454545454545453</v>
      </c>
      <c r="N456" s="56">
        <f t="shared" si="361"/>
        <v>10</v>
      </c>
      <c r="O456" s="57">
        <f t="shared" si="344"/>
        <v>50</v>
      </c>
      <c r="P456" s="58"/>
      <c r="Q456" s="57"/>
      <c r="R456" s="59"/>
      <c r="S456" s="60"/>
      <c r="T456" s="56"/>
      <c r="U456" s="61"/>
      <c r="V456" s="62"/>
      <c r="W456" s="68">
        <f t="shared" si="354"/>
        <v>220</v>
      </c>
      <c r="X456" s="69">
        <f t="shared" si="355"/>
        <v>592616.59950000001</v>
      </c>
      <c r="Y456" s="70">
        <v>2</v>
      </c>
      <c r="Z456" s="71">
        <f t="shared" si="356"/>
        <v>100</v>
      </c>
      <c r="AA456" s="72">
        <f t="shared" si="357"/>
        <v>105426.25049999997</v>
      </c>
      <c r="AB456" s="70">
        <f t="shared" si="362"/>
        <v>11</v>
      </c>
      <c r="AC456" s="137">
        <f t="shared" si="358"/>
        <v>320</v>
      </c>
      <c r="AD456" s="112">
        <f t="shared" si="359"/>
        <v>698042.85</v>
      </c>
      <c r="AE456" s="113"/>
    </row>
    <row r="457" spans="1:31" ht="11.5" customHeight="1" x14ac:dyDescent="0.3">
      <c r="A457" s="111">
        <v>44513</v>
      </c>
      <c r="B457" s="156">
        <f t="shared" si="341"/>
        <v>11</v>
      </c>
      <c r="C457" s="156">
        <f t="shared" si="342"/>
        <v>2021</v>
      </c>
      <c r="D457" s="97" t="s">
        <v>344</v>
      </c>
      <c r="E457" s="77" t="s">
        <v>280</v>
      </c>
      <c r="F457" s="77" t="s">
        <v>281</v>
      </c>
      <c r="G457" s="9" t="s">
        <v>224</v>
      </c>
      <c r="H457" s="151">
        <v>8.25</v>
      </c>
      <c r="I457" s="78">
        <v>220</v>
      </c>
      <c r="J457" s="67"/>
      <c r="K457" s="53">
        <f t="shared" si="353"/>
        <v>1815</v>
      </c>
      <c r="L457" s="54">
        <v>9.1999999999999993</v>
      </c>
      <c r="M457" s="55">
        <f t="shared" si="360"/>
        <v>0.11515151515151506</v>
      </c>
      <c r="N457" s="56">
        <f t="shared" si="361"/>
        <v>0.94999999999999929</v>
      </c>
      <c r="O457" s="57">
        <f t="shared" si="344"/>
        <v>208.99999999999983</v>
      </c>
      <c r="P457" s="58"/>
      <c r="Q457" s="57"/>
      <c r="R457" s="59"/>
      <c r="S457" s="60"/>
      <c r="T457" s="56"/>
      <c r="U457" s="61"/>
      <c r="V457" s="62"/>
      <c r="W457" s="68">
        <f t="shared" ref="W457:W460" si="363">K457*Y457</f>
        <v>3630</v>
      </c>
      <c r="X457" s="69">
        <f t="shared" ref="X457:X460" si="364">X456+W457</f>
        <v>596246.59950000001</v>
      </c>
      <c r="Y457" s="70">
        <v>2</v>
      </c>
      <c r="Z457" s="71">
        <f t="shared" ref="Z457:Z460" si="365">O457*Y457</f>
        <v>417.99999999999966</v>
      </c>
      <c r="AA457" s="72">
        <f t="shared" ref="AA457:AA460" si="366">AA456+Z457</f>
        <v>105844.25049999997</v>
      </c>
      <c r="AB457" s="70">
        <f t="shared" si="362"/>
        <v>11</v>
      </c>
      <c r="AC457" s="137">
        <f t="shared" ref="AC457:AC460" si="367">W457+Z457</f>
        <v>4047.9999999999995</v>
      </c>
      <c r="AD457" s="112">
        <f t="shared" ref="AD457:AD460" si="368">X457+AA457</f>
        <v>702090.85</v>
      </c>
      <c r="AE457" s="113"/>
    </row>
    <row r="458" spans="1:31" ht="11.5" customHeight="1" x14ac:dyDescent="0.3">
      <c r="A458" s="111">
        <v>44513</v>
      </c>
      <c r="B458" s="156">
        <f t="shared" si="341"/>
        <v>11</v>
      </c>
      <c r="C458" s="156">
        <f t="shared" si="342"/>
        <v>2021</v>
      </c>
      <c r="D458" s="97" t="s">
        <v>344</v>
      </c>
      <c r="E458" s="77" t="s">
        <v>280</v>
      </c>
      <c r="F458" s="77" t="s">
        <v>281</v>
      </c>
      <c r="G458" s="9" t="s">
        <v>345</v>
      </c>
      <c r="H458" s="151">
        <v>4.7</v>
      </c>
      <c r="I458" s="78">
        <v>54</v>
      </c>
      <c r="J458" s="67"/>
      <c r="K458" s="53">
        <f t="shared" si="353"/>
        <v>253.8</v>
      </c>
      <c r="L458" s="54">
        <v>9.1999999999999993</v>
      </c>
      <c r="M458" s="55">
        <f t="shared" si="360"/>
        <v>0.95744680851063813</v>
      </c>
      <c r="N458" s="56">
        <f t="shared" si="361"/>
        <v>4.4999999999999991</v>
      </c>
      <c r="O458" s="57">
        <f t="shared" si="344"/>
        <v>242.99999999999994</v>
      </c>
      <c r="P458" s="58"/>
      <c r="Q458" s="57"/>
      <c r="R458" s="59"/>
      <c r="S458" s="60"/>
      <c r="T458" s="56"/>
      <c r="U458" s="61"/>
      <c r="V458" s="62"/>
      <c r="W458" s="68">
        <f t="shared" si="363"/>
        <v>507.6</v>
      </c>
      <c r="X458" s="69">
        <f t="shared" si="364"/>
        <v>596754.19949999999</v>
      </c>
      <c r="Y458" s="70">
        <v>2</v>
      </c>
      <c r="Z458" s="71">
        <f t="shared" si="365"/>
        <v>485.99999999999989</v>
      </c>
      <c r="AA458" s="72">
        <f t="shared" si="366"/>
        <v>106330.25049999997</v>
      </c>
      <c r="AB458" s="70">
        <f t="shared" si="362"/>
        <v>11</v>
      </c>
      <c r="AC458" s="137">
        <f t="shared" si="367"/>
        <v>993.59999999999991</v>
      </c>
      <c r="AD458" s="112">
        <f t="shared" si="368"/>
        <v>703084.45</v>
      </c>
      <c r="AE458" s="113"/>
    </row>
    <row r="459" spans="1:31" ht="11.5" customHeight="1" x14ac:dyDescent="0.3">
      <c r="A459" s="111">
        <v>44513</v>
      </c>
      <c r="B459" s="156">
        <f t="shared" si="341"/>
        <v>11</v>
      </c>
      <c r="C459" s="156">
        <f t="shared" si="342"/>
        <v>2021</v>
      </c>
      <c r="D459" s="97" t="s">
        <v>344</v>
      </c>
      <c r="E459" s="77" t="s">
        <v>280</v>
      </c>
      <c r="F459" s="77" t="s">
        <v>281</v>
      </c>
      <c r="G459" s="9" t="s">
        <v>33</v>
      </c>
      <c r="H459" s="151">
        <v>1.3</v>
      </c>
      <c r="I459" s="78">
        <v>25</v>
      </c>
      <c r="J459" s="67"/>
      <c r="K459" s="53">
        <f t="shared" si="353"/>
        <v>32.5</v>
      </c>
      <c r="L459" s="54">
        <v>2.5</v>
      </c>
      <c r="M459" s="55">
        <f t="shared" si="360"/>
        <v>0.92307692307692302</v>
      </c>
      <c r="N459" s="56">
        <f t="shared" si="361"/>
        <v>1.2</v>
      </c>
      <c r="O459" s="57">
        <f t="shared" si="344"/>
        <v>30</v>
      </c>
      <c r="P459" s="58"/>
      <c r="Q459" s="57"/>
      <c r="R459" s="59"/>
      <c r="S459" s="60"/>
      <c r="T459" s="56"/>
      <c r="U459" s="61"/>
      <c r="V459" s="62"/>
      <c r="W459" s="68">
        <f t="shared" si="363"/>
        <v>65</v>
      </c>
      <c r="X459" s="69">
        <f t="shared" si="364"/>
        <v>596819.19949999999</v>
      </c>
      <c r="Y459" s="70">
        <v>2</v>
      </c>
      <c r="Z459" s="71">
        <f t="shared" si="365"/>
        <v>60</v>
      </c>
      <c r="AA459" s="72">
        <f t="shared" si="366"/>
        <v>106390.25049999997</v>
      </c>
      <c r="AB459" s="70">
        <f t="shared" si="362"/>
        <v>11</v>
      </c>
      <c r="AC459" s="137">
        <f t="shared" si="367"/>
        <v>125</v>
      </c>
      <c r="AD459" s="112">
        <f t="shared" si="368"/>
        <v>703209.45</v>
      </c>
      <c r="AE459" s="113"/>
    </row>
    <row r="460" spans="1:31" ht="11.5" customHeight="1" x14ac:dyDescent="0.3">
      <c r="A460" s="111">
        <v>44513</v>
      </c>
      <c r="B460" s="156">
        <f t="shared" si="341"/>
        <v>11</v>
      </c>
      <c r="C460" s="156">
        <f t="shared" si="342"/>
        <v>2021</v>
      </c>
      <c r="D460" s="97" t="s">
        <v>344</v>
      </c>
      <c r="E460" s="77" t="s">
        <v>280</v>
      </c>
      <c r="F460" s="77" t="s">
        <v>281</v>
      </c>
      <c r="G460" s="9" t="s">
        <v>25</v>
      </c>
      <c r="H460" s="151">
        <v>16.5</v>
      </c>
      <c r="I460" s="78">
        <v>5</v>
      </c>
      <c r="J460" s="67"/>
      <c r="K460" s="53">
        <f t="shared" si="353"/>
        <v>82.5</v>
      </c>
      <c r="L460" s="54">
        <v>20</v>
      </c>
      <c r="M460" s="55">
        <f t="shared" si="360"/>
        <v>0.21212121212121213</v>
      </c>
      <c r="N460" s="56">
        <f t="shared" si="361"/>
        <v>3.5</v>
      </c>
      <c r="O460" s="57">
        <f t="shared" si="344"/>
        <v>17.5</v>
      </c>
      <c r="P460" s="58"/>
      <c r="Q460" s="57"/>
      <c r="R460" s="59"/>
      <c r="S460" s="60"/>
      <c r="T460" s="56"/>
      <c r="U460" s="61"/>
      <c r="V460" s="62"/>
      <c r="W460" s="68">
        <f t="shared" si="363"/>
        <v>165</v>
      </c>
      <c r="X460" s="69">
        <f t="shared" si="364"/>
        <v>596984.19949999999</v>
      </c>
      <c r="Y460" s="70">
        <v>2</v>
      </c>
      <c r="Z460" s="71">
        <f t="shared" si="365"/>
        <v>35</v>
      </c>
      <c r="AA460" s="72">
        <f t="shared" si="366"/>
        <v>106425.25049999997</v>
      </c>
      <c r="AB460" s="70">
        <f t="shared" si="362"/>
        <v>11</v>
      </c>
      <c r="AC460" s="137">
        <f t="shared" si="367"/>
        <v>200</v>
      </c>
      <c r="AD460" s="112">
        <f t="shared" si="368"/>
        <v>703409.45</v>
      </c>
      <c r="AE460" s="113"/>
    </row>
    <row r="461" spans="1:31" ht="11.5" customHeight="1" x14ac:dyDescent="0.3">
      <c r="A461" s="111">
        <v>44523</v>
      </c>
      <c r="B461" s="156">
        <f t="shared" si="341"/>
        <v>11</v>
      </c>
      <c r="C461" s="156">
        <f t="shared" si="342"/>
        <v>2021</v>
      </c>
      <c r="D461" s="97" t="s">
        <v>347</v>
      </c>
      <c r="E461" s="77" t="s">
        <v>74</v>
      </c>
      <c r="F461" s="77" t="s">
        <v>59</v>
      </c>
      <c r="G461" s="9" t="s">
        <v>285</v>
      </c>
      <c r="H461" s="151">
        <v>8</v>
      </c>
      <c r="I461" s="78">
        <v>220</v>
      </c>
      <c r="J461" s="67"/>
      <c r="K461" s="53">
        <f t="shared" si="353"/>
        <v>1760</v>
      </c>
      <c r="L461" s="54">
        <v>9.1999999999999993</v>
      </c>
      <c r="M461" s="55">
        <f t="shared" si="360"/>
        <v>0.14999999999999991</v>
      </c>
      <c r="N461" s="56">
        <f t="shared" si="361"/>
        <v>1.1999999999999993</v>
      </c>
      <c r="O461" s="57">
        <f t="shared" si="344"/>
        <v>263.99999999999983</v>
      </c>
      <c r="P461" s="58"/>
      <c r="Q461" s="57"/>
      <c r="R461" s="59"/>
      <c r="S461" s="60"/>
      <c r="T461" s="56"/>
      <c r="U461" s="61"/>
      <c r="V461" s="62"/>
      <c r="W461" s="68">
        <f t="shared" ref="W461:W463" si="369">K461*Y461</f>
        <v>1760</v>
      </c>
      <c r="X461" s="69">
        <f t="shared" ref="X461:X463" si="370">X460+W461</f>
        <v>598744.19949999999</v>
      </c>
      <c r="Y461" s="70">
        <v>1</v>
      </c>
      <c r="Z461" s="71">
        <f t="shared" ref="Z461:Z463" si="371">O461*Y461</f>
        <v>263.99999999999983</v>
      </c>
      <c r="AA461" s="72">
        <f t="shared" ref="AA461:AA463" si="372">AA460+Z461</f>
        <v>106689.25049999997</v>
      </c>
      <c r="AB461" s="70">
        <f t="shared" si="362"/>
        <v>11</v>
      </c>
      <c r="AC461" s="137">
        <f t="shared" ref="AC461:AC463" si="373">W461+Z461</f>
        <v>2023.9999999999998</v>
      </c>
      <c r="AD461" s="112">
        <f t="shared" ref="AD461:AD463" si="374">X461+AA461</f>
        <v>705433.45</v>
      </c>
      <c r="AE461" s="113"/>
    </row>
    <row r="462" spans="1:31" ht="11.5" customHeight="1" x14ac:dyDescent="0.3">
      <c r="A462" s="111">
        <v>44523</v>
      </c>
      <c r="B462" s="156">
        <f t="shared" si="341"/>
        <v>11</v>
      </c>
      <c r="C462" s="156">
        <f t="shared" si="342"/>
        <v>2021</v>
      </c>
      <c r="D462" s="97" t="s">
        <v>347</v>
      </c>
      <c r="E462" s="77" t="s">
        <v>74</v>
      </c>
      <c r="F462" s="77" t="s">
        <v>59</v>
      </c>
      <c r="G462" s="9" t="s">
        <v>282</v>
      </c>
      <c r="H462" s="151">
        <v>13</v>
      </c>
      <c r="I462" s="78">
        <v>5</v>
      </c>
      <c r="J462" s="67"/>
      <c r="K462" s="53">
        <f t="shared" si="353"/>
        <v>65</v>
      </c>
      <c r="L462" s="54">
        <v>17</v>
      </c>
      <c r="M462" s="55">
        <f t="shared" si="360"/>
        <v>0.30769230769230771</v>
      </c>
      <c r="N462" s="56">
        <f t="shared" si="361"/>
        <v>4</v>
      </c>
      <c r="O462" s="57">
        <f t="shared" si="344"/>
        <v>20</v>
      </c>
      <c r="P462" s="58"/>
      <c r="Q462" s="57"/>
      <c r="R462" s="59"/>
      <c r="S462" s="60"/>
      <c r="T462" s="56"/>
      <c r="U462" s="61"/>
      <c r="V462" s="62"/>
      <c r="W462" s="68">
        <f t="shared" si="369"/>
        <v>130</v>
      </c>
      <c r="X462" s="69">
        <f t="shared" si="370"/>
        <v>598874.19949999999</v>
      </c>
      <c r="Y462" s="70">
        <v>2</v>
      </c>
      <c r="Z462" s="71">
        <f t="shared" si="371"/>
        <v>40</v>
      </c>
      <c r="AA462" s="72">
        <f t="shared" si="372"/>
        <v>106729.25049999997</v>
      </c>
      <c r="AB462" s="70">
        <f t="shared" si="362"/>
        <v>11</v>
      </c>
      <c r="AC462" s="137">
        <f t="shared" si="373"/>
        <v>170</v>
      </c>
      <c r="AD462" s="112">
        <f t="shared" si="374"/>
        <v>705603.45</v>
      </c>
      <c r="AE462" s="113"/>
    </row>
    <row r="463" spans="1:31" ht="11.5" customHeight="1" x14ac:dyDescent="0.3">
      <c r="A463" s="111">
        <v>44523</v>
      </c>
      <c r="B463" s="156">
        <f t="shared" si="341"/>
        <v>11</v>
      </c>
      <c r="C463" s="156">
        <f t="shared" si="342"/>
        <v>2021</v>
      </c>
      <c r="D463" s="97" t="s">
        <v>347</v>
      </c>
      <c r="E463" s="77" t="s">
        <v>74</v>
      </c>
      <c r="F463" s="77" t="s">
        <v>59</v>
      </c>
      <c r="G463" s="9" t="s">
        <v>33</v>
      </c>
      <c r="H463" s="151">
        <v>1.3</v>
      </c>
      <c r="I463" s="78">
        <v>25</v>
      </c>
      <c r="J463" s="67"/>
      <c r="K463" s="53">
        <f t="shared" si="353"/>
        <v>32.5</v>
      </c>
      <c r="L463" s="54">
        <v>2.2999999999999998</v>
      </c>
      <c r="M463" s="55">
        <f t="shared" si="360"/>
        <v>0.76923076923076905</v>
      </c>
      <c r="N463" s="56">
        <f t="shared" si="361"/>
        <v>0.99999999999999978</v>
      </c>
      <c r="O463" s="57">
        <f t="shared" si="344"/>
        <v>24.999999999999993</v>
      </c>
      <c r="P463" s="58"/>
      <c r="Q463" s="57"/>
      <c r="R463" s="59"/>
      <c r="S463" s="60"/>
      <c r="T463" s="56"/>
      <c r="U463" s="61"/>
      <c r="V463" s="62"/>
      <c r="W463" s="68">
        <f t="shared" si="369"/>
        <v>97.5</v>
      </c>
      <c r="X463" s="69">
        <f t="shared" si="370"/>
        <v>598971.69949999999</v>
      </c>
      <c r="Y463" s="70">
        <v>3</v>
      </c>
      <c r="Z463" s="71">
        <f t="shared" si="371"/>
        <v>74.999999999999972</v>
      </c>
      <c r="AA463" s="72">
        <f t="shared" si="372"/>
        <v>106804.25049999997</v>
      </c>
      <c r="AB463" s="70">
        <f t="shared" si="362"/>
        <v>11</v>
      </c>
      <c r="AC463" s="137">
        <f t="shared" si="373"/>
        <v>172.49999999999997</v>
      </c>
      <c r="AD463" s="112">
        <f t="shared" si="374"/>
        <v>705775.95</v>
      </c>
      <c r="AE463" s="113"/>
    </row>
    <row r="464" spans="1:31" ht="11.5" customHeight="1" x14ac:dyDescent="0.3">
      <c r="A464" s="111">
        <v>44526</v>
      </c>
      <c r="B464" s="156">
        <f t="shared" si="341"/>
        <v>11</v>
      </c>
      <c r="C464" s="156">
        <f t="shared" si="342"/>
        <v>2021</v>
      </c>
      <c r="D464" s="97" t="s">
        <v>348</v>
      </c>
      <c r="E464" s="77" t="s">
        <v>280</v>
      </c>
      <c r="F464" s="77" t="s">
        <v>281</v>
      </c>
      <c r="G464" s="9" t="s">
        <v>224</v>
      </c>
      <c r="H464" s="151">
        <v>8.6999999999999993</v>
      </c>
      <c r="I464" s="78">
        <v>220</v>
      </c>
      <c r="J464" s="67"/>
      <c r="K464" s="53">
        <f t="shared" si="353"/>
        <v>1913.9999999999998</v>
      </c>
      <c r="L464" s="54">
        <v>9.1999999999999993</v>
      </c>
      <c r="M464" s="55">
        <f t="shared" si="360"/>
        <v>5.7471264367816098E-2</v>
      </c>
      <c r="N464" s="56">
        <f t="shared" si="361"/>
        <v>0.5</v>
      </c>
      <c r="O464" s="57">
        <f t="shared" si="344"/>
        <v>110</v>
      </c>
      <c r="P464" s="58"/>
      <c r="Q464" s="57"/>
      <c r="R464" s="59"/>
      <c r="S464" s="60"/>
      <c r="T464" s="56"/>
      <c r="U464" s="61"/>
      <c r="V464" s="62"/>
      <c r="W464" s="68">
        <f t="shared" ref="W464:W468" si="375">K464*Y464</f>
        <v>1913.9999999999998</v>
      </c>
      <c r="X464" s="69">
        <f t="shared" ref="X464:X468" si="376">X463+W464</f>
        <v>600885.69949999999</v>
      </c>
      <c r="Y464" s="70">
        <v>1</v>
      </c>
      <c r="Z464" s="71">
        <f t="shared" ref="Z464:Z470" si="377">O464*Y464</f>
        <v>110</v>
      </c>
      <c r="AA464" s="72">
        <f t="shared" ref="AA464:AA470" si="378">AA463+Z464</f>
        <v>106914.25049999997</v>
      </c>
      <c r="AB464" s="70">
        <f t="shared" si="362"/>
        <v>11</v>
      </c>
      <c r="AC464" s="137">
        <f t="shared" ref="AC464:AC470" si="379">W464+Z464</f>
        <v>2023.9999999999998</v>
      </c>
      <c r="AD464" s="112">
        <f t="shared" ref="AD464:AD470" si="380">X464+AA464</f>
        <v>707799.95</v>
      </c>
      <c r="AE464" s="113"/>
    </row>
    <row r="465" spans="1:31" ht="11.5" customHeight="1" x14ac:dyDescent="0.3">
      <c r="A465" s="111">
        <v>44526</v>
      </c>
      <c r="B465" s="156">
        <f t="shared" si="341"/>
        <v>11</v>
      </c>
      <c r="C465" s="156">
        <f t="shared" si="342"/>
        <v>2021</v>
      </c>
      <c r="D465" s="97" t="s">
        <v>348</v>
      </c>
      <c r="E465" s="77" t="s">
        <v>280</v>
      </c>
      <c r="F465" s="77" t="s">
        <v>281</v>
      </c>
      <c r="G465" s="9" t="s">
        <v>33</v>
      </c>
      <c r="H465" s="151">
        <v>1.3</v>
      </c>
      <c r="I465" s="78">
        <v>25</v>
      </c>
      <c r="J465" s="67"/>
      <c r="K465" s="53">
        <f t="shared" si="353"/>
        <v>32.5</v>
      </c>
      <c r="L465" s="54">
        <v>2.5</v>
      </c>
      <c r="M465" s="55">
        <f t="shared" si="360"/>
        <v>0.92307692307692302</v>
      </c>
      <c r="N465" s="56">
        <f t="shared" si="361"/>
        <v>1.2</v>
      </c>
      <c r="O465" s="57">
        <f t="shared" si="344"/>
        <v>30</v>
      </c>
      <c r="P465" s="58"/>
      <c r="Q465" s="57"/>
      <c r="R465" s="59"/>
      <c r="S465" s="60"/>
      <c r="T465" s="56"/>
      <c r="U465" s="61"/>
      <c r="V465" s="62"/>
      <c r="W465" s="68">
        <f t="shared" si="375"/>
        <v>130</v>
      </c>
      <c r="X465" s="69">
        <f t="shared" si="376"/>
        <v>601015.69949999999</v>
      </c>
      <c r="Y465" s="70">
        <v>4</v>
      </c>
      <c r="Z465" s="71">
        <f t="shared" si="377"/>
        <v>120</v>
      </c>
      <c r="AA465" s="72">
        <f t="shared" si="378"/>
        <v>107034.25049999997</v>
      </c>
      <c r="AB465" s="70">
        <f t="shared" si="362"/>
        <v>11</v>
      </c>
      <c r="AC465" s="137">
        <f t="shared" si="379"/>
        <v>250</v>
      </c>
      <c r="AD465" s="112">
        <f t="shared" si="380"/>
        <v>708049.95</v>
      </c>
      <c r="AE465" s="113"/>
    </row>
    <row r="466" spans="1:31" ht="11.5" customHeight="1" x14ac:dyDescent="0.3">
      <c r="A466" s="111">
        <v>44526</v>
      </c>
      <c r="B466" s="156">
        <f t="shared" si="341"/>
        <v>11</v>
      </c>
      <c r="C466" s="156">
        <f t="shared" si="342"/>
        <v>2021</v>
      </c>
      <c r="D466" s="97" t="s">
        <v>348</v>
      </c>
      <c r="E466" s="77" t="s">
        <v>280</v>
      </c>
      <c r="F466" s="77" t="s">
        <v>281</v>
      </c>
      <c r="G466" s="9" t="s">
        <v>25</v>
      </c>
      <c r="H466" s="151">
        <v>16.5</v>
      </c>
      <c r="I466" s="78">
        <v>5</v>
      </c>
      <c r="J466" s="67"/>
      <c r="K466" s="53">
        <f t="shared" si="353"/>
        <v>82.5</v>
      </c>
      <c r="L466" s="54">
        <v>20</v>
      </c>
      <c r="M466" s="55">
        <f t="shared" si="360"/>
        <v>0.21212121212121213</v>
      </c>
      <c r="N466" s="56">
        <f t="shared" si="361"/>
        <v>3.5</v>
      </c>
      <c r="O466" s="57">
        <f t="shared" si="344"/>
        <v>17.5</v>
      </c>
      <c r="P466" s="58"/>
      <c r="Q466" s="57"/>
      <c r="R466" s="59"/>
      <c r="S466" s="60"/>
      <c r="T466" s="56"/>
      <c r="U466" s="61"/>
      <c r="V466" s="62"/>
      <c r="W466" s="68">
        <f t="shared" si="375"/>
        <v>82.5</v>
      </c>
      <c r="X466" s="69">
        <f t="shared" si="376"/>
        <v>601098.19949999999</v>
      </c>
      <c r="Y466" s="70">
        <v>1</v>
      </c>
      <c r="Z466" s="71">
        <f t="shared" si="377"/>
        <v>17.5</v>
      </c>
      <c r="AA466" s="72">
        <f t="shared" si="378"/>
        <v>107051.75049999997</v>
      </c>
      <c r="AB466" s="70">
        <f t="shared" si="362"/>
        <v>11</v>
      </c>
      <c r="AC466" s="137">
        <f t="shared" si="379"/>
        <v>100</v>
      </c>
      <c r="AD466" s="112">
        <f t="shared" si="380"/>
        <v>708149.95</v>
      </c>
      <c r="AE466" s="113"/>
    </row>
    <row r="467" spans="1:31" ht="11.5" customHeight="1" x14ac:dyDescent="0.3">
      <c r="A467" s="111">
        <v>44526</v>
      </c>
      <c r="B467" s="156">
        <f t="shared" si="341"/>
        <v>11</v>
      </c>
      <c r="C467" s="156">
        <f t="shared" si="342"/>
        <v>2021</v>
      </c>
      <c r="D467" s="97" t="s">
        <v>349</v>
      </c>
      <c r="E467" s="77" t="s">
        <v>280</v>
      </c>
      <c r="F467" s="77" t="s">
        <v>281</v>
      </c>
      <c r="G467" s="9" t="s">
        <v>224</v>
      </c>
      <c r="H467" s="151">
        <v>9.1</v>
      </c>
      <c r="I467" s="78">
        <v>220</v>
      </c>
      <c r="J467" s="67"/>
      <c r="K467" s="53">
        <f t="shared" si="353"/>
        <v>2002</v>
      </c>
      <c r="L467" s="54">
        <v>9.1999999999999993</v>
      </c>
      <c r="M467" s="55">
        <f t="shared" ref="M467:M468" si="381">(L467-H467)/H467</f>
        <v>1.098901098901095E-2</v>
      </c>
      <c r="N467" s="56">
        <f t="shared" ref="N467:N468" si="382">L467-H467</f>
        <v>9.9999999999999645E-2</v>
      </c>
      <c r="O467" s="57">
        <f t="shared" ref="O467:O468" si="383">N467*I467</f>
        <v>21.999999999999922</v>
      </c>
      <c r="P467" s="58"/>
      <c r="Q467" s="57"/>
      <c r="R467" s="59"/>
      <c r="S467" s="60"/>
      <c r="T467" s="56"/>
      <c r="U467" s="61"/>
      <c r="V467" s="62"/>
      <c r="W467" s="68">
        <f t="shared" si="375"/>
        <v>2002</v>
      </c>
      <c r="X467" s="69">
        <f t="shared" si="376"/>
        <v>603100.19949999999</v>
      </c>
      <c r="Y467" s="70">
        <v>1</v>
      </c>
      <c r="Z467" s="71">
        <f t="shared" si="377"/>
        <v>21.999999999999922</v>
      </c>
      <c r="AA467" s="72">
        <f t="shared" si="378"/>
        <v>107073.75049999997</v>
      </c>
      <c r="AB467" s="70">
        <f t="shared" si="362"/>
        <v>11</v>
      </c>
      <c r="AC467" s="137">
        <f t="shared" si="379"/>
        <v>2024</v>
      </c>
      <c r="AD467" s="112">
        <f t="shared" si="380"/>
        <v>710173.95</v>
      </c>
      <c r="AE467" s="113"/>
    </row>
    <row r="468" spans="1:31" ht="11.5" customHeight="1" x14ac:dyDescent="0.3">
      <c r="A468" s="111">
        <v>44529</v>
      </c>
      <c r="B468" s="156">
        <f t="shared" si="341"/>
        <v>11</v>
      </c>
      <c r="C468" s="156">
        <f t="shared" si="342"/>
        <v>2021</v>
      </c>
      <c r="D468" s="97" t="s">
        <v>350</v>
      </c>
      <c r="E468" s="77" t="s">
        <v>96</v>
      </c>
      <c r="F468" s="77" t="s">
        <v>201</v>
      </c>
      <c r="G468" s="9" t="s">
        <v>35</v>
      </c>
      <c r="H468" s="151">
        <v>8</v>
      </c>
      <c r="I468" s="78">
        <v>220</v>
      </c>
      <c r="J468" s="67"/>
      <c r="K468" s="53">
        <f t="shared" si="353"/>
        <v>1760</v>
      </c>
      <c r="L468" s="54">
        <v>9.5</v>
      </c>
      <c r="M468" s="55">
        <f t="shared" si="381"/>
        <v>0.1875</v>
      </c>
      <c r="N468" s="56">
        <f t="shared" si="382"/>
        <v>1.5</v>
      </c>
      <c r="O468" s="57">
        <f t="shared" si="383"/>
        <v>330</v>
      </c>
      <c r="P468" s="58"/>
      <c r="Q468" s="57"/>
      <c r="R468" s="59"/>
      <c r="S468" s="60"/>
      <c r="T468" s="56"/>
      <c r="U468" s="61"/>
      <c r="V468" s="62"/>
      <c r="W468" s="68">
        <f t="shared" si="375"/>
        <v>1760</v>
      </c>
      <c r="X468" s="69">
        <f t="shared" si="376"/>
        <v>604860.19949999999</v>
      </c>
      <c r="Y468" s="70">
        <v>1</v>
      </c>
      <c r="Z468" s="71">
        <f t="shared" si="377"/>
        <v>330</v>
      </c>
      <c r="AA468" s="72">
        <f t="shared" si="378"/>
        <v>107403.75049999997</v>
      </c>
      <c r="AB468" s="70">
        <f t="shared" si="362"/>
        <v>11</v>
      </c>
      <c r="AC468" s="137">
        <f t="shared" si="379"/>
        <v>2090</v>
      </c>
      <c r="AD468" s="112">
        <f t="shared" si="380"/>
        <v>712263.95</v>
      </c>
      <c r="AE468" s="113"/>
    </row>
    <row r="469" spans="1:31" ht="11.5" customHeight="1" x14ac:dyDescent="0.3">
      <c r="A469" s="111">
        <v>44529</v>
      </c>
      <c r="B469" s="156">
        <f t="shared" si="341"/>
        <v>11</v>
      </c>
      <c r="C469" s="156">
        <f t="shared" si="342"/>
        <v>2021</v>
      </c>
      <c r="D469" s="97" t="s">
        <v>350</v>
      </c>
      <c r="E469" s="77" t="s">
        <v>96</v>
      </c>
      <c r="F469" s="77" t="s">
        <v>201</v>
      </c>
      <c r="G469" s="9" t="s">
        <v>306</v>
      </c>
      <c r="H469" s="151">
        <v>4.7</v>
      </c>
      <c r="I469" s="78">
        <v>37</v>
      </c>
      <c r="J469" s="67"/>
      <c r="K469" s="53">
        <f t="shared" si="353"/>
        <v>173.9</v>
      </c>
      <c r="L469" s="54">
        <v>9.5</v>
      </c>
      <c r="M469" s="55">
        <f t="shared" ref="M469:M494" si="384">(L469-H469)/H469</f>
        <v>1.0212765957446808</v>
      </c>
      <c r="N469" s="56">
        <f t="shared" ref="N469:N494" si="385">L469-H469</f>
        <v>4.8</v>
      </c>
      <c r="O469" s="57">
        <f t="shared" ref="O469:O494" si="386">N469*I469</f>
        <v>177.6</v>
      </c>
      <c r="P469" s="58"/>
      <c r="Q469" s="57"/>
      <c r="R469" s="59"/>
      <c r="S469" s="60"/>
      <c r="T469" s="56"/>
      <c r="U469" s="61"/>
      <c r="V469" s="62"/>
      <c r="W469" s="68">
        <f t="shared" ref="W469:W494" si="387">K469*Y469</f>
        <v>521.70000000000005</v>
      </c>
      <c r="X469" s="69">
        <f t="shared" ref="X469:X495" si="388">X468+W469</f>
        <v>605381.89949999994</v>
      </c>
      <c r="Y469" s="70">
        <v>3</v>
      </c>
      <c r="Z469" s="71">
        <f t="shared" si="377"/>
        <v>532.79999999999995</v>
      </c>
      <c r="AA469" s="72">
        <f t="shared" si="378"/>
        <v>107936.55049999997</v>
      </c>
      <c r="AB469" s="70">
        <f t="shared" si="362"/>
        <v>11</v>
      </c>
      <c r="AC469" s="137">
        <f t="shared" si="379"/>
        <v>1054.5</v>
      </c>
      <c r="AD469" s="112">
        <f t="shared" si="380"/>
        <v>713318.45</v>
      </c>
      <c r="AE469" s="113"/>
    </row>
    <row r="470" spans="1:31" ht="13.5" customHeight="1" x14ac:dyDescent="0.3">
      <c r="A470" s="111">
        <v>44529</v>
      </c>
      <c r="B470" s="156">
        <f t="shared" si="341"/>
        <v>11</v>
      </c>
      <c r="C470" s="156">
        <f t="shared" si="342"/>
        <v>2021</v>
      </c>
      <c r="D470" s="97" t="s">
        <v>350</v>
      </c>
      <c r="E470" s="77" t="s">
        <v>96</v>
      </c>
      <c r="F470" s="77" t="s">
        <v>201</v>
      </c>
      <c r="G470" s="9" t="s">
        <v>306</v>
      </c>
      <c r="H470" s="151">
        <v>9</v>
      </c>
      <c r="I470" s="78">
        <v>37</v>
      </c>
      <c r="J470" s="67"/>
      <c r="K470" s="53">
        <f t="shared" si="353"/>
        <v>333</v>
      </c>
      <c r="L470" s="54">
        <v>9.5</v>
      </c>
      <c r="M470" s="55">
        <f t="shared" si="384"/>
        <v>5.5555555555555552E-2</v>
      </c>
      <c r="N470" s="56">
        <f t="shared" si="385"/>
        <v>0.5</v>
      </c>
      <c r="O470" s="57">
        <f t="shared" si="386"/>
        <v>18.5</v>
      </c>
      <c r="P470" s="58"/>
      <c r="Q470" s="57"/>
      <c r="R470" s="59"/>
      <c r="S470" s="60"/>
      <c r="T470" s="56"/>
      <c r="U470" s="61"/>
      <c r="V470" s="62"/>
      <c r="W470" s="68">
        <f t="shared" si="387"/>
        <v>333</v>
      </c>
      <c r="X470" s="69">
        <f t="shared" si="388"/>
        <v>605714.89949999994</v>
      </c>
      <c r="Y470" s="70">
        <v>1</v>
      </c>
      <c r="Z470" s="71">
        <f t="shared" si="377"/>
        <v>18.5</v>
      </c>
      <c r="AA470" s="72">
        <f t="shared" si="378"/>
        <v>107955.05049999997</v>
      </c>
      <c r="AB470" s="70">
        <f t="shared" si="362"/>
        <v>11</v>
      </c>
      <c r="AC470" s="137">
        <f t="shared" si="379"/>
        <v>351.5</v>
      </c>
      <c r="AD470" s="112">
        <f t="shared" si="380"/>
        <v>713669.95</v>
      </c>
      <c r="AE470" s="113"/>
    </row>
    <row r="471" spans="1:31" ht="11.5" customHeight="1" x14ac:dyDescent="0.3">
      <c r="A471" s="111">
        <v>44537</v>
      </c>
      <c r="B471" s="156">
        <f t="shared" si="341"/>
        <v>12</v>
      </c>
      <c r="C471" s="156">
        <f t="shared" si="342"/>
        <v>2021</v>
      </c>
      <c r="D471" s="97" t="s">
        <v>351</v>
      </c>
      <c r="E471" s="77" t="s">
        <v>289</v>
      </c>
      <c r="F471" s="77" t="s">
        <v>290</v>
      </c>
      <c r="G471" s="9" t="s">
        <v>35</v>
      </c>
      <c r="H471" s="151">
        <v>8</v>
      </c>
      <c r="I471" s="78">
        <v>220</v>
      </c>
      <c r="J471" s="67"/>
      <c r="K471" s="53">
        <f t="shared" si="353"/>
        <v>1760</v>
      </c>
      <c r="L471" s="54">
        <v>9.3000000000000007</v>
      </c>
      <c r="M471" s="55">
        <f t="shared" si="384"/>
        <v>0.16250000000000009</v>
      </c>
      <c r="N471" s="56">
        <f t="shared" si="385"/>
        <v>1.3000000000000007</v>
      </c>
      <c r="O471" s="57">
        <f t="shared" si="386"/>
        <v>286.00000000000017</v>
      </c>
      <c r="P471" s="58"/>
      <c r="Q471" s="57"/>
      <c r="R471" s="59"/>
      <c r="S471" s="60"/>
      <c r="T471" s="56"/>
      <c r="U471" s="61"/>
      <c r="V471" s="62"/>
      <c r="W471" s="68">
        <f t="shared" si="387"/>
        <v>5280</v>
      </c>
      <c r="X471" s="69">
        <f t="shared" si="388"/>
        <v>610994.89949999994</v>
      </c>
      <c r="Y471" s="70">
        <v>3</v>
      </c>
      <c r="Z471" s="71">
        <f t="shared" ref="Z471:Z472" si="389">O471*Y471</f>
        <v>858.00000000000045</v>
      </c>
      <c r="AA471" s="72">
        <f t="shared" ref="AA471:AA472" si="390">AA470+Z471</f>
        <v>108813.05049999997</v>
      </c>
      <c r="AB471" s="70">
        <f t="shared" si="362"/>
        <v>12</v>
      </c>
      <c r="AC471" s="137">
        <f t="shared" ref="AC471:AC472" si="391">W471+Z471</f>
        <v>6138</v>
      </c>
      <c r="AD471" s="112">
        <f t="shared" ref="AD471:AD472" si="392">X471+AA471</f>
        <v>719807.95</v>
      </c>
      <c r="AE471" s="113"/>
    </row>
    <row r="472" spans="1:31" ht="11.5" customHeight="1" x14ac:dyDescent="0.3">
      <c r="A472" s="111">
        <v>44537</v>
      </c>
      <c r="B472" s="156">
        <f t="shared" si="341"/>
        <v>12</v>
      </c>
      <c r="C472" s="156">
        <f t="shared" si="342"/>
        <v>2021</v>
      </c>
      <c r="D472" s="97" t="s">
        <v>351</v>
      </c>
      <c r="E472" s="77" t="s">
        <v>289</v>
      </c>
      <c r="F472" s="77" t="s">
        <v>290</v>
      </c>
      <c r="G472" s="9" t="s">
        <v>306</v>
      </c>
      <c r="H472" s="151">
        <v>9</v>
      </c>
      <c r="I472" s="78">
        <v>37</v>
      </c>
      <c r="J472" s="67"/>
      <c r="K472" s="53">
        <f t="shared" si="353"/>
        <v>333</v>
      </c>
      <c r="L472" s="54">
        <v>9.8000000000000007</v>
      </c>
      <c r="M472" s="55">
        <f t="shared" si="384"/>
        <v>8.8888888888888962E-2</v>
      </c>
      <c r="N472" s="56">
        <f t="shared" si="385"/>
        <v>0.80000000000000071</v>
      </c>
      <c r="O472" s="57">
        <f t="shared" si="386"/>
        <v>29.600000000000026</v>
      </c>
      <c r="P472" s="58"/>
      <c r="Q472" s="57"/>
      <c r="R472" s="59"/>
      <c r="S472" s="60"/>
      <c r="T472" s="56"/>
      <c r="U472" s="61"/>
      <c r="V472" s="62"/>
      <c r="W472" s="68">
        <f t="shared" si="387"/>
        <v>2997</v>
      </c>
      <c r="X472" s="69">
        <f t="shared" si="388"/>
        <v>613991.89949999994</v>
      </c>
      <c r="Y472" s="70">
        <v>9</v>
      </c>
      <c r="Z472" s="71">
        <f t="shared" si="389"/>
        <v>266.40000000000026</v>
      </c>
      <c r="AA472" s="72">
        <f t="shared" si="390"/>
        <v>109079.45049999996</v>
      </c>
      <c r="AB472" s="70">
        <f t="shared" si="362"/>
        <v>12</v>
      </c>
      <c r="AC472" s="137">
        <f t="shared" si="391"/>
        <v>3263.4</v>
      </c>
      <c r="AD472" s="112">
        <f t="shared" si="392"/>
        <v>723071.34999999986</v>
      </c>
      <c r="AE472" s="113"/>
    </row>
    <row r="473" spans="1:31" ht="11.5" customHeight="1" x14ac:dyDescent="0.3">
      <c r="A473" s="111">
        <v>44537</v>
      </c>
      <c r="B473" s="156">
        <f t="shared" si="341"/>
        <v>12</v>
      </c>
      <c r="C473" s="156">
        <f t="shared" si="342"/>
        <v>2021</v>
      </c>
      <c r="D473" s="97" t="s">
        <v>351</v>
      </c>
      <c r="E473" s="77" t="s">
        <v>289</v>
      </c>
      <c r="F473" s="77" t="s">
        <v>290</v>
      </c>
      <c r="G473" s="9" t="s">
        <v>295</v>
      </c>
      <c r="H473" s="151">
        <v>5.33</v>
      </c>
      <c r="I473" s="78">
        <v>45</v>
      </c>
      <c r="J473" s="67"/>
      <c r="K473" s="53">
        <f t="shared" si="353"/>
        <v>239.85</v>
      </c>
      <c r="L473" s="54">
        <v>9</v>
      </c>
      <c r="M473" s="55">
        <f t="shared" si="384"/>
        <v>0.68855534709193245</v>
      </c>
      <c r="N473" s="56">
        <f t="shared" si="385"/>
        <v>3.67</v>
      </c>
      <c r="O473" s="57">
        <f t="shared" si="386"/>
        <v>165.15</v>
      </c>
      <c r="P473" s="58"/>
      <c r="Q473" s="57"/>
      <c r="R473" s="59"/>
      <c r="S473" s="60"/>
      <c r="T473" s="56"/>
      <c r="U473" s="61"/>
      <c r="V473" s="62"/>
      <c r="W473" s="68">
        <f t="shared" si="387"/>
        <v>479.7</v>
      </c>
      <c r="X473" s="69">
        <f t="shared" si="388"/>
        <v>614471.59949999989</v>
      </c>
      <c r="Y473" s="70">
        <v>2</v>
      </c>
      <c r="Z473" s="71">
        <f t="shared" ref="Z473:Z494" si="393">O473*Y473</f>
        <v>330.3</v>
      </c>
      <c r="AA473" s="72">
        <f t="shared" ref="AA473:AA494" si="394">AA472+Z473</f>
        <v>109409.75049999997</v>
      </c>
      <c r="AB473" s="70">
        <f t="shared" si="362"/>
        <v>12</v>
      </c>
      <c r="AC473" s="137">
        <f t="shared" ref="AC473:AC494" si="395">W473+Z473</f>
        <v>810</v>
      </c>
      <c r="AD473" s="112">
        <f t="shared" ref="AD473:AD494" si="396">X473+AA473</f>
        <v>723881.34999999986</v>
      </c>
      <c r="AE473" s="113"/>
    </row>
    <row r="474" spans="1:31" ht="11.5" customHeight="1" x14ac:dyDescent="0.3">
      <c r="A474" s="111">
        <v>44537</v>
      </c>
      <c r="B474" s="156">
        <f t="shared" si="341"/>
        <v>12</v>
      </c>
      <c r="C474" s="156">
        <f t="shared" si="342"/>
        <v>2021</v>
      </c>
      <c r="D474" s="97" t="s">
        <v>351</v>
      </c>
      <c r="E474" s="77" t="s">
        <v>289</v>
      </c>
      <c r="F474" s="77" t="s">
        <v>290</v>
      </c>
      <c r="G474" s="9" t="s">
        <v>295</v>
      </c>
      <c r="H474" s="151">
        <v>6.4</v>
      </c>
      <c r="I474" s="78">
        <v>45</v>
      </c>
      <c r="J474" s="67"/>
      <c r="K474" s="53">
        <f t="shared" si="353"/>
        <v>288</v>
      </c>
      <c r="L474" s="54">
        <v>9</v>
      </c>
      <c r="M474" s="55">
        <f t="shared" si="384"/>
        <v>0.40624999999999994</v>
      </c>
      <c r="N474" s="56">
        <f t="shared" si="385"/>
        <v>2.5999999999999996</v>
      </c>
      <c r="O474" s="57">
        <f t="shared" si="386"/>
        <v>116.99999999999999</v>
      </c>
      <c r="P474" s="58"/>
      <c r="Q474" s="57"/>
      <c r="R474" s="59"/>
      <c r="S474" s="60"/>
      <c r="T474" s="56"/>
      <c r="U474" s="61"/>
      <c r="V474" s="62"/>
      <c r="W474" s="68">
        <f t="shared" si="387"/>
        <v>1152</v>
      </c>
      <c r="X474" s="69">
        <f t="shared" si="388"/>
        <v>615623.59949999989</v>
      </c>
      <c r="Y474" s="70">
        <v>4</v>
      </c>
      <c r="Z474" s="71">
        <f t="shared" si="393"/>
        <v>467.99999999999994</v>
      </c>
      <c r="AA474" s="72">
        <f t="shared" si="394"/>
        <v>109877.75049999997</v>
      </c>
      <c r="AB474" s="70">
        <f t="shared" si="362"/>
        <v>12</v>
      </c>
      <c r="AC474" s="137">
        <f t="shared" si="395"/>
        <v>1620</v>
      </c>
      <c r="AD474" s="112">
        <f t="shared" si="396"/>
        <v>725501.34999999986</v>
      </c>
      <c r="AE474" s="113"/>
    </row>
    <row r="475" spans="1:31" ht="11.5" customHeight="1" x14ac:dyDescent="0.3">
      <c r="A475" s="111">
        <v>44537</v>
      </c>
      <c r="B475" s="156">
        <f t="shared" si="341"/>
        <v>12</v>
      </c>
      <c r="C475" s="156">
        <f t="shared" si="342"/>
        <v>2021</v>
      </c>
      <c r="D475" s="97" t="s">
        <v>351</v>
      </c>
      <c r="E475" s="77" t="s">
        <v>289</v>
      </c>
      <c r="F475" s="77" t="s">
        <v>290</v>
      </c>
      <c r="G475" s="9" t="s">
        <v>33</v>
      </c>
      <c r="H475" s="151">
        <v>1.3</v>
      </c>
      <c r="I475" s="78">
        <v>25</v>
      </c>
      <c r="J475" s="67"/>
      <c r="K475" s="53">
        <f t="shared" si="353"/>
        <v>32.5</v>
      </c>
      <c r="L475" s="54">
        <v>2.5</v>
      </c>
      <c r="M475" s="55">
        <f t="shared" si="384"/>
        <v>0.92307692307692302</v>
      </c>
      <c r="N475" s="56">
        <f t="shared" si="385"/>
        <v>1.2</v>
      </c>
      <c r="O475" s="57">
        <f t="shared" si="386"/>
        <v>30</v>
      </c>
      <c r="P475" s="58"/>
      <c r="Q475" s="57"/>
      <c r="R475" s="59"/>
      <c r="S475" s="60"/>
      <c r="T475" s="56"/>
      <c r="U475" s="61"/>
      <c r="V475" s="62"/>
      <c r="W475" s="68">
        <f t="shared" si="387"/>
        <v>97.5</v>
      </c>
      <c r="X475" s="69">
        <f t="shared" si="388"/>
        <v>615721.09949999989</v>
      </c>
      <c r="Y475" s="70">
        <v>3</v>
      </c>
      <c r="Z475" s="71">
        <f t="shared" si="393"/>
        <v>90</v>
      </c>
      <c r="AA475" s="72">
        <f t="shared" si="394"/>
        <v>109967.75049999997</v>
      </c>
      <c r="AB475" s="70">
        <f t="shared" si="362"/>
        <v>12</v>
      </c>
      <c r="AC475" s="137">
        <f t="shared" si="395"/>
        <v>187.5</v>
      </c>
      <c r="AD475" s="112">
        <f t="shared" si="396"/>
        <v>725688.84999999986</v>
      </c>
      <c r="AE475" s="113"/>
    </row>
    <row r="476" spans="1:31" ht="11.5" customHeight="1" x14ac:dyDescent="0.3">
      <c r="A476" s="111">
        <v>44537</v>
      </c>
      <c r="B476" s="156">
        <f t="shared" si="341"/>
        <v>12</v>
      </c>
      <c r="C476" s="156">
        <f t="shared" si="342"/>
        <v>2021</v>
      </c>
      <c r="D476" s="97" t="s">
        <v>351</v>
      </c>
      <c r="E476" s="77" t="s">
        <v>289</v>
      </c>
      <c r="F476" s="77" t="s">
        <v>290</v>
      </c>
      <c r="G476" s="9" t="s">
        <v>282</v>
      </c>
      <c r="H476" s="151">
        <v>13</v>
      </c>
      <c r="I476" s="78">
        <v>5</v>
      </c>
      <c r="J476" s="67"/>
      <c r="K476" s="53">
        <f t="shared" si="353"/>
        <v>65</v>
      </c>
      <c r="L476" s="54">
        <v>17</v>
      </c>
      <c r="M476" s="55">
        <f t="shared" si="384"/>
        <v>0.30769230769230771</v>
      </c>
      <c r="N476" s="56">
        <f t="shared" si="385"/>
        <v>4</v>
      </c>
      <c r="O476" s="57">
        <f t="shared" si="386"/>
        <v>20</v>
      </c>
      <c r="P476" s="58"/>
      <c r="Q476" s="57"/>
      <c r="R476" s="59"/>
      <c r="S476" s="60"/>
      <c r="T476" s="56"/>
      <c r="U476" s="61"/>
      <c r="V476" s="62"/>
      <c r="W476" s="68">
        <f t="shared" si="387"/>
        <v>130</v>
      </c>
      <c r="X476" s="69">
        <f t="shared" si="388"/>
        <v>615851.09949999989</v>
      </c>
      <c r="Y476" s="70">
        <v>2</v>
      </c>
      <c r="Z476" s="71">
        <f t="shared" si="393"/>
        <v>40</v>
      </c>
      <c r="AA476" s="72">
        <f t="shared" si="394"/>
        <v>110007.75049999997</v>
      </c>
      <c r="AB476" s="70">
        <f t="shared" si="362"/>
        <v>12</v>
      </c>
      <c r="AC476" s="137">
        <f t="shared" si="395"/>
        <v>170</v>
      </c>
      <c r="AD476" s="112">
        <f t="shared" si="396"/>
        <v>725858.84999999986</v>
      </c>
      <c r="AE476" s="113"/>
    </row>
    <row r="477" spans="1:31" ht="11.5" customHeight="1" x14ac:dyDescent="0.3">
      <c r="A477" s="111">
        <v>44540</v>
      </c>
      <c r="B477" s="156">
        <f t="shared" si="341"/>
        <v>12</v>
      </c>
      <c r="C477" s="156">
        <f t="shared" si="342"/>
        <v>2021</v>
      </c>
      <c r="D477" s="97" t="s">
        <v>352</v>
      </c>
      <c r="E477" s="77" t="s">
        <v>167</v>
      </c>
      <c r="F477" s="77" t="s">
        <v>168</v>
      </c>
      <c r="G477" s="9" t="s">
        <v>35</v>
      </c>
      <c r="H477" s="151">
        <v>8</v>
      </c>
      <c r="I477" s="78">
        <v>220</v>
      </c>
      <c r="J477" s="67"/>
      <c r="K477" s="53">
        <f t="shared" si="353"/>
        <v>1760</v>
      </c>
      <c r="L477" s="54">
        <v>9.6</v>
      </c>
      <c r="M477" s="55">
        <f t="shared" si="384"/>
        <v>0.19999999999999996</v>
      </c>
      <c r="N477" s="56">
        <f t="shared" si="385"/>
        <v>1.5999999999999996</v>
      </c>
      <c r="O477" s="57">
        <f t="shared" si="386"/>
        <v>351.99999999999994</v>
      </c>
      <c r="P477" s="58"/>
      <c r="Q477" s="57"/>
      <c r="R477" s="59"/>
      <c r="S477" s="60"/>
      <c r="T477" s="56"/>
      <c r="U477" s="61"/>
      <c r="V477" s="62"/>
      <c r="W477" s="68">
        <f t="shared" si="387"/>
        <v>1760</v>
      </c>
      <c r="X477" s="69">
        <f t="shared" si="388"/>
        <v>617611.09949999989</v>
      </c>
      <c r="Y477" s="70">
        <v>1</v>
      </c>
      <c r="Z477" s="71">
        <f t="shared" si="393"/>
        <v>351.99999999999994</v>
      </c>
      <c r="AA477" s="72">
        <f t="shared" si="394"/>
        <v>110359.75049999997</v>
      </c>
      <c r="AB477" s="70">
        <f t="shared" si="362"/>
        <v>12</v>
      </c>
      <c r="AC477" s="137">
        <f t="shared" si="395"/>
        <v>2112</v>
      </c>
      <c r="AD477" s="112">
        <f t="shared" si="396"/>
        <v>727970.84999999986</v>
      </c>
      <c r="AE477" s="113"/>
    </row>
    <row r="478" spans="1:31" ht="11.5" customHeight="1" x14ac:dyDescent="0.3">
      <c r="A478" s="111">
        <v>44540</v>
      </c>
      <c r="B478" s="156">
        <f t="shared" si="341"/>
        <v>12</v>
      </c>
      <c r="C478" s="156">
        <f t="shared" si="342"/>
        <v>2021</v>
      </c>
      <c r="D478" s="97" t="s">
        <v>352</v>
      </c>
      <c r="E478" s="77" t="s">
        <v>167</v>
      </c>
      <c r="F478" s="77" t="s">
        <v>168</v>
      </c>
      <c r="G478" s="9" t="s">
        <v>299</v>
      </c>
      <c r="H478" s="151">
        <v>40</v>
      </c>
      <c r="I478" s="78">
        <v>1</v>
      </c>
      <c r="J478" s="67"/>
      <c r="K478" s="53">
        <f t="shared" si="353"/>
        <v>40</v>
      </c>
      <c r="L478" s="54">
        <v>60</v>
      </c>
      <c r="M478" s="55">
        <f t="shared" si="384"/>
        <v>0.5</v>
      </c>
      <c r="N478" s="56">
        <f t="shared" si="385"/>
        <v>20</v>
      </c>
      <c r="O478" s="57">
        <f t="shared" si="386"/>
        <v>20</v>
      </c>
      <c r="P478" s="58"/>
      <c r="Q478" s="57"/>
      <c r="R478" s="59"/>
      <c r="S478" s="60"/>
      <c r="T478" s="56"/>
      <c r="U478" s="61"/>
      <c r="V478" s="62"/>
      <c r="W478" s="68">
        <f t="shared" si="387"/>
        <v>40</v>
      </c>
      <c r="X478" s="69">
        <f t="shared" si="388"/>
        <v>617651.09949999989</v>
      </c>
      <c r="Y478" s="70">
        <v>1</v>
      </c>
      <c r="Z478" s="71">
        <f t="shared" si="393"/>
        <v>20</v>
      </c>
      <c r="AA478" s="72">
        <f t="shared" si="394"/>
        <v>110379.75049999997</v>
      </c>
      <c r="AB478" s="70">
        <f t="shared" si="362"/>
        <v>12</v>
      </c>
      <c r="AC478" s="137">
        <f t="shared" si="395"/>
        <v>60</v>
      </c>
      <c r="AD478" s="112">
        <f t="shared" si="396"/>
        <v>728030.84999999986</v>
      </c>
      <c r="AE478" s="113"/>
    </row>
    <row r="479" spans="1:31" ht="11.5" customHeight="1" x14ac:dyDescent="0.3">
      <c r="A479" s="111">
        <v>44540</v>
      </c>
      <c r="B479" s="156">
        <f t="shared" si="341"/>
        <v>12</v>
      </c>
      <c r="C479" s="156">
        <f t="shared" si="342"/>
        <v>2021</v>
      </c>
      <c r="D479" s="97" t="s">
        <v>352</v>
      </c>
      <c r="E479" s="77" t="s">
        <v>167</v>
      </c>
      <c r="F479" s="77" t="s">
        <v>168</v>
      </c>
      <c r="G479" s="9" t="s">
        <v>184</v>
      </c>
      <c r="H479" s="151">
        <v>12.3</v>
      </c>
      <c r="I479" s="78">
        <v>20</v>
      </c>
      <c r="J479" s="67"/>
      <c r="K479" s="53">
        <f t="shared" si="353"/>
        <v>246</v>
      </c>
      <c r="L479" s="54">
        <v>13.5</v>
      </c>
      <c r="M479" s="55">
        <f t="shared" si="384"/>
        <v>9.7560975609756032E-2</v>
      </c>
      <c r="N479" s="56">
        <f t="shared" si="385"/>
        <v>1.1999999999999993</v>
      </c>
      <c r="O479" s="57">
        <f t="shared" si="386"/>
        <v>23.999999999999986</v>
      </c>
      <c r="P479" s="58"/>
      <c r="Q479" s="57"/>
      <c r="R479" s="59"/>
      <c r="S479" s="60"/>
      <c r="T479" s="56"/>
      <c r="U479" s="61"/>
      <c r="V479" s="62"/>
      <c r="W479" s="68">
        <f t="shared" si="387"/>
        <v>246</v>
      </c>
      <c r="X479" s="69">
        <f t="shared" si="388"/>
        <v>617897.09949999989</v>
      </c>
      <c r="Y479" s="70">
        <v>1</v>
      </c>
      <c r="Z479" s="71">
        <f t="shared" si="393"/>
        <v>23.999999999999986</v>
      </c>
      <c r="AA479" s="72">
        <f t="shared" si="394"/>
        <v>110403.75049999997</v>
      </c>
      <c r="AB479" s="70">
        <f t="shared" si="362"/>
        <v>12</v>
      </c>
      <c r="AC479" s="137">
        <f t="shared" si="395"/>
        <v>270</v>
      </c>
      <c r="AD479" s="112">
        <f t="shared" si="396"/>
        <v>728300.84999999986</v>
      </c>
      <c r="AE479" s="113"/>
    </row>
    <row r="480" spans="1:31" ht="11.5" customHeight="1" x14ac:dyDescent="0.3">
      <c r="A480" s="111">
        <v>44540</v>
      </c>
      <c r="B480" s="156">
        <f t="shared" si="341"/>
        <v>12</v>
      </c>
      <c r="C480" s="156">
        <f t="shared" si="342"/>
        <v>2021</v>
      </c>
      <c r="D480" s="97" t="s">
        <v>352</v>
      </c>
      <c r="E480" s="77" t="s">
        <v>167</v>
      </c>
      <c r="F480" s="77" t="s">
        <v>168</v>
      </c>
      <c r="G480" s="9" t="s">
        <v>173</v>
      </c>
      <c r="H480" s="151">
        <v>24</v>
      </c>
      <c r="I480" s="78">
        <v>5</v>
      </c>
      <c r="J480" s="67"/>
      <c r="K480" s="53">
        <f t="shared" si="353"/>
        <v>120</v>
      </c>
      <c r="L480" s="54">
        <v>32</v>
      </c>
      <c r="M480" s="55">
        <f t="shared" si="384"/>
        <v>0.33333333333333331</v>
      </c>
      <c r="N480" s="56">
        <f t="shared" si="385"/>
        <v>8</v>
      </c>
      <c r="O480" s="57">
        <f t="shared" si="386"/>
        <v>40</v>
      </c>
      <c r="P480" s="58"/>
      <c r="Q480" s="57"/>
      <c r="R480" s="59"/>
      <c r="S480" s="60"/>
      <c r="T480" s="56"/>
      <c r="U480" s="61"/>
      <c r="V480" s="62"/>
      <c r="W480" s="68">
        <f t="shared" si="387"/>
        <v>240</v>
      </c>
      <c r="X480" s="69">
        <f t="shared" si="388"/>
        <v>618137.09949999989</v>
      </c>
      <c r="Y480" s="70">
        <v>2</v>
      </c>
      <c r="Z480" s="71">
        <f t="shared" si="393"/>
        <v>80</v>
      </c>
      <c r="AA480" s="72">
        <f t="shared" si="394"/>
        <v>110483.75049999997</v>
      </c>
      <c r="AB480" s="70">
        <f t="shared" si="362"/>
        <v>12</v>
      </c>
      <c r="AC480" s="137">
        <f t="shared" si="395"/>
        <v>320</v>
      </c>
      <c r="AD480" s="112">
        <f t="shared" si="396"/>
        <v>728620.84999999986</v>
      </c>
      <c r="AE480" s="113"/>
    </row>
    <row r="481" spans="1:31" ht="11.5" customHeight="1" x14ac:dyDescent="0.3">
      <c r="A481" s="111">
        <v>44540</v>
      </c>
      <c r="B481" s="156">
        <f t="shared" si="341"/>
        <v>12</v>
      </c>
      <c r="C481" s="156">
        <f t="shared" si="342"/>
        <v>2021</v>
      </c>
      <c r="D481" s="97" t="s">
        <v>352</v>
      </c>
      <c r="E481" s="77" t="s">
        <v>167</v>
      </c>
      <c r="F481" s="77" t="s">
        <v>168</v>
      </c>
      <c r="G481" s="9" t="s">
        <v>214</v>
      </c>
      <c r="H481" s="151">
        <v>305</v>
      </c>
      <c r="I481" s="78">
        <v>1</v>
      </c>
      <c r="J481" s="67"/>
      <c r="K481" s="53">
        <f t="shared" si="353"/>
        <v>305</v>
      </c>
      <c r="L481" s="54">
        <v>390</v>
      </c>
      <c r="M481" s="55">
        <f t="shared" si="384"/>
        <v>0.27868852459016391</v>
      </c>
      <c r="N481" s="56">
        <f t="shared" si="385"/>
        <v>85</v>
      </c>
      <c r="O481" s="57">
        <f t="shared" si="386"/>
        <v>85</v>
      </c>
      <c r="P481" s="58"/>
      <c r="Q481" s="57"/>
      <c r="R481" s="59"/>
      <c r="S481" s="60"/>
      <c r="T481" s="56"/>
      <c r="U481" s="61"/>
      <c r="V481" s="62"/>
      <c r="W481" s="68">
        <f t="shared" si="387"/>
        <v>305</v>
      </c>
      <c r="X481" s="69">
        <f t="shared" si="388"/>
        <v>618442.09949999989</v>
      </c>
      <c r="Y481" s="70">
        <v>1</v>
      </c>
      <c r="Z481" s="71">
        <f t="shared" si="393"/>
        <v>85</v>
      </c>
      <c r="AA481" s="72">
        <f t="shared" si="394"/>
        <v>110568.75049999997</v>
      </c>
      <c r="AB481" s="70">
        <f t="shared" si="362"/>
        <v>12</v>
      </c>
      <c r="AC481" s="137">
        <f t="shared" si="395"/>
        <v>390</v>
      </c>
      <c r="AD481" s="112">
        <f t="shared" si="396"/>
        <v>729010.84999999986</v>
      </c>
      <c r="AE481" s="113"/>
    </row>
    <row r="482" spans="1:31" ht="11.5" customHeight="1" x14ac:dyDescent="0.3">
      <c r="A482" s="111">
        <v>44540</v>
      </c>
      <c r="B482" s="156">
        <f t="shared" si="341"/>
        <v>12</v>
      </c>
      <c r="C482" s="156">
        <f t="shared" si="342"/>
        <v>2021</v>
      </c>
      <c r="D482" s="97" t="s">
        <v>352</v>
      </c>
      <c r="E482" s="77" t="s">
        <v>167</v>
      </c>
      <c r="F482" s="77" t="s">
        <v>168</v>
      </c>
      <c r="G482" s="9" t="s">
        <v>282</v>
      </c>
      <c r="H482" s="151">
        <v>13</v>
      </c>
      <c r="I482" s="78">
        <v>5</v>
      </c>
      <c r="J482" s="67"/>
      <c r="K482" s="53">
        <f t="shared" si="353"/>
        <v>65</v>
      </c>
      <c r="L482" s="54">
        <v>17</v>
      </c>
      <c r="M482" s="55">
        <f t="shared" si="384"/>
        <v>0.30769230769230771</v>
      </c>
      <c r="N482" s="56">
        <f t="shared" si="385"/>
        <v>4</v>
      </c>
      <c r="O482" s="57">
        <f t="shared" si="386"/>
        <v>20</v>
      </c>
      <c r="P482" s="58"/>
      <c r="Q482" s="57"/>
      <c r="R482" s="59"/>
      <c r="S482" s="60"/>
      <c r="T482" s="56"/>
      <c r="U482" s="61"/>
      <c r="V482" s="62"/>
      <c r="W482" s="68">
        <f t="shared" si="387"/>
        <v>130</v>
      </c>
      <c r="X482" s="69">
        <f t="shared" si="388"/>
        <v>618572.09949999989</v>
      </c>
      <c r="Y482" s="70">
        <v>2</v>
      </c>
      <c r="Z482" s="71">
        <f t="shared" si="393"/>
        <v>40</v>
      </c>
      <c r="AA482" s="72">
        <f t="shared" si="394"/>
        <v>110608.75049999997</v>
      </c>
      <c r="AB482" s="70">
        <f t="shared" si="362"/>
        <v>12</v>
      </c>
      <c r="AC482" s="137">
        <f t="shared" si="395"/>
        <v>170</v>
      </c>
      <c r="AD482" s="112">
        <f t="shared" si="396"/>
        <v>729180.84999999986</v>
      </c>
      <c r="AE482" s="113"/>
    </row>
    <row r="483" spans="1:31" ht="11.5" customHeight="1" x14ac:dyDescent="0.3">
      <c r="A483" s="111">
        <v>44540</v>
      </c>
      <c r="B483" s="156">
        <f t="shared" si="341"/>
        <v>12</v>
      </c>
      <c r="C483" s="156">
        <f t="shared" si="342"/>
        <v>2021</v>
      </c>
      <c r="D483" s="97" t="s">
        <v>352</v>
      </c>
      <c r="E483" s="77" t="s">
        <v>167</v>
      </c>
      <c r="F483" s="77" t="s">
        <v>168</v>
      </c>
      <c r="G483" s="9" t="s">
        <v>367</v>
      </c>
      <c r="H483" s="151">
        <v>32</v>
      </c>
      <c r="I483" s="78">
        <v>1</v>
      </c>
      <c r="J483" s="67"/>
      <c r="K483" s="53">
        <f t="shared" si="353"/>
        <v>32</v>
      </c>
      <c r="L483" s="54">
        <v>45</v>
      </c>
      <c r="M483" s="55">
        <f t="shared" si="384"/>
        <v>0.40625</v>
      </c>
      <c r="N483" s="56">
        <f t="shared" si="385"/>
        <v>13</v>
      </c>
      <c r="O483" s="57">
        <f t="shared" si="386"/>
        <v>13</v>
      </c>
      <c r="P483" s="58"/>
      <c r="Q483" s="57"/>
      <c r="R483" s="59"/>
      <c r="S483" s="60"/>
      <c r="T483" s="56"/>
      <c r="U483" s="61"/>
      <c r="V483" s="62"/>
      <c r="W483" s="68">
        <f t="shared" si="387"/>
        <v>32</v>
      </c>
      <c r="X483" s="69">
        <f t="shared" si="388"/>
        <v>618604.09949999989</v>
      </c>
      <c r="Y483" s="70">
        <v>1</v>
      </c>
      <c r="Z483" s="71">
        <f t="shared" si="393"/>
        <v>13</v>
      </c>
      <c r="AA483" s="72">
        <f t="shared" si="394"/>
        <v>110621.75049999997</v>
      </c>
      <c r="AB483" s="70">
        <f t="shared" si="362"/>
        <v>12</v>
      </c>
      <c r="AC483" s="137">
        <f t="shared" si="395"/>
        <v>45</v>
      </c>
      <c r="AD483" s="112">
        <f t="shared" si="396"/>
        <v>729225.84999999986</v>
      </c>
      <c r="AE483" s="113"/>
    </row>
    <row r="484" spans="1:31" ht="11.5" customHeight="1" x14ac:dyDescent="0.3">
      <c r="A484" s="111">
        <v>44540</v>
      </c>
      <c r="B484" s="156">
        <f t="shared" si="341"/>
        <v>12</v>
      </c>
      <c r="C484" s="156">
        <f t="shared" si="342"/>
        <v>2021</v>
      </c>
      <c r="D484" s="97" t="s">
        <v>352</v>
      </c>
      <c r="E484" s="77" t="s">
        <v>167</v>
      </c>
      <c r="F484" s="77" t="s">
        <v>168</v>
      </c>
      <c r="G484" s="9" t="s">
        <v>38</v>
      </c>
      <c r="H484" s="151">
        <v>8</v>
      </c>
      <c r="I484" s="78">
        <v>54</v>
      </c>
      <c r="J484" s="67"/>
      <c r="K484" s="53">
        <f t="shared" si="353"/>
        <v>432</v>
      </c>
      <c r="L484" s="54">
        <v>9.8000000000000007</v>
      </c>
      <c r="M484" s="55">
        <f t="shared" si="384"/>
        <v>0.22500000000000009</v>
      </c>
      <c r="N484" s="56">
        <f t="shared" si="385"/>
        <v>1.8000000000000007</v>
      </c>
      <c r="O484" s="57">
        <f t="shared" si="386"/>
        <v>97.200000000000045</v>
      </c>
      <c r="P484" s="58"/>
      <c r="Q484" s="57"/>
      <c r="R484" s="59"/>
      <c r="S484" s="60"/>
      <c r="T484" s="56"/>
      <c r="U484" s="61"/>
      <c r="V484" s="62"/>
      <c r="W484" s="68">
        <f t="shared" si="387"/>
        <v>432</v>
      </c>
      <c r="X484" s="69">
        <f t="shared" si="388"/>
        <v>619036.09949999989</v>
      </c>
      <c r="Y484" s="70">
        <v>1</v>
      </c>
      <c r="Z484" s="71">
        <f t="shared" si="393"/>
        <v>97.200000000000045</v>
      </c>
      <c r="AA484" s="72">
        <f t="shared" si="394"/>
        <v>110718.95049999996</v>
      </c>
      <c r="AB484" s="70">
        <f t="shared" si="362"/>
        <v>12</v>
      </c>
      <c r="AC484" s="137">
        <f t="shared" si="395"/>
        <v>529.20000000000005</v>
      </c>
      <c r="AD484" s="112">
        <f t="shared" si="396"/>
        <v>729755.04999999981</v>
      </c>
      <c r="AE484" s="113"/>
    </row>
    <row r="485" spans="1:31" ht="11.5" customHeight="1" x14ac:dyDescent="0.3">
      <c r="A485" s="111">
        <v>44540</v>
      </c>
      <c r="B485" s="156">
        <f t="shared" si="341"/>
        <v>12</v>
      </c>
      <c r="C485" s="156">
        <f t="shared" si="342"/>
        <v>2021</v>
      </c>
      <c r="D485" s="97" t="s">
        <v>352</v>
      </c>
      <c r="E485" s="77" t="s">
        <v>167</v>
      </c>
      <c r="F485" s="77" t="s">
        <v>168</v>
      </c>
      <c r="G485" s="9" t="s">
        <v>39</v>
      </c>
      <c r="H485" s="151">
        <v>7.3</v>
      </c>
      <c r="I485" s="78">
        <v>54</v>
      </c>
      <c r="J485" s="67"/>
      <c r="K485" s="53">
        <f t="shared" si="353"/>
        <v>394.2</v>
      </c>
      <c r="L485" s="54">
        <v>9.8000000000000007</v>
      </c>
      <c r="M485" s="55">
        <f t="shared" si="384"/>
        <v>0.34246575342465768</v>
      </c>
      <c r="N485" s="56">
        <f t="shared" si="385"/>
        <v>2.5000000000000009</v>
      </c>
      <c r="O485" s="57">
        <f t="shared" si="386"/>
        <v>135.00000000000006</v>
      </c>
      <c r="P485" s="58"/>
      <c r="Q485" s="57"/>
      <c r="R485" s="59"/>
      <c r="S485" s="60"/>
      <c r="T485" s="56"/>
      <c r="U485" s="61"/>
      <c r="V485" s="62"/>
      <c r="W485" s="68">
        <f t="shared" si="387"/>
        <v>394.2</v>
      </c>
      <c r="X485" s="69">
        <f t="shared" si="388"/>
        <v>619430.29949999985</v>
      </c>
      <c r="Y485" s="70">
        <v>1</v>
      </c>
      <c r="Z485" s="71">
        <f t="shared" si="393"/>
        <v>135.00000000000006</v>
      </c>
      <c r="AA485" s="72">
        <f t="shared" si="394"/>
        <v>110853.95049999996</v>
      </c>
      <c r="AB485" s="70">
        <f t="shared" si="362"/>
        <v>12</v>
      </c>
      <c r="AC485" s="137">
        <f t="shared" si="395"/>
        <v>529.20000000000005</v>
      </c>
      <c r="AD485" s="112">
        <f t="shared" si="396"/>
        <v>730284.24999999977</v>
      </c>
      <c r="AE485" s="113"/>
    </row>
    <row r="486" spans="1:31" ht="11.5" customHeight="1" x14ac:dyDescent="0.3">
      <c r="A486" s="111">
        <v>44540</v>
      </c>
      <c r="B486" s="156">
        <f t="shared" si="341"/>
        <v>12</v>
      </c>
      <c r="C486" s="156">
        <f t="shared" si="342"/>
        <v>2021</v>
      </c>
      <c r="D486" s="97" t="s">
        <v>352</v>
      </c>
      <c r="E486" s="77" t="s">
        <v>167</v>
      </c>
      <c r="F486" s="77" t="s">
        <v>168</v>
      </c>
      <c r="G486" s="9" t="s">
        <v>353</v>
      </c>
      <c r="H486" s="151">
        <v>1.4</v>
      </c>
      <c r="I486" s="78">
        <v>300</v>
      </c>
      <c r="J486" s="67"/>
      <c r="K486" s="53">
        <f t="shared" si="353"/>
        <v>420</v>
      </c>
      <c r="L486" s="54">
        <v>2.5</v>
      </c>
      <c r="M486" s="55">
        <f t="shared" si="384"/>
        <v>0.78571428571428581</v>
      </c>
      <c r="N486" s="56">
        <f t="shared" si="385"/>
        <v>1.1000000000000001</v>
      </c>
      <c r="O486" s="57">
        <f t="shared" si="386"/>
        <v>330</v>
      </c>
      <c r="P486" s="58"/>
      <c r="Q486" s="57"/>
      <c r="R486" s="59"/>
      <c r="S486" s="60"/>
      <c r="T486" s="56"/>
      <c r="U486" s="61"/>
      <c r="V486" s="62"/>
      <c r="W486" s="68">
        <f t="shared" si="387"/>
        <v>420</v>
      </c>
      <c r="X486" s="69">
        <f t="shared" si="388"/>
        <v>619850.29949999985</v>
      </c>
      <c r="Y486" s="70">
        <v>1</v>
      </c>
      <c r="Z486" s="71">
        <f t="shared" si="393"/>
        <v>330</v>
      </c>
      <c r="AA486" s="72">
        <f t="shared" si="394"/>
        <v>111183.95049999996</v>
      </c>
      <c r="AB486" s="70">
        <f t="shared" si="362"/>
        <v>12</v>
      </c>
      <c r="AC486" s="137">
        <f t="shared" si="395"/>
        <v>750</v>
      </c>
      <c r="AD486" s="112">
        <f t="shared" si="396"/>
        <v>731034.24999999977</v>
      </c>
      <c r="AE486" s="113"/>
    </row>
    <row r="487" spans="1:31" ht="11.5" customHeight="1" x14ac:dyDescent="0.3">
      <c r="A487" s="111">
        <v>44540</v>
      </c>
      <c r="B487" s="156">
        <f t="shared" si="341"/>
        <v>12</v>
      </c>
      <c r="C487" s="156">
        <f t="shared" si="342"/>
        <v>2021</v>
      </c>
      <c r="D487" s="97" t="s">
        <v>354</v>
      </c>
      <c r="E487" s="77" t="s">
        <v>289</v>
      </c>
      <c r="F487" s="77" t="s">
        <v>290</v>
      </c>
      <c r="G487" s="9" t="s">
        <v>355</v>
      </c>
      <c r="H487" s="151">
        <v>8.6999999999999993</v>
      </c>
      <c r="I487" s="78">
        <v>225</v>
      </c>
      <c r="J487" s="67"/>
      <c r="K487" s="53">
        <f t="shared" si="353"/>
        <v>1957.4999999999998</v>
      </c>
      <c r="L487" s="54">
        <v>9.3000000000000007</v>
      </c>
      <c r="M487" s="55">
        <f t="shared" si="384"/>
        <v>6.8965517241379476E-2</v>
      </c>
      <c r="N487" s="56">
        <f t="shared" si="385"/>
        <v>0.60000000000000142</v>
      </c>
      <c r="O487" s="57">
        <f t="shared" si="386"/>
        <v>135.00000000000031</v>
      </c>
      <c r="P487" s="58"/>
      <c r="Q487" s="57"/>
      <c r="R487" s="59"/>
      <c r="S487" s="60"/>
      <c r="T487" s="56"/>
      <c r="U487" s="61"/>
      <c r="V487" s="62"/>
      <c r="W487" s="68">
        <f t="shared" si="387"/>
        <v>9787.4999999999982</v>
      </c>
      <c r="X487" s="69">
        <f t="shared" si="388"/>
        <v>629637.79949999985</v>
      </c>
      <c r="Y487" s="70">
        <v>5</v>
      </c>
      <c r="Z487" s="71">
        <f t="shared" si="393"/>
        <v>675.00000000000159</v>
      </c>
      <c r="AA487" s="72">
        <f t="shared" si="394"/>
        <v>111858.95049999996</v>
      </c>
      <c r="AB487" s="70">
        <f t="shared" si="362"/>
        <v>12</v>
      </c>
      <c r="AC487" s="137">
        <f t="shared" si="395"/>
        <v>10462.5</v>
      </c>
      <c r="AD487" s="112">
        <f t="shared" si="396"/>
        <v>741496.74999999977</v>
      </c>
      <c r="AE487" s="113"/>
    </row>
    <row r="488" spans="1:31" ht="11.5" customHeight="1" x14ac:dyDescent="0.3">
      <c r="A488" s="111">
        <v>44540</v>
      </c>
      <c r="B488" s="156">
        <f t="shared" si="341"/>
        <v>12</v>
      </c>
      <c r="C488" s="156">
        <f t="shared" si="342"/>
        <v>2021</v>
      </c>
      <c r="D488" s="97" t="s">
        <v>354</v>
      </c>
      <c r="E488" s="77" t="s">
        <v>289</v>
      </c>
      <c r="F488" s="77" t="s">
        <v>290</v>
      </c>
      <c r="G488" s="9" t="s">
        <v>256</v>
      </c>
      <c r="H488" s="151">
        <v>7.7</v>
      </c>
      <c r="I488" s="78">
        <v>60</v>
      </c>
      <c r="J488" s="67"/>
      <c r="K488" s="53">
        <f t="shared" si="353"/>
        <v>462</v>
      </c>
      <c r="L488" s="54">
        <v>9.5</v>
      </c>
      <c r="M488" s="55">
        <f t="shared" si="384"/>
        <v>0.23376623376623373</v>
      </c>
      <c r="N488" s="56">
        <f t="shared" si="385"/>
        <v>1.7999999999999998</v>
      </c>
      <c r="O488" s="57">
        <f t="shared" si="386"/>
        <v>107.99999999999999</v>
      </c>
      <c r="P488" s="58"/>
      <c r="Q488" s="57"/>
      <c r="R488" s="59"/>
      <c r="S488" s="60"/>
      <c r="T488" s="56"/>
      <c r="U488" s="61"/>
      <c r="V488" s="62"/>
      <c r="W488" s="68">
        <f t="shared" si="387"/>
        <v>2772</v>
      </c>
      <c r="X488" s="69">
        <f t="shared" si="388"/>
        <v>632409.79949999985</v>
      </c>
      <c r="Y488" s="70">
        <v>6</v>
      </c>
      <c r="Z488" s="71">
        <f t="shared" si="393"/>
        <v>647.99999999999989</v>
      </c>
      <c r="AA488" s="72">
        <f t="shared" si="394"/>
        <v>112506.95049999996</v>
      </c>
      <c r="AB488" s="70">
        <f t="shared" si="362"/>
        <v>12</v>
      </c>
      <c r="AC488" s="137">
        <f t="shared" si="395"/>
        <v>3420</v>
      </c>
      <c r="AD488" s="112">
        <f t="shared" si="396"/>
        <v>744916.74999999977</v>
      </c>
      <c r="AE488" s="113"/>
    </row>
    <row r="489" spans="1:31" ht="11.5" customHeight="1" x14ac:dyDescent="0.3">
      <c r="A489" s="111">
        <v>44540</v>
      </c>
      <c r="B489" s="156">
        <f t="shared" si="341"/>
        <v>12</v>
      </c>
      <c r="C489" s="156">
        <f t="shared" si="342"/>
        <v>2021</v>
      </c>
      <c r="D489" s="97" t="s">
        <v>354</v>
      </c>
      <c r="E489" s="77" t="s">
        <v>289</v>
      </c>
      <c r="F489" s="77" t="s">
        <v>290</v>
      </c>
      <c r="G489" s="9" t="s">
        <v>295</v>
      </c>
      <c r="H489" s="151">
        <v>6.8</v>
      </c>
      <c r="I489" s="78">
        <v>45</v>
      </c>
      <c r="J489" s="67"/>
      <c r="K489" s="53">
        <f t="shared" si="353"/>
        <v>306</v>
      </c>
      <c r="L489" s="54">
        <v>9</v>
      </c>
      <c r="M489" s="55">
        <f t="shared" si="384"/>
        <v>0.3235294117647059</v>
      </c>
      <c r="N489" s="56">
        <f t="shared" si="385"/>
        <v>2.2000000000000002</v>
      </c>
      <c r="O489" s="57">
        <f t="shared" si="386"/>
        <v>99.000000000000014</v>
      </c>
      <c r="P489" s="58"/>
      <c r="Q489" s="57"/>
      <c r="R489" s="59"/>
      <c r="S489" s="60"/>
      <c r="T489" s="56"/>
      <c r="U489" s="61"/>
      <c r="V489" s="62"/>
      <c r="W489" s="68">
        <f t="shared" si="387"/>
        <v>2142</v>
      </c>
      <c r="X489" s="69">
        <f t="shared" si="388"/>
        <v>634551.79949999985</v>
      </c>
      <c r="Y489" s="70">
        <v>7</v>
      </c>
      <c r="Z489" s="71">
        <f t="shared" si="393"/>
        <v>693.00000000000011</v>
      </c>
      <c r="AA489" s="72">
        <f t="shared" si="394"/>
        <v>113199.95049999996</v>
      </c>
      <c r="AB489" s="70">
        <f t="shared" si="362"/>
        <v>12</v>
      </c>
      <c r="AC489" s="137">
        <f t="shared" si="395"/>
        <v>2835</v>
      </c>
      <c r="AD489" s="112">
        <f t="shared" si="396"/>
        <v>747751.74999999977</v>
      </c>
      <c r="AE489" s="113"/>
    </row>
    <row r="490" spans="1:31" ht="11.5" customHeight="1" x14ac:dyDescent="0.3">
      <c r="A490" s="111">
        <v>44540</v>
      </c>
      <c r="B490" s="156">
        <f t="shared" si="341"/>
        <v>12</v>
      </c>
      <c r="C490" s="156">
        <f t="shared" si="342"/>
        <v>2021</v>
      </c>
      <c r="D490" s="97" t="s">
        <v>354</v>
      </c>
      <c r="E490" s="77" t="s">
        <v>289</v>
      </c>
      <c r="F490" s="77" t="s">
        <v>290</v>
      </c>
      <c r="G490" s="9" t="s">
        <v>33</v>
      </c>
      <c r="H490" s="151">
        <v>1.3</v>
      </c>
      <c r="I490" s="78">
        <v>25</v>
      </c>
      <c r="J490" s="67"/>
      <c r="K490" s="53">
        <f t="shared" si="353"/>
        <v>32.5</v>
      </c>
      <c r="L490" s="54">
        <v>2.5</v>
      </c>
      <c r="M490" s="55">
        <f t="shared" si="384"/>
        <v>0.92307692307692302</v>
      </c>
      <c r="N490" s="56">
        <f t="shared" si="385"/>
        <v>1.2</v>
      </c>
      <c r="O490" s="57">
        <f t="shared" si="386"/>
        <v>30</v>
      </c>
      <c r="P490" s="58"/>
      <c r="Q490" s="57"/>
      <c r="R490" s="59"/>
      <c r="S490" s="60"/>
      <c r="T490" s="56"/>
      <c r="U490" s="61"/>
      <c r="V490" s="62"/>
      <c r="W490" s="68">
        <f t="shared" si="387"/>
        <v>162.5</v>
      </c>
      <c r="X490" s="69">
        <f t="shared" si="388"/>
        <v>634714.29949999985</v>
      </c>
      <c r="Y490" s="70">
        <v>5</v>
      </c>
      <c r="Z490" s="71">
        <f t="shared" si="393"/>
        <v>150</v>
      </c>
      <c r="AA490" s="72">
        <f t="shared" si="394"/>
        <v>113349.95049999996</v>
      </c>
      <c r="AB490" s="70">
        <f t="shared" si="362"/>
        <v>12</v>
      </c>
      <c r="AC490" s="137">
        <f t="shared" si="395"/>
        <v>312.5</v>
      </c>
      <c r="AD490" s="112">
        <f t="shared" si="396"/>
        <v>748064.24999999977</v>
      </c>
      <c r="AE490" s="113"/>
    </row>
    <row r="491" spans="1:31" ht="11.5" customHeight="1" x14ac:dyDescent="0.3">
      <c r="A491" s="111">
        <v>44540</v>
      </c>
      <c r="B491" s="156">
        <f t="shared" si="341"/>
        <v>12</v>
      </c>
      <c r="C491" s="156">
        <f t="shared" si="342"/>
        <v>2021</v>
      </c>
      <c r="D491" s="97" t="s">
        <v>354</v>
      </c>
      <c r="E491" s="77" t="s">
        <v>289</v>
      </c>
      <c r="F491" s="77" t="s">
        <v>290</v>
      </c>
      <c r="G491" s="9" t="s">
        <v>313</v>
      </c>
      <c r="H491" s="151">
        <v>28</v>
      </c>
      <c r="I491" s="78">
        <v>25</v>
      </c>
      <c r="J491" s="67"/>
      <c r="K491" s="53">
        <f t="shared" si="353"/>
        <v>700</v>
      </c>
      <c r="L491" s="54">
        <v>40</v>
      </c>
      <c r="M491" s="55">
        <f t="shared" si="384"/>
        <v>0.42857142857142855</v>
      </c>
      <c r="N491" s="56">
        <f t="shared" si="385"/>
        <v>12</v>
      </c>
      <c r="O491" s="57">
        <f t="shared" si="386"/>
        <v>300</v>
      </c>
      <c r="P491" s="58"/>
      <c r="Q491" s="57"/>
      <c r="R491" s="59"/>
      <c r="S491" s="60"/>
      <c r="T491" s="56"/>
      <c r="U491" s="61"/>
      <c r="V491" s="62"/>
      <c r="W491" s="68">
        <f t="shared" si="387"/>
        <v>700</v>
      </c>
      <c r="X491" s="69">
        <f t="shared" si="388"/>
        <v>635414.29949999985</v>
      </c>
      <c r="Y491" s="70">
        <v>1</v>
      </c>
      <c r="Z491" s="71">
        <f t="shared" si="393"/>
        <v>300</v>
      </c>
      <c r="AA491" s="72">
        <f t="shared" si="394"/>
        <v>113649.95049999996</v>
      </c>
      <c r="AB491" s="70">
        <f t="shared" si="362"/>
        <v>12</v>
      </c>
      <c r="AC491" s="137">
        <f t="shared" si="395"/>
        <v>1000</v>
      </c>
      <c r="AD491" s="112">
        <f t="shared" si="396"/>
        <v>749064.24999999977</v>
      </c>
      <c r="AE491" s="113"/>
    </row>
    <row r="492" spans="1:31" ht="11.5" customHeight="1" x14ac:dyDescent="0.3">
      <c r="A492" s="111">
        <v>44540</v>
      </c>
      <c r="B492" s="156">
        <f t="shared" si="341"/>
        <v>12</v>
      </c>
      <c r="C492" s="156">
        <f t="shared" si="342"/>
        <v>2021</v>
      </c>
      <c r="D492" s="97" t="s">
        <v>354</v>
      </c>
      <c r="E492" s="77" t="s">
        <v>289</v>
      </c>
      <c r="F492" s="77" t="s">
        <v>290</v>
      </c>
      <c r="G492" s="9" t="s">
        <v>282</v>
      </c>
      <c r="H492" s="151">
        <v>13</v>
      </c>
      <c r="I492" s="78">
        <v>5</v>
      </c>
      <c r="J492" s="67"/>
      <c r="K492" s="53">
        <f t="shared" si="353"/>
        <v>65</v>
      </c>
      <c r="L492" s="54">
        <v>17</v>
      </c>
      <c r="M492" s="55">
        <f t="shared" si="384"/>
        <v>0.30769230769230771</v>
      </c>
      <c r="N492" s="56">
        <f t="shared" si="385"/>
        <v>4</v>
      </c>
      <c r="O492" s="57">
        <f t="shared" si="386"/>
        <v>20</v>
      </c>
      <c r="P492" s="58"/>
      <c r="Q492" s="57"/>
      <c r="R492" s="59"/>
      <c r="S492" s="60"/>
      <c r="T492" s="56"/>
      <c r="U492" s="61"/>
      <c r="V492" s="62"/>
      <c r="W492" s="68">
        <f t="shared" si="387"/>
        <v>130</v>
      </c>
      <c r="X492" s="69">
        <f t="shared" si="388"/>
        <v>635544.29949999985</v>
      </c>
      <c r="Y492" s="70">
        <v>2</v>
      </c>
      <c r="Z492" s="71">
        <f t="shared" si="393"/>
        <v>40</v>
      </c>
      <c r="AA492" s="72">
        <f t="shared" si="394"/>
        <v>113689.95049999996</v>
      </c>
      <c r="AB492" s="70">
        <f t="shared" si="362"/>
        <v>12</v>
      </c>
      <c r="AC492" s="137">
        <f t="shared" si="395"/>
        <v>170</v>
      </c>
      <c r="AD492" s="112">
        <f t="shared" si="396"/>
        <v>749234.24999999977</v>
      </c>
      <c r="AE492" s="113"/>
    </row>
    <row r="493" spans="1:31" ht="11.5" customHeight="1" x14ac:dyDescent="0.3">
      <c r="A493" s="111">
        <v>44540</v>
      </c>
      <c r="B493" s="156">
        <f t="shared" si="341"/>
        <v>12</v>
      </c>
      <c r="C493" s="156">
        <f t="shared" si="342"/>
        <v>2021</v>
      </c>
      <c r="D493" s="97" t="s">
        <v>354</v>
      </c>
      <c r="E493" s="77" t="s">
        <v>289</v>
      </c>
      <c r="F493" s="77" t="s">
        <v>290</v>
      </c>
      <c r="G493" s="9" t="s">
        <v>356</v>
      </c>
      <c r="H493" s="151">
        <v>8.4700000000000006</v>
      </c>
      <c r="I493" s="78">
        <v>51</v>
      </c>
      <c r="J493" s="67"/>
      <c r="K493" s="53">
        <v>432</v>
      </c>
      <c r="L493" s="54">
        <v>9.5</v>
      </c>
      <c r="M493" s="55">
        <f t="shared" si="384"/>
        <v>0.12160566706021243</v>
      </c>
      <c r="N493" s="56">
        <f t="shared" si="385"/>
        <v>1.0299999999999994</v>
      </c>
      <c r="O493" s="57">
        <v>52.5</v>
      </c>
      <c r="P493" s="58"/>
      <c r="Q493" s="57"/>
      <c r="R493" s="59"/>
      <c r="S493" s="60"/>
      <c r="T493" s="56"/>
      <c r="U493" s="61"/>
      <c r="V493" s="62"/>
      <c r="W493" s="68">
        <f t="shared" si="387"/>
        <v>432</v>
      </c>
      <c r="X493" s="69">
        <f t="shared" si="388"/>
        <v>635976.29949999985</v>
      </c>
      <c r="Y493" s="70">
        <v>1</v>
      </c>
      <c r="Z493" s="71">
        <f>O493*Y493</f>
        <v>52.5</v>
      </c>
      <c r="AA493" s="72">
        <f t="shared" si="394"/>
        <v>113742.45049999996</v>
      </c>
      <c r="AB493" s="70">
        <f t="shared" si="362"/>
        <v>12</v>
      </c>
      <c r="AC493" s="137">
        <f t="shared" si="395"/>
        <v>484.5</v>
      </c>
      <c r="AD493" s="112">
        <f t="shared" si="396"/>
        <v>749718.74999999977</v>
      </c>
      <c r="AE493" s="113"/>
    </row>
    <row r="494" spans="1:31" ht="11.5" customHeight="1" x14ac:dyDescent="0.3">
      <c r="A494" s="111">
        <v>44545</v>
      </c>
      <c r="B494" s="156">
        <f t="shared" si="341"/>
        <v>12</v>
      </c>
      <c r="C494" s="156">
        <f t="shared" si="342"/>
        <v>2021</v>
      </c>
      <c r="D494" s="97" t="s">
        <v>357</v>
      </c>
      <c r="E494" s="77" t="s">
        <v>104</v>
      </c>
      <c r="F494" s="77" t="s">
        <v>105</v>
      </c>
      <c r="G494" s="9" t="s">
        <v>224</v>
      </c>
      <c r="H494" s="151">
        <v>9.1</v>
      </c>
      <c r="I494" s="78">
        <v>220</v>
      </c>
      <c r="J494" s="67"/>
      <c r="K494" s="53">
        <f t="shared" si="353"/>
        <v>2002</v>
      </c>
      <c r="L494" s="54">
        <v>9.1999999999999993</v>
      </c>
      <c r="M494" s="55">
        <f t="shared" si="384"/>
        <v>1.098901098901095E-2</v>
      </c>
      <c r="N494" s="56">
        <f t="shared" si="385"/>
        <v>9.9999999999999645E-2</v>
      </c>
      <c r="O494" s="57">
        <f t="shared" si="386"/>
        <v>21.999999999999922</v>
      </c>
      <c r="P494" s="58"/>
      <c r="Q494" s="57"/>
      <c r="R494" s="59"/>
      <c r="S494" s="60"/>
      <c r="T494" s="56"/>
      <c r="U494" s="61"/>
      <c r="V494" s="62"/>
      <c r="W494" s="68">
        <f t="shared" si="387"/>
        <v>6006</v>
      </c>
      <c r="X494" s="69">
        <f t="shared" si="388"/>
        <v>641982.29949999985</v>
      </c>
      <c r="Y494" s="70">
        <v>3</v>
      </c>
      <c r="Z494" s="71">
        <f t="shared" si="393"/>
        <v>65.999999999999773</v>
      </c>
      <c r="AA494" s="72">
        <f t="shared" si="394"/>
        <v>113808.45049999996</v>
      </c>
      <c r="AB494" s="70">
        <f t="shared" si="362"/>
        <v>12</v>
      </c>
      <c r="AC494" s="137">
        <f t="shared" si="395"/>
        <v>6072</v>
      </c>
      <c r="AD494" s="112">
        <f t="shared" si="396"/>
        <v>755790.74999999977</v>
      </c>
      <c r="AE494" s="113"/>
    </row>
    <row r="495" spans="1:31" ht="11.5" customHeight="1" x14ac:dyDescent="0.3">
      <c r="A495" s="111">
        <v>44545</v>
      </c>
      <c r="B495" s="156">
        <f t="shared" si="341"/>
        <v>12</v>
      </c>
      <c r="C495" s="156">
        <f t="shared" si="342"/>
        <v>2021</v>
      </c>
      <c r="D495" s="97" t="s">
        <v>357</v>
      </c>
      <c r="E495" s="77" t="s">
        <v>104</v>
      </c>
      <c r="F495" s="77" t="s">
        <v>105</v>
      </c>
      <c r="G495" s="9" t="s">
        <v>224</v>
      </c>
      <c r="H495" s="151">
        <v>8.6999999999999993</v>
      </c>
      <c r="I495" s="78">
        <v>220</v>
      </c>
      <c r="J495" s="67"/>
      <c r="K495" s="53">
        <f t="shared" ref="K495:K532" si="397">I495*H495</f>
        <v>1913.9999999999998</v>
      </c>
      <c r="L495" s="54">
        <v>9.1999999999999993</v>
      </c>
      <c r="M495" s="55">
        <f t="shared" ref="M495:M532" si="398">(L495-H495)/H495</f>
        <v>5.7471264367816098E-2</v>
      </c>
      <c r="N495" s="56">
        <f t="shared" ref="N495:N532" si="399">L495-H495</f>
        <v>0.5</v>
      </c>
      <c r="O495" s="57">
        <f t="shared" ref="O495:O532" si="400">N495*I495</f>
        <v>110</v>
      </c>
      <c r="P495" s="58"/>
      <c r="Q495" s="57"/>
      <c r="R495" s="59"/>
      <c r="S495" s="60"/>
      <c r="T495" s="56"/>
      <c r="U495" s="61"/>
      <c r="V495" s="62"/>
      <c r="W495" s="68">
        <f t="shared" ref="W495:W528" si="401">K495*Y495</f>
        <v>5741.9999999999991</v>
      </c>
      <c r="X495" s="69">
        <f t="shared" si="388"/>
        <v>647724.29949999985</v>
      </c>
      <c r="Y495" s="70">
        <v>3</v>
      </c>
      <c r="Z495" s="71">
        <f t="shared" ref="Z495" si="402">O495*Y495</f>
        <v>330</v>
      </c>
      <c r="AA495" s="72">
        <f t="shared" ref="AA495" si="403">AA494+Z495</f>
        <v>114138.45049999996</v>
      </c>
      <c r="AB495" s="70">
        <f t="shared" si="362"/>
        <v>12</v>
      </c>
      <c r="AC495" s="137">
        <f t="shared" ref="AC495" si="404">W495+Z495</f>
        <v>6071.9999999999991</v>
      </c>
      <c r="AD495" s="112">
        <f t="shared" ref="AD495" si="405">X495+AA495</f>
        <v>761862.74999999977</v>
      </c>
      <c r="AE495" s="113"/>
    </row>
    <row r="496" spans="1:31" ht="11.5" customHeight="1" x14ac:dyDescent="0.3">
      <c r="A496" s="111">
        <v>44545</v>
      </c>
      <c r="B496" s="156">
        <f t="shared" si="341"/>
        <v>12</v>
      </c>
      <c r="C496" s="156">
        <f t="shared" si="342"/>
        <v>2021</v>
      </c>
      <c r="D496" s="97" t="s">
        <v>358</v>
      </c>
      <c r="E496" s="77" t="s">
        <v>76</v>
      </c>
      <c r="F496" s="77" t="s">
        <v>77</v>
      </c>
      <c r="G496" s="9" t="s">
        <v>224</v>
      </c>
      <c r="H496" s="151">
        <v>8.6999999999999993</v>
      </c>
      <c r="I496" s="78">
        <v>220</v>
      </c>
      <c r="J496" s="67"/>
      <c r="K496" s="53">
        <f t="shared" si="397"/>
        <v>1913.9999999999998</v>
      </c>
      <c r="L496" s="54">
        <v>9.1999999999999993</v>
      </c>
      <c r="M496" s="55">
        <f t="shared" si="398"/>
        <v>5.7471264367816098E-2</v>
      </c>
      <c r="N496" s="56">
        <f t="shared" si="399"/>
        <v>0.5</v>
      </c>
      <c r="O496" s="57">
        <f t="shared" si="400"/>
        <v>110</v>
      </c>
      <c r="P496" s="58"/>
      <c r="Q496" s="57"/>
      <c r="R496" s="59"/>
      <c r="S496" s="60"/>
      <c r="T496" s="56"/>
      <c r="U496" s="61"/>
      <c r="V496" s="62"/>
      <c r="W496" s="68">
        <f t="shared" ref="W496:W505" si="406">K496*Y496</f>
        <v>1913.9999999999998</v>
      </c>
      <c r="X496" s="69">
        <f t="shared" ref="X496:X505" si="407">X495+W496</f>
        <v>649638.29949999985</v>
      </c>
      <c r="Y496" s="70">
        <v>1</v>
      </c>
      <c r="Z496" s="71">
        <f t="shared" ref="Z496:Z505" si="408">O496*Y496</f>
        <v>110</v>
      </c>
      <c r="AA496" s="72">
        <f t="shared" ref="AA496:AA505" si="409">AA495+Z496</f>
        <v>114248.45049999996</v>
      </c>
      <c r="AB496" s="70">
        <f t="shared" si="362"/>
        <v>12</v>
      </c>
      <c r="AC496" s="137">
        <f t="shared" ref="AC496:AC505" si="410">W496+Z496</f>
        <v>2023.9999999999998</v>
      </c>
      <c r="AD496" s="112">
        <f t="shared" ref="AD496:AD505" si="411">X496+AA496</f>
        <v>763886.74999999977</v>
      </c>
      <c r="AE496" s="113"/>
    </row>
    <row r="497" spans="1:31" ht="11.5" customHeight="1" x14ac:dyDescent="0.3">
      <c r="A497" s="111">
        <v>44545</v>
      </c>
      <c r="B497" s="156">
        <f t="shared" ref="B497:B560" si="412">MONTH(A497)</f>
        <v>12</v>
      </c>
      <c r="C497" s="156">
        <f t="shared" ref="C497:C560" si="413">YEAR(A497)</f>
        <v>2021</v>
      </c>
      <c r="D497" s="97" t="s">
        <v>358</v>
      </c>
      <c r="E497" s="77" t="s">
        <v>76</v>
      </c>
      <c r="F497" s="77" t="s">
        <v>77</v>
      </c>
      <c r="G497" s="9" t="s">
        <v>224</v>
      </c>
      <c r="H497" s="151">
        <v>9</v>
      </c>
      <c r="I497" s="78">
        <v>220</v>
      </c>
      <c r="J497" s="67"/>
      <c r="K497" s="53">
        <f t="shared" si="397"/>
        <v>1980</v>
      </c>
      <c r="L497" s="54">
        <v>9.1999999999999993</v>
      </c>
      <c r="M497" s="55">
        <f t="shared" si="398"/>
        <v>2.2222222222222143E-2</v>
      </c>
      <c r="N497" s="56">
        <f t="shared" si="399"/>
        <v>0.19999999999999929</v>
      </c>
      <c r="O497" s="57">
        <f t="shared" si="400"/>
        <v>43.999999999999844</v>
      </c>
      <c r="P497" s="58"/>
      <c r="Q497" s="57"/>
      <c r="R497" s="59"/>
      <c r="S497" s="60"/>
      <c r="T497" s="56"/>
      <c r="U497" s="61"/>
      <c r="V497" s="62"/>
      <c r="W497" s="68">
        <f t="shared" si="406"/>
        <v>7920</v>
      </c>
      <c r="X497" s="69">
        <f t="shared" si="407"/>
        <v>657558.29949999985</v>
      </c>
      <c r="Y497" s="70">
        <v>4</v>
      </c>
      <c r="Z497" s="71">
        <f t="shared" si="408"/>
        <v>175.99999999999937</v>
      </c>
      <c r="AA497" s="72">
        <f t="shared" si="409"/>
        <v>114424.45049999996</v>
      </c>
      <c r="AB497" s="70">
        <f t="shared" si="362"/>
        <v>12</v>
      </c>
      <c r="AC497" s="137">
        <f t="shared" si="410"/>
        <v>8095.9999999999991</v>
      </c>
      <c r="AD497" s="112">
        <f t="shared" si="411"/>
        <v>771982.74999999977</v>
      </c>
      <c r="AE497" s="113"/>
    </row>
    <row r="498" spans="1:31" ht="11.5" customHeight="1" x14ac:dyDescent="0.3">
      <c r="A498" s="111">
        <v>44545</v>
      </c>
      <c r="B498" s="156">
        <f t="shared" si="412"/>
        <v>12</v>
      </c>
      <c r="C498" s="156">
        <f t="shared" si="413"/>
        <v>2021</v>
      </c>
      <c r="D498" s="97" t="s">
        <v>358</v>
      </c>
      <c r="E498" s="77" t="s">
        <v>76</v>
      </c>
      <c r="F498" s="77" t="s">
        <v>77</v>
      </c>
      <c r="G498" s="9" t="s">
        <v>359</v>
      </c>
      <c r="H498" s="151">
        <v>9</v>
      </c>
      <c r="I498" s="78">
        <v>220</v>
      </c>
      <c r="J498" s="67"/>
      <c r="K498" s="53">
        <f t="shared" si="397"/>
        <v>1980</v>
      </c>
      <c r="L498" s="54">
        <v>9.1999999999999993</v>
      </c>
      <c r="M498" s="55">
        <f t="shared" si="398"/>
        <v>2.2222222222222143E-2</v>
      </c>
      <c r="N498" s="56">
        <f t="shared" si="399"/>
        <v>0.19999999999999929</v>
      </c>
      <c r="O498" s="57">
        <f t="shared" si="400"/>
        <v>43.999999999999844</v>
      </c>
      <c r="P498" s="58"/>
      <c r="Q498" s="57"/>
      <c r="R498" s="59"/>
      <c r="S498" s="60"/>
      <c r="T498" s="56"/>
      <c r="U498" s="61"/>
      <c r="V498" s="62"/>
      <c r="W498" s="68">
        <f t="shared" si="406"/>
        <v>1980</v>
      </c>
      <c r="X498" s="69">
        <f t="shared" si="407"/>
        <v>659538.29949999985</v>
      </c>
      <c r="Y498" s="70">
        <v>1</v>
      </c>
      <c r="Z498" s="71">
        <f t="shared" si="408"/>
        <v>43.999999999999844</v>
      </c>
      <c r="AA498" s="72">
        <f t="shared" si="409"/>
        <v>114468.45049999996</v>
      </c>
      <c r="AB498" s="70">
        <f t="shared" si="362"/>
        <v>12</v>
      </c>
      <c r="AC498" s="137">
        <f t="shared" si="410"/>
        <v>2023.9999999999998</v>
      </c>
      <c r="AD498" s="112">
        <f t="shared" si="411"/>
        <v>774006.74999999977</v>
      </c>
      <c r="AE498" s="113"/>
    </row>
    <row r="499" spans="1:31" ht="11.5" customHeight="1" x14ac:dyDescent="0.3">
      <c r="A499" s="111">
        <v>44545</v>
      </c>
      <c r="B499" s="156">
        <f t="shared" si="412"/>
        <v>12</v>
      </c>
      <c r="C499" s="156">
        <f t="shared" si="413"/>
        <v>2021</v>
      </c>
      <c r="D499" s="97" t="s">
        <v>358</v>
      </c>
      <c r="E499" s="77" t="s">
        <v>76</v>
      </c>
      <c r="F499" s="77" t="s">
        <v>77</v>
      </c>
      <c r="G499" s="9" t="s">
        <v>282</v>
      </c>
      <c r="H499" s="151">
        <v>13</v>
      </c>
      <c r="I499" s="78">
        <v>5</v>
      </c>
      <c r="J499" s="67"/>
      <c r="K499" s="53">
        <f t="shared" si="397"/>
        <v>65</v>
      </c>
      <c r="L499" s="54">
        <v>17</v>
      </c>
      <c r="M499" s="55">
        <f t="shared" si="398"/>
        <v>0.30769230769230771</v>
      </c>
      <c r="N499" s="56">
        <f t="shared" si="399"/>
        <v>4</v>
      </c>
      <c r="O499" s="57">
        <f t="shared" si="400"/>
        <v>20</v>
      </c>
      <c r="P499" s="58"/>
      <c r="Q499" s="57"/>
      <c r="R499" s="59"/>
      <c r="S499" s="60"/>
      <c r="T499" s="56"/>
      <c r="U499" s="61"/>
      <c r="V499" s="62"/>
      <c r="W499" s="68">
        <f t="shared" si="406"/>
        <v>260</v>
      </c>
      <c r="X499" s="69">
        <f t="shared" si="407"/>
        <v>659798.29949999985</v>
      </c>
      <c r="Y499" s="70">
        <v>4</v>
      </c>
      <c r="Z499" s="71">
        <f t="shared" si="408"/>
        <v>80</v>
      </c>
      <c r="AA499" s="72">
        <f t="shared" si="409"/>
        <v>114548.45049999996</v>
      </c>
      <c r="AB499" s="70">
        <f t="shared" si="362"/>
        <v>12</v>
      </c>
      <c r="AC499" s="137">
        <f t="shared" si="410"/>
        <v>340</v>
      </c>
      <c r="AD499" s="112">
        <f t="shared" si="411"/>
        <v>774346.74999999977</v>
      </c>
      <c r="AE499" s="113"/>
    </row>
    <row r="500" spans="1:31" ht="11.5" customHeight="1" x14ac:dyDescent="0.3">
      <c r="A500" s="111">
        <v>44546</v>
      </c>
      <c r="B500" s="156">
        <f t="shared" si="412"/>
        <v>12</v>
      </c>
      <c r="C500" s="156">
        <f t="shared" si="413"/>
        <v>2021</v>
      </c>
      <c r="D500" s="97" t="s">
        <v>360</v>
      </c>
      <c r="E500" s="77" t="s">
        <v>76</v>
      </c>
      <c r="F500" s="77" t="s">
        <v>77</v>
      </c>
      <c r="G500" s="9" t="s">
        <v>40</v>
      </c>
      <c r="H500" s="151">
        <v>69</v>
      </c>
      <c r="I500" s="78">
        <v>5</v>
      </c>
      <c r="J500" s="67"/>
      <c r="K500" s="53">
        <f t="shared" si="397"/>
        <v>345</v>
      </c>
      <c r="L500" s="54">
        <v>78</v>
      </c>
      <c r="M500" s="55">
        <f t="shared" si="398"/>
        <v>0.13043478260869565</v>
      </c>
      <c r="N500" s="56">
        <f t="shared" si="399"/>
        <v>9</v>
      </c>
      <c r="O500" s="57">
        <f t="shared" si="400"/>
        <v>45</v>
      </c>
      <c r="P500" s="58"/>
      <c r="Q500" s="57"/>
      <c r="R500" s="59"/>
      <c r="S500" s="60"/>
      <c r="T500" s="56"/>
      <c r="U500" s="61"/>
      <c r="V500" s="62"/>
      <c r="W500" s="68">
        <f t="shared" si="406"/>
        <v>345</v>
      </c>
      <c r="X500" s="69">
        <f t="shared" si="407"/>
        <v>660143.29949999985</v>
      </c>
      <c r="Y500" s="70">
        <v>1</v>
      </c>
      <c r="Z500" s="71">
        <f t="shared" si="408"/>
        <v>45</v>
      </c>
      <c r="AA500" s="72">
        <f t="shared" si="409"/>
        <v>114593.45049999996</v>
      </c>
      <c r="AB500" s="70">
        <f t="shared" si="362"/>
        <v>12</v>
      </c>
      <c r="AC500" s="137">
        <f t="shared" si="410"/>
        <v>390</v>
      </c>
      <c r="AD500" s="112">
        <f t="shared" si="411"/>
        <v>774736.74999999977</v>
      </c>
      <c r="AE500" s="113"/>
    </row>
    <row r="501" spans="1:31" ht="11.5" customHeight="1" x14ac:dyDescent="0.3">
      <c r="A501" s="111">
        <v>44550</v>
      </c>
      <c r="B501" s="156">
        <f t="shared" si="412"/>
        <v>12</v>
      </c>
      <c r="C501" s="156">
        <f t="shared" si="413"/>
        <v>2021</v>
      </c>
      <c r="D501" s="97" t="s">
        <v>361</v>
      </c>
      <c r="E501" s="77" t="s">
        <v>289</v>
      </c>
      <c r="F501" s="77" t="s">
        <v>290</v>
      </c>
      <c r="G501" s="9" t="s">
        <v>35</v>
      </c>
      <c r="H501" s="151">
        <v>9.1</v>
      </c>
      <c r="I501" s="78">
        <v>220</v>
      </c>
      <c r="J501" s="67"/>
      <c r="K501" s="53">
        <f t="shared" si="397"/>
        <v>2002</v>
      </c>
      <c r="L501" s="54">
        <v>9.5</v>
      </c>
      <c r="M501" s="55">
        <f t="shared" si="398"/>
        <v>4.3956043956043994E-2</v>
      </c>
      <c r="N501" s="56">
        <f t="shared" si="399"/>
        <v>0.40000000000000036</v>
      </c>
      <c r="O501" s="57">
        <f t="shared" si="400"/>
        <v>88.000000000000085</v>
      </c>
      <c r="P501" s="58"/>
      <c r="Q501" s="57"/>
      <c r="R501" s="59"/>
      <c r="S501" s="60"/>
      <c r="T501" s="56"/>
      <c r="U501" s="61"/>
      <c r="V501" s="62"/>
      <c r="W501" s="68">
        <f t="shared" si="406"/>
        <v>6006</v>
      </c>
      <c r="X501" s="69">
        <f t="shared" si="407"/>
        <v>666149.29949999985</v>
      </c>
      <c r="Y501" s="70">
        <v>3</v>
      </c>
      <c r="Z501" s="71">
        <f t="shared" si="408"/>
        <v>264.00000000000023</v>
      </c>
      <c r="AA501" s="72">
        <f t="shared" si="409"/>
        <v>114857.45049999996</v>
      </c>
      <c r="AB501" s="70">
        <f t="shared" si="362"/>
        <v>12</v>
      </c>
      <c r="AC501" s="137">
        <f t="shared" si="410"/>
        <v>6270</v>
      </c>
      <c r="AD501" s="112">
        <f t="shared" si="411"/>
        <v>781006.74999999977</v>
      </c>
      <c r="AE501" s="113"/>
    </row>
    <row r="502" spans="1:31" ht="11.5" customHeight="1" x14ac:dyDescent="0.3">
      <c r="A502" s="111">
        <v>44550</v>
      </c>
      <c r="B502" s="156">
        <f t="shared" si="412"/>
        <v>12</v>
      </c>
      <c r="C502" s="156">
        <f t="shared" si="413"/>
        <v>2021</v>
      </c>
      <c r="D502" s="97" t="s">
        <v>361</v>
      </c>
      <c r="E502" s="77" t="s">
        <v>289</v>
      </c>
      <c r="F502" s="77" t="s">
        <v>290</v>
      </c>
      <c r="G502" s="9" t="s">
        <v>313</v>
      </c>
      <c r="H502" s="151">
        <v>28</v>
      </c>
      <c r="I502" s="78">
        <v>25</v>
      </c>
      <c r="J502" s="67"/>
      <c r="K502" s="53">
        <f t="shared" si="397"/>
        <v>700</v>
      </c>
      <c r="L502" s="54">
        <v>40</v>
      </c>
      <c r="M502" s="55">
        <f t="shared" si="398"/>
        <v>0.42857142857142855</v>
      </c>
      <c r="N502" s="56">
        <f t="shared" si="399"/>
        <v>12</v>
      </c>
      <c r="O502" s="57">
        <f t="shared" si="400"/>
        <v>300</v>
      </c>
      <c r="P502" s="58"/>
      <c r="Q502" s="57"/>
      <c r="R502" s="59"/>
      <c r="S502" s="60"/>
      <c r="T502" s="56"/>
      <c r="U502" s="61"/>
      <c r="V502" s="62"/>
      <c r="W502" s="68">
        <f t="shared" si="406"/>
        <v>700</v>
      </c>
      <c r="X502" s="69">
        <f t="shared" si="407"/>
        <v>666849.29949999985</v>
      </c>
      <c r="Y502" s="70">
        <v>1</v>
      </c>
      <c r="Z502" s="71">
        <f t="shared" si="408"/>
        <v>300</v>
      </c>
      <c r="AA502" s="72">
        <f t="shared" si="409"/>
        <v>115157.45049999996</v>
      </c>
      <c r="AB502" s="70">
        <f t="shared" si="362"/>
        <v>12</v>
      </c>
      <c r="AC502" s="137">
        <f t="shared" si="410"/>
        <v>1000</v>
      </c>
      <c r="AD502" s="112">
        <f t="shared" si="411"/>
        <v>782006.74999999977</v>
      </c>
      <c r="AE502" s="113"/>
    </row>
    <row r="503" spans="1:31" ht="11.5" customHeight="1" x14ac:dyDescent="0.3">
      <c r="A503" s="111">
        <v>44550</v>
      </c>
      <c r="B503" s="156">
        <f t="shared" si="412"/>
        <v>12</v>
      </c>
      <c r="C503" s="156">
        <f t="shared" si="413"/>
        <v>2021</v>
      </c>
      <c r="D503" s="97" t="s">
        <v>361</v>
      </c>
      <c r="E503" s="77" t="s">
        <v>289</v>
      </c>
      <c r="F503" s="77" t="s">
        <v>290</v>
      </c>
      <c r="G503" s="9" t="s">
        <v>33</v>
      </c>
      <c r="H503" s="151">
        <v>1.3</v>
      </c>
      <c r="I503" s="78">
        <v>25</v>
      </c>
      <c r="J503" s="67"/>
      <c r="K503" s="53">
        <f t="shared" si="397"/>
        <v>32.5</v>
      </c>
      <c r="L503" s="54">
        <v>2.5</v>
      </c>
      <c r="M503" s="55">
        <f t="shared" si="398"/>
        <v>0.92307692307692302</v>
      </c>
      <c r="N503" s="56">
        <f t="shared" si="399"/>
        <v>1.2</v>
      </c>
      <c r="O503" s="57">
        <f t="shared" si="400"/>
        <v>30</v>
      </c>
      <c r="P503" s="58"/>
      <c r="Q503" s="57"/>
      <c r="R503" s="59"/>
      <c r="S503" s="60"/>
      <c r="T503" s="56"/>
      <c r="U503" s="61"/>
      <c r="V503" s="62"/>
      <c r="W503" s="68">
        <f t="shared" si="406"/>
        <v>97.5</v>
      </c>
      <c r="X503" s="69">
        <f t="shared" si="407"/>
        <v>666946.79949999985</v>
      </c>
      <c r="Y503" s="70">
        <v>3</v>
      </c>
      <c r="Z503" s="71">
        <f t="shared" si="408"/>
        <v>90</v>
      </c>
      <c r="AA503" s="72">
        <f t="shared" si="409"/>
        <v>115247.45049999996</v>
      </c>
      <c r="AB503" s="70">
        <f t="shared" si="362"/>
        <v>12</v>
      </c>
      <c r="AC503" s="137">
        <f t="shared" si="410"/>
        <v>187.5</v>
      </c>
      <c r="AD503" s="112">
        <f t="shared" si="411"/>
        <v>782194.24999999977</v>
      </c>
      <c r="AE503" s="113"/>
    </row>
    <row r="504" spans="1:31" ht="11.5" customHeight="1" x14ac:dyDescent="0.3">
      <c r="A504" s="111">
        <v>44551</v>
      </c>
      <c r="B504" s="156">
        <f t="shared" si="412"/>
        <v>12</v>
      </c>
      <c r="C504" s="156">
        <f t="shared" si="413"/>
        <v>2021</v>
      </c>
      <c r="D504" s="97" t="s">
        <v>362</v>
      </c>
      <c r="E504" s="77" t="s">
        <v>76</v>
      </c>
      <c r="F504" s="77" t="s">
        <v>77</v>
      </c>
      <c r="G504" s="9" t="s">
        <v>363</v>
      </c>
      <c r="H504" s="151">
        <v>7.3</v>
      </c>
      <c r="I504" s="78">
        <v>54</v>
      </c>
      <c r="J504" s="67"/>
      <c r="K504" s="53">
        <f t="shared" si="397"/>
        <v>394.2</v>
      </c>
      <c r="L504" s="54">
        <v>9.5</v>
      </c>
      <c r="M504" s="55">
        <f t="shared" si="398"/>
        <v>0.30136986301369867</v>
      </c>
      <c r="N504" s="56">
        <f t="shared" si="399"/>
        <v>2.2000000000000002</v>
      </c>
      <c r="O504" s="57">
        <f t="shared" si="400"/>
        <v>118.80000000000001</v>
      </c>
      <c r="P504" s="58"/>
      <c r="Q504" s="57"/>
      <c r="R504" s="59"/>
      <c r="S504" s="60"/>
      <c r="T504" s="56"/>
      <c r="U504" s="61"/>
      <c r="V504" s="62"/>
      <c r="W504" s="68">
        <f t="shared" si="406"/>
        <v>394.2</v>
      </c>
      <c r="X504" s="69">
        <f t="shared" si="407"/>
        <v>667340.9994999998</v>
      </c>
      <c r="Y504" s="70">
        <v>1</v>
      </c>
      <c r="Z504" s="71">
        <f t="shared" si="408"/>
        <v>118.80000000000001</v>
      </c>
      <c r="AA504" s="72">
        <f t="shared" si="409"/>
        <v>115366.25049999997</v>
      </c>
      <c r="AB504" s="70">
        <f t="shared" si="362"/>
        <v>12</v>
      </c>
      <c r="AC504" s="137">
        <f t="shared" si="410"/>
        <v>513</v>
      </c>
      <c r="AD504" s="112">
        <f t="shared" si="411"/>
        <v>782707.24999999977</v>
      </c>
      <c r="AE504" s="113"/>
    </row>
    <row r="505" spans="1:31" ht="11.5" customHeight="1" x14ac:dyDescent="0.3">
      <c r="A505" s="111">
        <v>44551</v>
      </c>
      <c r="B505" s="156">
        <f t="shared" si="412"/>
        <v>12</v>
      </c>
      <c r="C505" s="156">
        <f t="shared" si="413"/>
        <v>2021</v>
      </c>
      <c r="D505" s="97" t="s">
        <v>362</v>
      </c>
      <c r="E505" s="77" t="s">
        <v>76</v>
      </c>
      <c r="F505" s="77" t="s">
        <v>77</v>
      </c>
      <c r="G505" s="9" t="s">
        <v>364</v>
      </c>
      <c r="H505" s="151">
        <v>9.3000000000000007</v>
      </c>
      <c r="I505" s="78">
        <v>64</v>
      </c>
      <c r="J505" s="67"/>
      <c r="K505" s="53">
        <f t="shared" si="397"/>
        <v>595.20000000000005</v>
      </c>
      <c r="L505" s="54">
        <v>9.8000000000000007</v>
      </c>
      <c r="M505" s="55">
        <f t="shared" si="398"/>
        <v>5.3763440860215048E-2</v>
      </c>
      <c r="N505" s="56">
        <f t="shared" si="399"/>
        <v>0.5</v>
      </c>
      <c r="O505" s="57">
        <f t="shared" si="400"/>
        <v>32</v>
      </c>
      <c r="P505" s="58"/>
      <c r="Q505" s="57"/>
      <c r="R505" s="59"/>
      <c r="S505" s="60"/>
      <c r="T505" s="56"/>
      <c r="U505" s="61"/>
      <c r="V505" s="62"/>
      <c r="W505" s="68">
        <f t="shared" si="406"/>
        <v>2380.8000000000002</v>
      </c>
      <c r="X505" s="69">
        <f t="shared" si="407"/>
        <v>669721.79949999985</v>
      </c>
      <c r="Y505" s="70">
        <v>4</v>
      </c>
      <c r="Z505" s="71">
        <f t="shared" si="408"/>
        <v>128</v>
      </c>
      <c r="AA505" s="72">
        <f t="shared" si="409"/>
        <v>115494.25049999997</v>
      </c>
      <c r="AB505" s="70">
        <f t="shared" si="362"/>
        <v>12</v>
      </c>
      <c r="AC505" s="137">
        <f t="shared" si="410"/>
        <v>2508.8000000000002</v>
      </c>
      <c r="AD505" s="112">
        <f t="shared" si="411"/>
        <v>785216.04999999981</v>
      </c>
      <c r="AE505" s="113"/>
    </row>
    <row r="506" spans="1:31" ht="11.5" customHeight="1" x14ac:dyDescent="0.3">
      <c r="A506" s="111">
        <v>44552</v>
      </c>
      <c r="B506" s="156">
        <f t="shared" si="412"/>
        <v>12</v>
      </c>
      <c r="C506" s="156">
        <f t="shared" si="413"/>
        <v>2021</v>
      </c>
      <c r="D506" s="97" t="s">
        <v>365</v>
      </c>
      <c r="E506" s="77" t="s">
        <v>289</v>
      </c>
      <c r="F506" s="77" t="s">
        <v>290</v>
      </c>
      <c r="G506" s="9" t="s">
        <v>35</v>
      </c>
      <c r="H506" s="151">
        <v>9.1</v>
      </c>
      <c r="I506" s="78">
        <v>220</v>
      </c>
      <c r="J506" s="67"/>
      <c r="K506" s="53">
        <f t="shared" ref="K506:K510" si="414">I506*H506</f>
        <v>2002</v>
      </c>
      <c r="L506" s="54">
        <v>9.5</v>
      </c>
      <c r="M506" s="55">
        <f t="shared" ref="M506:M510" si="415">(L506-H506)/H506</f>
        <v>4.3956043956043994E-2</v>
      </c>
      <c r="N506" s="56">
        <f t="shared" ref="N506:N510" si="416">L506-H506</f>
        <v>0.40000000000000036</v>
      </c>
      <c r="O506" s="57">
        <f t="shared" ref="O506:O510" si="417">N506*I506</f>
        <v>88.000000000000085</v>
      </c>
      <c r="P506" s="58"/>
      <c r="Q506" s="57"/>
      <c r="R506" s="59"/>
      <c r="S506" s="60"/>
      <c r="T506" s="56"/>
      <c r="U506" s="61"/>
      <c r="V506" s="62"/>
      <c r="W506" s="68">
        <f t="shared" ref="W506:W510" si="418">K506*Y506</f>
        <v>2002</v>
      </c>
      <c r="X506" s="69">
        <f t="shared" ref="X506:X528" si="419">X505+W506</f>
        <v>671723.79949999985</v>
      </c>
      <c r="Y506" s="70">
        <v>1</v>
      </c>
      <c r="Z506" s="71">
        <f t="shared" ref="Z506:Z510" si="420">O506*Y506</f>
        <v>88.000000000000085</v>
      </c>
      <c r="AA506" s="72">
        <f t="shared" ref="AA506:AA510" si="421">AA505+Z506</f>
        <v>115582.25049999997</v>
      </c>
      <c r="AB506" s="70">
        <f t="shared" si="362"/>
        <v>12</v>
      </c>
      <c r="AC506" s="137">
        <f t="shared" ref="AC506:AC510" si="422">W506+Z506</f>
        <v>2090</v>
      </c>
      <c r="AD506" s="112">
        <f t="shared" ref="AD506:AD528" si="423">X506+AA506</f>
        <v>787306.04999999981</v>
      </c>
      <c r="AE506" s="113"/>
    </row>
    <row r="507" spans="1:31" ht="11.5" customHeight="1" x14ac:dyDescent="0.3">
      <c r="A507" s="111">
        <v>44552</v>
      </c>
      <c r="B507" s="156">
        <f t="shared" si="412"/>
        <v>12</v>
      </c>
      <c r="C507" s="156">
        <f t="shared" si="413"/>
        <v>2021</v>
      </c>
      <c r="D507" s="97" t="s">
        <v>365</v>
      </c>
      <c r="E507" s="77" t="s">
        <v>289</v>
      </c>
      <c r="F507" s="77" t="s">
        <v>290</v>
      </c>
      <c r="G507" s="9" t="s">
        <v>35</v>
      </c>
      <c r="H507" s="151">
        <v>9</v>
      </c>
      <c r="I507" s="78">
        <v>220</v>
      </c>
      <c r="J507" s="67"/>
      <c r="K507" s="53">
        <f t="shared" si="414"/>
        <v>1980</v>
      </c>
      <c r="L507" s="54">
        <v>9.5</v>
      </c>
      <c r="M507" s="55">
        <f t="shared" si="415"/>
        <v>5.5555555555555552E-2</v>
      </c>
      <c r="N507" s="56">
        <f t="shared" si="416"/>
        <v>0.5</v>
      </c>
      <c r="O507" s="57">
        <f t="shared" si="417"/>
        <v>110</v>
      </c>
      <c r="P507" s="58"/>
      <c r="Q507" s="57"/>
      <c r="R507" s="59"/>
      <c r="S507" s="60"/>
      <c r="T507" s="56"/>
      <c r="U507" s="61"/>
      <c r="V507" s="62"/>
      <c r="W507" s="68">
        <f t="shared" si="418"/>
        <v>3960</v>
      </c>
      <c r="X507" s="69">
        <f t="shared" si="419"/>
        <v>675683.79949999985</v>
      </c>
      <c r="Y507" s="70">
        <v>2</v>
      </c>
      <c r="Z507" s="71">
        <f t="shared" si="420"/>
        <v>220</v>
      </c>
      <c r="AA507" s="72">
        <f t="shared" si="421"/>
        <v>115802.25049999997</v>
      </c>
      <c r="AB507" s="70">
        <f t="shared" si="362"/>
        <v>12</v>
      </c>
      <c r="AC507" s="137">
        <f t="shared" si="422"/>
        <v>4180</v>
      </c>
      <c r="AD507" s="112">
        <f t="shared" si="423"/>
        <v>791486.04999999981</v>
      </c>
      <c r="AE507" s="113"/>
    </row>
    <row r="508" spans="1:31" ht="11.5" customHeight="1" x14ac:dyDescent="0.3">
      <c r="A508" s="111">
        <v>44552</v>
      </c>
      <c r="B508" s="156">
        <f t="shared" si="412"/>
        <v>12</v>
      </c>
      <c r="C508" s="156">
        <f t="shared" si="413"/>
        <v>2021</v>
      </c>
      <c r="D508" s="97" t="s">
        <v>365</v>
      </c>
      <c r="E508" s="77" t="s">
        <v>289</v>
      </c>
      <c r="F508" s="77" t="s">
        <v>290</v>
      </c>
      <c r="G508" s="9" t="s">
        <v>313</v>
      </c>
      <c r="H508" s="151">
        <v>28</v>
      </c>
      <c r="I508" s="78">
        <v>25</v>
      </c>
      <c r="J508" s="67"/>
      <c r="K508" s="53">
        <f t="shared" si="414"/>
        <v>700</v>
      </c>
      <c r="L508" s="54">
        <v>40</v>
      </c>
      <c r="M508" s="55">
        <f t="shared" si="415"/>
        <v>0.42857142857142855</v>
      </c>
      <c r="N508" s="56">
        <f t="shared" si="416"/>
        <v>12</v>
      </c>
      <c r="O508" s="57">
        <f t="shared" si="417"/>
        <v>300</v>
      </c>
      <c r="P508" s="58"/>
      <c r="Q508" s="57"/>
      <c r="R508" s="59"/>
      <c r="S508" s="60"/>
      <c r="T508" s="56"/>
      <c r="U508" s="61"/>
      <c r="V508" s="62"/>
      <c r="W508" s="68">
        <f t="shared" si="418"/>
        <v>700</v>
      </c>
      <c r="X508" s="69">
        <f t="shared" si="419"/>
        <v>676383.79949999985</v>
      </c>
      <c r="Y508" s="70">
        <v>1</v>
      </c>
      <c r="Z508" s="71">
        <f t="shared" si="420"/>
        <v>300</v>
      </c>
      <c r="AA508" s="72">
        <f t="shared" si="421"/>
        <v>116102.25049999997</v>
      </c>
      <c r="AB508" s="70">
        <f t="shared" si="362"/>
        <v>12</v>
      </c>
      <c r="AC508" s="137">
        <f t="shared" si="422"/>
        <v>1000</v>
      </c>
      <c r="AD508" s="112">
        <f t="shared" si="423"/>
        <v>792486.04999999981</v>
      </c>
      <c r="AE508" s="113"/>
    </row>
    <row r="509" spans="1:31" ht="11.5" customHeight="1" x14ac:dyDescent="0.3">
      <c r="A509" s="111">
        <v>44552</v>
      </c>
      <c r="B509" s="156">
        <f t="shared" si="412"/>
        <v>12</v>
      </c>
      <c r="C509" s="156">
        <f t="shared" si="413"/>
        <v>2021</v>
      </c>
      <c r="D509" s="97" t="s">
        <v>365</v>
      </c>
      <c r="E509" s="77" t="s">
        <v>289</v>
      </c>
      <c r="F509" s="77" t="s">
        <v>290</v>
      </c>
      <c r="G509" s="9" t="s">
        <v>33</v>
      </c>
      <c r="H509" s="151">
        <v>1.3</v>
      </c>
      <c r="I509" s="78">
        <v>25</v>
      </c>
      <c r="J509" s="67"/>
      <c r="K509" s="53">
        <f t="shared" si="414"/>
        <v>32.5</v>
      </c>
      <c r="L509" s="54">
        <v>2.5</v>
      </c>
      <c r="M509" s="55">
        <f t="shared" si="415"/>
        <v>0.92307692307692302</v>
      </c>
      <c r="N509" s="56">
        <f t="shared" si="416"/>
        <v>1.2</v>
      </c>
      <c r="O509" s="57">
        <f t="shared" si="417"/>
        <v>30</v>
      </c>
      <c r="P509" s="58"/>
      <c r="Q509" s="57"/>
      <c r="R509" s="59"/>
      <c r="S509" s="60"/>
      <c r="T509" s="56"/>
      <c r="U509" s="61"/>
      <c r="V509" s="62"/>
      <c r="W509" s="68">
        <f t="shared" si="418"/>
        <v>97.5</v>
      </c>
      <c r="X509" s="69">
        <f t="shared" si="419"/>
        <v>676481.29949999985</v>
      </c>
      <c r="Y509" s="70">
        <v>3</v>
      </c>
      <c r="Z509" s="71">
        <f t="shared" si="420"/>
        <v>90</v>
      </c>
      <c r="AA509" s="72">
        <f t="shared" si="421"/>
        <v>116192.25049999997</v>
      </c>
      <c r="AB509" s="70">
        <f t="shared" si="362"/>
        <v>12</v>
      </c>
      <c r="AC509" s="137">
        <f t="shared" si="422"/>
        <v>187.5</v>
      </c>
      <c r="AD509" s="112">
        <f t="shared" si="423"/>
        <v>792673.54999999981</v>
      </c>
      <c r="AE509" s="113"/>
    </row>
    <row r="510" spans="1:31" ht="11.5" customHeight="1" x14ac:dyDescent="0.3">
      <c r="A510" s="111">
        <v>44552</v>
      </c>
      <c r="B510" s="156">
        <f t="shared" si="412"/>
        <v>12</v>
      </c>
      <c r="C510" s="156">
        <f t="shared" si="413"/>
        <v>2021</v>
      </c>
      <c r="D510" s="97" t="s">
        <v>365</v>
      </c>
      <c r="E510" s="77" t="s">
        <v>289</v>
      </c>
      <c r="F510" s="77" t="s">
        <v>290</v>
      </c>
      <c r="G510" s="9" t="s">
        <v>366</v>
      </c>
      <c r="H510" s="151">
        <v>9.8000000000000007</v>
      </c>
      <c r="I510" s="78">
        <v>37</v>
      </c>
      <c r="J510" s="67"/>
      <c r="K510" s="53">
        <f t="shared" si="414"/>
        <v>362.6</v>
      </c>
      <c r="L510" s="54">
        <v>10.5</v>
      </c>
      <c r="M510" s="55">
        <f t="shared" si="415"/>
        <v>7.1428571428571355E-2</v>
      </c>
      <c r="N510" s="56">
        <f t="shared" si="416"/>
        <v>0.69999999999999929</v>
      </c>
      <c r="O510" s="57">
        <f t="shared" si="417"/>
        <v>25.899999999999974</v>
      </c>
      <c r="P510" s="58"/>
      <c r="Q510" s="57"/>
      <c r="R510" s="59"/>
      <c r="S510" s="60"/>
      <c r="T510" s="56"/>
      <c r="U510" s="61"/>
      <c r="V510" s="62"/>
      <c r="W510" s="68">
        <f t="shared" si="418"/>
        <v>2900.8</v>
      </c>
      <c r="X510" s="69">
        <f t="shared" si="419"/>
        <v>679382.09949999989</v>
      </c>
      <c r="Y510" s="70">
        <v>8</v>
      </c>
      <c r="Z510" s="71">
        <f t="shared" si="420"/>
        <v>207.19999999999979</v>
      </c>
      <c r="AA510" s="72">
        <f t="shared" si="421"/>
        <v>116399.45049999996</v>
      </c>
      <c r="AB510" s="70">
        <f t="shared" si="362"/>
        <v>12</v>
      </c>
      <c r="AC510" s="137">
        <f t="shared" si="422"/>
        <v>3108</v>
      </c>
      <c r="AD510" s="112">
        <f t="shared" si="423"/>
        <v>795781.54999999981</v>
      </c>
      <c r="AE510" s="113"/>
    </row>
    <row r="511" spans="1:31" ht="11.5" customHeight="1" x14ac:dyDescent="0.3">
      <c r="A511" s="111">
        <v>44554</v>
      </c>
      <c r="B511" s="156">
        <f t="shared" si="412"/>
        <v>12</v>
      </c>
      <c r="C511" s="156">
        <f t="shared" si="413"/>
        <v>2021</v>
      </c>
      <c r="D511" s="97" t="s">
        <v>368</v>
      </c>
      <c r="E511" s="77" t="s">
        <v>289</v>
      </c>
      <c r="F511" s="77" t="s">
        <v>290</v>
      </c>
      <c r="G511" s="9" t="s">
        <v>366</v>
      </c>
      <c r="H511" s="151">
        <v>9.8000000000000007</v>
      </c>
      <c r="I511" s="78">
        <v>37</v>
      </c>
      <c r="J511" s="67"/>
      <c r="K511" s="53">
        <f t="shared" si="397"/>
        <v>362.6</v>
      </c>
      <c r="L511" s="54">
        <v>10.5</v>
      </c>
      <c r="M511" s="55">
        <f t="shared" si="398"/>
        <v>7.1428571428571355E-2</v>
      </c>
      <c r="N511" s="56">
        <f t="shared" si="399"/>
        <v>0.69999999999999929</v>
      </c>
      <c r="O511" s="57">
        <f t="shared" si="400"/>
        <v>25.899999999999974</v>
      </c>
      <c r="P511" s="58"/>
      <c r="Q511" s="57"/>
      <c r="R511" s="59"/>
      <c r="S511" s="60"/>
      <c r="T511" s="56"/>
      <c r="U511" s="61"/>
      <c r="V511" s="62"/>
      <c r="W511" s="68">
        <f t="shared" si="401"/>
        <v>725.2</v>
      </c>
      <c r="X511" s="69">
        <f t="shared" si="419"/>
        <v>680107.29949999985</v>
      </c>
      <c r="Y511" s="70">
        <v>2</v>
      </c>
      <c r="Z511" s="71">
        <f t="shared" ref="Z511:Z528" si="424">O511*Y511</f>
        <v>51.799999999999947</v>
      </c>
      <c r="AA511" s="72">
        <f t="shared" ref="AA511:AA524" si="425">AA510+Z511</f>
        <v>116451.25049999997</v>
      </c>
      <c r="AB511" s="70">
        <f t="shared" si="362"/>
        <v>12</v>
      </c>
      <c r="AC511" s="137">
        <f t="shared" ref="AC511:AC528" si="426">W511+Z511</f>
        <v>777</v>
      </c>
      <c r="AD511" s="112">
        <f t="shared" si="423"/>
        <v>796558.54999999981</v>
      </c>
      <c r="AE511" s="113"/>
    </row>
    <row r="512" spans="1:31" ht="11.5" customHeight="1" x14ac:dyDescent="0.3">
      <c r="A512" s="111">
        <v>44557</v>
      </c>
      <c r="B512" s="156">
        <f t="shared" si="412"/>
        <v>12</v>
      </c>
      <c r="C512" s="156">
        <f t="shared" si="413"/>
        <v>2021</v>
      </c>
      <c r="D512" s="97" t="s">
        <v>369</v>
      </c>
      <c r="E512" s="77" t="s">
        <v>289</v>
      </c>
      <c r="F512" s="77" t="s">
        <v>290</v>
      </c>
      <c r="G512" s="9" t="s">
        <v>366</v>
      </c>
      <c r="H512" s="151">
        <v>9.8000000000000007</v>
      </c>
      <c r="I512" s="78">
        <v>37</v>
      </c>
      <c r="J512" s="67"/>
      <c r="K512" s="53">
        <f t="shared" si="397"/>
        <v>362.6</v>
      </c>
      <c r="L512" s="54">
        <v>10.5</v>
      </c>
      <c r="M512" s="55">
        <f t="shared" si="398"/>
        <v>7.1428571428571355E-2</v>
      </c>
      <c r="N512" s="56">
        <f t="shared" si="399"/>
        <v>0.69999999999999929</v>
      </c>
      <c r="O512" s="57">
        <f t="shared" si="400"/>
        <v>25.899999999999974</v>
      </c>
      <c r="P512" s="58"/>
      <c r="Q512" s="57"/>
      <c r="R512" s="59"/>
      <c r="S512" s="60"/>
      <c r="T512" s="56"/>
      <c r="U512" s="61"/>
      <c r="V512" s="62"/>
      <c r="W512" s="68">
        <f t="shared" si="401"/>
        <v>725.2</v>
      </c>
      <c r="X512" s="69">
        <f t="shared" si="419"/>
        <v>680832.4994999998</v>
      </c>
      <c r="Y512" s="70">
        <v>2</v>
      </c>
      <c r="Z512" s="71">
        <f t="shared" si="424"/>
        <v>51.799999999999947</v>
      </c>
      <c r="AA512" s="72">
        <f t="shared" si="425"/>
        <v>116503.05049999997</v>
      </c>
      <c r="AB512" s="70">
        <f t="shared" si="362"/>
        <v>12</v>
      </c>
      <c r="AC512" s="137">
        <f t="shared" si="426"/>
        <v>777</v>
      </c>
      <c r="AD512" s="112">
        <f t="shared" si="423"/>
        <v>797335.54999999981</v>
      </c>
      <c r="AE512" s="113"/>
    </row>
    <row r="513" spans="1:31" ht="11.5" customHeight="1" x14ac:dyDescent="0.3">
      <c r="A513" s="111">
        <v>44557</v>
      </c>
      <c r="B513" s="156">
        <f t="shared" si="412"/>
        <v>12</v>
      </c>
      <c r="C513" s="156">
        <f t="shared" si="413"/>
        <v>2021</v>
      </c>
      <c r="D513" s="97" t="s">
        <v>369</v>
      </c>
      <c r="E513" s="77" t="s">
        <v>289</v>
      </c>
      <c r="F513" s="77" t="s">
        <v>290</v>
      </c>
      <c r="G513" s="9" t="s">
        <v>191</v>
      </c>
      <c r="H513" s="151">
        <v>5.3</v>
      </c>
      <c r="I513" s="78">
        <v>40</v>
      </c>
      <c r="J513" s="67"/>
      <c r="K513" s="53">
        <f t="shared" si="397"/>
        <v>212</v>
      </c>
      <c r="L513" s="54">
        <v>7.5</v>
      </c>
      <c r="M513" s="55">
        <f t="shared" si="398"/>
        <v>0.41509433962264158</v>
      </c>
      <c r="N513" s="56">
        <f t="shared" si="399"/>
        <v>2.2000000000000002</v>
      </c>
      <c r="O513" s="57">
        <f t="shared" si="400"/>
        <v>88</v>
      </c>
      <c r="P513" s="58"/>
      <c r="Q513" s="57"/>
      <c r="R513" s="59"/>
      <c r="S513" s="60"/>
      <c r="T513" s="56"/>
      <c r="U513" s="61"/>
      <c r="V513" s="62"/>
      <c r="W513" s="68">
        <f t="shared" si="401"/>
        <v>212</v>
      </c>
      <c r="X513" s="69">
        <f t="shared" si="419"/>
        <v>681044.4994999998</v>
      </c>
      <c r="Y513" s="70">
        <v>1</v>
      </c>
      <c r="Z513" s="71">
        <f t="shared" si="424"/>
        <v>88</v>
      </c>
      <c r="AA513" s="72">
        <f t="shared" si="425"/>
        <v>116591.05049999997</v>
      </c>
      <c r="AB513" s="70">
        <f t="shared" si="362"/>
        <v>12</v>
      </c>
      <c r="AC513" s="137">
        <f t="shared" si="426"/>
        <v>300</v>
      </c>
      <c r="AD513" s="112">
        <f t="shared" si="423"/>
        <v>797635.54999999981</v>
      </c>
      <c r="AE513" s="113"/>
    </row>
    <row r="514" spans="1:31" ht="11.5" customHeight="1" x14ac:dyDescent="0.3">
      <c r="A514" s="111">
        <v>44558</v>
      </c>
      <c r="B514" s="156">
        <f t="shared" si="412"/>
        <v>12</v>
      </c>
      <c r="C514" s="156">
        <f t="shared" si="413"/>
        <v>2021</v>
      </c>
      <c r="D514" s="97" t="s">
        <v>370</v>
      </c>
      <c r="E514" s="77" t="s">
        <v>64</v>
      </c>
      <c r="F514" s="77" t="s">
        <v>62</v>
      </c>
      <c r="G514" s="9" t="s">
        <v>35</v>
      </c>
      <c r="H514" s="151">
        <v>9</v>
      </c>
      <c r="I514" s="78">
        <v>220</v>
      </c>
      <c r="J514" s="67"/>
      <c r="K514" s="53">
        <f t="shared" si="397"/>
        <v>1980</v>
      </c>
      <c r="L514" s="54">
        <v>9.4</v>
      </c>
      <c r="M514" s="55">
        <f t="shared" si="398"/>
        <v>4.4444444444444481E-2</v>
      </c>
      <c r="N514" s="56">
        <f t="shared" si="399"/>
        <v>0.40000000000000036</v>
      </c>
      <c r="O514" s="57">
        <f t="shared" si="400"/>
        <v>88.000000000000085</v>
      </c>
      <c r="P514" s="58"/>
      <c r="Q514" s="57"/>
      <c r="R514" s="59"/>
      <c r="S514" s="60"/>
      <c r="T514" s="56"/>
      <c r="U514" s="61"/>
      <c r="V514" s="62"/>
      <c r="W514" s="68">
        <f t="shared" si="401"/>
        <v>3960</v>
      </c>
      <c r="X514" s="69">
        <f t="shared" si="419"/>
        <v>685004.4994999998</v>
      </c>
      <c r="Y514" s="70">
        <v>2</v>
      </c>
      <c r="Z514" s="71">
        <f t="shared" si="424"/>
        <v>176.00000000000017</v>
      </c>
      <c r="AA514" s="72">
        <f t="shared" si="425"/>
        <v>116767.05049999997</v>
      </c>
      <c r="AB514" s="70">
        <f t="shared" si="362"/>
        <v>12</v>
      </c>
      <c r="AC514" s="137">
        <f t="shared" si="426"/>
        <v>4136</v>
      </c>
      <c r="AD514" s="112">
        <f t="shared" si="423"/>
        <v>801771.54999999981</v>
      </c>
      <c r="AE514" s="113"/>
    </row>
    <row r="515" spans="1:31" ht="11.5" customHeight="1" x14ac:dyDescent="0.3">
      <c r="A515" s="111">
        <v>44558</v>
      </c>
      <c r="B515" s="156">
        <f t="shared" si="412"/>
        <v>12</v>
      </c>
      <c r="C515" s="156">
        <f t="shared" si="413"/>
        <v>2021</v>
      </c>
      <c r="D515" s="97" t="s">
        <v>370</v>
      </c>
      <c r="E515" s="77" t="s">
        <v>64</v>
      </c>
      <c r="F515" s="77" t="s">
        <v>62</v>
      </c>
      <c r="G515" s="9" t="s">
        <v>371</v>
      </c>
      <c r="H515" s="151">
        <v>8.8000000000000007</v>
      </c>
      <c r="I515" s="78">
        <v>30</v>
      </c>
      <c r="J515" s="67"/>
      <c r="K515" s="53">
        <f t="shared" si="397"/>
        <v>264</v>
      </c>
      <c r="L515" s="54">
        <v>9.6999999999999993</v>
      </c>
      <c r="M515" s="55">
        <f t="shared" si="398"/>
        <v>0.1022727272727271</v>
      </c>
      <c r="N515" s="56">
        <f t="shared" si="399"/>
        <v>0.89999999999999858</v>
      </c>
      <c r="O515" s="57">
        <f t="shared" si="400"/>
        <v>26.999999999999957</v>
      </c>
      <c r="P515" s="58"/>
      <c r="Q515" s="57"/>
      <c r="R515" s="59"/>
      <c r="S515" s="60"/>
      <c r="T515" s="56"/>
      <c r="U515" s="61"/>
      <c r="V515" s="62"/>
      <c r="W515" s="68">
        <f t="shared" si="401"/>
        <v>1320</v>
      </c>
      <c r="X515" s="69">
        <f t="shared" si="419"/>
        <v>686324.4994999998</v>
      </c>
      <c r="Y515" s="70">
        <v>5</v>
      </c>
      <c r="Z515" s="71">
        <f t="shared" si="424"/>
        <v>134.99999999999977</v>
      </c>
      <c r="AA515" s="72">
        <f t="shared" si="425"/>
        <v>116902.05049999997</v>
      </c>
      <c r="AB515" s="70">
        <f t="shared" si="362"/>
        <v>12</v>
      </c>
      <c r="AC515" s="137">
        <f t="shared" si="426"/>
        <v>1454.9999999999998</v>
      </c>
      <c r="AD515" s="112">
        <f t="shared" si="423"/>
        <v>803226.54999999981</v>
      </c>
      <c r="AE515" s="113"/>
    </row>
    <row r="516" spans="1:31" ht="11.5" customHeight="1" x14ac:dyDescent="0.3">
      <c r="A516" s="111">
        <v>44560</v>
      </c>
      <c r="B516" s="156">
        <f t="shared" si="412"/>
        <v>12</v>
      </c>
      <c r="C516" s="156">
        <f t="shared" si="413"/>
        <v>2021</v>
      </c>
      <c r="D516" s="97" t="s">
        <v>372</v>
      </c>
      <c r="E516" s="77" t="s">
        <v>289</v>
      </c>
      <c r="F516" s="77" t="s">
        <v>290</v>
      </c>
      <c r="G516" s="9" t="s">
        <v>35</v>
      </c>
      <c r="H516" s="151">
        <v>9</v>
      </c>
      <c r="I516" s="78">
        <v>220</v>
      </c>
      <c r="J516" s="67"/>
      <c r="K516" s="53">
        <f t="shared" si="397"/>
        <v>1980</v>
      </c>
      <c r="L516" s="54">
        <v>9.5</v>
      </c>
      <c r="M516" s="55">
        <f t="shared" si="398"/>
        <v>5.5555555555555552E-2</v>
      </c>
      <c r="N516" s="56">
        <f t="shared" si="399"/>
        <v>0.5</v>
      </c>
      <c r="O516" s="57">
        <f t="shared" si="400"/>
        <v>110</v>
      </c>
      <c r="P516" s="58"/>
      <c r="Q516" s="57"/>
      <c r="R516" s="59"/>
      <c r="S516" s="60"/>
      <c r="T516" s="56"/>
      <c r="U516" s="61"/>
      <c r="V516" s="62"/>
      <c r="W516" s="68">
        <f t="shared" si="401"/>
        <v>1980</v>
      </c>
      <c r="X516" s="69">
        <f t="shared" si="419"/>
        <v>688304.4994999998</v>
      </c>
      <c r="Y516" s="70">
        <v>1</v>
      </c>
      <c r="Z516" s="71">
        <f t="shared" si="424"/>
        <v>110</v>
      </c>
      <c r="AA516" s="72">
        <f t="shared" si="425"/>
        <v>117012.05049999997</v>
      </c>
      <c r="AB516" s="70">
        <f t="shared" si="362"/>
        <v>12</v>
      </c>
      <c r="AC516" s="137">
        <f t="shared" si="426"/>
        <v>2090</v>
      </c>
      <c r="AD516" s="112">
        <f t="shared" si="423"/>
        <v>805316.54999999981</v>
      </c>
      <c r="AE516" s="113"/>
    </row>
    <row r="517" spans="1:31" ht="11.5" customHeight="1" x14ac:dyDescent="0.3">
      <c r="A517" s="111">
        <v>44560</v>
      </c>
      <c r="B517" s="156">
        <f t="shared" si="412"/>
        <v>12</v>
      </c>
      <c r="C517" s="156">
        <f t="shared" si="413"/>
        <v>2021</v>
      </c>
      <c r="D517" s="97" t="s">
        <v>372</v>
      </c>
      <c r="E517" s="77" t="s">
        <v>289</v>
      </c>
      <c r="F517" s="77" t="s">
        <v>290</v>
      </c>
      <c r="G517" s="9" t="s">
        <v>35</v>
      </c>
      <c r="H517" s="151">
        <v>8.8000000000000007</v>
      </c>
      <c r="I517" s="78">
        <v>220</v>
      </c>
      <c r="J517" s="67"/>
      <c r="K517" s="53">
        <f t="shared" si="397"/>
        <v>1936.0000000000002</v>
      </c>
      <c r="L517" s="54">
        <v>9.5</v>
      </c>
      <c r="M517" s="55">
        <f t="shared" si="398"/>
        <v>7.9545454545454461E-2</v>
      </c>
      <c r="N517" s="56">
        <f t="shared" si="399"/>
        <v>0.69999999999999929</v>
      </c>
      <c r="O517" s="57">
        <f t="shared" si="400"/>
        <v>153.99999999999983</v>
      </c>
      <c r="P517" s="58"/>
      <c r="Q517" s="57"/>
      <c r="R517" s="59"/>
      <c r="S517" s="60"/>
      <c r="T517" s="56"/>
      <c r="U517" s="61"/>
      <c r="V517" s="62"/>
      <c r="W517" s="68">
        <f t="shared" si="401"/>
        <v>7744.0000000000009</v>
      </c>
      <c r="X517" s="69">
        <f t="shared" si="419"/>
        <v>696048.4994999998</v>
      </c>
      <c r="Y517" s="70">
        <v>4</v>
      </c>
      <c r="Z517" s="71">
        <f t="shared" si="424"/>
        <v>615.99999999999932</v>
      </c>
      <c r="AA517" s="72">
        <f t="shared" si="425"/>
        <v>117628.05049999997</v>
      </c>
      <c r="AB517" s="70">
        <f t="shared" ref="AB517:AB528" si="427">MONTH(A517)</f>
        <v>12</v>
      </c>
      <c r="AC517" s="137">
        <f t="shared" si="426"/>
        <v>8360</v>
      </c>
      <c r="AD517" s="112">
        <f t="shared" si="423"/>
        <v>813676.54999999981</v>
      </c>
      <c r="AE517" s="113"/>
    </row>
    <row r="518" spans="1:31" ht="11.5" customHeight="1" x14ac:dyDescent="0.3">
      <c r="A518" s="111">
        <v>44560</v>
      </c>
      <c r="B518" s="156">
        <f t="shared" si="412"/>
        <v>12</v>
      </c>
      <c r="C518" s="156">
        <f t="shared" si="413"/>
        <v>2021</v>
      </c>
      <c r="D518" s="97" t="s">
        <v>372</v>
      </c>
      <c r="E518" s="77" t="s">
        <v>289</v>
      </c>
      <c r="F518" s="77" t="s">
        <v>290</v>
      </c>
      <c r="G518" s="9" t="s">
        <v>371</v>
      </c>
      <c r="H518" s="151">
        <v>8.8000000000000007</v>
      </c>
      <c r="I518" s="78">
        <v>30</v>
      </c>
      <c r="J518" s="67"/>
      <c r="K518" s="53">
        <f t="shared" si="397"/>
        <v>264</v>
      </c>
      <c r="L518" s="54">
        <v>9.8000000000000007</v>
      </c>
      <c r="M518" s="55">
        <f t="shared" si="398"/>
        <v>0.11363636363636363</v>
      </c>
      <c r="N518" s="56">
        <f t="shared" si="399"/>
        <v>1</v>
      </c>
      <c r="O518" s="57">
        <f t="shared" si="400"/>
        <v>30</v>
      </c>
      <c r="P518" s="58"/>
      <c r="Q518" s="57"/>
      <c r="R518" s="59"/>
      <c r="S518" s="60"/>
      <c r="T518" s="56"/>
      <c r="U518" s="61"/>
      <c r="V518" s="62"/>
      <c r="W518" s="68">
        <f t="shared" si="401"/>
        <v>3960</v>
      </c>
      <c r="X518" s="69">
        <f t="shared" si="419"/>
        <v>700008.4994999998</v>
      </c>
      <c r="Y518" s="70">
        <v>15</v>
      </c>
      <c r="Z518" s="71">
        <f t="shared" si="424"/>
        <v>450</v>
      </c>
      <c r="AA518" s="72">
        <f t="shared" si="425"/>
        <v>118078.05049999997</v>
      </c>
      <c r="AB518" s="70">
        <f t="shared" si="427"/>
        <v>12</v>
      </c>
      <c r="AC518" s="137">
        <f t="shared" si="426"/>
        <v>4410</v>
      </c>
      <c r="AD518" s="112">
        <f t="shared" si="423"/>
        <v>818086.54999999981</v>
      </c>
      <c r="AE518" s="113"/>
    </row>
    <row r="519" spans="1:31" ht="11.5" customHeight="1" x14ac:dyDescent="0.3">
      <c r="A519" s="111">
        <v>44560</v>
      </c>
      <c r="B519" s="156">
        <f t="shared" si="412"/>
        <v>12</v>
      </c>
      <c r="C519" s="156">
        <f t="shared" si="413"/>
        <v>2021</v>
      </c>
      <c r="D519" s="97" t="s">
        <v>372</v>
      </c>
      <c r="E519" s="77" t="s">
        <v>289</v>
      </c>
      <c r="F519" s="77" t="s">
        <v>290</v>
      </c>
      <c r="G519" s="9" t="s">
        <v>373</v>
      </c>
      <c r="H519" s="151">
        <v>6.8</v>
      </c>
      <c r="I519" s="78">
        <v>45</v>
      </c>
      <c r="J519" s="67"/>
      <c r="K519" s="53">
        <f t="shared" si="397"/>
        <v>306</v>
      </c>
      <c r="L519" s="54">
        <v>7.8</v>
      </c>
      <c r="M519" s="55">
        <f t="shared" si="398"/>
        <v>0.14705882352941177</v>
      </c>
      <c r="N519" s="56">
        <f t="shared" si="399"/>
        <v>1</v>
      </c>
      <c r="O519" s="57">
        <f t="shared" si="400"/>
        <v>45</v>
      </c>
      <c r="P519" s="58"/>
      <c r="Q519" s="57"/>
      <c r="R519" s="59"/>
      <c r="S519" s="60"/>
      <c r="T519" s="56"/>
      <c r="U519" s="61"/>
      <c r="V519" s="62"/>
      <c r="W519" s="68">
        <f t="shared" si="401"/>
        <v>2448</v>
      </c>
      <c r="X519" s="69">
        <f t="shared" si="419"/>
        <v>702456.4994999998</v>
      </c>
      <c r="Y519" s="70">
        <v>8</v>
      </c>
      <c r="Z519" s="71">
        <f t="shared" si="424"/>
        <v>360</v>
      </c>
      <c r="AA519" s="72">
        <f t="shared" si="425"/>
        <v>118438.05049999997</v>
      </c>
      <c r="AB519" s="70">
        <f t="shared" si="427"/>
        <v>12</v>
      </c>
      <c r="AC519" s="137">
        <f t="shared" si="426"/>
        <v>2808</v>
      </c>
      <c r="AD519" s="112">
        <f t="shared" si="423"/>
        <v>820894.54999999981</v>
      </c>
      <c r="AE519" s="113"/>
    </row>
    <row r="520" spans="1:31" ht="11.5" customHeight="1" x14ac:dyDescent="0.3">
      <c r="A520" s="111">
        <v>44560</v>
      </c>
      <c r="B520" s="156">
        <f t="shared" si="412"/>
        <v>12</v>
      </c>
      <c r="C520" s="156">
        <f t="shared" si="413"/>
        <v>2021</v>
      </c>
      <c r="D520" s="97" t="s">
        <v>372</v>
      </c>
      <c r="E520" s="77" t="s">
        <v>289</v>
      </c>
      <c r="F520" s="77" t="s">
        <v>290</v>
      </c>
      <c r="G520" s="9" t="s">
        <v>33</v>
      </c>
      <c r="H520" s="151">
        <v>1.3</v>
      </c>
      <c r="I520" s="78">
        <v>25</v>
      </c>
      <c r="J520" s="67"/>
      <c r="K520" s="53">
        <f t="shared" si="397"/>
        <v>32.5</v>
      </c>
      <c r="L520" s="54">
        <v>2.5</v>
      </c>
      <c r="M520" s="55">
        <f t="shared" si="398"/>
        <v>0.92307692307692302</v>
      </c>
      <c r="N520" s="56">
        <f t="shared" si="399"/>
        <v>1.2</v>
      </c>
      <c r="O520" s="57">
        <f t="shared" si="400"/>
        <v>30</v>
      </c>
      <c r="P520" s="58"/>
      <c r="Q520" s="57"/>
      <c r="R520" s="59"/>
      <c r="S520" s="60"/>
      <c r="T520" s="56"/>
      <c r="U520" s="61"/>
      <c r="V520" s="62"/>
      <c r="W520" s="68">
        <f t="shared" si="401"/>
        <v>162.5</v>
      </c>
      <c r="X520" s="69">
        <f t="shared" si="419"/>
        <v>702618.9994999998</v>
      </c>
      <c r="Y520" s="70">
        <v>5</v>
      </c>
      <c r="Z520" s="71">
        <f t="shared" si="424"/>
        <v>150</v>
      </c>
      <c r="AA520" s="72">
        <f t="shared" si="425"/>
        <v>118588.05049999997</v>
      </c>
      <c r="AB520" s="70">
        <f t="shared" si="427"/>
        <v>12</v>
      </c>
      <c r="AC520" s="137">
        <f t="shared" si="426"/>
        <v>312.5</v>
      </c>
      <c r="AD520" s="112">
        <f t="shared" si="423"/>
        <v>821207.04999999981</v>
      </c>
      <c r="AE520" s="113"/>
    </row>
    <row r="521" spans="1:31" ht="11.5" customHeight="1" x14ac:dyDescent="0.3">
      <c r="A521" s="111">
        <v>44560</v>
      </c>
      <c r="B521" s="156">
        <f t="shared" si="412"/>
        <v>12</v>
      </c>
      <c r="C521" s="156">
        <f t="shared" si="413"/>
        <v>2021</v>
      </c>
      <c r="D521" s="97" t="s">
        <v>372</v>
      </c>
      <c r="E521" s="77" t="s">
        <v>289</v>
      </c>
      <c r="F521" s="77" t="s">
        <v>290</v>
      </c>
      <c r="G521" s="9" t="s">
        <v>313</v>
      </c>
      <c r="H521" s="151">
        <v>28</v>
      </c>
      <c r="I521" s="78">
        <v>25</v>
      </c>
      <c r="J521" s="67"/>
      <c r="K521" s="53">
        <f t="shared" si="397"/>
        <v>700</v>
      </c>
      <c r="L521" s="54">
        <v>40</v>
      </c>
      <c r="M521" s="55">
        <f t="shared" si="398"/>
        <v>0.42857142857142855</v>
      </c>
      <c r="N521" s="56">
        <f t="shared" si="399"/>
        <v>12</v>
      </c>
      <c r="O521" s="57">
        <f t="shared" si="400"/>
        <v>300</v>
      </c>
      <c r="P521" s="58"/>
      <c r="Q521" s="57"/>
      <c r="R521" s="59"/>
      <c r="S521" s="60"/>
      <c r="T521" s="56"/>
      <c r="U521" s="61"/>
      <c r="V521" s="62"/>
      <c r="W521" s="68">
        <f t="shared" si="401"/>
        <v>700</v>
      </c>
      <c r="X521" s="69">
        <f t="shared" si="419"/>
        <v>703318.9994999998</v>
      </c>
      <c r="Y521" s="70">
        <v>1</v>
      </c>
      <c r="Z521" s="71">
        <f t="shared" si="424"/>
        <v>300</v>
      </c>
      <c r="AA521" s="72">
        <f t="shared" si="425"/>
        <v>118888.05049999997</v>
      </c>
      <c r="AB521" s="70">
        <f t="shared" si="427"/>
        <v>12</v>
      </c>
      <c r="AC521" s="137">
        <f t="shared" si="426"/>
        <v>1000</v>
      </c>
      <c r="AD521" s="112">
        <f t="shared" si="423"/>
        <v>822207.04999999981</v>
      </c>
      <c r="AE521" s="113"/>
    </row>
    <row r="522" spans="1:31" ht="11.5" customHeight="1" x14ac:dyDescent="0.3">
      <c r="A522" s="111">
        <v>44560</v>
      </c>
      <c r="B522" s="156">
        <f t="shared" si="412"/>
        <v>12</v>
      </c>
      <c r="C522" s="156">
        <f t="shared" si="413"/>
        <v>2021</v>
      </c>
      <c r="D522" s="97" t="s">
        <v>372</v>
      </c>
      <c r="E522" s="77" t="s">
        <v>289</v>
      </c>
      <c r="F522" s="77" t="s">
        <v>290</v>
      </c>
      <c r="G522" s="9" t="s">
        <v>282</v>
      </c>
      <c r="H522" s="151">
        <v>13</v>
      </c>
      <c r="I522" s="78">
        <v>5</v>
      </c>
      <c r="J522" s="67"/>
      <c r="K522" s="53">
        <f t="shared" si="397"/>
        <v>65</v>
      </c>
      <c r="L522" s="54">
        <v>17</v>
      </c>
      <c r="M522" s="55">
        <f t="shared" si="398"/>
        <v>0.30769230769230771</v>
      </c>
      <c r="N522" s="56">
        <f t="shared" si="399"/>
        <v>4</v>
      </c>
      <c r="O522" s="57">
        <f t="shared" si="400"/>
        <v>20</v>
      </c>
      <c r="P522" s="58"/>
      <c r="Q522" s="57"/>
      <c r="R522" s="59"/>
      <c r="S522" s="60"/>
      <c r="T522" s="56"/>
      <c r="U522" s="61"/>
      <c r="V522" s="62"/>
      <c r="W522" s="68">
        <f t="shared" si="401"/>
        <v>260</v>
      </c>
      <c r="X522" s="69">
        <f t="shared" si="419"/>
        <v>703578.9994999998</v>
      </c>
      <c r="Y522" s="70">
        <v>4</v>
      </c>
      <c r="Z522" s="71">
        <f t="shared" si="424"/>
        <v>80</v>
      </c>
      <c r="AA522" s="72">
        <f t="shared" si="425"/>
        <v>118968.05049999997</v>
      </c>
      <c r="AB522" s="70">
        <f t="shared" si="427"/>
        <v>12</v>
      </c>
      <c r="AC522" s="137">
        <f t="shared" si="426"/>
        <v>340</v>
      </c>
      <c r="AD522" s="112">
        <f t="shared" si="423"/>
        <v>822547.04999999981</v>
      </c>
      <c r="AE522" s="113"/>
    </row>
    <row r="523" spans="1:31" ht="11.5" customHeight="1" x14ac:dyDescent="0.3">
      <c r="A523" s="111">
        <v>44561</v>
      </c>
      <c r="B523" s="156">
        <f t="shared" si="412"/>
        <v>12</v>
      </c>
      <c r="C523" s="156">
        <f t="shared" si="413"/>
        <v>2021</v>
      </c>
      <c r="D523" s="97" t="s">
        <v>374</v>
      </c>
      <c r="E523" s="77" t="s">
        <v>104</v>
      </c>
      <c r="F523" s="77" t="s">
        <v>105</v>
      </c>
      <c r="G523" s="9" t="s">
        <v>224</v>
      </c>
      <c r="H523" s="151">
        <v>8.6999999999999993</v>
      </c>
      <c r="I523" s="78">
        <v>220</v>
      </c>
      <c r="J523" s="67"/>
      <c r="K523" s="53">
        <f t="shared" si="397"/>
        <v>1913.9999999999998</v>
      </c>
      <c r="L523" s="54">
        <v>9.1999999999999993</v>
      </c>
      <c r="M523" s="55">
        <f t="shared" si="398"/>
        <v>5.7471264367816098E-2</v>
      </c>
      <c r="N523" s="56">
        <f t="shared" si="399"/>
        <v>0.5</v>
      </c>
      <c r="O523" s="57">
        <f t="shared" si="400"/>
        <v>110</v>
      </c>
      <c r="P523" s="58"/>
      <c r="Q523" s="57"/>
      <c r="R523" s="59"/>
      <c r="S523" s="60"/>
      <c r="T523" s="56"/>
      <c r="U523" s="61"/>
      <c r="V523" s="62"/>
      <c r="W523" s="68">
        <f t="shared" si="401"/>
        <v>7655.9999999999991</v>
      </c>
      <c r="X523" s="69">
        <f t="shared" si="419"/>
        <v>711234.9994999998</v>
      </c>
      <c r="Y523" s="70">
        <v>4</v>
      </c>
      <c r="Z523" s="71">
        <f t="shared" si="424"/>
        <v>440</v>
      </c>
      <c r="AA523" s="72">
        <f t="shared" si="425"/>
        <v>119408.05049999997</v>
      </c>
      <c r="AB523" s="70">
        <f t="shared" si="427"/>
        <v>12</v>
      </c>
      <c r="AC523" s="137">
        <f t="shared" si="426"/>
        <v>8095.9999999999991</v>
      </c>
      <c r="AD523" s="112">
        <f t="shared" si="423"/>
        <v>830643.04999999981</v>
      </c>
      <c r="AE523" s="113"/>
    </row>
    <row r="524" spans="1:31" ht="11.5" customHeight="1" x14ac:dyDescent="0.3">
      <c r="A524" s="111">
        <v>44561</v>
      </c>
      <c r="B524" s="156">
        <f t="shared" si="412"/>
        <v>12</v>
      </c>
      <c r="C524" s="156">
        <f t="shared" si="413"/>
        <v>2021</v>
      </c>
      <c r="D524" s="97" t="s">
        <v>374</v>
      </c>
      <c r="E524" s="77" t="s">
        <v>104</v>
      </c>
      <c r="F524" s="77" t="s">
        <v>105</v>
      </c>
      <c r="G524" s="9" t="s">
        <v>35</v>
      </c>
      <c r="H524" s="151">
        <v>8.8000000000000007</v>
      </c>
      <c r="I524" s="78">
        <v>220</v>
      </c>
      <c r="J524" s="67"/>
      <c r="K524" s="53">
        <f t="shared" si="397"/>
        <v>1936.0000000000002</v>
      </c>
      <c r="L524" s="54">
        <v>9.1999999999999993</v>
      </c>
      <c r="M524" s="55">
        <f t="shared" si="398"/>
        <v>4.5454545454545289E-2</v>
      </c>
      <c r="N524" s="56">
        <f t="shared" si="399"/>
        <v>0.39999999999999858</v>
      </c>
      <c r="O524" s="57">
        <f t="shared" si="400"/>
        <v>87.999999999999687</v>
      </c>
      <c r="P524" s="58"/>
      <c r="Q524" s="57"/>
      <c r="R524" s="59"/>
      <c r="S524" s="60"/>
      <c r="T524" s="56"/>
      <c r="U524" s="61"/>
      <c r="V524" s="62"/>
      <c r="W524" s="68">
        <f t="shared" si="401"/>
        <v>1936.0000000000002</v>
      </c>
      <c r="X524" s="69">
        <f t="shared" si="419"/>
        <v>713170.9994999998</v>
      </c>
      <c r="Y524" s="70">
        <v>1</v>
      </c>
      <c r="Z524" s="71">
        <f t="shared" si="424"/>
        <v>87.999999999999687</v>
      </c>
      <c r="AA524" s="72">
        <f t="shared" si="425"/>
        <v>119496.05049999997</v>
      </c>
      <c r="AB524" s="70">
        <f t="shared" si="427"/>
        <v>12</v>
      </c>
      <c r="AC524" s="137">
        <f t="shared" si="426"/>
        <v>2024</v>
      </c>
      <c r="AD524" s="112">
        <f t="shared" si="423"/>
        <v>832667.04999999981</v>
      </c>
      <c r="AE524" s="113"/>
    </row>
    <row r="525" spans="1:31" ht="11.5" customHeight="1" x14ac:dyDescent="0.3">
      <c r="A525" s="111">
        <v>44561</v>
      </c>
      <c r="B525" s="156">
        <f t="shared" si="412"/>
        <v>12</v>
      </c>
      <c r="C525" s="156">
        <f t="shared" si="413"/>
        <v>2021</v>
      </c>
      <c r="D525" s="97" t="s">
        <v>377</v>
      </c>
      <c r="E525" s="77" t="s">
        <v>280</v>
      </c>
      <c r="F525" s="77" t="s">
        <v>281</v>
      </c>
      <c r="G525" s="9" t="s">
        <v>224</v>
      </c>
      <c r="H525" s="151">
        <v>8.6999999999999993</v>
      </c>
      <c r="I525" s="78">
        <v>220</v>
      </c>
      <c r="J525" s="67"/>
      <c r="K525" s="53">
        <f t="shared" si="397"/>
        <v>1913.9999999999998</v>
      </c>
      <c r="L525" s="54">
        <v>9.4</v>
      </c>
      <c r="M525" s="55">
        <f t="shared" si="398"/>
        <v>8.0459770114942653E-2</v>
      </c>
      <c r="N525" s="56">
        <f t="shared" si="399"/>
        <v>0.70000000000000107</v>
      </c>
      <c r="O525" s="57">
        <f t="shared" si="400"/>
        <v>154.00000000000023</v>
      </c>
      <c r="P525" s="58"/>
      <c r="Q525" s="57"/>
      <c r="R525" s="59"/>
      <c r="S525" s="60"/>
      <c r="T525" s="56"/>
      <c r="U525" s="61"/>
      <c r="V525" s="62"/>
      <c r="W525" s="68">
        <f t="shared" si="401"/>
        <v>3827.9999999999995</v>
      </c>
      <c r="X525" s="69">
        <f t="shared" si="419"/>
        <v>716998.9994999998</v>
      </c>
      <c r="Y525" s="70">
        <v>2</v>
      </c>
      <c r="Z525" s="71">
        <f t="shared" si="424"/>
        <v>308.00000000000045</v>
      </c>
      <c r="AA525" s="72">
        <f t="shared" ref="AA525:AA528" si="428">AA524+Z525</f>
        <v>119804.05049999997</v>
      </c>
      <c r="AB525" s="70">
        <f t="shared" si="427"/>
        <v>12</v>
      </c>
      <c r="AC525" s="137">
        <f t="shared" si="426"/>
        <v>4136</v>
      </c>
      <c r="AD525" s="112">
        <f t="shared" si="423"/>
        <v>836803.04999999981</v>
      </c>
      <c r="AE525" s="113"/>
    </row>
    <row r="526" spans="1:31" ht="11.5" customHeight="1" x14ac:dyDescent="0.3">
      <c r="A526" s="111">
        <v>44561</v>
      </c>
      <c r="B526" s="156">
        <f t="shared" si="412"/>
        <v>12</v>
      </c>
      <c r="C526" s="156">
        <f t="shared" si="413"/>
        <v>2021</v>
      </c>
      <c r="D526" s="97" t="s">
        <v>377</v>
      </c>
      <c r="E526" s="77" t="s">
        <v>280</v>
      </c>
      <c r="F526" s="77" t="s">
        <v>281</v>
      </c>
      <c r="G526" s="9" t="s">
        <v>33</v>
      </c>
      <c r="H526" s="151">
        <v>1.3</v>
      </c>
      <c r="I526" s="78">
        <v>25</v>
      </c>
      <c r="J526" s="67"/>
      <c r="K526" s="53">
        <f t="shared" si="397"/>
        <v>32.5</v>
      </c>
      <c r="L526" s="54">
        <v>2.5</v>
      </c>
      <c r="M526" s="55">
        <f t="shared" si="398"/>
        <v>0.92307692307692302</v>
      </c>
      <c r="N526" s="56">
        <f t="shared" si="399"/>
        <v>1.2</v>
      </c>
      <c r="O526" s="57">
        <f t="shared" si="400"/>
        <v>30</v>
      </c>
      <c r="P526" s="58"/>
      <c r="Q526" s="57"/>
      <c r="R526" s="59"/>
      <c r="S526" s="60"/>
      <c r="T526" s="56"/>
      <c r="U526" s="61"/>
      <c r="V526" s="62"/>
      <c r="W526" s="68">
        <f t="shared" si="401"/>
        <v>130</v>
      </c>
      <c r="X526" s="69">
        <f t="shared" si="419"/>
        <v>717128.9994999998</v>
      </c>
      <c r="Y526" s="70">
        <v>4</v>
      </c>
      <c r="Z526" s="71">
        <f t="shared" si="424"/>
        <v>120</v>
      </c>
      <c r="AA526" s="72">
        <f t="shared" si="428"/>
        <v>119924.05049999997</v>
      </c>
      <c r="AB526" s="70">
        <f t="shared" si="427"/>
        <v>12</v>
      </c>
      <c r="AC526" s="137">
        <f t="shared" si="426"/>
        <v>250</v>
      </c>
      <c r="AD526" s="112">
        <f t="shared" si="423"/>
        <v>837053.04999999981</v>
      </c>
      <c r="AE526" s="113"/>
    </row>
    <row r="527" spans="1:31" ht="11.5" customHeight="1" x14ac:dyDescent="0.3">
      <c r="A527" s="111">
        <v>44561</v>
      </c>
      <c r="B527" s="156">
        <f t="shared" si="412"/>
        <v>12</v>
      </c>
      <c r="C527" s="156">
        <f t="shared" si="413"/>
        <v>2021</v>
      </c>
      <c r="D527" s="97" t="s">
        <v>377</v>
      </c>
      <c r="E527" s="77" t="s">
        <v>280</v>
      </c>
      <c r="F527" s="77" t="s">
        <v>281</v>
      </c>
      <c r="G527" s="9" t="s">
        <v>25</v>
      </c>
      <c r="H527" s="151">
        <v>16.5</v>
      </c>
      <c r="I527" s="78">
        <v>5</v>
      </c>
      <c r="J527" s="67"/>
      <c r="K527" s="53">
        <f t="shared" si="397"/>
        <v>82.5</v>
      </c>
      <c r="L527" s="54">
        <v>21</v>
      </c>
      <c r="M527" s="55">
        <f t="shared" si="398"/>
        <v>0.27272727272727271</v>
      </c>
      <c r="N527" s="56">
        <f t="shared" si="399"/>
        <v>4.5</v>
      </c>
      <c r="O527" s="57">
        <f t="shared" si="400"/>
        <v>22.5</v>
      </c>
      <c r="P527" s="58"/>
      <c r="Q527" s="57"/>
      <c r="R527" s="59"/>
      <c r="S527" s="60"/>
      <c r="T527" s="56"/>
      <c r="U527" s="61"/>
      <c r="V527" s="62"/>
      <c r="W527" s="68">
        <f t="shared" si="401"/>
        <v>82.5</v>
      </c>
      <c r="X527" s="69">
        <f t="shared" si="419"/>
        <v>717211.4994999998</v>
      </c>
      <c r="Y527" s="70">
        <v>1</v>
      </c>
      <c r="Z527" s="71">
        <f t="shared" si="424"/>
        <v>22.5</v>
      </c>
      <c r="AA527" s="72">
        <f t="shared" si="428"/>
        <v>119946.55049999997</v>
      </c>
      <c r="AB527" s="70">
        <f t="shared" si="427"/>
        <v>12</v>
      </c>
      <c r="AC527" s="137">
        <f t="shared" si="426"/>
        <v>105</v>
      </c>
      <c r="AD527" s="112">
        <f t="shared" si="423"/>
        <v>837158.04999999981</v>
      </c>
      <c r="AE527" s="113"/>
    </row>
    <row r="528" spans="1:31" ht="11.5" customHeight="1" x14ac:dyDescent="0.3">
      <c r="A528" s="111">
        <v>44561</v>
      </c>
      <c r="B528" s="156">
        <f t="shared" si="412"/>
        <v>12</v>
      </c>
      <c r="C528" s="156">
        <f t="shared" si="413"/>
        <v>2021</v>
      </c>
      <c r="D528" s="97" t="s">
        <v>377</v>
      </c>
      <c r="E528" s="77" t="s">
        <v>280</v>
      </c>
      <c r="F528" s="77" t="s">
        <v>281</v>
      </c>
      <c r="G528" s="9" t="s">
        <v>345</v>
      </c>
      <c r="H528" s="151">
        <v>8</v>
      </c>
      <c r="I528" s="78">
        <v>54</v>
      </c>
      <c r="J528" s="67"/>
      <c r="K528" s="53">
        <f t="shared" si="397"/>
        <v>432</v>
      </c>
      <c r="L528" s="54">
        <v>9.6999999999999993</v>
      </c>
      <c r="M528" s="55">
        <f t="shared" si="398"/>
        <v>0.21249999999999991</v>
      </c>
      <c r="N528" s="56">
        <f t="shared" si="399"/>
        <v>1.6999999999999993</v>
      </c>
      <c r="O528" s="57">
        <f t="shared" si="400"/>
        <v>91.799999999999955</v>
      </c>
      <c r="P528" s="58"/>
      <c r="Q528" s="57"/>
      <c r="R528" s="59"/>
      <c r="S528" s="60"/>
      <c r="T528" s="56"/>
      <c r="U528" s="61"/>
      <c r="V528" s="62"/>
      <c r="W528" s="68">
        <f t="shared" si="401"/>
        <v>432</v>
      </c>
      <c r="X528" s="69">
        <f t="shared" si="419"/>
        <v>717643.4994999998</v>
      </c>
      <c r="Y528" s="70">
        <v>1</v>
      </c>
      <c r="Z528" s="71">
        <f t="shared" si="424"/>
        <v>91.799999999999955</v>
      </c>
      <c r="AA528" s="72">
        <f t="shared" si="428"/>
        <v>120038.35049999997</v>
      </c>
      <c r="AB528" s="70">
        <f t="shared" si="427"/>
        <v>12</v>
      </c>
      <c r="AC528" s="137">
        <f t="shared" si="426"/>
        <v>523.79999999999995</v>
      </c>
      <c r="AD528" s="112">
        <f t="shared" si="423"/>
        <v>837681.84999999974</v>
      </c>
      <c r="AE528" s="113"/>
    </row>
    <row r="529" spans="1:31" ht="11.5" customHeight="1" x14ac:dyDescent="0.3">
      <c r="A529" s="111">
        <v>44564</v>
      </c>
      <c r="B529" s="156">
        <f t="shared" si="412"/>
        <v>1</v>
      </c>
      <c r="C529" s="156">
        <f t="shared" si="413"/>
        <v>2022</v>
      </c>
      <c r="D529" s="97" t="s">
        <v>378</v>
      </c>
      <c r="E529" s="77" t="s">
        <v>289</v>
      </c>
      <c r="F529" s="77" t="s">
        <v>290</v>
      </c>
      <c r="G529" s="9" t="s">
        <v>379</v>
      </c>
      <c r="H529" s="151">
        <v>8.8000000000000007</v>
      </c>
      <c r="I529" s="78">
        <v>220</v>
      </c>
      <c r="J529" s="67"/>
      <c r="K529" s="53">
        <f t="shared" si="397"/>
        <v>1936.0000000000002</v>
      </c>
      <c r="L529" s="54">
        <v>9.5</v>
      </c>
      <c r="M529" s="55">
        <f t="shared" si="398"/>
        <v>7.9545454545454461E-2</v>
      </c>
      <c r="N529" s="56">
        <f t="shared" si="399"/>
        <v>0.69999999999999929</v>
      </c>
      <c r="O529" s="57">
        <f t="shared" si="400"/>
        <v>153.99999999999983</v>
      </c>
      <c r="P529" s="58"/>
      <c r="Q529" s="57"/>
      <c r="R529" s="59"/>
      <c r="S529" s="60"/>
      <c r="T529" s="56"/>
      <c r="U529" s="61"/>
      <c r="V529" s="62"/>
      <c r="W529" s="68">
        <f t="shared" ref="W529:W532" si="429">K529*Y529</f>
        <v>5808.0000000000009</v>
      </c>
      <c r="X529" s="69">
        <f t="shared" ref="X529:X542" si="430">X528+W529</f>
        <v>723451.4994999998</v>
      </c>
      <c r="Y529" s="70">
        <v>3</v>
      </c>
      <c r="Z529" s="71">
        <f t="shared" ref="Z529:Z536" si="431">O529*Y529</f>
        <v>461.99999999999949</v>
      </c>
      <c r="AA529" s="72">
        <f t="shared" ref="AA529:AA536" si="432">AA528+Z529</f>
        <v>120500.35049999997</v>
      </c>
      <c r="AB529" s="70">
        <f t="shared" ref="AB529:AB536" si="433">MONTH(A529)</f>
        <v>1</v>
      </c>
      <c r="AC529" s="137">
        <f t="shared" ref="AC529:AC536" si="434">W529+Z529</f>
        <v>6270</v>
      </c>
      <c r="AD529" s="112">
        <f t="shared" ref="AD529:AD536" si="435">X529+AA529</f>
        <v>843951.84999999974</v>
      </c>
      <c r="AE529" s="113"/>
    </row>
    <row r="530" spans="1:31" ht="11.5" customHeight="1" x14ac:dyDescent="0.3">
      <c r="A530" s="111">
        <v>44564</v>
      </c>
      <c r="B530" s="156">
        <f t="shared" si="412"/>
        <v>1</v>
      </c>
      <c r="C530" s="156">
        <f t="shared" si="413"/>
        <v>2022</v>
      </c>
      <c r="D530" s="97" t="s">
        <v>378</v>
      </c>
      <c r="E530" s="77" t="s">
        <v>289</v>
      </c>
      <c r="F530" s="77" t="s">
        <v>290</v>
      </c>
      <c r="G530" s="9" t="s">
        <v>371</v>
      </c>
      <c r="H530" s="151">
        <v>9.3000000000000007</v>
      </c>
      <c r="I530" s="78">
        <v>30</v>
      </c>
      <c r="J530" s="67"/>
      <c r="K530" s="53">
        <f t="shared" si="397"/>
        <v>279</v>
      </c>
      <c r="L530" s="54">
        <v>9.8000000000000007</v>
      </c>
      <c r="M530" s="55">
        <f t="shared" si="398"/>
        <v>5.3763440860215048E-2</v>
      </c>
      <c r="N530" s="56">
        <f t="shared" si="399"/>
        <v>0.5</v>
      </c>
      <c r="O530" s="57">
        <f t="shared" si="400"/>
        <v>15</v>
      </c>
      <c r="P530" s="58"/>
      <c r="Q530" s="57"/>
      <c r="R530" s="59"/>
      <c r="S530" s="60"/>
      <c r="T530" s="56"/>
      <c r="U530" s="61"/>
      <c r="V530" s="62"/>
      <c r="W530" s="68">
        <f t="shared" si="429"/>
        <v>1116</v>
      </c>
      <c r="X530" s="69">
        <f t="shared" si="430"/>
        <v>724567.4994999998</v>
      </c>
      <c r="Y530" s="70">
        <v>4</v>
      </c>
      <c r="Z530" s="71">
        <f t="shared" si="431"/>
        <v>60</v>
      </c>
      <c r="AA530" s="72">
        <f t="shared" si="432"/>
        <v>120560.35049999997</v>
      </c>
      <c r="AB530" s="70">
        <f t="shared" si="433"/>
        <v>1</v>
      </c>
      <c r="AC530" s="137">
        <f t="shared" si="434"/>
        <v>1176</v>
      </c>
      <c r="AD530" s="112">
        <f t="shared" si="435"/>
        <v>845127.84999999974</v>
      </c>
      <c r="AE530" s="113"/>
    </row>
    <row r="531" spans="1:31" ht="11.5" customHeight="1" x14ac:dyDescent="0.3">
      <c r="A531" s="111">
        <v>44564</v>
      </c>
      <c r="B531" s="156">
        <f t="shared" si="412"/>
        <v>1</v>
      </c>
      <c r="C531" s="156">
        <f t="shared" si="413"/>
        <v>2022</v>
      </c>
      <c r="D531" s="97" t="s">
        <v>378</v>
      </c>
      <c r="E531" s="77" t="s">
        <v>289</v>
      </c>
      <c r="F531" s="77" t="s">
        <v>290</v>
      </c>
      <c r="G531" s="9" t="s">
        <v>373</v>
      </c>
      <c r="H531" s="151">
        <v>6.8</v>
      </c>
      <c r="I531" s="78">
        <v>45</v>
      </c>
      <c r="J531" s="67"/>
      <c r="K531" s="53">
        <f t="shared" si="397"/>
        <v>306</v>
      </c>
      <c r="L531" s="54">
        <v>7.8</v>
      </c>
      <c r="M531" s="55">
        <f t="shared" si="398"/>
        <v>0.14705882352941177</v>
      </c>
      <c r="N531" s="56">
        <f t="shared" si="399"/>
        <v>1</v>
      </c>
      <c r="O531" s="57">
        <f t="shared" si="400"/>
        <v>45</v>
      </c>
      <c r="P531" s="58"/>
      <c r="Q531" s="57"/>
      <c r="R531" s="59"/>
      <c r="S531" s="60"/>
      <c r="T531" s="56"/>
      <c r="U531" s="61"/>
      <c r="V531" s="62"/>
      <c r="W531" s="68">
        <f t="shared" si="429"/>
        <v>612</v>
      </c>
      <c r="X531" s="69">
        <f t="shared" si="430"/>
        <v>725179.4994999998</v>
      </c>
      <c r="Y531" s="70">
        <v>2</v>
      </c>
      <c r="Z531" s="71">
        <f t="shared" si="431"/>
        <v>90</v>
      </c>
      <c r="AA531" s="72">
        <f t="shared" si="432"/>
        <v>120650.35049999997</v>
      </c>
      <c r="AB531" s="70">
        <f t="shared" si="433"/>
        <v>1</v>
      </c>
      <c r="AC531" s="137">
        <f t="shared" si="434"/>
        <v>702</v>
      </c>
      <c r="AD531" s="112">
        <f t="shared" si="435"/>
        <v>845829.84999999974</v>
      </c>
      <c r="AE531" s="113"/>
    </row>
    <row r="532" spans="1:31" ht="11.5" customHeight="1" x14ac:dyDescent="0.3">
      <c r="A532" s="111">
        <v>44564</v>
      </c>
      <c r="B532" s="156">
        <f t="shared" si="412"/>
        <v>1</v>
      </c>
      <c r="C532" s="156">
        <f t="shared" si="413"/>
        <v>2022</v>
      </c>
      <c r="D532" s="97" t="s">
        <v>378</v>
      </c>
      <c r="E532" s="77" t="s">
        <v>289</v>
      </c>
      <c r="F532" s="77" t="s">
        <v>290</v>
      </c>
      <c r="G532" s="9" t="s">
        <v>33</v>
      </c>
      <c r="H532" s="151">
        <v>1.3</v>
      </c>
      <c r="I532" s="78">
        <v>25</v>
      </c>
      <c r="J532" s="67"/>
      <c r="K532" s="53">
        <f t="shared" si="397"/>
        <v>32.5</v>
      </c>
      <c r="L532" s="54">
        <v>2.5</v>
      </c>
      <c r="M532" s="55">
        <f t="shared" si="398"/>
        <v>0.92307692307692302</v>
      </c>
      <c r="N532" s="56">
        <f t="shared" si="399"/>
        <v>1.2</v>
      </c>
      <c r="O532" s="57">
        <f t="shared" si="400"/>
        <v>30</v>
      </c>
      <c r="P532" s="58"/>
      <c r="Q532" s="57"/>
      <c r="R532" s="59"/>
      <c r="S532" s="60"/>
      <c r="T532" s="56"/>
      <c r="U532" s="61"/>
      <c r="V532" s="62"/>
      <c r="W532" s="68">
        <f t="shared" si="429"/>
        <v>65</v>
      </c>
      <c r="X532" s="69">
        <f t="shared" si="430"/>
        <v>725244.4994999998</v>
      </c>
      <c r="Y532" s="70">
        <v>2</v>
      </c>
      <c r="Z532" s="71">
        <f t="shared" si="431"/>
        <v>60</v>
      </c>
      <c r="AA532" s="72">
        <f t="shared" si="432"/>
        <v>120710.35049999997</v>
      </c>
      <c r="AB532" s="70">
        <f t="shared" si="433"/>
        <v>1</v>
      </c>
      <c r="AC532" s="137">
        <f t="shared" si="434"/>
        <v>125</v>
      </c>
      <c r="AD532" s="112">
        <f t="shared" si="435"/>
        <v>845954.84999999974</v>
      </c>
      <c r="AE532" s="113"/>
    </row>
    <row r="533" spans="1:31" ht="11.5" customHeight="1" x14ac:dyDescent="0.3">
      <c r="A533" s="111">
        <v>44567</v>
      </c>
      <c r="B533" s="156">
        <f t="shared" si="412"/>
        <v>1</v>
      </c>
      <c r="C533" s="156">
        <f t="shared" si="413"/>
        <v>2022</v>
      </c>
      <c r="D533" s="97" t="s">
        <v>380</v>
      </c>
      <c r="E533" s="77" t="s">
        <v>280</v>
      </c>
      <c r="F533" s="77" t="s">
        <v>281</v>
      </c>
      <c r="G533" s="9" t="s">
        <v>299</v>
      </c>
      <c r="H533" s="151">
        <v>40</v>
      </c>
      <c r="I533" s="78">
        <v>1</v>
      </c>
      <c r="J533" s="67"/>
      <c r="K533" s="53">
        <f t="shared" ref="K533:K542" si="436">I533*H533</f>
        <v>40</v>
      </c>
      <c r="L533" s="54">
        <v>60</v>
      </c>
      <c r="M533" s="55">
        <f t="shared" ref="M533:M542" si="437">(L533-H533)/H533</f>
        <v>0.5</v>
      </c>
      <c r="N533" s="56">
        <f t="shared" ref="N533:N542" si="438">L533-H533</f>
        <v>20</v>
      </c>
      <c r="O533" s="57">
        <f t="shared" ref="O533:O542" si="439">N533*I533</f>
        <v>20</v>
      </c>
      <c r="P533" s="58"/>
      <c r="Q533" s="57"/>
      <c r="R533" s="59"/>
      <c r="S533" s="60"/>
      <c r="T533" s="56"/>
      <c r="U533" s="61"/>
      <c r="V533" s="62"/>
      <c r="W533" s="68">
        <f t="shared" ref="W533:W542" si="440">K533*Y533</f>
        <v>240</v>
      </c>
      <c r="X533" s="69">
        <f t="shared" si="430"/>
        <v>725484.4994999998</v>
      </c>
      <c r="Y533" s="70">
        <v>6</v>
      </c>
      <c r="Z533" s="71">
        <f t="shared" si="431"/>
        <v>120</v>
      </c>
      <c r="AA533" s="72">
        <f t="shared" si="432"/>
        <v>120830.35049999997</v>
      </c>
      <c r="AB533" s="70">
        <f t="shared" si="433"/>
        <v>1</v>
      </c>
      <c r="AC533" s="137">
        <f t="shared" si="434"/>
        <v>360</v>
      </c>
      <c r="AD533" s="112">
        <f t="shared" si="435"/>
        <v>846314.84999999974</v>
      </c>
      <c r="AE533" s="113"/>
    </row>
    <row r="534" spans="1:31" ht="11.5" customHeight="1" x14ac:dyDescent="0.3">
      <c r="A534" s="111">
        <v>44567</v>
      </c>
      <c r="B534" s="156">
        <f t="shared" si="412"/>
        <v>1</v>
      </c>
      <c r="C534" s="156">
        <f t="shared" si="413"/>
        <v>2022</v>
      </c>
      <c r="D534" s="97" t="s">
        <v>380</v>
      </c>
      <c r="E534" s="77" t="s">
        <v>280</v>
      </c>
      <c r="F534" s="77" t="s">
        <v>281</v>
      </c>
      <c r="G534" s="9" t="s">
        <v>214</v>
      </c>
      <c r="H534" s="151">
        <v>305</v>
      </c>
      <c r="I534" s="78">
        <v>1</v>
      </c>
      <c r="J534" s="67"/>
      <c r="K534" s="53">
        <f t="shared" si="436"/>
        <v>305</v>
      </c>
      <c r="L534" s="54">
        <v>360</v>
      </c>
      <c r="M534" s="55">
        <f t="shared" si="437"/>
        <v>0.18032786885245902</v>
      </c>
      <c r="N534" s="56">
        <f t="shared" si="438"/>
        <v>55</v>
      </c>
      <c r="O534" s="57">
        <f t="shared" si="439"/>
        <v>55</v>
      </c>
      <c r="P534" s="58"/>
      <c r="Q534" s="57"/>
      <c r="R534" s="59"/>
      <c r="S534" s="60"/>
      <c r="T534" s="56"/>
      <c r="U534" s="61"/>
      <c r="V534" s="62"/>
      <c r="W534" s="68">
        <f t="shared" si="440"/>
        <v>610</v>
      </c>
      <c r="X534" s="69">
        <f t="shared" si="430"/>
        <v>726094.4994999998</v>
      </c>
      <c r="Y534" s="70">
        <v>2</v>
      </c>
      <c r="Z534" s="71">
        <f t="shared" si="431"/>
        <v>110</v>
      </c>
      <c r="AA534" s="72">
        <f t="shared" si="432"/>
        <v>120940.35049999997</v>
      </c>
      <c r="AB534" s="70">
        <f t="shared" si="433"/>
        <v>1</v>
      </c>
      <c r="AC534" s="137">
        <f t="shared" si="434"/>
        <v>720</v>
      </c>
      <c r="AD534" s="112">
        <f t="shared" si="435"/>
        <v>847034.84999999974</v>
      </c>
      <c r="AE534" s="113"/>
    </row>
    <row r="535" spans="1:31" ht="11.5" customHeight="1" x14ac:dyDescent="0.3">
      <c r="A535" s="111">
        <v>44568</v>
      </c>
      <c r="B535" s="156">
        <f t="shared" si="412"/>
        <v>1</v>
      </c>
      <c r="C535" s="156">
        <f t="shared" si="413"/>
        <v>2022</v>
      </c>
      <c r="D535" s="97" t="s">
        <v>381</v>
      </c>
      <c r="E535" s="77" t="s">
        <v>289</v>
      </c>
      <c r="F535" s="77" t="s">
        <v>290</v>
      </c>
      <c r="G535" s="9" t="s">
        <v>371</v>
      </c>
      <c r="H535" s="151">
        <v>9.3000000000000007</v>
      </c>
      <c r="I535" s="78">
        <v>30</v>
      </c>
      <c r="J535" s="67"/>
      <c r="K535" s="53">
        <f t="shared" si="436"/>
        <v>279</v>
      </c>
      <c r="L535" s="54">
        <v>9.8000000000000007</v>
      </c>
      <c r="M535" s="55">
        <f t="shared" si="437"/>
        <v>5.3763440860215048E-2</v>
      </c>
      <c r="N535" s="56">
        <f t="shared" si="438"/>
        <v>0.5</v>
      </c>
      <c r="O535" s="57">
        <f t="shared" si="439"/>
        <v>15</v>
      </c>
      <c r="P535" s="58"/>
      <c r="Q535" s="57"/>
      <c r="R535" s="59"/>
      <c r="S535" s="60"/>
      <c r="T535" s="56"/>
      <c r="U535" s="61"/>
      <c r="V535" s="62"/>
      <c r="W535" s="68">
        <f t="shared" si="440"/>
        <v>837</v>
      </c>
      <c r="X535" s="69">
        <f t="shared" si="430"/>
        <v>726931.4994999998</v>
      </c>
      <c r="Y535" s="70">
        <v>3</v>
      </c>
      <c r="Z535" s="71">
        <f t="shared" si="431"/>
        <v>45</v>
      </c>
      <c r="AA535" s="72">
        <f t="shared" si="432"/>
        <v>120985.35049999997</v>
      </c>
      <c r="AB535" s="70">
        <f t="shared" si="433"/>
        <v>1</v>
      </c>
      <c r="AC535" s="137">
        <f t="shared" si="434"/>
        <v>882</v>
      </c>
      <c r="AD535" s="112">
        <f t="shared" si="435"/>
        <v>847916.84999999974</v>
      </c>
      <c r="AE535" s="113"/>
    </row>
    <row r="536" spans="1:31" ht="11.5" customHeight="1" x14ac:dyDescent="0.3">
      <c r="A536" s="111">
        <v>44568</v>
      </c>
      <c r="B536" s="156">
        <f t="shared" si="412"/>
        <v>1</v>
      </c>
      <c r="C536" s="156">
        <f t="shared" si="413"/>
        <v>2022</v>
      </c>
      <c r="D536" s="97" t="s">
        <v>381</v>
      </c>
      <c r="E536" s="77" t="s">
        <v>289</v>
      </c>
      <c r="F536" s="77" t="s">
        <v>290</v>
      </c>
      <c r="G536" s="9" t="s">
        <v>373</v>
      </c>
      <c r="H536" s="151">
        <v>6.8</v>
      </c>
      <c r="I536" s="78">
        <v>45</v>
      </c>
      <c r="J536" s="67"/>
      <c r="K536" s="53">
        <f t="shared" si="436"/>
        <v>306</v>
      </c>
      <c r="L536" s="54">
        <v>7.8</v>
      </c>
      <c r="M536" s="55">
        <f t="shared" si="437"/>
        <v>0.14705882352941177</v>
      </c>
      <c r="N536" s="56">
        <f t="shared" si="438"/>
        <v>1</v>
      </c>
      <c r="O536" s="57">
        <f t="shared" si="439"/>
        <v>45</v>
      </c>
      <c r="P536" s="58"/>
      <c r="Q536" s="57"/>
      <c r="R536" s="59"/>
      <c r="S536" s="60"/>
      <c r="T536" s="56"/>
      <c r="U536" s="61"/>
      <c r="V536" s="62"/>
      <c r="W536" s="68">
        <f t="shared" si="440"/>
        <v>306</v>
      </c>
      <c r="X536" s="69">
        <f t="shared" si="430"/>
        <v>727237.4994999998</v>
      </c>
      <c r="Y536" s="70">
        <v>1</v>
      </c>
      <c r="Z536" s="71">
        <f t="shared" si="431"/>
        <v>45</v>
      </c>
      <c r="AA536" s="72">
        <f t="shared" si="432"/>
        <v>121030.35049999997</v>
      </c>
      <c r="AB536" s="70">
        <f t="shared" si="433"/>
        <v>1</v>
      </c>
      <c r="AC536" s="137">
        <f t="shared" si="434"/>
        <v>351</v>
      </c>
      <c r="AD536" s="112">
        <f t="shared" si="435"/>
        <v>848267.84999999974</v>
      </c>
      <c r="AE536" s="113"/>
    </row>
    <row r="537" spans="1:31" ht="11.5" customHeight="1" x14ac:dyDescent="0.3">
      <c r="A537" s="111">
        <v>44569</v>
      </c>
      <c r="B537" s="156">
        <f t="shared" si="412"/>
        <v>1</v>
      </c>
      <c r="C537" s="156">
        <f t="shared" si="413"/>
        <v>2022</v>
      </c>
      <c r="D537" s="97" t="s">
        <v>382</v>
      </c>
      <c r="E537" s="77" t="s">
        <v>289</v>
      </c>
      <c r="F537" s="77" t="s">
        <v>290</v>
      </c>
      <c r="G537" s="9" t="s">
        <v>379</v>
      </c>
      <c r="H537" s="151">
        <v>8.8000000000000007</v>
      </c>
      <c r="I537" s="78">
        <v>220</v>
      </c>
      <c r="J537" s="67"/>
      <c r="K537" s="53">
        <f t="shared" si="436"/>
        <v>1936.0000000000002</v>
      </c>
      <c r="L537" s="54">
        <v>9.5</v>
      </c>
      <c r="M537" s="55">
        <f t="shared" si="437"/>
        <v>7.9545454545454461E-2</v>
      </c>
      <c r="N537" s="56">
        <f t="shared" si="438"/>
        <v>0.69999999999999929</v>
      </c>
      <c r="O537" s="57">
        <f t="shared" si="439"/>
        <v>153.99999999999983</v>
      </c>
      <c r="P537" s="58"/>
      <c r="Q537" s="57"/>
      <c r="R537" s="59"/>
      <c r="S537" s="60"/>
      <c r="T537" s="56"/>
      <c r="U537" s="61"/>
      <c r="V537" s="62"/>
      <c r="W537" s="68">
        <f t="shared" si="440"/>
        <v>3872.0000000000005</v>
      </c>
      <c r="X537" s="69">
        <f t="shared" si="430"/>
        <v>731109.4994999998</v>
      </c>
      <c r="Y537" s="70">
        <v>2</v>
      </c>
      <c r="Z537" s="71">
        <f t="shared" ref="Z537:Z589" si="441">O537*Y537</f>
        <v>307.99999999999966</v>
      </c>
      <c r="AA537" s="72">
        <f t="shared" ref="AA537:AA588" si="442">AA536+Z537</f>
        <v>121338.35049999997</v>
      </c>
      <c r="AB537" s="70">
        <f t="shared" ref="AB537:AB588" si="443">MONTH(A537)</f>
        <v>1</v>
      </c>
      <c r="AC537" s="137">
        <f t="shared" ref="AC537:AC588" si="444">W537+Z537</f>
        <v>4180</v>
      </c>
      <c r="AD537" s="112">
        <f t="shared" ref="AD537:AD588" si="445">X537+AA537</f>
        <v>852447.84999999974</v>
      </c>
      <c r="AE537" s="113"/>
    </row>
    <row r="538" spans="1:31" ht="11.5" customHeight="1" x14ac:dyDescent="0.3">
      <c r="A538" s="111">
        <v>44569</v>
      </c>
      <c r="B538" s="156">
        <f t="shared" si="412"/>
        <v>1</v>
      </c>
      <c r="C538" s="156">
        <f t="shared" si="413"/>
        <v>2022</v>
      </c>
      <c r="D538" s="97" t="s">
        <v>382</v>
      </c>
      <c r="E538" s="77" t="s">
        <v>289</v>
      </c>
      <c r="F538" s="77" t="s">
        <v>290</v>
      </c>
      <c r="G538" s="9" t="s">
        <v>371</v>
      </c>
      <c r="H538" s="151">
        <v>9.3000000000000007</v>
      </c>
      <c r="I538" s="78">
        <v>30</v>
      </c>
      <c r="J538" s="67"/>
      <c r="K538" s="53">
        <f t="shared" si="436"/>
        <v>279</v>
      </c>
      <c r="L538" s="54">
        <v>9.8000000000000007</v>
      </c>
      <c r="M538" s="55">
        <f t="shared" si="437"/>
        <v>5.3763440860215048E-2</v>
      </c>
      <c r="N538" s="56">
        <f t="shared" si="438"/>
        <v>0.5</v>
      </c>
      <c r="O538" s="57">
        <f t="shared" si="439"/>
        <v>15</v>
      </c>
      <c r="P538" s="58"/>
      <c r="Q538" s="57"/>
      <c r="R538" s="59"/>
      <c r="S538" s="60"/>
      <c r="T538" s="56"/>
      <c r="U538" s="61"/>
      <c r="V538" s="62"/>
      <c r="W538" s="68">
        <f t="shared" si="440"/>
        <v>1953</v>
      </c>
      <c r="X538" s="69">
        <f t="shared" si="430"/>
        <v>733062.4994999998</v>
      </c>
      <c r="Y538" s="70">
        <v>7</v>
      </c>
      <c r="Z538" s="71">
        <f t="shared" si="441"/>
        <v>105</v>
      </c>
      <c r="AA538" s="72">
        <f t="shared" si="442"/>
        <v>121443.35049999997</v>
      </c>
      <c r="AB538" s="70">
        <f t="shared" si="443"/>
        <v>1</v>
      </c>
      <c r="AC538" s="137">
        <f t="shared" si="444"/>
        <v>2058</v>
      </c>
      <c r="AD538" s="112">
        <f t="shared" si="445"/>
        <v>854505.84999999974</v>
      </c>
      <c r="AE538" s="113"/>
    </row>
    <row r="539" spans="1:31" ht="11.5" customHeight="1" x14ac:dyDescent="0.3">
      <c r="A539" s="111">
        <v>44569</v>
      </c>
      <c r="B539" s="156">
        <f t="shared" si="412"/>
        <v>1</v>
      </c>
      <c r="C539" s="156">
        <f t="shared" si="413"/>
        <v>2022</v>
      </c>
      <c r="D539" s="97" t="s">
        <v>382</v>
      </c>
      <c r="E539" s="77" t="s">
        <v>289</v>
      </c>
      <c r="F539" s="77" t="s">
        <v>290</v>
      </c>
      <c r="G539" s="9" t="s">
        <v>191</v>
      </c>
      <c r="H539" s="151">
        <v>5.3</v>
      </c>
      <c r="I539" s="78">
        <v>40</v>
      </c>
      <c r="J539" s="67"/>
      <c r="K539" s="53">
        <f t="shared" si="436"/>
        <v>212</v>
      </c>
      <c r="L539" s="54">
        <v>7.8</v>
      </c>
      <c r="M539" s="55">
        <f t="shared" si="437"/>
        <v>0.47169811320754718</v>
      </c>
      <c r="N539" s="56">
        <f t="shared" si="438"/>
        <v>2.5</v>
      </c>
      <c r="O539" s="57">
        <f t="shared" si="439"/>
        <v>100</v>
      </c>
      <c r="P539" s="58"/>
      <c r="Q539" s="57"/>
      <c r="R539" s="59"/>
      <c r="S539" s="60"/>
      <c r="T539" s="56"/>
      <c r="U539" s="61"/>
      <c r="V539" s="62"/>
      <c r="W539" s="68">
        <f t="shared" si="440"/>
        <v>212</v>
      </c>
      <c r="X539" s="69">
        <f t="shared" si="430"/>
        <v>733274.4994999998</v>
      </c>
      <c r="Y539" s="70">
        <v>1</v>
      </c>
      <c r="Z539" s="71">
        <f t="shared" si="441"/>
        <v>100</v>
      </c>
      <c r="AA539" s="72">
        <f t="shared" si="442"/>
        <v>121543.35049999997</v>
      </c>
      <c r="AB539" s="70">
        <f t="shared" si="443"/>
        <v>1</v>
      </c>
      <c r="AC539" s="137">
        <f t="shared" si="444"/>
        <v>312</v>
      </c>
      <c r="AD539" s="112">
        <f t="shared" si="445"/>
        <v>854817.84999999974</v>
      </c>
      <c r="AE539" s="113"/>
    </row>
    <row r="540" spans="1:31" ht="11.5" customHeight="1" x14ac:dyDescent="0.3">
      <c r="A540" s="111">
        <v>44569</v>
      </c>
      <c r="B540" s="156">
        <f t="shared" si="412"/>
        <v>1</v>
      </c>
      <c r="C540" s="156">
        <f t="shared" si="413"/>
        <v>2022</v>
      </c>
      <c r="D540" s="97" t="s">
        <v>382</v>
      </c>
      <c r="E540" s="77" t="s">
        <v>289</v>
      </c>
      <c r="F540" s="77" t="s">
        <v>290</v>
      </c>
      <c r="G540" s="9" t="s">
        <v>373</v>
      </c>
      <c r="H540" s="151">
        <v>6.8</v>
      </c>
      <c r="I540" s="78">
        <v>45</v>
      </c>
      <c r="J540" s="67"/>
      <c r="K540" s="53">
        <f t="shared" si="436"/>
        <v>306</v>
      </c>
      <c r="L540" s="54">
        <v>7.8</v>
      </c>
      <c r="M540" s="55">
        <f t="shared" si="437"/>
        <v>0.14705882352941177</v>
      </c>
      <c r="N540" s="56">
        <f t="shared" si="438"/>
        <v>1</v>
      </c>
      <c r="O540" s="57">
        <f t="shared" si="439"/>
        <v>45</v>
      </c>
      <c r="P540" s="58"/>
      <c r="Q540" s="57"/>
      <c r="R540" s="59"/>
      <c r="S540" s="60"/>
      <c r="T540" s="56"/>
      <c r="U540" s="61"/>
      <c r="V540" s="62"/>
      <c r="W540" s="68">
        <f t="shared" si="440"/>
        <v>612</v>
      </c>
      <c r="X540" s="69">
        <f t="shared" si="430"/>
        <v>733886.4994999998</v>
      </c>
      <c r="Y540" s="70">
        <v>2</v>
      </c>
      <c r="Z540" s="71">
        <f t="shared" si="441"/>
        <v>90</v>
      </c>
      <c r="AA540" s="72">
        <f t="shared" si="442"/>
        <v>121633.35049999997</v>
      </c>
      <c r="AB540" s="70">
        <f t="shared" si="443"/>
        <v>1</v>
      </c>
      <c r="AC540" s="137">
        <f t="shared" si="444"/>
        <v>702</v>
      </c>
      <c r="AD540" s="112">
        <f t="shared" si="445"/>
        <v>855519.84999999974</v>
      </c>
      <c r="AE540" s="113"/>
    </row>
    <row r="541" spans="1:31" ht="11.5" customHeight="1" x14ac:dyDescent="0.3">
      <c r="A541" s="111">
        <v>44569</v>
      </c>
      <c r="B541" s="156">
        <f t="shared" si="412"/>
        <v>1</v>
      </c>
      <c r="C541" s="156">
        <f t="shared" si="413"/>
        <v>2022</v>
      </c>
      <c r="D541" s="97" t="s">
        <v>382</v>
      </c>
      <c r="E541" s="77" t="s">
        <v>289</v>
      </c>
      <c r="F541" s="77" t="s">
        <v>290</v>
      </c>
      <c r="G541" s="9" t="s">
        <v>33</v>
      </c>
      <c r="H541" s="151">
        <v>1.3</v>
      </c>
      <c r="I541" s="78">
        <v>25</v>
      </c>
      <c r="J541" s="67"/>
      <c r="K541" s="53">
        <f t="shared" si="436"/>
        <v>32.5</v>
      </c>
      <c r="L541" s="54">
        <v>2.5</v>
      </c>
      <c r="M541" s="55">
        <f t="shared" si="437"/>
        <v>0.92307692307692302</v>
      </c>
      <c r="N541" s="56">
        <f t="shared" si="438"/>
        <v>1.2</v>
      </c>
      <c r="O541" s="57">
        <f t="shared" si="439"/>
        <v>30</v>
      </c>
      <c r="P541" s="58"/>
      <c r="Q541" s="57"/>
      <c r="R541" s="59"/>
      <c r="S541" s="60"/>
      <c r="T541" s="56"/>
      <c r="U541" s="61"/>
      <c r="V541" s="62"/>
      <c r="W541" s="68">
        <f t="shared" si="440"/>
        <v>65</v>
      </c>
      <c r="X541" s="69">
        <f t="shared" si="430"/>
        <v>733951.4994999998</v>
      </c>
      <c r="Y541" s="70">
        <v>2</v>
      </c>
      <c r="Z541" s="71">
        <f t="shared" si="441"/>
        <v>60</v>
      </c>
      <c r="AA541" s="72">
        <f t="shared" si="442"/>
        <v>121693.35049999997</v>
      </c>
      <c r="AB541" s="70">
        <f t="shared" si="443"/>
        <v>1</v>
      </c>
      <c r="AC541" s="137">
        <f t="shared" si="444"/>
        <v>125</v>
      </c>
      <c r="AD541" s="112">
        <f t="shared" si="445"/>
        <v>855644.84999999974</v>
      </c>
      <c r="AE541" s="113"/>
    </row>
    <row r="542" spans="1:31" ht="11.5" customHeight="1" x14ac:dyDescent="0.3">
      <c r="A542" s="111">
        <v>44571</v>
      </c>
      <c r="B542" s="156">
        <f t="shared" si="412"/>
        <v>1</v>
      </c>
      <c r="C542" s="156">
        <f t="shared" si="413"/>
        <v>2022</v>
      </c>
      <c r="D542" s="97" t="s">
        <v>383</v>
      </c>
      <c r="E542" s="77" t="s">
        <v>74</v>
      </c>
      <c r="F542" s="77" t="s">
        <v>59</v>
      </c>
      <c r="G542" s="9" t="s">
        <v>379</v>
      </c>
      <c r="H542" s="151">
        <v>8.8000000000000007</v>
      </c>
      <c r="I542" s="78">
        <v>220</v>
      </c>
      <c r="J542" s="67"/>
      <c r="K542" s="53">
        <f t="shared" si="436"/>
        <v>1936.0000000000002</v>
      </c>
      <c r="L542" s="54">
        <v>9.6</v>
      </c>
      <c r="M542" s="55">
        <f t="shared" si="437"/>
        <v>9.0909090909090787E-2</v>
      </c>
      <c r="N542" s="56">
        <f t="shared" si="438"/>
        <v>0.79999999999999893</v>
      </c>
      <c r="O542" s="57">
        <f t="shared" si="439"/>
        <v>175.99999999999977</v>
      </c>
      <c r="P542" s="58"/>
      <c r="Q542" s="57"/>
      <c r="R542" s="59"/>
      <c r="S542" s="60"/>
      <c r="T542" s="56"/>
      <c r="U542" s="61"/>
      <c r="V542" s="62"/>
      <c r="W542" s="68">
        <f t="shared" si="440"/>
        <v>5808.0000000000009</v>
      </c>
      <c r="X542" s="69">
        <f t="shared" si="430"/>
        <v>739759.4994999998</v>
      </c>
      <c r="Y542" s="70">
        <v>3</v>
      </c>
      <c r="Z542" s="71">
        <f t="shared" si="441"/>
        <v>527.99999999999932</v>
      </c>
      <c r="AA542" s="72">
        <f t="shared" si="442"/>
        <v>122221.35049999997</v>
      </c>
      <c r="AB542" s="70">
        <f t="shared" si="443"/>
        <v>1</v>
      </c>
      <c r="AC542" s="137">
        <f t="shared" si="444"/>
        <v>6336</v>
      </c>
      <c r="AD542" s="112">
        <f t="shared" si="445"/>
        <v>861980.84999999974</v>
      </c>
      <c r="AE542" s="113"/>
    </row>
    <row r="543" spans="1:31" ht="11.5" customHeight="1" x14ac:dyDescent="0.3">
      <c r="A543" s="111">
        <v>44571</v>
      </c>
      <c r="B543" s="156">
        <f t="shared" si="412"/>
        <v>1</v>
      </c>
      <c r="C543" s="156">
        <f t="shared" si="413"/>
        <v>2022</v>
      </c>
      <c r="D543" s="97" t="s">
        <v>383</v>
      </c>
      <c r="E543" s="77" t="s">
        <v>74</v>
      </c>
      <c r="F543" s="77" t="s">
        <v>59</v>
      </c>
      <c r="G543" s="9" t="s">
        <v>384</v>
      </c>
      <c r="H543" s="151">
        <v>9</v>
      </c>
      <c r="I543" s="78">
        <v>30</v>
      </c>
      <c r="J543" s="67"/>
      <c r="K543" s="53">
        <f t="shared" ref="K543:K607" si="446">I543*H543</f>
        <v>270</v>
      </c>
      <c r="L543" s="54">
        <v>10.3</v>
      </c>
      <c r="M543" s="55">
        <f t="shared" ref="M543:M595" si="447">(L543-H543)/H543</f>
        <v>0.14444444444444451</v>
      </c>
      <c r="N543" s="56">
        <f t="shared" ref="N543:N595" si="448">L543-H543</f>
        <v>1.3000000000000007</v>
      </c>
      <c r="O543" s="57">
        <f t="shared" ref="O543:O595" si="449">N543*I543</f>
        <v>39.000000000000021</v>
      </c>
      <c r="P543" s="58"/>
      <c r="Q543" s="57"/>
      <c r="R543" s="59"/>
      <c r="S543" s="60"/>
      <c r="T543" s="56"/>
      <c r="U543" s="61"/>
      <c r="V543" s="62"/>
      <c r="W543" s="68">
        <f t="shared" ref="W543:W608" si="450">K543*Y543</f>
        <v>270</v>
      </c>
      <c r="X543" s="69">
        <f t="shared" ref="X543:X607" si="451">X542+W543</f>
        <v>740029.4994999998</v>
      </c>
      <c r="Y543" s="70">
        <v>1</v>
      </c>
      <c r="Z543" s="71">
        <f t="shared" si="441"/>
        <v>39.000000000000021</v>
      </c>
      <c r="AA543" s="72">
        <f t="shared" si="442"/>
        <v>122260.35049999997</v>
      </c>
      <c r="AB543" s="70">
        <f t="shared" si="443"/>
        <v>1</v>
      </c>
      <c r="AC543" s="137">
        <f t="shared" si="444"/>
        <v>309</v>
      </c>
      <c r="AD543" s="112">
        <f t="shared" si="445"/>
        <v>862289.84999999974</v>
      </c>
      <c r="AE543" s="113"/>
    </row>
    <row r="544" spans="1:31" ht="11.5" customHeight="1" x14ac:dyDescent="0.3">
      <c r="A544" s="111">
        <v>44571</v>
      </c>
      <c r="B544" s="156">
        <f t="shared" si="412"/>
        <v>1</v>
      </c>
      <c r="C544" s="156">
        <f t="shared" si="413"/>
        <v>2022</v>
      </c>
      <c r="D544" s="97" t="s">
        <v>383</v>
      </c>
      <c r="E544" s="77" t="s">
        <v>74</v>
      </c>
      <c r="F544" s="77" t="s">
        <v>59</v>
      </c>
      <c r="G544" s="9" t="s">
        <v>30</v>
      </c>
      <c r="H544" s="151">
        <v>16.5</v>
      </c>
      <c r="I544" s="78">
        <v>5</v>
      </c>
      <c r="J544" s="67"/>
      <c r="K544" s="53">
        <f t="shared" si="446"/>
        <v>82.5</v>
      </c>
      <c r="L544" s="54">
        <v>20</v>
      </c>
      <c r="M544" s="55">
        <f t="shared" si="447"/>
        <v>0.21212121212121213</v>
      </c>
      <c r="N544" s="56">
        <f t="shared" si="448"/>
        <v>3.5</v>
      </c>
      <c r="O544" s="57">
        <f t="shared" si="449"/>
        <v>17.5</v>
      </c>
      <c r="P544" s="58"/>
      <c r="Q544" s="57"/>
      <c r="R544" s="59"/>
      <c r="S544" s="60"/>
      <c r="T544" s="56"/>
      <c r="U544" s="61"/>
      <c r="V544" s="62"/>
      <c r="W544" s="68">
        <f t="shared" si="450"/>
        <v>82.5</v>
      </c>
      <c r="X544" s="69">
        <f t="shared" si="451"/>
        <v>740111.9994999998</v>
      </c>
      <c r="Y544" s="70">
        <v>1</v>
      </c>
      <c r="Z544" s="71">
        <f t="shared" si="441"/>
        <v>17.5</v>
      </c>
      <c r="AA544" s="72">
        <f t="shared" si="442"/>
        <v>122277.85049999997</v>
      </c>
      <c r="AB544" s="70">
        <f t="shared" si="443"/>
        <v>1</v>
      </c>
      <c r="AC544" s="137">
        <f t="shared" si="444"/>
        <v>100</v>
      </c>
      <c r="AD544" s="112">
        <f t="shared" si="445"/>
        <v>862389.84999999974</v>
      </c>
      <c r="AE544" s="113"/>
    </row>
    <row r="545" spans="1:31" ht="11.5" customHeight="1" x14ac:dyDescent="0.3">
      <c r="A545" s="111">
        <v>44571</v>
      </c>
      <c r="B545" s="156">
        <f t="shared" si="412"/>
        <v>1</v>
      </c>
      <c r="C545" s="156">
        <f t="shared" si="413"/>
        <v>2022</v>
      </c>
      <c r="D545" s="97" t="s">
        <v>383</v>
      </c>
      <c r="E545" s="77" t="s">
        <v>74</v>
      </c>
      <c r="F545" s="77" t="s">
        <v>59</v>
      </c>
      <c r="G545" s="9" t="s">
        <v>30</v>
      </c>
      <c r="H545" s="151">
        <v>18</v>
      </c>
      <c r="I545" s="78">
        <v>5</v>
      </c>
      <c r="J545" s="67"/>
      <c r="K545" s="53">
        <f t="shared" si="446"/>
        <v>90</v>
      </c>
      <c r="L545" s="54">
        <v>20</v>
      </c>
      <c r="M545" s="55">
        <f t="shared" si="447"/>
        <v>0.1111111111111111</v>
      </c>
      <c r="N545" s="56">
        <f t="shared" si="448"/>
        <v>2</v>
      </c>
      <c r="O545" s="57">
        <f t="shared" si="449"/>
        <v>10</v>
      </c>
      <c r="P545" s="58"/>
      <c r="Q545" s="57"/>
      <c r="R545" s="59"/>
      <c r="S545" s="60"/>
      <c r="T545" s="56"/>
      <c r="U545" s="61"/>
      <c r="V545" s="62"/>
      <c r="W545" s="68">
        <f t="shared" si="450"/>
        <v>450</v>
      </c>
      <c r="X545" s="69">
        <f t="shared" si="451"/>
        <v>740561.9994999998</v>
      </c>
      <c r="Y545" s="70">
        <v>5</v>
      </c>
      <c r="Z545" s="71">
        <f t="shared" si="441"/>
        <v>50</v>
      </c>
      <c r="AA545" s="72">
        <f t="shared" si="442"/>
        <v>122327.85049999997</v>
      </c>
      <c r="AB545" s="70">
        <f t="shared" si="443"/>
        <v>1</v>
      </c>
      <c r="AC545" s="137">
        <f t="shared" si="444"/>
        <v>500</v>
      </c>
      <c r="AD545" s="112">
        <f t="shared" si="445"/>
        <v>862889.84999999974</v>
      </c>
      <c r="AE545" s="113"/>
    </row>
    <row r="546" spans="1:31" ht="11.5" customHeight="1" x14ac:dyDescent="0.3">
      <c r="A546" s="111">
        <v>44571</v>
      </c>
      <c r="B546" s="156">
        <f t="shared" si="412"/>
        <v>1</v>
      </c>
      <c r="C546" s="156">
        <f t="shared" si="413"/>
        <v>2022</v>
      </c>
      <c r="D546" s="97" t="s">
        <v>383</v>
      </c>
      <c r="E546" s="77" t="s">
        <v>74</v>
      </c>
      <c r="F546" s="77" t="s">
        <v>59</v>
      </c>
      <c r="G546" s="9" t="s">
        <v>56</v>
      </c>
      <c r="H546" s="151">
        <v>28</v>
      </c>
      <c r="I546" s="78">
        <v>1</v>
      </c>
      <c r="J546" s="67"/>
      <c r="K546" s="53">
        <f t="shared" si="446"/>
        <v>28</v>
      </c>
      <c r="L546" s="54">
        <v>45</v>
      </c>
      <c r="M546" s="55">
        <f t="shared" si="447"/>
        <v>0.6071428571428571</v>
      </c>
      <c r="N546" s="56">
        <f t="shared" si="448"/>
        <v>17</v>
      </c>
      <c r="O546" s="57">
        <f t="shared" si="449"/>
        <v>17</v>
      </c>
      <c r="P546" s="58"/>
      <c r="Q546" s="57"/>
      <c r="R546" s="59"/>
      <c r="S546" s="60"/>
      <c r="T546" s="56"/>
      <c r="U546" s="61"/>
      <c r="V546" s="62"/>
      <c r="W546" s="68">
        <f t="shared" si="450"/>
        <v>56</v>
      </c>
      <c r="X546" s="69">
        <f t="shared" si="451"/>
        <v>740617.9994999998</v>
      </c>
      <c r="Y546" s="70">
        <v>2</v>
      </c>
      <c r="Z546" s="71">
        <f t="shared" si="441"/>
        <v>34</v>
      </c>
      <c r="AA546" s="72">
        <f t="shared" si="442"/>
        <v>122361.85049999997</v>
      </c>
      <c r="AB546" s="70">
        <f t="shared" si="443"/>
        <v>1</v>
      </c>
      <c r="AC546" s="137">
        <f t="shared" si="444"/>
        <v>90</v>
      </c>
      <c r="AD546" s="112">
        <f t="shared" si="445"/>
        <v>862979.84999999974</v>
      </c>
      <c r="AE546" s="113"/>
    </row>
    <row r="547" spans="1:31" ht="11.5" customHeight="1" x14ac:dyDescent="0.3">
      <c r="A547" s="111">
        <v>44572</v>
      </c>
      <c r="B547" s="156">
        <f t="shared" si="412"/>
        <v>1</v>
      </c>
      <c r="C547" s="156">
        <f t="shared" si="413"/>
        <v>2022</v>
      </c>
      <c r="D547" s="97" t="s">
        <v>385</v>
      </c>
      <c r="E547" s="77" t="s">
        <v>104</v>
      </c>
      <c r="F547" s="77" t="s">
        <v>105</v>
      </c>
      <c r="G547" s="9" t="s">
        <v>386</v>
      </c>
      <c r="H547" s="151">
        <v>8.8000000000000007</v>
      </c>
      <c r="I547" s="78">
        <v>220</v>
      </c>
      <c r="J547" s="67"/>
      <c r="K547" s="53">
        <f t="shared" si="446"/>
        <v>1936.0000000000002</v>
      </c>
      <c r="L547" s="54">
        <v>9.1999999999999993</v>
      </c>
      <c r="M547" s="55">
        <f t="shared" si="447"/>
        <v>4.5454545454545289E-2</v>
      </c>
      <c r="N547" s="56">
        <f t="shared" si="448"/>
        <v>0.39999999999999858</v>
      </c>
      <c r="O547" s="57">
        <f t="shared" si="449"/>
        <v>87.999999999999687</v>
      </c>
      <c r="P547" s="58"/>
      <c r="Q547" s="57"/>
      <c r="R547" s="59"/>
      <c r="S547" s="60"/>
      <c r="T547" s="56"/>
      <c r="U547" s="61"/>
      <c r="V547" s="62"/>
      <c r="W547" s="68">
        <f t="shared" si="450"/>
        <v>7744.0000000000009</v>
      </c>
      <c r="X547" s="69">
        <f t="shared" si="451"/>
        <v>748361.9994999998</v>
      </c>
      <c r="Y547" s="70">
        <v>4</v>
      </c>
      <c r="Z547" s="71">
        <f t="shared" si="441"/>
        <v>351.99999999999875</v>
      </c>
      <c r="AA547" s="72">
        <f t="shared" si="442"/>
        <v>122713.85049999997</v>
      </c>
      <c r="AB547" s="70">
        <f t="shared" si="443"/>
        <v>1</v>
      </c>
      <c r="AC547" s="137">
        <f t="shared" si="444"/>
        <v>8096</v>
      </c>
      <c r="AD547" s="112">
        <f t="shared" si="445"/>
        <v>871075.84999999974</v>
      </c>
      <c r="AE547" s="113"/>
    </row>
    <row r="548" spans="1:31" ht="11.5" customHeight="1" x14ac:dyDescent="0.3">
      <c r="A548" s="111">
        <v>44572</v>
      </c>
      <c r="B548" s="156">
        <f t="shared" si="412"/>
        <v>1</v>
      </c>
      <c r="C548" s="156">
        <f t="shared" si="413"/>
        <v>2022</v>
      </c>
      <c r="D548" s="97" t="s">
        <v>385</v>
      </c>
      <c r="E548" s="77" t="s">
        <v>104</v>
      </c>
      <c r="F548" s="77" t="s">
        <v>105</v>
      </c>
      <c r="G548" s="9" t="s">
        <v>387</v>
      </c>
      <c r="H548" s="151">
        <v>9</v>
      </c>
      <c r="I548" s="78">
        <v>30</v>
      </c>
      <c r="J548" s="67"/>
      <c r="K548" s="53">
        <f t="shared" si="446"/>
        <v>270</v>
      </c>
      <c r="L548" s="54">
        <v>9.5</v>
      </c>
      <c r="M548" s="55">
        <f t="shared" si="447"/>
        <v>5.5555555555555552E-2</v>
      </c>
      <c r="N548" s="56">
        <f t="shared" si="448"/>
        <v>0.5</v>
      </c>
      <c r="O548" s="57">
        <f t="shared" si="449"/>
        <v>15</v>
      </c>
      <c r="P548" s="58"/>
      <c r="Q548" s="57"/>
      <c r="R548" s="59"/>
      <c r="S548" s="60"/>
      <c r="T548" s="56"/>
      <c r="U548" s="61"/>
      <c r="V548" s="62"/>
      <c r="W548" s="68">
        <f t="shared" si="450"/>
        <v>5400</v>
      </c>
      <c r="X548" s="69">
        <f t="shared" si="451"/>
        <v>753761.9994999998</v>
      </c>
      <c r="Y548" s="70">
        <v>20</v>
      </c>
      <c r="Z548" s="71">
        <f t="shared" si="441"/>
        <v>300</v>
      </c>
      <c r="AA548" s="72">
        <f t="shared" si="442"/>
        <v>123013.85049999997</v>
      </c>
      <c r="AB548" s="70">
        <f t="shared" si="443"/>
        <v>1</v>
      </c>
      <c r="AC548" s="137">
        <f t="shared" si="444"/>
        <v>5700</v>
      </c>
      <c r="AD548" s="112">
        <f t="shared" si="445"/>
        <v>876775.84999999974</v>
      </c>
      <c r="AE548" s="113"/>
    </row>
    <row r="549" spans="1:31" ht="11.5" customHeight="1" x14ac:dyDescent="0.3">
      <c r="A549" s="111">
        <v>44572</v>
      </c>
      <c r="B549" s="156">
        <f t="shared" si="412"/>
        <v>1</v>
      </c>
      <c r="C549" s="156">
        <f t="shared" si="413"/>
        <v>2022</v>
      </c>
      <c r="D549" s="97" t="s">
        <v>385</v>
      </c>
      <c r="E549" s="77" t="s">
        <v>104</v>
      </c>
      <c r="F549" s="77" t="s">
        <v>105</v>
      </c>
      <c r="G549" s="9" t="s">
        <v>33</v>
      </c>
      <c r="H549" s="151">
        <v>1.3</v>
      </c>
      <c r="I549" s="78">
        <v>25</v>
      </c>
      <c r="J549" s="67"/>
      <c r="K549" s="53">
        <f t="shared" si="446"/>
        <v>32.5</v>
      </c>
      <c r="L549" s="54">
        <v>2.2000000000000002</v>
      </c>
      <c r="M549" s="55">
        <f t="shared" si="447"/>
        <v>0.6923076923076924</v>
      </c>
      <c r="N549" s="56">
        <f t="shared" si="448"/>
        <v>0.90000000000000013</v>
      </c>
      <c r="O549" s="57">
        <f t="shared" si="449"/>
        <v>22.500000000000004</v>
      </c>
      <c r="P549" s="58"/>
      <c r="Q549" s="57"/>
      <c r="R549" s="59"/>
      <c r="S549" s="60"/>
      <c r="T549" s="56"/>
      <c r="U549" s="61"/>
      <c r="V549" s="62"/>
      <c r="W549" s="68">
        <f t="shared" si="450"/>
        <v>325</v>
      </c>
      <c r="X549" s="69">
        <f t="shared" si="451"/>
        <v>754086.9994999998</v>
      </c>
      <c r="Y549" s="70">
        <v>10</v>
      </c>
      <c r="Z549" s="71">
        <f t="shared" si="441"/>
        <v>225.00000000000003</v>
      </c>
      <c r="AA549" s="72">
        <f t="shared" si="442"/>
        <v>123238.85049999997</v>
      </c>
      <c r="AB549" s="70">
        <f t="shared" si="443"/>
        <v>1</v>
      </c>
      <c r="AC549" s="137">
        <f t="shared" si="444"/>
        <v>550</v>
      </c>
      <c r="AD549" s="112">
        <f t="shared" si="445"/>
        <v>877325.84999999974</v>
      </c>
      <c r="AE549" s="113"/>
    </row>
    <row r="550" spans="1:31" ht="11.5" customHeight="1" x14ac:dyDescent="0.3">
      <c r="A550" s="111">
        <v>44572</v>
      </c>
      <c r="B550" s="156">
        <f t="shared" si="412"/>
        <v>1</v>
      </c>
      <c r="C550" s="156">
        <f t="shared" si="413"/>
        <v>2022</v>
      </c>
      <c r="D550" s="97" t="s">
        <v>385</v>
      </c>
      <c r="E550" s="77" t="s">
        <v>104</v>
      </c>
      <c r="F550" s="77" t="s">
        <v>105</v>
      </c>
      <c r="G550" s="9" t="s">
        <v>282</v>
      </c>
      <c r="H550" s="151">
        <v>13</v>
      </c>
      <c r="I550" s="78">
        <v>5</v>
      </c>
      <c r="J550" s="67"/>
      <c r="K550" s="53">
        <f t="shared" si="446"/>
        <v>65</v>
      </c>
      <c r="L550" s="54">
        <v>17</v>
      </c>
      <c r="M550" s="55">
        <f t="shared" si="447"/>
        <v>0.30769230769230771</v>
      </c>
      <c r="N550" s="56">
        <f t="shared" si="448"/>
        <v>4</v>
      </c>
      <c r="O550" s="57">
        <f t="shared" si="449"/>
        <v>20</v>
      </c>
      <c r="P550" s="58"/>
      <c r="Q550" s="57"/>
      <c r="R550" s="59"/>
      <c r="S550" s="60"/>
      <c r="T550" s="56"/>
      <c r="U550" s="61"/>
      <c r="V550" s="62"/>
      <c r="W550" s="68">
        <f t="shared" si="450"/>
        <v>260</v>
      </c>
      <c r="X550" s="69">
        <f t="shared" si="451"/>
        <v>754346.9994999998</v>
      </c>
      <c r="Y550" s="70">
        <v>4</v>
      </c>
      <c r="Z550" s="71">
        <f t="shared" si="441"/>
        <v>80</v>
      </c>
      <c r="AA550" s="72">
        <f t="shared" si="442"/>
        <v>123318.85049999997</v>
      </c>
      <c r="AB550" s="70">
        <f t="shared" si="443"/>
        <v>1</v>
      </c>
      <c r="AC550" s="137">
        <f t="shared" si="444"/>
        <v>340</v>
      </c>
      <c r="AD550" s="112">
        <f t="shared" si="445"/>
        <v>877665.84999999974</v>
      </c>
      <c r="AE550" s="113"/>
    </row>
    <row r="551" spans="1:31" ht="11.5" customHeight="1" x14ac:dyDescent="0.3">
      <c r="A551" s="111">
        <v>44572</v>
      </c>
      <c r="B551" s="156">
        <f t="shared" si="412"/>
        <v>1</v>
      </c>
      <c r="C551" s="156">
        <f t="shared" si="413"/>
        <v>2022</v>
      </c>
      <c r="D551" s="97" t="s">
        <v>385</v>
      </c>
      <c r="E551" s="77" t="s">
        <v>104</v>
      </c>
      <c r="F551" s="77" t="s">
        <v>105</v>
      </c>
      <c r="G551" s="9" t="s">
        <v>177</v>
      </c>
      <c r="H551" s="151">
        <v>29</v>
      </c>
      <c r="I551" s="78">
        <v>10</v>
      </c>
      <c r="J551" s="67"/>
      <c r="K551" s="53">
        <f t="shared" si="446"/>
        <v>290</v>
      </c>
      <c r="L551" s="54">
        <v>44</v>
      </c>
      <c r="M551" s="55">
        <f t="shared" si="447"/>
        <v>0.51724137931034486</v>
      </c>
      <c r="N551" s="56">
        <f t="shared" si="448"/>
        <v>15</v>
      </c>
      <c r="O551" s="57">
        <f t="shared" si="449"/>
        <v>150</v>
      </c>
      <c r="P551" s="58"/>
      <c r="Q551" s="57"/>
      <c r="R551" s="59"/>
      <c r="S551" s="60"/>
      <c r="T551" s="56"/>
      <c r="U551" s="61"/>
      <c r="V551" s="62"/>
      <c r="W551" s="68">
        <f t="shared" si="450"/>
        <v>290</v>
      </c>
      <c r="X551" s="69">
        <f t="shared" si="451"/>
        <v>754636.9994999998</v>
      </c>
      <c r="Y551" s="70">
        <v>1</v>
      </c>
      <c r="Z551" s="71">
        <f t="shared" si="441"/>
        <v>150</v>
      </c>
      <c r="AA551" s="72">
        <f t="shared" si="442"/>
        <v>123468.85049999997</v>
      </c>
      <c r="AB551" s="70">
        <f t="shared" si="443"/>
        <v>1</v>
      </c>
      <c r="AC551" s="137">
        <f t="shared" si="444"/>
        <v>440</v>
      </c>
      <c r="AD551" s="112">
        <f t="shared" si="445"/>
        <v>878105.84999999974</v>
      </c>
      <c r="AE551" s="113"/>
    </row>
    <row r="552" spans="1:31" ht="11.5" customHeight="1" x14ac:dyDescent="0.3">
      <c r="A552" s="111">
        <v>44572</v>
      </c>
      <c r="B552" s="156">
        <f t="shared" si="412"/>
        <v>1</v>
      </c>
      <c r="C552" s="156">
        <f t="shared" si="413"/>
        <v>2022</v>
      </c>
      <c r="D552" s="97" t="s">
        <v>385</v>
      </c>
      <c r="E552" s="77" t="s">
        <v>104</v>
      </c>
      <c r="F552" s="77" t="s">
        <v>105</v>
      </c>
      <c r="G552" s="9" t="s">
        <v>218</v>
      </c>
      <c r="H552" s="151">
        <v>42</v>
      </c>
      <c r="I552" s="78">
        <v>1</v>
      </c>
      <c r="J552" s="67"/>
      <c r="K552" s="53">
        <f t="shared" si="446"/>
        <v>42</v>
      </c>
      <c r="L552" s="54">
        <v>55</v>
      </c>
      <c r="M552" s="55">
        <f t="shared" si="447"/>
        <v>0.30952380952380953</v>
      </c>
      <c r="N552" s="56">
        <f t="shared" si="448"/>
        <v>13</v>
      </c>
      <c r="O552" s="57">
        <f t="shared" si="449"/>
        <v>13</v>
      </c>
      <c r="P552" s="58"/>
      <c r="Q552" s="57"/>
      <c r="R552" s="59"/>
      <c r="S552" s="60"/>
      <c r="T552" s="56"/>
      <c r="U552" s="61"/>
      <c r="V552" s="62"/>
      <c r="W552" s="68">
        <f t="shared" si="450"/>
        <v>168</v>
      </c>
      <c r="X552" s="69">
        <f t="shared" si="451"/>
        <v>754804.9994999998</v>
      </c>
      <c r="Y552" s="70">
        <v>4</v>
      </c>
      <c r="Z552" s="71">
        <f t="shared" si="441"/>
        <v>52</v>
      </c>
      <c r="AA552" s="72">
        <f t="shared" si="442"/>
        <v>123520.85049999997</v>
      </c>
      <c r="AB552" s="70">
        <f t="shared" si="443"/>
        <v>1</v>
      </c>
      <c r="AC552" s="137">
        <f t="shared" si="444"/>
        <v>220</v>
      </c>
      <c r="AD552" s="112">
        <f t="shared" si="445"/>
        <v>878325.84999999974</v>
      </c>
      <c r="AE552" s="113"/>
    </row>
    <row r="553" spans="1:31" ht="11.5" customHeight="1" x14ac:dyDescent="0.3">
      <c r="A553" s="111">
        <v>44574</v>
      </c>
      <c r="B553" s="156">
        <f t="shared" si="412"/>
        <v>1</v>
      </c>
      <c r="C553" s="156">
        <f t="shared" si="413"/>
        <v>2022</v>
      </c>
      <c r="D553" s="97" t="s">
        <v>388</v>
      </c>
      <c r="E553" s="77" t="s">
        <v>280</v>
      </c>
      <c r="F553" s="77" t="s">
        <v>281</v>
      </c>
      <c r="G553" s="9" t="s">
        <v>224</v>
      </c>
      <c r="H553" s="151">
        <v>8.8000000000000007</v>
      </c>
      <c r="I553" s="78">
        <v>220</v>
      </c>
      <c r="J553" s="67"/>
      <c r="K553" s="53">
        <f t="shared" si="446"/>
        <v>1936.0000000000002</v>
      </c>
      <c r="L553" s="54">
        <v>9.4</v>
      </c>
      <c r="M553" s="55">
        <f t="shared" si="447"/>
        <v>6.8181818181818135E-2</v>
      </c>
      <c r="N553" s="56">
        <f t="shared" si="448"/>
        <v>0.59999999999999964</v>
      </c>
      <c r="O553" s="57">
        <f t="shared" si="449"/>
        <v>131.99999999999991</v>
      </c>
      <c r="P553" s="58"/>
      <c r="Q553" s="57"/>
      <c r="R553" s="59"/>
      <c r="S553" s="60"/>
      <c r="T553" s="56"/>
      <c r="U553" s="61"/>
      <c r="V553" s="62"/>
      <c r="W553" s="68">
        <f t="shared" si="450"/>
        <v>3872.0000000000005</v>
      </c>
      <c r="X553" s="69">
        <f t="shared" si="451"/>
        <v>758676.9994999998</v>
      </c>
      <c r="Y553" s="70">
        <v>2</v>
      </c>
      <c r="Z553" s="71">
        <f t="shared" si="441"/>
        <v>263.99999999999983</v>
      </c>
      <c r="AA553" s="72">
        <f t="shared" si="442"/>
        <v>123784.85049999997</v>
      </c>
      <c r="AB553" s="70">
        <f t="shared" si="443"/>
        <v>1</v>
      </c>
      <c r="AC553" s="137">
        <f t="shared" si="444"/>
        <v>4136</v>
      </c>
      <c r="AD553" s="112">
        <f t="shared" si="445"/>
        <v>882461.84999999974</v>
      </c>
      <c r="AE553" s="113"/>
    </row>
    <row r="554" spans="1:31" ht="11.5" customHeight="1" x14ac:dyDescent="0.3">
      <c r="A554" s="111">
        <v>44574</v>
      </c>
      <c r="B554" s="156">
        <f t="shared" si="412"/>
        <v>1</v>
      </c>
      <c r="C554" s="156">
        <f t="shared" si="413"/>
        <v>2022</v>
      </c>
      <c r="D554" s="97" t="s">
        <v>388</v>
      </c>
      <c r="E554" s="77" t="s">
        <v>280</v>
      </c>
      <c r="F554" s="77" t="s">
        <v>281</v>
      </c>
      <c r="G554" s="9" t="s">
        <v>345</v>
      </c>
      <c r="H554" s="151">
        <v>8</v>
      </c>
      <c r="I554" s="78">
        <v>54</v>
      </c>
      <c r="J554" s="67"/>
      <c r="K554" s="53">
        <f t="shared" si="446"/>
        <v>432</v>
      </c>
      <c r="L554" s="54">
        <v>9.6999999999999993</v>
      </c>
      <c r="M554" s="55">
        <f t="shared" si="447"/>
        <v>0.21249999999999991</v>
      </c>
      <c r="N554" s="56">
        <f t="shared" si="448"/>
        <v>1.6999999999999993</v>
      </c>
      <c r="O554" s="57">
        <f t="shared" si="449"/>
        <v>91.799999999999955</v>
      </c>
      <c r="P554" s="58"/>
      <c r="Q554" s="57"/>
      <c r="R554" s="59"/>
      <c r="S554" s="60"/>
      <c r="T554" s="56"/>
      <c r="U554" s="61"/>
      <c r="V554" s="62"/>
      <c r="W554" s="68">
        <f t="shared" si="450"/>
        <v>864</v>
      </c>
      <c r="X554" s="69">
        <f t="shared" si="451"/>
        <v>759540.9994999998</v>
      </c>
      <c r="Y554" s="70">
        <v>2</v>
      </c>
      <c r="Z554" s="71">
        <f t="shared" si="441"/>
        <v>183.59999999999991</v>
      </c>
      <c r="AA554" s="72">
        <f t="shared" si="442"/>
        <v>123968.45049999998</v>
      </c>
      <c r="AB554" s="70">
        <f t="shared" si="443"/>
        <v>1</v>
      </c>
      <c r="AC554" s="137">
        <f t="shared" si="444"/>
        <v>1047.5999999999999</v>
      </c>
      <c r="AD554" s="112">
        <f t="shared" si="445"/>
        <v>883509.44999999972</v>
      </c>
      <c r="AE554" s="113"/>
    </row>
    <row r="555" spans="1:31" ht="11.5" customHeight="1" x14ac:dyDescent="0.3">
      <c r="A555" s="111">
        <v>44574</v>
      </c>
      <c r="B555" s="156">
        <f t="shared" si="412"/>
        <v>1</v>
      </c>
      <c r="C555" s="156">
        <f t="shared" si="413"/>
        <v>2022</v>
      </c>
      <c r="D555" s="97" t="s">
        <v>389</v>
      </c>
      <c r="E555" s="77" t="s">
        <v>289</v>
      </c>
      <c r="F555" s="77" t="s">
        <v>290</v>
      </c>
      <c r="G555" s="9" t="s">
        <v>379</v>
      </c>
      <c r="H555" s="151">
        <v>8.8000000000000007</v>
      </c>
      <c r="I555" s="78">
        <v>220</v>
      </c>
      <c r="J555" s="67"/>
      <c r="K555" s="53">
        <f t="shared" si="446"/>
        <v>1936.0000000000002</v>
      </c>
      <c r="L555" s="54">
        <v>9.5</v>
      </c>
      <c r="M555" s="55">
        <f t="shared" si="447"/>
        <v>7.9545454545454461E-2</v>
      </c>
      <c r="N555" s="56">
        <f t="shared" si="448"/>
        <v>0.69999999999999929</v>
      </c>
      <c r="O555" s="57">
        <f t="shared" si="449"/>
        <v>153.99999999999983</v>
      </c>
      <c r="P555" s="58"/>
      <c r="Q555" s="57"/>
      <c r="R555" s="59"/>
      <c r="S555" s="60"/>
      <c r="T555" s="56"/>
      <c r="U555" s="61"/>
      <c r="V555" s="62"/>
      <c r="W555" s="68">
        <f t="shared" si="450"/>
        <v>15488.000000000002</v>
      </c>
      <c r="X555" s="69">
        <f t="shared" si="451"/>
        <v>775028.9994999998</v>
      </c>
      <c r="Y555" s="70">
        <v>8</v>
      </c>
      <c r="Z555" s="71">
        <f t="shared" si="441"/>
        <v>1231.9999999999986</v>
      </c>
      <c r="AA555" s="72">
        <f t="shared" si="442"/>
        <v>125200.45049999998</v>
      </c>
      <c r="AB555" s="70">
        <f t="shared" si="443"/>
        <v>1</v>
      </c>
      <c r="AC555" s="137">
        <f t="shared" si="444"/>
        <v>16720</v>
      </c>
      <c r="AD555" s="112">
        <f t="shared" si="445"/>
        <v>900229.44999999972</v>
      </c>
      <c r="AE555" s="113"/>
    </row>
    <row r="556" spans="1:31" ht="11.5" customHeight="1" x14ac:dyDescent="0.3">
      <c r="A556" s="111">
        <v>44574</v>
      </c>
      <c r="B556" s="156">
        <f t="shared" si="412"/>
        <v>1</v>
      </c>
      <c r="C556" s="156">
        <f t="shared" si="413"/>
        <v>2022</v>
      </c>
      <c r="D556" s="97" t="s">
        <v>389</v>
      </c>
      <c r="E556" s="77" t="s">
        <v>289</v>
      </c>
      <c r="F556" s="77" t="s">
        <v>290</v>
      </c>
      <c r="G556" s="9" t="s">
        <v>390</v>
      </c>
      <c r="H556" s="151">
        <v>8.8000000000000007</v>
      </c>
      <c r="I556" s="78">
        <v>60</v>
      </c>
      <c r="J556" s="67"/>
      <c r="K556" s="53">
        <f t="shared" si="446"/>
        <v>528</v>
      </c>
      <c r="L556" s="54">
        <v>9.8000000000000007</v>
      </c>
      <c r="M556" s="55">
        <f t="shared" si="447"/>
        <v>0.11363636363636363</v>
      </c>
      <c r="N556" s="56">
        <f t="shared" si="448"/>
        <v>1</v>
      </c>
      <c r="O556" s="57">
        <f t="shared" si="449"/>
        <v>60</v>
      </c>
      <c r="P556" s="58"/>
      <c r="Q556" s="57"/>
      <c r="R556" s="59"/>
      <c r="S556" s="60"/>
      <c r="T556" s="56"/>
      <c r="U556" s="61"/>
      <c r="V556" s="62"/>
      <c r="W556" s="68">
        <f t="shared" si="450"/>
        <v>5808</v>
      </c>
      <c r="X556" s="69">
        <f t="shared" si="451"/>
        <v>780836.9994999998</v>
      </c>
      <c r="Y556" s="70">
        <v>11</v>
      </c>
      <c r="Z556" s="71">
        <f t="shared" si="441"/>
        <v>660</v>
      </c>
      <c r="AA556" s="72">
        <f t="shared" si="442"/>
        <v>125860.45049999998</v>
      </c>
      <c r="AB556" s="70">
        <f t="shared" si="443"/>
        <v>1</v>
      </c>
      <c r="AC556" s="137">
        <f t="shared" si="444"/>
        <v>6468</v>
      </c>
      <c r="AD556" s="112">
        <f t="shared" si="445"/>
        <v>906697.44999999972</v>
      </c>
      <c r="AE556" s="113"/>
    </row>
    <row r="557" spans="1:31" ht="11.5" customHeight="1" x14ac:dyDescent="0.3">
      <c r="A557" s="111">
        <v>44574</v>
      </c>
      <c r="B557" s="156">
        <f t="shared" si="412"/>
        <v>1</v>
      </c>
      <c r="C557" s="156">
        <f t="shared" si="413"/>
        <v>2022</v>
      </c>
      <c r="D557" s="97" t="s">
        <v>389</v>
      </c>
      <c r="E557" s="77" t="s">
        <v>289</v>
      </c>
      <c r="F557" s="77" t="s">
        <v>290</v>
      </c>
      <c r="G557" s="9" t="s">
        <v>391</v>
      </c>
      <c r="H557" s="151">
        <v>6.3</v>
      </c>
      <c r="I557" s="78">
        <v>45</v>
      </c>
      <c r="J557" s="67"/>
      <c r="K557" s="53">
        <f t="shared" si="446"/>
        <v>283.5</v>
      </c>
      <c r="L557" s="54">
        <v>7.8</v>
      </c>
      <c r="M557" s="55">
        <f t="shared" si="447"/>
        <v>0.23809523809523811</v>
      </c>
      <c r="N557" s="56">
        <f t="shared" si="448"/>
        <v>1.5</v>
      </c>
      <c r="O557" s="57">
        <f t="shared" si="449"/>
        <v>67.5</v>
      </c>
      <c r="P557" s="58"/>
      <c r="Q557" s="57"/>
      <c r="R557" s="59"/>
      <c r="S557" s="60"/>
      <c r="T557" s="56"/>
      <c r="U557" s="61"/>
      <c r="V557" s="62"/>
      <c r="W557" s="68">
        <f t="shared" si="450"/>
        <v>3118.5</v>
      </c>
      <c r="X557" s="69">
        <f t="shared" si="451"/>
        <v>783955.4994999998</v>
      </c>
      <c r="Y557" s="70">
        <v>11</v>
      </c>
      <c r="Z557" s="71">
        <f t="shared" si="441"/>
        <v>742.5</v>
      </c>
      <c r="AA557" s="72">
        <f t="shared" si="442"/>
        <v>126602.95049999998</v>
      </c>
      <c r="AB557" s="70">
        <f t="shared" si="443"/>
        <v>1</v>
      </c>
      <c r="AC557" s="137">
        <f t="shared" si="444"/>
        <v>3861</v>
      </c>
      <c r="AD557" s="112">
        <f t="shared" si="445"/>
        <v>910558.44999999972</v>
      </c>
      <c r="AE557" s="113"/>
    </row>
    <row r="558" spans="1:31" ht="11.5" customHeight="1" x14ac:dyDescent="0.3">
      <c r="A558" s="111">
        <v>44574</v>
      </c>
      <c r="B558" s="156">
        <f t="shared" si="412"/>
        <v>1</v>
      </c>
      <c r="C558" s="156">
        <f t="shared" si="413"/>
        <v>2022</v>
      </c>
      <c r="D558" s="97" t="s">
        <v>389</v>
      </c>
      <c r="E558" s="77" t="s">
        <v>289</v>
      </c>
      <c r="F558" s="77" t="s">
        <v>290</v>
      </c>
      <c r="G558" s="9" t="s">
        <v>313</v>
      </c>
      <c r="H558" s="151">
        <v>7</v>
      </c>
      <c r="I558" s="78">
        <v>25</v>
      </c>
      <c r="J558" s="67"/>
      <c r="K558" s="53">
        <f t="shared" si="446"/>
        <v>175</v>
      </c>
      <c r="L558" s="54">
        <v>40</v>
      </c>
      <c r="M558" s="55">
        <f t="shared" si="447"/>
        <v>4.7142857142857144</v>
      </c>
      <c r="N558" s="56">
        <f t="shared" si="448"/>
        <v>33</v>
      </c>
      <c r="O558" s="57">
        <f t="shared" si="449"/>
        <v>825</v>
      </c>
      <c r="P558" s="58"/>
      <c r="Q558" s="57"/>
      <c r="R558" s="59"/>
      <c r="S558" s="60"/>
      <c r="T558" s="56"/>
      <c r="U558" s="61"/>
      <c r="V558" s="62"/>
      <c r="W558" s="68">
        <f t="shared" si="450"/>
        <v>175</v>
      </c>
      <c r="X558" s="69">
        <f t="shared" si="451"/>
        <v>784130.4994999998</v>
      </c>
      <c r="Y558" s="70">
        <v>1</v>
      </c>
      <c r="Z558" s="71">
        <f t="shared" si="441"/>
        <v>825</v>
      </c>
      <c r="AA558" s="72">
        <f t="shared" si="442"/>
        <v>127427.95049999998</v>
      </c>
      <c r="AB558" s="70">
        <f t="shared" si="443"/>
        <v>1</v>
      </c>
      <c r="AC558" s="137">
        <f t="shared" si="444"/>
        <v>1000</v>
      </c>
      <c r="AD558" s="112">
        <f t="shared" si="445"/>
        <v>911558.44999999972</v>
      </c>
      <c r="AE558" s="113"/>
    </row>
    <row r="559" spans="1:31" ht="11.5" customHeight="1" x14ac:dyDescent="0.3">
      <c r="A559" s="111">
        <v>44574</v>
      </c>
      <c r="B559" s="156">
        <f t="shared" si="412"/>
        <v>1</v>
      </c>
      <c r="C559" s="156">
        <f t="shared" si="413"/>
        <v>2022</v>
      </c>
      <c r="D559" s="97" t="s">
        <v>389</v>
      </c>
      <c r="E559" s="77" t="s">
        <v>289</v>
      </c>
      <c r="F559" s="77" t="s">
        <v>290</v>
      </c>
      <c r="G559" s="9" t="s">
        <v>33</v>
      </c>
      <c r="H559" s="151">
        <v>1.3</v>
      </c>
      <c r="I559" s="78">
        <v>25</v>
      </c>
      <c r="J559" s="67"/>
      <c r="K559" s="53">
        <f t="shared" si="446"/>
        <v>32.5</v>
      </c>
      <c r="L559" s="54">
        <v>2.5</v>
      </c>
      <c r="M559" s="55">
        <f t="shared" si="447"/>
        <v>0.92307692307692302</v>
      </c>
      <c r="N559" s="56">
        <f t="shared" si="448"/>
        <v>1.2</v>
      </c>
      <c r="O559" s="57">
        <f t="shared" si="449"/>
        <v>30</v>
      </c>
      <c r="P559" s="58"/>
      <c r="Q559" s="57"/>
      <c r="R559" s="59"/>
      <c r="S559" s="60"/>
      <c r="T559" s="56"/>
      <c r="U559" s="61"/>
      <c r="V559" s="62"/>
      <c r="W559" s="68">
        <f t="shared" si="450"/>
        <v>260</v>
      </c>
      <c r="X559" s="69">
        <f t="shared" si="451"/>
        <v>784390.4994999998</v>
      </c>
      <c r="Y559" s="70">
        <v>8</v>
      </c>
      <c r="Z559" s="71">
        <f t="shared" si="441"/>
        <v>240</v>
      </c>
      <c r="AA559" s="72">
        <f t="shared" si="442"/>
        <v>127667.95049999998</v>
      </c>
      <c r="AB559" s="70">
        <f t="shared" si="443"/>
        <v>1</v>
      </c>
      <c r="AC559" s="137">
        <f t="shared" si="444"/>
        <v>500</v>
      </c>
      <c r="AD559" s="112">
        <f t="shared" si="445"/>
        <v>912058.44999999972</v>
      </c>
      <c r="AE559" s="113"/>
    </row>
    <row r="560" spans="1:31" ht="11.5" customHeight="1" x14ac:dyDescent="0.3">
      <c r="A560" s="111">
        <v>44575</v>
      </c>
      <c r="B560" s="156">
        <f t="shared" si="412"/>
        <v>1</v>
      </c>
      <c r="C560" s="156">
        <f t="shared" si="413"/>
        <v>2022</v>
      </c>
      <c r="D560" s="97" t="s">
        <v>392</v>
      </c>
      <c r="E560" s="77" t="s">
        <v>76</v>
      </c>
      <c r="F560" s="77" t="s">
        <v>77</v>
      </c>
      <c r="G560" s="9" t="s">
        <v>393</v>
      </c>
      <c r="H560" s="151">
        <v>8.8000000000000007</v>
      </c>
      <c r="I560" s="78">
        <v>220</v>
      </c>
      <c r="J560" s="67"/>
      <c r="K560" s="53">
        <f t="shared" si="446"/>
        <v>1936.0000000000002</v>
      </c>
      <c r="L560" s="54">
        <v>9.1999999999999993</v>
      </c>
      <c r="M560" s="55">
        <f t="shared" si="447"/>
        <v>4.5454545454545289E-2</v>
      </c>
      <c r="N560" s="56">
        <f t="shared" si="448"/>
        <v>0.39999999999999858</v>
      </c>
      <c r="O560" s="57">
        <f t="shared" si="449"/>
        <v>87.999999999999687</v>
      </c>
      <c r="P560" s="58"/>
      <c r="Q560" s="57"/>
      <c r="R560" s="59"/>
      <c r="S560" s="60"/>
      <c r="T560" s="56"/>
      <c r="U560" s="61"/>
      <c r="V560" s="62"/>
      <c r="W560" s="68">
        <f t="shared" si="450"/>
        <v>3872.0000000000005</v>
      </c>
      <c r="X560" s="69">
        <f t="shared" si="451"/>
        <v>788262.4994999998</v>
      </c>
      <c r="Y560" s="70">
        <v>2</v>
      </c>
      <c r="Z560" s="71">
        <f t="shared" si="441"/>
        <v>175.99999999999937</v>
      </c>
      <c r="AA560" s="72">
        <f t="shared" si="442"/>
        <v>127843.95049999998</v>
      </c>
      <c r="AB560" s="70">
        <f t="shared" si="443"/>
        <v>1</v>
      </c>
      <c r="AC560" s="137">
        <f t="shared" si="444"/>
        <v>4048</v>
      </c>
      <c r="AD560" s="112">
        <f t="shared" si="445"/>
        <v>916106.44999999972</v>
      </c>
      <c r="AE560" s="113"/>
    </row>
    <row r="561" spans="1:31" ht="11.5" customHeight="1" x14ac:dyDescent="0.3">
      <c r="A561" s="111">
        <v>44575</v>
      </c>
      <c r="B561" s="156">
        <f t="shared" ref="B561:B589" si="452">MONTH(A561)</f>
        <v>1</v>
      </c>
      <c r="C561" s="156">
        <f t="shared" ref="C561:C589" si="453">YEAR(A561)</f>
        <v>2022</v>
      </c>
      <c r="D561" s="97" t="s">
        <v>392</v>
      </c>
      <c r="E561" s="77" t="s">
        <v>76</v>
      </c>
      <c r="F561" s="77" t="s">
        <v>77</v>
      </c>
      <c r="G561" s="9" t="s">
        <v>390</v>
      </c>
      <c r="H561" s="151">
        <v>8.8000000000000007</v>
      </c>
      <c r="I561" s="78">
        <v>60</v>
      </c>
      <c r="J561" s="67"/>
      <c r="K561" s="53">
        <f t="shared" si="446"/>
        <v>528</v>
      </c>
      <c r="L561" s="54">
        <v>9.5</v>
      </c>
      <c r="M561" s="55">
        <f t="shared" si="447"/>
        <v>7.9545454545454461E-2</v>
      </c>
      <c r="N561" s="56">
        <f t="shared" si="448"/>
        <v>0.69999999999999929</v>
      </c>
      <c r="O561" s="57">
        <f t="shared" si="449"/>
        <v>41.999999999999957</v>
      </c>
      <c r="P561" s="58"/>
      <c r="Q561" s="57"/>
      <c r="R561" s="59"/>
      <c r="S561" s="60"/>
      <c r="T561" s="56"/>
      <c r="U561" s="61"/>
      <c r="V561" s="62"/>
      <c r="W561" s="68">
        <f t="shared" si="450"/>
        <v>1056</v>
      </c>
      <c r="X561" s="69">
        <f t="shared" si="451"/>
        <v>789318.4994999998</v>
      </c>
      <c r="Y561" s="70">
        <v>2</v>
      </c>
      <c r="Z561" s="71">
        <f t="shared" si="441"/>
        <v>83.999999999999915</v>
      </c>
      <c r="AA561" s="72">
        <f t="shared" si="442"/>
        <v>127927.95049999998</v>
      </c>
      <c r="AB561" s="70">
        <f t="shared" si="443"/>
        <v>1</v>
      </c>
      <c r="AC561" s="137">
        <f t="shared" si="444"/>
        <v>1140</v>
      </c>
      <c r="AD561" s="112">
        <f t="shared" si="445"/>
        <v>917246.44999999972</v>
      </c>
      <c r="AE561" s="113"/>
    </row>
    <row r="562" spans="1:31" ht="11.5" customHeight="1" x14ac:dyDescent="0.3">
      <c r="A562" s="111">
        <v>44575</v>
      </c>
      <c r="B562" s="156">
        <f t="shared" si="452"/>
        <v>1</v>
      </c>
      <c r="C562" s="156">
        <f t="shared" si="453"/>
        <v>2022</v>
      </c>
      <c r="D562" s="97" t="s">
        <v>392</v>
      </c>
      <c r="E562" s="77" t="s">
        <v>76</v>
      </c>
      <c r="F562" s="77" t="s">
        <v>77</v>
      </c>
      <c r="G562" s="9" t="s">
        <v>177</v>
      </c>
      <c r="H562" s="151">
        <v>39</v>
      </c>
      <c r="I562" s="78">
        <v>10</v>
      </c>
      <c r="J562" s="67"/>
      <c r="K562" s="53">
        <f t="shared" si="446"/>
        <v>390</v>
      </c>
      <c r="L562" s="54">
        <v>45</v>
      </c>
      <c r="M562" s="55">
        <f t="shared" si="447"/>
        <v>0.15384615384615385</v>
      </c>
      <c r="N562" s="56">
        <f t="shared" si="448"/>
        <v>6</v>
      </c>
      <c r="O562" s="57">
        <f t="shared" si="449"/>
        <v>60</v>
      </c>
      <c r="P562" s="58"/>
      <c r="Q562" s="57"/>
      <c r="R562" s="59"/>
      <c r="S562" s="60"/>
      <c r="T562" s="56"/>
      <c r="U562" s="61"/>
      <c r="V562" s="62"/>
      <c r="W562" s="68">
        <f t="shared" si="450"/>
        <v>390</v>
      </c>
      <c r="X562" s="69">
        <f t="shared" si="451"/>
        <v>789708.4994999998</v>
      </c>
      <c r="Y562" s="70">
        <v>1</v>
      </c>
      <c r="Z562" s="71">
        <f t="shared" si="441"/>
        <v>60</v>
      </c>
      <c r="AA562" s="72">
        <f t="shared" si="442"/>
        <v>127987.95049999998</v>
      </c>
      <c r="AB562" s="70">
        <f t="shared" si="443"/>
        <v>1</v>
      </c>
      <c r="AC562" s="137">
        <f t="shared" si="444"/>
        <v>450</v>
      </c>
      <c r="AD562" s="112">
        <f t="shared" si="445"/>
        <v>917696.44999999972</v>
      </c>
      <c r="AE562" s="113"/>
    </row>
    <row r="563" spans="1:31" ht="11.5" customHeight="1" x14ac:dyDescent="0.3">
      <c r="A563" s="111">
        <v>44575</v>
      </c>
      <c r="B563" s="156">
        <f t="shared" si="452"/>
        <v>1</v>
      </c>
      <c r="C563" s="156">
        <f t="shared" si="453"/>
        <v>2022</v>
      </c>
      <c r="D563" s="97" t="s">
        <v>392</v>
      </c>
      <c r="E563" s="77" t="s">
        <v>76</v>
      </c>
      <c r="F563" s="77" t="s">
        <v>77</v>
      </c>
      <c r="G563" s="9" t="s">
        <v>282</v>
      </c>
      <c r="H563" s="151">
        <v>13</v>
      </c>
      <c r="I563" s="78">
        <v>5</v>
      </c>
      <c r="J563" s="67"/>
      <c r="K563" s="53">
        <f t="shared" si="446"/>
        <v>65</v>
      </c>
      <c r="L563" s="54">
        <v>17</v>
      </c>
      <c r="M563" s="55">
        <f t="shared" si="447"/>
        <v>0.30769230769230771</v>
      </c>
      <c r="N563" s="56">
        <f t="shared" si="448"/>
        <v>4</v>
      </c>
      <c r="O563" s="57">
        <f t="shared" si="449"/>
        <v>20</v>
      </c>
      <c r="P563" s="58"/>
      <c r="Q563" s="57"/>
      <c r="R563" s="59"/>
      <c r="S563" s="60"/>
      <c r="T563" s="56"/>
      <c r="U563" s="61"/>
      <c r="V563" s="62"/>
      <c r="W563" s="68">
        <f t="shared" si="450"/>
        <v>260</v>
      </c>
      <c r="X563" s="69">
        <f t="shared" si="451"/>
        <v>789968.4994999998</v>
      </c>
      <c r="Y563" s="70">
        <v>4</v>
      </c>
      <c r="Z563" s="71">
        <f t="shared" si="441"/>
        <v>80</v>
      </c>
      <c r="AA563" s="72">
        <f t="shared" si="442"/>
        <v>128067.95049999998</v>
      </c>
      <c r="AB563" s="70">
        <f t="shared" si="443"/>
        <v>1</v>
      </c>
      <c r="AC563" s="137">
        <f t="shared" si="444"/>
        <v>340</v>
      </c>
      <c r="AD563" s="112">
        <f t="shared" si="445"/>
        <v>918036.44999999972</v>
      </c>
      <c r="AE563" s="113"/>
    </row>
    <row r="564" spans="1:31" ht="11.5" customHeight="1" x14ac:dyDescent="0.3">
      <c r="A564" s="111">
        <v>44575</v>
      </c>
      <c r="B564" s="156">
        <f t="shared" si="452"/>
        <v>1</v>
      </c>
      <c r="C564" s="156">
        <f t="shared" si="453"/>
        <v>2022</v>
      </c>
      <c r="D564" s="97" t="s">
        <v>392</v>
      </c>
      <c r="E564" s="77" t="s">
        <v>76</v>
      </c>
      <c r="F564" s="77" t="s">
        <v>77</v>
      </c>
      <c r="G564" s="9" t="s">
        <v>18</v>
      </c>
      <c r="H564" s="151">
        <v>12.3</v>
      </c>
      <c r="I564" s="78">
        <v>20</v>
      </c>
      <c r="J564" s="67"/>
      <c r="K564" s="53">
        <f t="shared" si="446"/>
        <v>246</v>
      </c>
      <c r="L564" s="54">
        <v>13.5</v>
      </c>
      <c r="M564" s="55">
        <f t="shared" si="447"/>
        <v>9.7560975609756032E-2</v>
      </c>
      <c r="N564" s="56">
        <f t="shared" si="448"/>
        <v>1.1999999999999993</v>
      </c>
      <c r="O564" s="57">
        <f t="shared" si="449"/>
        <v>23.999999999999986</v>
      </c>
      <c r="P564" s="58"/>
      <c r="Q564" s="57"/>
      <c r="R564" s="59"/>
      <c r="S564" s="60"/>
      <c r="T564" s="56"/>
      <c r="U564" s="61"/>
      <c r="V564" s="62"/>
      <c r="W564" s="68">
        <f t="shared" si="450"/>
        <v>492</v>
      </c>
      <c r="X564" s="69">
        <f t="shared" si="451"/>
        <v>790460.4994999998</v>
      </c>
      <c r="Y564" s="70">
        <v>2</v>
      </c>
      <c r="Z564" s="71">
        <f t="shared" si="441"/>
        <v>47.999999999999972</v>
      </c>
      <c r="AA564" s="72">
        <f t="shared" si="442"/>
        <v>128115.95049999998</v>
      </c>
      <c r="AB564" s="70">
        <f t="shared" si="443"/>
        <v>1</v>
      </c>
      <c r="AC564" s="137">
        <f t="shared" si="444"/>
        <v>540</v>
      </c>
      <c r="AD564" s="112">
        <f t="shared" si="445"/>
        <v>918576.44999999972</v>
      </c>
      <c r="AE564" s="113"/>
    </row>
    <row r="565" spans="1:31" ht="11.5" customHeight="1" x14ac:dyDescent="0.3">
      <c r="A565" s="111">
        <v>44575</v>
      </c>
      <c r="B565" s="156">
        <f t="shared" si="452"/>
        <v>1</v>
      </c>
      <c r="C565" s="156">
        <f t="shared" si="453"/>
        <v>2022</v>
      </c>
      <c r="D565" s="97" t="s">
        <v>392</v>
      </c>
      <c r="E565" s="77" t="s">
        <v>76</v>
      </c>
      <c r="F565" s="77" t="s">
        <v>77</v>
      </c>
      <c r="G565" s="9" t="s">
        <v>384</v>
      </c>
      <c r="H565" s="151">
        <v>9</v>
      </c>
      <c r="I565" s="78">
        <v>30</v>
      </c>
      <c r="J565" s="67"/>
      <c r="K565" s="53">
        <f t="shared" si="446"/>
        <v>270</v>
      </c>
      <c r="L565" s="54">
        <v>9.5</v>
      </c>
      <c r="M565" s="55">
        <f t="shared" si="447"/>
        <v>5.5555555555555552E-2</v>
      </c>
      <c r="N565" s="56">
        <f t="shared" si="448"/>
        <v>0.5</v>
      </c>
      <c r="O565" s="57">
        <f t="shared" si="449"/>
        <v>15</v>
      </c>
      <c r="P565" s="58"/>
      <c r="Q565" s="57"/>
      <c r="R565" s="59"/>
      <c r="S565" s="60"/>
      <c r="T565" s="56"/>
      <c r="U565" s="61"/>
      <c r="V565" s="62"/>
      <c r="W565" s="68">
        <f t="shared" si="450"/>
        <v>270</v>
      </c>
      <c r="X565" s="69">
        <f t="shared" si="451"/>
        <v>790730.4994999998</v>
      </c>
      <c r="Y565" s="70">
        <v>1</v>
      </c>
      <c r="Z565" s="71">
        <f t="shared" si="441"/>
        <v>15</v>
      </c>
      <c r="AA565" s="72">
        <f t="shared" si="442"/>
        <v>128130.95049999998</v>
      </c>
      <c r="AB565" s="70">
        <f t="shared" si="443"/>
        <v>1</v>
      </c>
      <c r="AC565" s="137">
        <f t="shared" si="444"/>
        <v>285</v>
      </c>
      <c r="AD565" s="112">
        <f t="shared" si="445"/>
        <v>918861.44999999972</v>
      </c>
      <c r="AE565" s="113"/>
    </row>
    <row r="566" spans="1:31" ht="11.5" customHeight="1" x14ac:dyDescent="0.3">
      <c r="A566" s="111">
        <v>44575</v>
      </c>
      <c r="B566" s="156">
        <f t="shared" si="452"/>
        <v>1</v>
      </c>
      <c r="C566" s="156">
        <f t="shared" si="453"/>
        <v>2022</v>
      </c>
      <c r="D566" s="97" t="s">
        <v>394</v>
      </c>
      <c r="E566" s="77" t="s">
        <v>76</v>
      </c>
      <c r="F566" s="77" t="s">
        <v>77</v>
      </c>
      <c r="G566" s="9" t="s">
        <v>384</v>
      </c>
      <c r="H566" s="151">
        <v>9</v>
      </c>
      <c r="I566" s="78">
        <v>30</v>
      </c>
      <c r="J566" s="67"/>
      <c r="K566" s="53">
        <f t="shared" si="446"/>
        <v>270</v>
      </c>
      <c r="L566" s="54">
        <v>9.5</v>
      </c>
      <c r="M566" s="55">
        <f t="shared" si="447"/>
        <v>5.5555555555555552E-2</v>
      </c>
      <c r="N566" s="56">
        <f t="shared" si="448"/>
        <v>0.5</v>
      </c>
      <c r="O566" s="57">
        <f t="shared" si="449"/>
        <v>15</v>
      </c>
      <c r="P566" s="58"/>
      <c r="Q566" s="57"/>
      <c r="R566" s="59"/>
      <c r="S566" s="60"/>
      <c r="T566" s="56"/>
      <c r="U566" s="61"/>
      <c r="V566" s="62"/>
      <c r="W566" s="68">
        <f t="shared" si="450"/>
        <v>1080</v>
      </c>
      <c r="X566" s="69">
        <f t="shared" si="451"/>
        <v>791810.4994999998</v>
      </c>
      <c r="Y566" s="70">
        <v>4</v>
      </c>
      <c r="Z566" s="71">
        <f t="shared" si="441"/>
        <v>60</v>
      </c>
      <c r="AA566" s="72">
        <f t="shared" si="442"/>
        <v>128190.95049999998</v>
      </c>
      <c r="AB566" s="70">
        <f t="shared" si="443"/>
        <v>1</v>
      </c>
      <c r="AC566" s="137">
        <f t="shared" si="444"/>
        <v>1140</v>
      </c>
      <c r="AD566" s="112">
        <f t="shared" si="445"/>
        <v>920001.44999999972</v>
      </c>
      <c r="AE566" s="113"/>
    </row>
    <row r="567" spans="1:31" ht="11.5" customHeight="1" x14ac:dyDescent="0.3">
      <c r="A567" s="111">
        <v>44575</v>
      </c>
      <c r="B567" s="156">
        <f t="shared" si="452"/>
        <v>1</v>
      </c>
      <c r="C567" s="156">
        <f t="shared" si="453"/>
        <v>2022</v>
      </c>
      <c r="D567" s="97" t="s">
        <v>394</v>
      </c>
      <c r="E567" s="77" t="s">
        <v>76</v>
      </c>
      <c r="F567" s="77" t="s">
        <v>77</v>
      </c>
      <c r="G567" s="9" t="s">
        <v>33</v>
      </c>
      <c r="H567" s="151">
        <v>1</v>
      </c>
      <c r="I567" s="78">
        <v>25</v>
      </c>
      <c r="J567" s="67"/>
      <c r="K567" s="53">
        <f t="shared" si="446"/>
        <v>25</v>
      </c>
      <c r="L567" s="54">
        <v>2.5</v>
      </c>
      <c r="M567" s="55">
        <f t="shared" si="447"/>
        <v>1.5</v>
      </c>
      <c r="N567" s="56">
        <f t="shared" si="448"/>
        <v>1.5</v>
      </c>
      <c r="O567" s="57">
        <f t="shared" si="449"/>
        <v>37.5</v>
      </c>
      <c r="P567" s="58"/>
      <c r="Q567" s="57"/>
      <c r="R567" s="59"/>
      <c r="S567" s="60"/>
      <c r="T567" s="56"/>
      <c r="U567" s="61"/>
      <c r="V567" s="62"/>
      <c r="W567" s="68">
        <f t="shared" si="450"/>
        <v>25</v>
      </c>
      <c r="X567" s="69">
        <f t="shared" si="451"/>
        <v>791835.4994999998</v>
      </c>
      <c r="Y567" s="70">
        <v>1</v>
      </c>
      <c r="Z567" s="71">
        <f t="shared" si="441"/>
        <v>37.5</v>
      </c>
      <c r="AA567" s="72">
        <f t="shared" si="442"/>
        <v>128228.45049999998</v>
      </c>
      <c r="AB567" s="70">
        <f t="shared" si="443"/>
        <v>1</v>
      </c>
      <c r="AC567" s="137">
        <f t="shared" si="444"/>
        <v>62.5</v>
      </c>
      <c r="AD567" s="112">
        <f t="shared" si="445"/>
        <v>920063.94999999972</v>
      </c>
      <c r="AE567" s="113"/>
    </row>
    <row r="568" spans="1:31" ht="11.5" customHeight="1" x14ac:dyDescent="0.3">
      <c r="A568" s="111">
        <v>44578</v>
      </c>
      <c r="B568" s="156">
        <f t="shared" si="452"/>
        <v>1</v>
      </c>
      <c r="C568" s="156">
        <f t="shared" si="453"/>
        <v>2022</v>
      </c>
      <c r="D568" s="97" t="s">
        <v>395</v>
      </c>
      <c r="E568" s="77" t="s">
        <v>76</v>
      </c>
      <c r="F568" s="77" t="s">
        <v>77</v>
      </c>
      <c r="G568" s="9" t="s">
        <v>202</v>
      </c>
      <c r="H568" s="151">
        <v>8.25</v>
      </c>
      <c r="I568" s="78">
        <v>220</v>
      </c>
      <c r="J568" s="67"/>
      <c r="K568" s="53">
        <f t="shared" si="446"/>
        <v>1815</v>
      </c>
      <c r="L568" s="54">
        <v>9.1999999999999993</v>
      </c>
      <c r="M568" s="55">
        <f t="shared" si="447"/>
        <v>0.11515151515151506</v>
      </c>
      <c r="N568" s="56">
        <f t="shared" si="448"/>
        <v>0.94999999999999929</v>
      </c>
      <c r="O568" s="57">
        <f t="shared" si="449"/>
        <v>208.99999999999983</v>
      </c>
      <c r="P568" s="58"/>
      <c r="Q568" s="57"/>
      <c r="R568" s="59"/>
      <c r="S568" s="60"/>
      <c r="T568" s="56"/>
      <c r="U568" s="61"/>
      <c r="V568" s="62"/>
      <c r="W568" s="68">
        <f t="shared" si="450"/>
        <v>5445</v>
      </c>
      <c r="X568" s="69">
        <f t="shared" si="451"/>
        <v>797280.4994999998</v>
      </c>
      <c r="Y568" s="70">
        <v>3</v>
      </c>
      <c r="Z568" s="71">
        <f t="shared" si="441"/>
        <v>626.99999999999955</v>
      </c>
      <c r="AA568" s="72">
        <f t="shared" si="442"/>
        <v>128855.45049999998</v>
      </c>
      <c r="AB568" s="70">
        <f t="shared" si="443"/>
        <v>1</v>
      </c>
      <c r="AC568" s="137">
        <f t="shared" si="444"/>
        <v>6072</v>
      </c>
      <c r="AD568" s="112">
        <f t="shared" si="445"/>
        <v>926135.94999999972</v>
      </c>
      <c r="AE568" s="113"/>
    </row>
    <row r="569" spans="1:31" ht="11.5" customHeight="1" x14ac:dyDescent="0.3">
      <c r="A569" s="111">
        <v>44578</v>
      </c>
      <c r="B569" s="156">
        <f t="shared" si="452"/>
        <v>1</v>
      </c>
      <c r="C569" s="156">
        <f t="shared" si="453"/>
        <v>2022</v>
      </c>
      <c r="D569" s="97" t="s">
        <v>395</v>
      </c>
      <c r="E569" s="77" t="s">
        <v>76</v>
      </c>
      <c r="F569" s="77" t="s">
        <v>77</v>
      </c>
      <c r="G569" s="9" t="s">
        <v>228</v>
      </c>
      <c r="H569" s="151">
        <v>8.8000000000000007</v>
      </c>
      <c r="I569" s="78">
        <v>220</v>
      </c>
      <c r="J569" s="67"/>
      <c r="K569" s="53">
        <f t="shared" si="446"/>
        <v>1936.0000000000002</v>
      </c>
      <c r="L569" s="54">
        <v>9.1999999999999993</v>
      </c>
      <c r="M569" s="55">
        <f t="shared" si="447"/>
        <v>4.5454545454545289E-2</v>
      </c>
      <c r="N569" s="56">
        <f t="shared" si="448"/>
        <v>0.39999999999999858</v>
      </c>
      <c r="O569" s="57">
        <f t="shared" si="449"/>
        <v>87.999999999999687</v>
      </c>
      <c r="P569" s="58"/>
      <c r="Q569" s="57"/>
      <c r="R569" s="59"/>
      <c r="S569" s="60"/>
      <c r="T569" s="56"/>
      <c r="U569" s="61"/>
      <c r="V569" s="62"/>
      <c r="W569" s="68">
        <f t="shared" si="450"/>
        <v>1936.0000000000002</v>
      </c>
      <c r="X569" s="69">
        <f t="shared" si="451"/>
        <v>799216.4994999998</v>
      </c>
      <c r="Y569" s="70">
        <v>1</v>
      </c>
      <c r="Z569" s="71">
        <f t="shared" si="441"/>
        <v>87.999999999999687</v>
      </c>
      <c r="AA569" s="72">
        <f t="shared" si="442"/>
        <v>128943.45049999998</v>
      </c>
      <c r="AB569" s="70">
        <f t="shared" si="443"/>
        <v>1</v>
      </c>
      <c r="AC569" s="137">
        <f t="shared" si="444"/>
        <v>2024</v>
      </c>
      <c r="AD569" s="112">
        <f t="shared" si="445"/>
        <v>928159.94999999972</v>
      </c>
      <c r="AE569" s="113"/>
    </row>
    <row r="570" spans="1:31" ht="11.5" customHeight="1" x14ac:dyDescent="0.3">
      <c r="A570" s="111">
        <v>44578</v>
      </c>
      <c r="B570" s="156">
        <f t="shared" si="452"/>
        <v>1</v>
      </c>
      <c r="C570" s="156">
        <f t="shared" si="453"/>
        <v>2022</v>
      </c>
      <c r="D570" s="97" t="s">
        <v>395</v>
      </c>
      <c r="E570" s="77" t="s">
        <v>76</v>
      </c>
      <c r="F570" s="77" t="s">
        <v>77</v>
      </c>
      <c r="G570" s="9" t="s">
        <v>396</v>
      </c>
      <c r="H570" s="151">
        <v>69</v>
      </c>
      <c r="I570" s="78">
        <v>5</v>
      </c>
      <c r="J570" s="67"/>
      <c r="K570" s="53">
        <f t="shared" si="446"/>
        <v>345</v>
      </c>
      <c r="L570" s="54">
        <v>78</v>
      </c>
      <c r="M570" s="55">
        <f t="shared" si="447"/>
        <v>0.13043478260869565</v>
      </c>
      <c r="N570" s="56">
        <f t="shared" si="448"/>
        <v>9</v>
      </c>
      <c r="O570" s="57">
        <f t="shared" si="449"/>
        <v>45</v>
      </c>
      <c r="P570" s="58"/>
      <c r="Q570" s="57"/>
      <c r="R570" s="59"/>
      <c r="S570" s="60"/>
      <c r="T570" s="56"/>
      <c r="U570" s="61"/>
      <c r="V570" s="62"/>
      <c r="W570" s="68">
        <f t="shared" si="450"/>
        <v>345</v>
      </c>
      <c r="X570" s="69">
        <f t="shared" si="451"/>
        <v>799561.4994999998</v>
      </c>
      <c r="Y570" s="70">
        <v>1</v>
      </c>
      <c r="Z570" s="71">
        <f t="shared" si="441"/>
        <v>45</v>
      </c>
      <c r="AA570" s="72">
        <f t="shared" si="442"/>
        <v>128988.45049999998</v>
      </c>
      <c r="AB570" s="70">
        <f t="shared" si="443"/>
        <v>1</v>
      </c>
      <c r="AC570" s="137">
        <f t="shared" si="444"/>
        <v>390</v>
      </c>
      <c r="AD570" s="112">
        <f t="shared" si="445"/>
        <v>928549.94999999972</v>
      </c>
      <c r="AE570" s="113"/>
    </row>
    <row r="571" spans="1:31" ht="11.5" customHeight="1" x14ac:dyDescent="0.3">
      <c r="A571" s="111">
        <v>44579</v>
      </c>
      <c r="B571" s="156">
        <f t="shared" si="452"/>
        <v>1</v>
      </c>
      <c r="C571" s="156">
        <f t="shared" si="453"/>
        <v>2022</v>
      </c>
      <c r="D571" s="97" t="s">
        <v>397</v>
      </c>
      <c r="E571" s="77" t="s">
        <v>289</v>
      </c>
      <c r="F571" s="77" t="s">
        <v>290</v>
      </c>
      <c r="G571" s="9" t="s">
        <v>379</v>
      </c>
      <c r="H571" s="151">
        <v>8.8000000000000007</v>
      </c>
      <c r="I571" s="78">
        <v>220</v>
      </c>
      <c r="J571" s="67"/>
      <c r="K571" s="53">
        <f t="shared" si="446"/>
        <v>1936.0000000000002</v>
      </c>
      <c r="L571" s="54">
        <v>9.5</v>
      </c>
      <c r="M571" s="55">
        <f t="shared" si="447"/>
        <v>7.9545454545454461E-2</v>
      </c>
      <c r="N571" s="56">
        <f t="shared" si="448"/>
        <v>0.69999999999999929</v>
      </c>
      <c r="O571" s="57">
        <f t="shared" si="449"/>
        <v>153.99999999999983</v>
      </c>
      <c r="P571" s="58"/>
      <c r="Q571" s="57"/>
      <c r="R571" s="59"/>
      <c r="S571" s="60"/>
      <c r="T571" s="56"/>
      <c r="U571" s="61"/>
      <c r="V571" s="62"/>
      <c r="W571" s="68">
        <f t="shared" si="450"/>
        <v>5808.0000000000009</v>
      </c>
      <c r="X571" s="69">
        <f t="shared" si="451"/>
        <v>805369.4994999998</v>
      </c>
      <c r="Y571" s="70">
        <v>3</v>
      </c>
      <c r="Z571" s="71">
        <f t="shared" si="441"/>
        <v>461.99999999999949</v>
      </c>
      <c r="AA571" s="72">
        <f t="shared" si="442"/>
        <v>129450.45049999998</v>
      </c>
      <c r="AB571" s="70">
        <f t="shared" si="443"/>
        <v>1</v>
      </c>
      <c r="AC571" s="137">
        <f t="shared" si="444"/>
        <v>6270</v>
      </c>
      <c r="AD571" s="112">
        <f t="shared" si="445"/>
        <v>934819.94999999972</v>
      </c>
      <c r="AE571" s="113"/>
    </row>
    <row r="572" spans="1:31" ht="11.5" customHeight="1" x14ac:dyDescent="0.3">
      <c r="A572" s="111">
        <v>44579</v>
      </c>
      <c r="B572" s="156">
        <f t="shared" si="452"/>
        <v>1</v>
      </c>
      <c r="C572" s="156">
        <f t="shared" si="453"/>
        <v>2022</v>
      </c>
      <c r="D572" s="97" t="s">
        <v>397</v>
      </c>
      <c r="E572" s="77" t="s">
        <v>289</v>
      </c>
      <c r="F572" s="77" t="s">
        <v>290</v>
      </c>
      <c r="G572" s="9" t="s">
        <v>390</v>
      </c>
      <c r="H572" s="151">
        <v>8.8000000000000007</v>
      </c>
      <c r="I572" s="78">
        <v>60</v>
      </c>
      <c r="J572" s="67"/>
      <c r="K572" s="53">
        <f t="shared" si="446"/>
        <v>528</v>
      </c>
      <c r="L572" s="54">
        <v>9.8000000000000007</v>
      </c>
      <c r="M572" s="55">
        <f t="shared" si="447"/>
        <v>0.11363636363636363</v>
      </c>
      <c r="N572" s="56">
        <f t="shared" si="448"/>
        <v>1</v>
      </c>
      <c r="O572" s="57">
        <f t="shared" si="449"/>
        <v>60</v>
      </c>
      <c r="P572" s="58"/>
      <c r="Q572" s="57"/>
      <c r="R572" s="59"/>
      <c r="S572" s="60"/>
      <c r="T572" s="56"/>
      <c r="U572" s="61"/>
      <c r="V572" s="62"/>
      <c r="W572" s="68">
        <f t="shared" si="450"/>
        <v>2112</v>
      </c>
      <c r="X572" s="69">
        <f t="shared" si="451"/>
        <v>807481.4994999998</v>
      </c>
      <c r="Y572" s="70">
        <v>4</v>
      </c>
      <c r="Z572" s="71">
        <f t="shared" si="441"/>
        <v>240</v>
      </c>
      <c r="AA572" s="72">
        <f t="shared" si="442"/>
        <v>129690.45049999998</v>
      </c>
      <c r="AB572" s="70">
        <f t="shared" si="443"/>
        <v>1</v>
      </c>
      <c r="AC572" s="137">
        <f t="shared" si="444"/>
        <v>2352</v>
      </c>
      <c r="AD572" s="112">
        <f t="shared" si="445"/>
        <v>937171.94999999972</v>
      </c>
      <c r="AE572" s="113"/>
    </row>
    <row r="573" spans="1:31" ht="11.5" customHeight="1" x14ac:dyDescent="0.3">
      <c r="A573" s="111">
        <v>44579</v>
      </c>
      <c r="B573" s="156">
        <f t="shared" si="452"/>
        <v>1</v>
      </c>
      <c r="C573" s="156">
        <f t="shared" si="453"/>
        <v>2022</v>
      </c>
      <c r="D573" s="97" t="s">
        <v>397</v>
      </c>
      <c r="E573" s="77" t="s">
        <v>289</v>
      </c>
      <c r="F573" s="77" t="s">
        <v>290</v>
      </c>
      <c r="G573" s="9" t="s">
        <v>391</v>
      </c>
      <c r="H573" s="151">
        <v>6.3</v>
      </c>
      <c r="I573" s="78">
        <v>45</v>
      </c>
      <c r="J573" s="67"/>
      <c r="K573" s="53">
        <f t="shared" si="446"/>
        <v>283.5</v>
      </c>
      <c r="L573" s="54">
        <v>7.8</v>
      </c>
      <c r="M573" s="55">
        <f t="shared" si="447"/>
        <v>0.23809523809523811</v>
      </c>
      <c r="N573" s="56">
        <f t="shared" si="448"/>
        <v>1.5</v>
      </c>
      <c r="O573" s="57">
        <f t="shared" si="449"/>
        <v>67.5</v>
      </c>
      <c r="P573" s="58"/>
      <c r="Q573" s="57"/>
      <c r="R573" s="59"/>
      <c r="S573" s="60"/>
      <c r="T573" s="56"/>
      <c r="U573" s="61"/>
      <c r="V573" s="62"/>
      <c r="W573" s="68">
        <f t="shared" si="450"/>
        <v>1417.5</v>
      </c>
      <c r="X573" s="69">
        <f t="shared" si="451"/>
        <v>808898.9994999998</v>
      </c>
      <c r="Y573" s="70">
        <v>5</v>
      </c>
      <c r="Z573" s="71">
        <f t="shared" si="441"/>
        <v>337.5</v>
      </c>
      <c r="AA573" s="72">
        <f t="shared" si="442"/>
        <v>130027.95049999998</v>
      </c>
      <c r="AB573" s="70">
        <f t="shared" si="443"/>
        <v>1</v>
      </c>
      <c r="AC573" s="137">
        <f t="shared" si="444"/>
        <v>1755</v>
      </c>
      <c r="AD573" s="112">
        <f t="shared" si="445"/>
        <v>938926.94999999972</v>
      </c>
      <c r="AE573" s="113"/>
    </row>
    <row r="574" spans="1:31" ht="11.5" customHeight="1" x14ac:dyDescent="0.3">
      <c r="A574" s="111">
        <v>44579</v>
      </c>
      <c r="B574" s="156">
        <f t="shared" si="452"/>
        <v>1</v>
      </c>
      <c r="C574" s="156">
        <f t="shared" si="453"/>
        <v>2022</v>
      </c>
      <c r="D574" s="97" t="s">
        <v>397</v>
      </c>
      <c r="E574" s="77" t="s">
        <v>289</v>
      </c>
      <c r="F574" s="77" t="s">
        <v>290</v>
      </c>
      <c r="G574" s="9" t="s">
        <v>313</v>
      </c>
      <c r="H574" s="151">
        <v>28</v>
      </c>
      <c r="I574" s="78">
        <v>25</v>
      </c>
      <c r="J574" s="67"/>
      <c r="K574" s="53">
        <f t="shared" si="446"/>
        <v>700</v>
      </c>
      <c r="L574" s="54">
        <v>40</v>
      </c>
      <c r="M574" s="55">
        <f t="shared" si="447"/>
        <v>0.42857142857142855</v>
      </c>
      <c r="N574" s="56">
        <f t="shared" si="448"/>
        <v>12</v>
      </c>
      <c r="O574" s="57">
        <f t="shared" si="449"/>
        <v>300</v>
      </c>
      <c r="P574" s="58"/>
      <c r="Q574" s="57"/>
      <c r="R574" s="59"/>
      <c r="S574" s="60"/>
      <c r="T574" s="56"/>
      <c r="U574" s="61"/>
      <c r="V574" s="62"/>
      <c r="W574" s="68">
        <f t="shared" si="450"/>
        <v>700</v>
      </c>
      <c r="X574" s="69">
        <f t="shared" si="451"/>
        <v>809598.9994999998</v>
      </c>
      <c r="Y574" s="70">
        <v>1</v>
      </c>
      <c r="Z574" s="71">
        <f t="shared" si="441"/>
        <v>300</v>
      </c>
      <c r="AA574" s="72">
        <f t="shared" si="442"/>
        <v>130327.95049999998</v>
      </c>
      <c r="AB574" s="70">
        <f t="shared" si="443"/>
        <v>1</v>
      </c>
      <c r="AC574" s="137">
        <f t="shared" si="444"/>
        <v>1000</v>
      </c>
      <c r="AD574" s="112">
        <f t="shared" si="445"/>
        <v>939926.94999999972</v>
      </c>
      <c r="AE574" s="113"/>
    </row>
    <row r="575" spans="1:31" ht="11.5" customHeight="1" x14ac:dyDescent="0.3">
      <c r="A575" s="111">
        <v>44579</v>
      </c>
      <c r="B575" s="156">
        <f t="shared" si="452"/>
        <v>1</v>
      </c>
      <c r="C575" s="156">
        <f t="shared" si="453"/>
        <v>2022</v>
      </c>
      <c r="D575" s="97" t="s">
        <v>397</v>
      </c>
      <c r="E575" s="77" t="s">
        <v>289</v>
      </c>
      <c r="F575" s="77" t="s">
        <v>290</v>
      </c>
      <c r="G575" s="9" t="s">
        <v>33</v>
      </c>
      <c r="H575" s="151">
        <v>1.3</v>
      </c>
      <c r="I575" s="78">
        <v>25</v>
      </c>
      <c r="J575" s="67"/>
      <c r="K575" s="53">
        <f t="shared" si="446"/>
        <v>32.5</v>
      </c>
      <c r="L575" s="54">
        <v>2.5</v>
      </c>
      <c r="M575" s="55">
        <f t="shared" si="447"/>
        <v>0.92307692307692302</v>
      </c>
      <c r="N575" s="56">
        <f t="shared" si="448"/>
        <v>1.2</v>
      </c>
      <c r="O575" s="57">
        <f t="shared" si="449"/>
        <v>30</v>
      </c>
      <c r="P575" s="58"/>
      <c r="Q575" s="57"/>
      <c r="R575" s="59"/>
      <c r="S575" s="60"/>
      <c r="T575" s="56"/>
      <c r="U575" s="61"/>
      <c r="V575" s="62"/>
      <c r="W575" s="68">
        <f t="shared" si="450"/>
        <v>65</v>
      </c>
      <c r="X575" s="69">
        <f t="shared" si="451"/>
        <v>809663.9994999998</v>
      </c>
      <c r="Y575" s="70">
        <v>2</v>
      </c>
      <c r="Z575" s="71">
        <f t="shared" si="441"/>
        <v>60</v>
      </c>
      <c r="AA575" s="72">
        <f t="shared" si="442"/>
        <v>130387.95049999998</v>
      </c>
      <c r="AB575" s="70">
        <f t="shared" si="443"/>
        <v>1</v>
      </c>
      <c r="AC575" s="137">
        <f t="shared" si="444"/>
        <v>125</v>
      </c>
      <c r="AD575" s="112">
        <f t="shared" si="445"/>
        <v>940051.94999999972</v>
      </c>
      <c r="AE575" s="113"/>
    </row>
    <row r="576" spans="1:31" ht="11.5" customHeight="1" x14ac:dyDescent="0.3">
      <c r="A576" s="111">
        <v>44583</v>
      </c>
      <c r="B576" s="156">
        <f t="shared" si="452"/>
        <v>1</v>
      </c>
      <c r="C576" s="156">
        <f t="shared" si="453"/>
        <v>2022</v>
      </c>
      <c r="D576" s="97" t="s">
        <v>398</v>
      </c>
      <c r="E576" s="77" t="s">
        <v>280</v>
      </c>
      <c r="F576" s="77" t="s">
        <v>281</v>
      </c>
      <c r="G576" s="9" t="s">
        <v>393</v>
      </c>
      <c r="H576" s="151">
        <v>8.25</v>
      </c>
      <c r="I576" s="78">
        <v>220</v>
      </c>
      <c r="J576" s="67"/>
      <c r="K576" s="53">
        <f t="shared" si="446"/>
        <v>1815</v>
      </c>
      <c r="L576" s="54">
        <v>9.4</v>
      </c>
      <c r="M576" s="55">
        <f t="shared" si="447"/>
        <v>0.13939393939393943</v>
      </c>
      <c r="N576" s="56">
        <f t="shared" si="448"/>
        <v>1.1500000000000004</v>
      </c>
      <c r="O576" s="57">
        <f t="shared" si="449"/>
        <v>253.00000000000009</v>
      </c>
      <c r="P576" s="58"/>
      <c r="Q576" s="57"/>
      <c r="R576" s="59"/>
      <c r="S576" s="60"/>
      <c r="T576" s="56"/>
      <c r="U576" s="61"/>
      <c r="V576" s="62"/>
      <c r="W576" s="68">
        <f t="shared" si="450"/>
        <v>1815</v>
      </c>
      <c r="X576" s="69">
        <f t="shared" si="451"/>
        <v>811478.9994999998</v>
      </c>
      <c r="Y576" s="70">
        <v>1</v>
      </c>
      <c r="Z576" s="71">
        <f t="shared" si="441"/>
        <v>253.00000000000009</v>
      </c>
      <c r="AA576" s="72">
        <f t="shared" si="442"/>
        <v>130640.95049999998</v>
      </c>
      <c r="AB576" s="70">
        <f t="shared" si="443"/>
        <v>1</v>
      </c>
      <c r="AC576" s="137">
        <f t="shared" si="444"/>
        <v>2068</v>
      </c>
      <c r="AD576" s="112">
        <f t="shared" si="445"/>
        <v>942119.94999999972</v>
      </c>
      <c r="AE576" s="113"/>
    </row>
    <row r="577" spans="1:31" ht="11.5" customHeight="1" x14ac:dyDescent="0.3">
      <c r="A577" s="111">
        <v>44583</v>
      </c>
      <c r="B577" s="156">
        <f t="shared" si="452"/>
        <v>1</v>
      </c>
      <c r="C577" s="156">
        <f t="shared" si="453"/>
        <v>2022</v>
      </c>
      <c r="D577" s="97" t="s">
        <v>398</v>
      </c>
      <c r="E577" s="77" t="s">
        <v>280</v>
      </c>
      <c r="F577" s="77" t="s">
        <v>281</v>
      </c>
      <c r="G577" s="9" t="s">
        <v>345</v>
      </c>
      <c r="H577" s="151">
        <v>8</v>
      </c>
      <c r="I577" s="78">
        <v>54</v>
      </c>
      <c r="J577" s="67"/>
      <c r="K577" s="53">
        <f t="shared" si="446"/>
        <v>432</v>
      </c>
      <c r="L577" s="54">
        <v>9.6999999999999993</v>
      </c>
      <c r="M577" s="55">
        <f t="shared" si="447"/>
        <v>0.21249999999999991</v>
      </c>
      <c r="N577" s="56">
        <f t="shared" si="448"/>
        <v>1.6999999999999993</v>
      </c>
      <c r="O577" s="57">
        <f t="shared" si="449"/>
        <v>91.799999999999955</v>
      </c>
      <c r="P577" s="58"/>
      <c r="Q577" s="57"/>
      <c r="R577" s="59"/>
      <c r="S577" s="60"/>
      <c r="T577" s="56"/>
      <c r="U577" s="61"/>
      <c r="V577" s="62"/>
      <c r="W577" s="68">
        <f t="shared" si="450"/>
        <v>432</v>
      </c>
      <c r="X577" s="69">
        <f t="shared" si="451"/>
        <v>811910.9994999998</v>
      </c>
      <c r="Y577" s="70">
        <v>1</v>
      </c>
      <c r="Z577" s="71">
        <f t="shared" si="441"/>
        <v>91.799999999999955</v>
      </c>
      <c r="AA577" s="72">
        <f t="shared" si="442"/>
        <v>130732.75049999998</v>
      </c>
      <c r="AB577" s="70">
        <f t="shared" si="443"/>
        <v>1</v>
      </c>
      <c r="AC577" s="137">
        <f t="shared" si="444"/>
        <v>523.79999999999995</v>
      </c>
      <c r="AD577" s="112">
        <f t="shared" si="445"/>
        <v>942643.74999999977</v>
      </c>
      <c r="AE577" s="113"/>
    </row>
    <row r="578" spans="1:31" ht="11.5" customHeight="1" x14ac:dyDescent="0.3">
      <c r="A578" s="111">
        <v>44583</v>
      </c>
      <c r="B578" s="156">
        <f t="shared" si="452"/>
        <v>1</v>
      </c>
      <c r="C578" s="156">
        <f t="shared" si="453"/>
        <v>2022</v>
      </c>
      <c r="D578" s="97" t="s">
        <v>398</v>
      </c>
      <c r="E578" s="77" t="s">
        <v>280</v>
      </c>
      <c r="F578" s="77" t="s">
        <v>281</v>
      </c>
      <c r="G578" s="9" t="s">
        <v>30</v>
      </c>
      <c r="H578" s="151">
        <v>18</v>
      </c>
      <c r="I578" s="78">
        <v>5</v>
      </c>
      <c r="J578" s="67"/>
      <c r="K578" s="53">
        <f t="shared" si="446"/>
        <v>90</v>
      </c>
      <c r="L578" s="54">
        <v>21</v>
      </c>
      <c r="M578" s="55">
        <f t="shared" si="447"/>
        <v>0.16666666666666666</v>
      </c>
      <c r="N578" s="56">
        <f t="shared" si="448"/>
        <v>3</v>
      </c>
      <c r="O578" s="57">
        <f t="shared" si="449"/>
        <v>15</v>
      </c>
      <c r="P578" s="58"/>
      <c r="Q578" s="57"/>
      <c r="R578" s="59"/>
      <c r="S578" s="60"/>
      <c r="T578" s="56"/>
      <c r="U578" s="61"/>
      <c r="V578" s="62"/>
      <c r="W578" s="68">
        <f t="shared" si="450"/>
        <v>90</v>
      </c>
      <c r="X578" s="69">
        <f t="shared" si="451"/>
        <v>812000.9994999998</v>
      </c>
      <c r="Y578" s="70">
        <v>1</v>
      </c>
      <c r="Z578" s="71">
        <f t="shared" si="441"/>
        <v>15</v>
      </c>
      <c r="AA578" s="72">
        <f t="shared" si="442"/>
        <v>130747.75049999998</v>
      </c>
      <c r="AB578" s="70">
        <f t="shared" si="443"/>
        <v>1</v>
      </c>
      <c r="AC578" s="137">
        <f t="shared" si="444"/>
        <v>105</v>
      </c>
      <c r="AD578" s="112">
        <f t="shared" si="445"/>
        <v>942748.74999999977</v>
      </c>
      <c r="AE578" s="113"/>
    </row>
    <row r="579" spans="1:31" ht="11.5" customHeight="1" x14ac:dyDescent="0.3">
      <c r="A579" s="111">
        <v>44585</v>
      </c>
      <c r="B579" s="156">
        <f t="shared" si="452"/>
        <v>1</v>
      </c>
      <c r="C579" s="156">
        <f t="shared" si="453"/>
        <v>2022</v>
      </c>
      <c r="D579" s="97" t="s">
        <v>399</v>
      </c>
      <c r="E579" s="77" t="s">
        <v>104</v>
      </c>
      <c r="F579" s="77" t="s">
        <v>105</v>
      </c>
      <c r="G579" s="9" t="s">
        <v>224</v>
      </c>
      <c r="H579" s="151">
        <v>8.25</v>
      </c>
      <c r="I579" s="78">
        <v>220</v>
      </c>
      <c r="J579" s="67"/>
      <c r="K579" s="53">
        <f t="shared" si="446"/>
        <v>1815</v>
      </c>
      <c r="L579" s="54">
        <v>9.1999999999999993</v>
      </c>
      <c r="M579" s="55">
        <f t="shared" si="447"/>
        <v>0.11515151515151506</v>
      </c>
      <c r="N579" s="56">
        <f t="shared" si="448"/>
        <v>0.94999999999999929</v>
      </c>
      <c r="O579" s="57">
        <f t="shared" si="449"/>
        <v>208.99999999999983</v>
      </c>
      <c r="P579" s="58"/>
      <c r="Q579" s="57"/>
      <c r="R579" s="59"/>
      <c r="S579" s="60"/>
      <c r="T579" s="56"/>
      <c r="U579" s="61"/>
      <c r="V579" s="62"/>
      <c r="W579" s="68">
        <f t="shared" si="450"/>
        <v>10890</v>
      </c>
      <c r="X579" s="69">
        <f t="shared" si="451"/>
        <v>822890.9994999998</v>
      </c>
      <c r="Y579" s="70">
        <v>6</v>
      </c>
      <c r="Z579" s="71">
        <f t="shared" si="441"/>
        <v>1253.9999999999991</v>
      </c>
      <c r="AA579" s="72">
        <f t="shared" si="442"/>
        <v>132001.75049999997</v>
      </c>
      <c r="AB579" s="70">
        <f t="shared" si="443"/>
        <v>1</v>
      </c>
      <c r="AC579" s="137">
        <f t="shared" si="444"/>
        <v>12144</v>
      </c>
      <c r="AD579" s="112">
        <f t="shared" si="445"/>
        <v>954892.74999999977</v>
      </c>
      <c r="AE579" s="113"/>
    </row>
    <row r="580" spans="1:31" ht="11.5" customHeight="1" x14ac:dyDescent="0.3">
      <c r="A580" s="111">
        <v>44585</v>
      </c>
      <c r="B580" s="156">
        <f t="shared" si="452"/>
        <v>1</v>
      </c>
      <c r="C580" s="156">
        <f t="shared" si="453"/>
        <v>2022</v>
      </c>
      <c r="D580" s="97" t="s">
        <v>399</v>
      </c>
      <c r="E580" s="77" t="s">
        <v>104</v>
      </c>
      <c r="F580" s="77" t="s">
        <v>105</v>
      </c>
      <c r="G580" s="9" t="s">
        <v>33</v>
      </c>
      <c r="H580" s="151">
        <v>1.3</v>
      </c>
      <c r="I580" s="78">
        <v>25</v>
      </c>
      <c r="J580" s="67"/>
      <c r="K580" s="53">
        <f t="shared" si="446"/>
        <v>32.5</v>
      </c>
      <c r="L580" s="54">
        <v>2.2000000000000002</v>
      </c>
      <c r="M580" s="55">
        <f t="shared" si="447"/>
        <v>0.6923076923076924</v>
      </c>
      <c r="N580" s="56">
        <f t="shared" si="448"/>
        <v>0.90000000000000013</v>
      </c>
      <c r="O580" s="57">
        <f t="shared" si="449"/>
        <v>22.500000000000004</v>
      </c>
      <c r="P580" s="58"/>
      <c r="Q580" s="57"/>
      <c r="R580" s="59"/>
      <c r="S580" s="60"/>
      <c r="T580" s="56"/>
      <c r="U580" s="61"/>
      <c r="V580" s="62"/>
      <c r="W580" s="68">
        <f t="shared" si="450"/>
        <v>325</v>
      </c>
      <c r="X580" s="69">
        <f t="shared" si="451"/>
        <v>823215.9994999998</v>
      </c>
      <c r="Y580" s="70">
        <v>10</v>
      </c>
      <c r="Z580" s="71">
        <f t="shared" si="441"/>
        <v>225.00000000000003</v>
      </c>
      <c r="AA580" s="72">
        <f t="shared" si="442"/>
        <v>132226.75049999997</v>
      </c>
      <c r="AB580" s="70">
        <f t="shared" si="443"/>
        <v>1</v>
      </c>
      <c r="AC580" s="137">
        <f t="shared" si="444"/>
        <v>550</v>
      </c>
      <c r="AD580" s="112">
        <f t="shared" si="445"/>
        <v>955442.74999999977</v>
      </c>
      <c r="AE580" s="113"/>
    </row>
    <row r="581" spans="1:31" ht="11.5" customHeight="1" x14ac:dyDescent="0.3">
      <c r="A581" s="111">
        <v>44585</v>
      </c>
      <c r="B581" s="156">
        <f t="shared" si="452"/>
        <v>1</v>
      </c>
      <c r="C581" s="156">
        <f t="shared" si="453"/>
        <v>2022</v>
      </c>
      <c r="D581" s="97" t="s">
        <v>399</v>
      </c>
      <c r="E581" s="77" t="s">
        <v>104</v>
      </c>
      <c r="F581" s="77" t="s">
        <v>105</v>
      </c>
      <c r="G581" s="9" t="s">
        <v>282</v>
      </c>
      <c r="H581" s="151">
        <v>13</v>
      </c>
      <c r="I581" s="78">
        <v>5</v>
      </c>
      <c r="J581" s="67"/>
      <c r="K581" s="53">
        <f t="shared" si="446"/>
        <v>65</v>
      </c>
      <c r="L581" s="54">
        <v>17</v>
      </c>
      <c r="M581" s="55">
        <f t="shared" si="447"/>
        <v>0.30769230769230771</v>
      </c>
      <c r="N581" s="56">
        <f t="shared" si="448"/>
        <v>4</v>
      </c>
      <c r="O581" s="57">
        <f t="shared" si="449"/>
        <v>20</v>
      </c>
      <c r="P581" s="58"/>
      <c r="Q581" s="57"/>
      <c r="R581" s="59"/>
      <c r="S581" s="60"/>
      <c r="T581" s="56"/>
      <c r="U581" s="61"/>
      <c r="V581" s="62"/>
      <c r="W581" s="68">
        <f t="shared" si="450"/>
        <v>260</v>
      </c>
      <c r="X581" s="69">
        <f t="shared" si="451"/>
        <v>823475.9994999998</v>
      </c>
      <c r="Y581" s="70">
        <v>4</v>
      </c>
      <c r="Z581" s="71">
        <f t="shared" si="441"/>
        <v>80</v>
      </c>
      <c r="AA581" s="72">
        <f t="shared" si="442"/>
        <v>132306.75049999997</v>
      </c>
      <c r="AB581" s="70">
        <f t="shared" si="443"/>
        <v>1</v>
      </c>
      <c r="AC581" s="137">
        <f t="shared" si="444"/>
        <v>340</v>
      </c>
      <c r="AD581" s="112">
        <f t="shared" si="445"/>
        <v>955782.74999999977</v>
      </c>
      <c r="AE581" s="113"/>
    </row>
    <row r="582" spans="1:31" ht="11.5" customHeight="1" x14ac:dyDescent="0.3">
      <c r="A582" s="111">
        <v>44585</v>
      </c>
      <c r="B582" s="156">
        <f t="shared" si="452"/>
        <v>1</v>
      </c>
      <c r="C582" s="156">
        <f t="shared" si="453"/>
        <v>2022</v>
      </c>
      <c r="D582" s="97" t="s">
        <v>399</v>
      </c>
      <c r="E582" s="77" t="s">
        <v>104</v>
      </c>
      <c r="F582" s="77" t="s">
        <v>105</v>
      </c>
      <c r="G582" s="9" t="s">
        <v>177</v>
      </c>
      <c r="H582" s="151">
        <v>39</v>
      </c>
      <c r="I582" s="78">
        <v>10</v>
      </c>
      <c r="J582" s="67"/>
      <c r="K582" s="53">
        <f t="shared" si="446"/>
        <v>390</v>
      </c>
      <c r="L582" s="54">
        <v>44</v>
      </c>
      <c r="M582" s="55">
        <f t="shared" si="447"/>
        <v>0.12820512820512819</v>
      </c>
      <c r="N582" s="56">
        <f t="shared" si="448"/>
        <v>5</v>
      </c>
      <c r="O582" s="57">
        <f t="shared" si="449"/>
        <v>50</v>
      </c>
      <c r="P582" s="58"/>
      <c r="Q582" s="57"/>
      <c r="R582" s="59"/>
      <c r="S582" s="60"/>
      <c r="T582" s="56"/>
      <c r="U582" s="61"/>
      <c r="V582" s="62"/>
      <c r="W582" s="68">
        <f t="shared" si="450"/>
        <v>390</v>
      </c>
      <c r="X582" s="69">
        <f t="shared" si="451"/>
        <v>823865.9994999998</v>
      </c>
      <c r="Y582" s="70">
        <v>1</v>
      </c>
      <c r="Z582" s="71">
        <f t="shared" si="441"/>
        <v>50</v>
      </c>
      <c r="AA582" s="72">
        <f t="shared" si="442"/>
        <v>132356.75049999997</v>
      </c>
      <c r="AB582" s="70">
        <f t="shared" si="443"/>
        <v>1</v>
      </c>
      <c r="AC582" s="137">
        <f t="shared" si="444"/>
        <v>440</v>
      </c>
      <c r="AD582" s="112">
        <f t="shared" si="445"/>
        <v>956222.74999999977</v>
      </c>
      <c r="AE582" s="113"/>
    </row>
    <row r="583" spans="1:31" ht="11.5" customHeight="1" x14ac:dyDescent="0.3">
      <c r="A583" s="111">
        <v>44586</v>
      </c>
      <c r="B583" s="156">
        <f t="shared" si="452"/>
        <v>1</v>
      </c>
      <c r="C583" s="156">
        <f t="shared" si="453"/>
        <v>2022</v>
      </c>
      <c r="D583" s="97" t="s">
        <v>400</v>
      </c>
      <c r="E583" s="77" t="s">
        <v>90</v>
      </c>
      <c r="F583" s="77" t="s">
        <v>91</v>
      </c>
      <c r="G583" s="9" t="s">
        <v>393</v>
      </c>
      <c r="H583" s="151">
        <v>8.25</v>
      </c>
      <c r="I583" s="78">
        <v>220</v>
      </c>
      <c r="J583" s="67"/>
      <c r="K583" s="53">
        <f t="shared" si="446"/>
        <v>1815</v>
      </c>
      <c r="L583" s="54">
        <v>9.1999999999999993</v>
      </c>
      <c r="M583" s="55">
        <f t="shared" si="447"/>
        <v>0.11515151515151506</v>
      </c>
      <c r="N583" s="56">
        <f t="shared" si="448"/>
        <v>0.94999999999999929</v>
      </c>
      <c r="O583" s="57">
        <f t="shared" si="449"/>
        <v>208.99999999999983</v>
      </c>
      <c r="P583" s="58"/>
      <c r="Q583" s="57"/>
      <c r="R583" s="59"/>
      <c r="S583" s="60"/>
      <c r="T583" s="56"/>
      <c r="U583" s="61"/>
      <c r="V583" s="62"/>
      <c r="W583" s="68">
        <f t="shared" si="450"/>
        <v>1815</v>
      </c>
      <c r="X583" s="69">
        <f t="shared" si="451"/>
        <v>825680.9994999998</v>
      </c>
      <c r="Y583" s="70">
        <v>1</v>
      </c>
      <c r="Z583" s="71">
        <f t="shared" si="441"/>
        <v>208.99999999999983</v>
      </c>
      <c r="AA583" s="72">
        <f t="shared" si="442"/>
        <v>132565.75049999997</v>
      </c>
      <c r="AB583" s="70">
        <f t="shared" si="443"/>
        <v>1</v>
      </c>
      <c r="AC583" s="137">
        <f t="shared" si="444"/>
        <v>2023.9999999999998</v>
      </c>
      <c r="AD583" s="112">
        <f t="shared" si="445"/>
        <v>958246.74999999977</v>
      </c>
      <c r="AE583" s="113"/>
    </row>
    <row r="584" spans="1:31" ht="11.5" customHeight="1" x14ac:dyDescent="0.3">
      <c r="A584" s="111">
        <v>44586</v>
      </c>
      <c r="B584" s="156">
        <f t="shared" si="452"/>
        <v>1</v>
      </c>
      <c r="C584" s="156">
        <f t="shared" si="453"/>
        <v>2022</v>
      </c>
      <c r="D584" s="97" t="s">
        <v>400</v>
      </c>
      <c r="E584" s="77" t="s">
        <v>76</v>
      </c>
      <c r="F584" s="77" t="s">
        <v>91</v>
      </c>
      <c r="G584" s="9" t="s">
        <v>384</v>
      </c>
      <c r="H584" s="151">
        <v>9</v>
      </c>
      <c r="I584" s="78">
        <v>30</v>
      </c>
      <c r="J584" s="67"/>
      <c r="K584" s="53">
        <f t="shared" si="446"/>
        <v>270</v>
      </c>
      <c r="L584" s="54">
        <v>9.5</v>
      </c>
      <c r="M584" s="55">
        <f t="shared" si="447"/>
        <v>5.5555555555555552E-2</v>
      </c>
      <c r="N584" s="56">
        <f t="shared" si="448"/>
        <v>0.5</v>
      </c>
      <c r="O584" s="57">
        <f t="shared" si="449"/>
        <v>15</v>
      </c>
      <c r="P584" s="58"/>
      <c r="Q584" s="57"/>
      <c r="R584" s="59"/>
      <c r="S584" s="60"/>
      <c r="T584" s="56"/>
      <c r="U584" s="61"/>
      <c r="V584" s="62"/>
      <c r="W584" s="68">
        <f t="shared" si="450"/>
        <v>270</v>
      </c>
      <c r="X584" s="69">
        <f t="shared" si="451"/>
        <v>825950.9994999998</v>
      </c>
      <c r="Y584" s="70">
        <v>1</v>
      </c>
      <c r="Z584" s="71">
        <f t="shared" si="441"/>
        <v>15</v>
      </c>
      <c r="AA584" s="72">
        <f t="shared" si="442"/>
        <v>132580.75049999997</v>
      </c>
      <c r="AB584" s="70">
        <f t="shared" si="443"/>
        <v>1</v>
      </c>
      <c r="AC584" s="137">
        <f t="shared" si="444"/>
        <v>285</v>
      </c>
      <c r="AD584" s="112">
        <f t="shared" si="445"/>
        <v>958531.74999999977</v>
      </c>
      <c r="AE584" s="113"/>
    </row>
    <row r="585" spans="1:31" ht="11.5" customHeight="1" x14ac:dyDescent="0.3">
      <c r="A585" s="111">
        <v>44587</v>
      </c>
      <c r="B585" s="156">
        <f t="shared" si="452"/>
        <v>1</v>
      </c>
      <c r="C585" s="156">
        <f t="shared" si="453"/>
        <v>2022</v>
      </c>
      <c r="D585" s="97" t="s">
        <v>401</v>
      </c>
      <c r="E585" s="77" t="s">
        <v>93</v>
      </c>
      <c r="F585" s="77" t="s">
        <v>77</v>
      </c>
      <c r="G585" s="9" t="s">
        <v>393</v>
      </c>
      <c r="H585" s="151">
        <v>8.25</v>
      </c>
      <c r="I585" s="78">
        <v>220</v>
      </c>
      <c r="J585" s="67"/>
      <c r="K585" s="53">
        <f t="shared" si="446"/>
        <v>1815</v>
      </c>
      <c r="L585" s="54">
        <v>9.1999999999999993</v>
      </c>
      <c r="M585" s="55">
        <f t="shared" si="447"/>
        <v>0.11515151515151506</v>
      </c>
      <c r="N585" s="56">
        <f t="shared" si="448"/>
        <v>0.94999999999999929</v>
      </c>
      <c r="O585" s="57">
        <f t="shared" si="449"/>
        <v>208.99999999999983</v>
      </c>
      <c r="P585" s="58"/>
      <c r="Q585" s="57"/>
      <c r="R585" s="59"/>
      <c r="S585" s="60"/>
      <c r="T585" s="56"/>
      <c r="U585" s="61"/>
      <c r="V585" s="62"/>
      <c r="W585" s="68">
        <f t="shared" si="450"/>
        <v>9075</v>
      </c>
      <c r="X585" s="69">
        <f t="shared" si="451"/>
        <v>835025.9994999998</v>
      </c>
      <c r="Y585" s="70">
        <v>5</v>
      </c>
      <c r="Z585" s="71">
        <f t="shared" si="441"/>
        <v>1044.9999999999991</v>
      </c>
      <c r="AA585" s="72">
        <f t="shared" si="442"/>
        <v>133625.75049999997</v>
      </c>
      <c r="AB585" s="70">
        <f t="shared" si="443"/>
        <v>1</v>
      </c>
      <c r="AC585" s="137">
        <f t="shared" si="444"/>
        <v>10120</v>
      </c>
      <c r="AD585" s="112">
        <f t="shared" si="445"/>
        <v>968651.74999999977</v>
      </c>
      <c r="AE585" s="113"/>
    </row>
    <row r="586" spans="1:31" ht="11.5" customHeight="1" x14ac:dyDescent="0.3">
      <c r="A586" s="111">
        <v>44587</v>
      </c>
      <c r="B586" s="156">
        <f t="shared" si="452"/>
        <v>1</v>
      </c>
      <c r="C586" s="156">
        <f t="shared" si="453"/>
        <v>2022</v>
      </c>
      <c r="D586" s="97" t="s">
        <v>401</v>
      </c>
      <c r="E586" s="77" t="s">
        <v>93</v>
      </c>
      <c r="F586" s="77" t="s">
        <v>77</v>
      </c>
      <c r="G586" s="9" t="s">
        <v>402</v>
      </c>
      <c r="H586" s="151">
        <v>8.8000000000000007</v>
      </c>
      <c r="I586" s="78">
        <v>220</v>
      </c>
      <c r="J586" s="67"/>
      <c r="K586" s="53">
        <f t="shared" si="446"/>
        <v>1936.0000000000002</v>
      </c>
      <c r="L586" s="54">
        <v>9.1999999999999993</v>
      </c>
      <c r="M586" s="55">
        <f t="shared" si="447"/>
        <v>4.5454545454545289E-2</v>
      </c>
      <c r="N586" s="56">
        <f t="shared" si="448"/>
        <v>0.39999999999999858</v>
      </c>
      <c r="O586" s="57">
        <f t="shared" si="449"/>
        <v>87.999999999999687</v>
      </c>
      <c r="P586" s="58"/>
      <c r="Q586" s="57"/>
      <c r="R586" s="59"/>
      <c r="S586" s="60"/>
      <c r="T586" s="56"/>
      <c r="U586" s="61"/>
      <c r="V586" s="62"/>
      <c r="W586" s="68">
        <f t="shared" si="450"/>
        <v>1936.0000000000002</v>
      </c>
      <c r="X586" s="69">
        <f t="shared" si="451"/>
        <v>836961.9994999998</v>
      </c>
      <c r="Y586" s="70">
        <v>1</v>
      </c>
      <c r="Z586" s="71">
        <f t="shared" si="441"/>
        <v>87.999999999999687</v>
      </c>
      <c r="AA586" s="72">
        <f t="shared" si="442"/>
        <v>133713.75049999997</v>
      </c>
      <c r="AB586" s="70">
        <f t="shared" si="443"/>
        <v>1</v>
      </c>
      <c r="AC586" s="137">
        <f t="shared" si="444"/>
        <v>2024</v>
      </c>
      <c r="AD586" s="112">
        <f t="shared" si="445"/>
        <v>970675.74999999977</v>
      </c>
      <c r="AE586" s="113"/>
    </row>
    <row r="587" spans="1:31" ht="11.5" customHeight="1" x14ac:dyDescent="0.3">
      <c r="A587" s="111">
        <v>44587</v>
      </c>
      <c r="B587" s="156">
        <f t="shared" si="452"/>
        <v>1</v>
      </c>
      <c r="C587" s="156">
        <f t="shared" si="453"/>
        <v>2022</v>
      </c>
      <c r="D587" s="97" t="s">
        <v>401</v>
      </c>
      <c r="E587" s="77" t="s">
        <v>93</v>
      </c>
      <c r="F587" s="77" t="s">
        <v>77</v>
      </c>
      <c r="G587" s="9" t="s">
        <v>384</v>
      </c>
      <c r="H587" s="151">
        <v>9</v>
      </c>
      <c r="I587" s="78">
        <v>30</v>
      </c>
      <c r="J587" s="67"/>
      <c r="K587" s="53">
        <f t="shared" si="446"/>
        <v>270</v>
      </c>
      <c r="L587" s="54">
        <v>9.5</v>
      </c>
      <c r="M587" s="55">
        <f t="shared" si="447"/>
        <v>5.5555555555555552E-2</v>
      </c>
      <c r="N587" s="56">
        <f t="shared" si="448"/>
        <v>0.5</v>
      </c>
      <c r="O587" s="57">
        <f t="shared" si="449"/>
        <v>15</v>
      </c>
      <c r="P587" s="58"/>
      <c r="Q587" s="57"/>
      <c r="R587" s="59"/>
      <c r="S587" s="60"/>
      <c r="T587" s="56"/>
      <c r="U587" s="61"/>
      <c r="V587" s="62"/>
      <c r="W587" s="68">
        <f t="shared" si="450"/>
        <v>1350</v>
      </c>
      <c r="X587" s="69">
        <f t="shared" si="451"/>
        <v>838311.9994999998</v>
      </c>
      <c r="Y587" s="70">
        <v>5</v>
      </c>
      <c r="Z587" s="71">
        <f t="shared" si="441"/>
        <v>75</v>
      </c>
      <c r="AA587" s="72">
        <f t="shared" si="442"/>
        <v>133788.75049999997</v>
      </c>
      <c r="AB587" s="70">
        <f t="shared" si="443"/>
        <v>1</v>
      </c>
      <c r="AC587" s="137">
        <f t="shared" si="444"/>
        <v>1425</v>
      </c>
      <c r="AD587" s="112">
        <f t="shared" si="445"/>
        <v>972100.74999999977</v>
      </c>
      <c r="AE587" s="113"/>
    </row>
    <row r="588" spans="1:31" ht="11.5" customHeight="1" x14ac:dyDescent="0.3">
      <c r="A588" s="111">
        <v>44587</v>
      </c>
      <c r="B588" s="156">
        <f t="shared" si="452"/>
        <v>1</v>
      </c>
      <c r="C588" s="156">
        <f t="shared" si="453"/>
        <v>2022</v>
      </c>
      <c r="D588" s="97" t="s">
        <v>401</v>
      </c>
      <c r="E588" s="77" t="s">
        <v>93</v>
      </c>
      <c r="F588" s="77" t="s">
        <v>77</v>
      </c>
      <c r="G588" s="9" t="s">
        <v>345</v>
      </c>
      <c r="H588" s="151">
        <v>8</v>
      </c>
      <c r="I588" s="78">
        <v>54</v>
      </c>
      <c r="J588" s="67"/>
      <c r="K588" s="53">
        <f t="shared" si="446"/>
        <v>432</v>
      </c>
      <c r="L588" s="54">
        <v>9.5</v>
      </c>
      <c r="M588" s="55">
        <f t="shared" si="447"/>
        <v>0.1875</v>
      </c>
      <c r="N588" s="56">
        <f t="shared" si="448"/>
        <v>1.5</v>
      </c>
      <c r="O588" s="57">
        <f t="shared" si="449"/>
        <v>81</v>
      </c>
      <c r="P588" s="58"/>
      <c r="Q588" s="57"/>
      <c r="R588" s="59"/>
      <c r="S588" s="60"/>
      <c r="T588" s="56"/>
      <c r="U588" s="61"/>
      <c r="V588" s="62"/>
      <c r="W588" s="68">
        <f t="shared" si="450"/>
        <v>864</v>
      </c>
      <c r="X588" s="69">
        <f t="shared" si="451"/>
        <v>839175.9994999998</v>
      </c>
      <c r="Y588" s="70">
        <v>2</v>
      </c>
      <c r="Z588" s="71">
        <f t="shared" si="441"/>
        <v>162</v>
      </c>
      <c r="AA588" s="72">
        <f t="shared" si="442"/>
        <v>133950.75049999997</v>
      </c>
      <c r="AB588" s="70">
        <f t="shared" si="443"/>
        <v>1</v>
      </c>
      <c r="AC588" s="137">
        <f t="shared" si="444"/>
        <v>1026</v>
      </c>
      <c r="AD588" s="112">
        <f t="shared" si="445"/>
        <v>973126.74999999977</v>
      </c>
      <c r="AE588" s="113"/>
    </row>
    <row r="589" spans="1:31" ht="11.5" customHeight="1" x14ac:dyDescent="0.3">
      <c r="A589" s="111">
        <v>44587</v>
      </c>
      <c r="B589" s="156">
        <f t="shared" si="452"/>
        <v>1</v>
      </c>
      <c r="C589" s="156">
        <f t="shared" si="453"/>
        <v>2022</v>
      </c>
      <c r="D589" s="97" t="s">
        <v>401</v>
      </c>
      <c r="E589" s="77" t="s">
        <v>93</v>
      </c>
      <c r="F589" s="77" t="s">
        <v>77</v>
      </c>
      <c r="G589" s="9" t="s">
        <v>345</v>
      </c>
      <c r="H589" s="151">
        <v>9</v>
      </c>
      <c r="I589" s="78">
        <v>54</v>
      </c>
      <c r="J589" s="67"/>
      <c r="K589" s="53">
        <f t="shared" si="446"/>
        <v>486</v>
      </c>
      <c r="L589" s="54">
        <v>9.5</v>
      </c>
      <c r="M589" s="55">
        <f t="shared" si="447"/>
        <v>5.5555555555555552E-2</v>
      </c>
      <c r="N589" s="56">
        <f t="shared" si="448"/>
        <v>0.5</v>
      </c>
      <c r="O589" s="57">
        <f t="shared" si="449"/>
        <v>27</v>
      </c>
      <c r="P589" s="58"/>
      <c r="Q589" s="57"/>
      <c r="R589" s="59"/>
      <c r="S589" s="60"/>
      <c r="T589" s="56"/>
      <c r="U589" s="61"/>
      <c r="V589" s="62"/>
      <c r="W589" s="68">
        <f t="shared" si="450"/>
        <v>486</v>
      </c>
      <c r="X589" s="69">
        <f t="shared" si="451"/>
        <v>839661.9994999998</v>
      </c>
      <c r="Y589" s="70">
        <v>1</v>
      </c>
      <c r="Z589" s="71">
        <f t="shared" si="441"/>
        <v>27</v>
      </c>
      <c r="AA589" s="72">
        <f t="shared" ref="AA589:AA608" si="454">AA588+Z589</f>
        <v>133977.75049999997</v>
      </c>
      <c r="AB589" s="70">
        <f t="shared" ref="AB589:AB608" si="455">MONTH(A589)</f>
        <v>1</v>
      </c>
      <c r="AC589" s="137">
        <f t="shared" ref="AC589:AC608" si="456">W589+Z589</f>
        <v>513</v>
      </c>
      <c r="AD589" s="112">
        <f t="shared" ref="AD589:AD608" si="457">X589+AA589</f>
        <v>973639.74999999977</v>
      </c>
      <c r="AE589" s="113"/>
    </row>
    <row r="590" spans="1:31" ht="11.5" customHeight="1" x14ac:dyDescent="0.3">
      <c r="A590" s="111">
        <v>44602</v>
      </c>
      <c r="B590" s="156">
        <f t="shared" ref="B590:B600" si="458">MONTH(A590)</f>
        <v>2</v>
      </c>
      <c r="C590" s="156">
        <f t="shared" ref="C590:C600" si="459">YEAR(A590)</f>
        <v>2022</v>
      </c>
      <c r="D590" s="97" t="s">
        <v>411</v>
      </c>
      <c r="E590" s="77" t="s">
        <v>280</v>
      </c>
      <c r="F590" s="77" t="s">
        <v>281</v>
      </c>
      <c r="G590" s="9" t="s">
        <v>393</v>
      </c>
      <c r="H590" s="151">
        <v>8.25</v>
      </c>
      <c r="I590" s="78">
        <v>220</v>
      </c>
      <c r="J590" s="67"/>
      <c r="K590" s="53">
        <f t="shared" si="446"/>
        <v>1815</v>
      </c>
      <c r="L590" s="54">
        <v>9.4</v>
      </c>
      <c r="M590" s="55">
        <f t="shared" si="447"/>
        <v>0.13939393939393943</v>
      </c>
      <c r="N590" s="56">
        <f t="shared" si="448"/>
        <v>1.1500000000000004</v>
      </c>
      <c r="O590" s="57">
        <f t="shared" si="449"/>
        <v>253.00000000000009</v>
      </c>
      <c r="P590" s="58"/>
      <c r="Q590" s="57"/>
      <c r="R590" s="59"/>
      <c r="S590" s="60"/>
      <c r="T590" s="56"/>
      <c r="U590" s="61"/>
      <c r="V590" s="62"/>
      <c r="W590" s="68">
        <f t="shared" si="450"/>
        <v>3630</v>
      </c>
      <c r="X590" s="69">
        <f t="shared" si="451"/>
        <v>843291.9994999998</v>
      </c>
      <c r="Y590" s="70">
        <v>2</v>
      </c>
      <c r="Z590" s="71">
        <f t="shared" ref="Z590:Z608" si="460">O590*Y590</f>
        <v>506.00000000000017</v>
      </c>
      <c r="AA590" s="72">
        <f t="shared" si="454"/>
        <v>134483.75049999997</v>
      </c>
      <c r="AB590" s="70">
        <f t="shared" si="455"/>
        <v>2</v>
      </c>
      <c r="AC590" s="137">
        <f t="shared" si="456"/>
        <v>4136</v>
      </c>
      <c r="AD590" s="112">
        <f t="shared" si="457"/>
        <v>977775.74999999977</v>
      </c>
      <c r="AE590" s="113"/>
    </row>
    <row r="591" spans="1:31" ht="11.5" customHeight="1" x14ac:dyDescent="0.3">
      <c r="A591" s="111">
        <v>44602</v>
      </c>
      <c r="B591" s="156">
        <f t="shared" si="458"/>
        <v>2</v>
      </c>
      <c r="C591" s="156">
        <f t="shared" si="459"/>
        <v>2022</v>
      </c>
      <c r="D591" s="97" t="s">
        <v>411</v>
      </c>
      <c r="E591" s="77" t="s">
        <v>280</v>
      </c>
      <c r="F591" s="77" t="s">
        <v>281</v>
      </c>
      <c r="G591" s="9" t="s">
        <v>345</v>
      </c>
      <c r="H591" s="151">
        <v>9</v>
      </c>
      <c r="I591" s="78">
        <v>54</v>
      </c>
      <c r="J591" s="67"/>
      <c r="K591" s="53">
        <f t="shared" si="446"/>
        <v>486</v>
      </c>
      <c r="L591" s="54">
        <v>9.6999999999999993</v>
      </c>
      <c r="M591" s="55">
        <f t="shared" si="447"/>
        <v>7.7777777777777696E-2</v>
      </c>
      <c r="N591" s="56">
        <f t="shared" si="448"/>
        <v>0.69999999999999929</v>
      </c>
      <c r="O591" s="57">
        <f t="shared" si="449"/>
        <v>37.799999999999962</v>
      </c>
      <c r="P591" s="58"/>
      <c r="Q591" s="57"/>
      <c r="R591" s="59"/>
      <c r="S591" s="60"/>
      <c r="T591" s="56"/>
      <c r="U591" s="61"/>
      <c r="V591" s="62"/>
      <c r="W591" s="68">
        <f t="shared" si="450"/>
        <v>1458</v>
      </c>
      <c r="X591" s="69">
        <f t="shared" si="451"/>
        <v>844749.9994999998</v>
      </c>
      <c r="Y591" s="70">
        <v>3</v>
      </c>
      <c r="Z591" s="71">
        <f t="shared" si="460"/>
        <v>113.39999999999989</v>
      </c>
      <c r="AA591" s="72">
        <f t="shared" si="454"/>
        <v>134597.15049999996</v>
      </c>
      <c r="AB591" s="70">
        <f t="shared" si="455"/>
        <v>2</v>
      </c>
      <c r="AC591" s="137">
        <f t="shared" si="456"/>
        <v>1571.3999999999999</v>
      </c>
      <c r="AD591" s="112">
        <f t="shared" si="457"/>
        <v>979347.14999999979</v>
      </c>
      <c r="AE591" s="113"/>
    </row>
    <row r="592" spans="1:31" ht="11.5" customHeight="1" x14ac:dyDescent="0.3">
      <c r="A592" s="111">
        <v>44602</v>
      </c>
      <c r="B592" s="156">
        <f t="shared" si="458"/>
        <v>2</v>
      </c>
      <c r="C592" s="156">
        <f t="shared" si="459"/>
        <v>2022</v>
      </c>
      <c r="D592" s="97" t="s">
        <v>411</v>
      </c>
      <c r="E592" s="77" t="s">
        <v>280</v>
      </c>
      <c r="F592" s="77" t="s">
        <v>281</v>
      </c>
      <c r="G592" s="9" t="s">
        <v>30</v>
      </c>
      <c r="H592" s="151">
        <v>18</v>
      </c>
      <c r="I592" s="78">
        <v>5</v>
      </c>
      <c r="J592" s="67"/>
      <c r="K592" s="53">
        <f t="shared" si="446"/>
        <v>90</v>
      </c>
      <c r="L592" s="54">
        <v>21</v>
      </c>
      <c r="M592" s="55">
        <f t="shared" si="447"/>
        <v>0.16666666666666666</v>
      </c>
      <c r="N592" s="56">
        <f t="shared" si="448"/>
        <v>3</v>
      </c>
      <c r="O592" s="57">
        <f t="shared" si="449"/>
        <v>15</v>
      </c>
      <c r="P592" s="58"/>
      <c r="Q592" s="57"/>
      <c r="R592" s="59"/>
      <c r="S592" s="60"/>
      <c r="T592" s="56"/>
      <c r="U592" s="61"/>
      <c r="V592" s="62"/>
      <c r="W592" s="68">
        <f t="shared" si="450"/>
        <v>90</v>
      </c>
      <c r="X592" s="69">
        <f t="shared" si="451"/>
        <v>844839.9994999998</v>
      </c>
      <c r="Y592" s="70">
        <v>1</v>
      </c>
      <c r="Z592" s="71">
        <f t="shared" si="460"/>
        <v>15</v>
      </c>
      <c r="AA592" s="72">
        <f t="shared" si="454"/>
        <v>134612.15049999996</v>
      </c>
      <c r="AB592" s="70">
        <f t="shared" si="455"/>
        <v>2</v>
      </c>
      <c r="AC592" s="137">
        <f t="shared" si="456"/>
        <v>105</v>
      </c>
      <c r="AD592" s="112">
        <f t="shared" si="457"/>
        <v>979452.14999999979</v>
      </c>
      <c r="AE592" s="113"/>
    </row>
    <row r="593" spans="1:31" ht="11.5" customHeight="1" x14ac:dyDescent="0.3">
      <c r="A593" s="111">
        <v>44602</v>
      </c>
      <c r="B593" s="156">
        <f t="shared" si="458"/>
        <v>2</v>
      </c>
      <c r="C593" s="156">
        <f t="shared" si="459"/>
        <v>2022</v>
      </c>
      <c r="D593" s="97" t="s">
        <v>411</v>
      </c>
      <c r="E593" s="77" t="s">
        <v>280</v>
      </c>
      <c r="F593" s="77" t="s">
        <v>281</v>
      </c>
      <c r="G593" s="9" t="s">
        <v>214</v>
      </c>
      <c r="H593" s="151">
        <v>305</v>
      </c>
      <c r="I593" s="78">
        <v>1</v>
      </c>
      <c r="J593" s="67"/>
      <c r="K593" s="53">
        <f t="shared" si="446"/>
        <v>305</v>
      </c>
      <c r="L593" s="54">
        <v>360</v>
      </c>
      <c r="M593" s="55">
        <f t="shared" si="447"/>
        <v>0.18032786885245902</v>
      </c>
      <c r="N593" s="56">
        <f t="shared" si="448"/>
        <v>55</v>
      </c>
      <c r="O593" s="57">
        <f t="shared" si="449"/>
        <v>55</v>
      </c>
      <c r="P593" s="58"/>
      <c r="Q593" s="57"/>
      <c r="R593" s="59"/>
      <c r="S593" s="60"/>
      <c r="T593" s="56"/>
      <c r="U593" s="61"/>
      <c r="V593" s="62"/>
      <c r="W593" s="68">
        <f t="shared" si="450"/>
        <v>610</v>
      </c>
      <c r="X593" s="69">
        <f t="shared" si="451"/>
        <v>845449.9994999998</v>
      </c>
      <c r="Y593" s="70">
        <v>2</v>
      </c>
      <c r="Z593" s="71">
        <f t="shared" si="460"/>
        <v>110</v>
      </c>
      <c r="AA593" s="72">
        <f t="shared" si="454"/>
        <v>134722.15049999996</v>
      </c>
      <c r="AB593" s="70">
        <f t="shared" si="455"/>
        <v>2</v>
      </c>
      <c r="AC593" s="137">
        <f t="shared" si="456"/>
        <v>720</v>
      </c>
      <c r="AD593" s="112">
        <f t="shared" si="457"/>
        <v>980172.14999999979</v>
      </c>
      <c r="AE593" s="113"/>
    </row>
    <row r="594" spans="1:31" ht="11.5" customHeight="1" x14ac:dyDescent="0.3">
      <c r="A594" s="111">
        <v>44607</v>
      </c>
      <c r="B594" s="156">
        <f t="shared" si="458"/>
        <v>2</v>
      </c>
      <c r="C594" s="156">
        <f t="shared" si="459"/>
        <v>2022</v>
      </c>
      <c r="D594" s="97" t="s">
        <v>414</v>
      </c>
      <c r="E594" s="77" t="s">
        <v>76</v>
      </c>
      <c r="F594" s="77" t="s">
        <v>77</v>
      </c>
      <c r="G594" s="9" t="s">
        <v>282</v>
      </c>
      <c r="H594" s="151">
        <v>13</v>
      </c>
      <c r="I594" s="78">
        <v>5</v>
      </c>
      <c r="J594" s="67"/>
      <c r="K594" s="53">
        <f t="shared" si="446"/>
        <v>65</v>
      </c>
      <c r="L594" s="54">
        <v>17</v>
      </c>
      <c r="M594" s="55">
        <f t="shared" si="447"/>
        <v>0.30769230769230771</v>
      </c>
      <c r="N594" s="56">
        <f t="shared" si="448"/>
        <v>4</v>
      </c>
      <c r="O594" s="57">
        <f t="shared" si="449"/>
        <v>20</v>
      </c>
      <c r="P594" s="58"/>
      <c r="Q594" s="57"/>
      <c r="R594" s="59"/>
      <c r="S594" s="60"/>
      <c r="T594" s="56"/>
      <c r="U594" s="61"/>
      <c r="V594" s="62"/>
      <c r="W594" s="68">
        <f t="shared" si="450"/>
        <v>260</v>
      </c>
      <c r="X594" s="69">
        <f t="shared" si="451"/>
        <v>845709.9994999998</v>
      </c>
      <c r="Y594" s="70">
        <v>4</v>
      </c>
      <c r="Z594" s="71">
        <f t="shared" si="460"/>
        <v>80</v>
      </c>
      <c r="AA594" s="72">
        <f t="shared" si="454"/>
        <v>134802.15049999996</v>
      </c>
      <c r="AB594" s="70">
        <f t="shared" si="455"/>
        <v>2</v>
      </c>
      <c r="AC594" s="137">
        <f t="shared" si="456"/>
        <v>340</v>
      </c>
      <c r="AD594" s="112">
        <f t="shared" si="457"/>
        <v>980512.14999999979</v>
      </c>
      <c r="AE594" s="113"/>
    </row>
    <row r="595" spans="1:31" ht="11.5" customHeight="1" x14ac:dyDescent="0.3">
      <c r="A595" s="111">
        <v>44607</v>
      </c>
      <c r="B595" s="156">
        <f t="shared" si="458"/>
        <v>2</v>
      </c>
      <c r="C595" s="156">
        <f t="shared" si="459"/>
        <v>2022</v>
      </c>
      <c r="D595" s="97" t="s">
        <v>414</v>
      </c>
      <c r="E595" s="77" t="s">
        <v>76</v>
      </c>
      <c r="F595" s="77" t="s">
        <v>77</v>
      </c>
      <c r="G595" s="9" t="s">
        <v>384</v>
      </c>
      <c r="H595" s="151">
        <v>9</v>
      </c>
      <c r="I595" s="78">
        <v>30</v>
      </c>
      <c r="J595" s="67"/>
      <c r="K595" s="53">
        <f t="shared" si="446"/>
        <v>270</v>
      </c>
      <c r="L595" s="54">
        <v>9.5</v>
      </c>
      <c r="M595" s="55">
        <f t="shared" si="447"/>
        <v>5.5555555555555552E-2</v>
      </c>
      <c r="N595" s="56">
        <f t="shared" si="448"/>
        <v>0.5</v>
      </c>
      <c r="O595" s="57">
        <f t="shared" si="449"/>
        <v>15</v>
      </c>
      <c r="P595" s="58"/>
      <c r="Q595" s="57"/>
      <c r="R595" s="59"/>
      <c r="S595" s="60"/>
      <c r="T595" s="56"/>
      <c r="U595" s="61"/>
      <c r="V595" s="62"/>
      <c r="W595" s="68">
        <f t="shared" si="450"/>
        <v>1080</v>
      </c>
      <c r="X595" s="69">
        <f t="shared" si="451"/>
        <v>846789.9994999998</v>
      </c>
      <c r="Y595" s="70">
        <v>4</v>
      </c>
      <c r="Z595" s="71">
        <f t="shared" si="460"/>
        <v>60</v>
      </c>
      <c r="AA595" s="72">
        <f t="shared" si="454"/>
        <v>134862.15049999996</v>
      </c>
      <c r="AB595" s="70">
        <f t="shared" si="455"/>
        <v>2</v>
      </c>
      <c r="AC595" s="137">
        <f t="shared" si="456"/>
        <v>1140</v>
      </c>
      <c r="AD595" s="112">
        <f t="shared" si="457"/>
        <v>981652.14999999979</v>
      </c>
      <c r="AE595" s="113"/>
    </row>
    <row r="596" spans="1:31" ht="11.5" customHeight="1" x14ac:dyDescent="0.3">
      <c r="A596" s="111">
        <v>44609</v>
      </c>
      <c r="B596" s="156">
        <f t="shared" si="458"/>
        <v>2</v>
      </c>
      <c r="C596" s="156">
        <f t="shared" si="459"/>
        <v>2022</v>
      </c>
      <c r="D596" s="97" t="s">
        <v>415</v>
      </c>
      <c r="E596" s="77" t="s">
        <v>104</v>
      </c>
      <c r="F596" s="77" t="s">
        <v>105</v>
      </c>
      <c r="G596" s="9" t="s">
        <v>386</v>
      </c>
      <c r="H596" s="151">
        <v>8.25</v>
      </c>
      <c r="I596" s="78">
        <v>220</v>
      </c>
      <c r="J596" s="67"/>
      <c r="K596" s="53">
        <f t="shared" si="446"/>
        <v>1815</v>
      </c>
      <c r="L596" s="54">
        <v>9</v>
      </c>
      <c r="M596" s="55">
        <f t="shared" ref="M596:M604" si="461">(L596-H596)/H596</f>
        <v>9.0909090909090912E-2</v>
      </c>
      <c r="N596" s="56">
        <f t="shared" ref="N596:N604" si="462">L596-H596</f>
        <v>0.75</v>
      </c>
      <c r="O596" s="57">
        <f t="shared" ref="O596:O604" si="463">N596*I596</f>
        <v>165</v>
      </c>
      <c r="P596" s="58"/>
      <c r="Q596" s="57"/>
      <c r="R596" s="59"/>
      <c r="S596" s="60"/>
      <c r="T596" s="56"/>
      <c r="U596" s="61"/>
      <c r="V596" s="62"/>
      <c r="W596" s="68">
        <f t="shared" si="450"/>
        <v>3630</v>
      </c>
      <c r="X596" s="69">
        <f t="shared" si="451"/>
        <v>850419.9994999998</v>
      </c>
      <c r="Y596" s="70">
        <v>2</v>
      </c>
      <c r="Z596" s="71">
        <f t="shared" si="460"/>
        <v>330</v>
      </c>
      <c r="AA596" s="72">
        <f t="shared" si="454"/>
        <v>135192.15049999996</v>
      </c>
      <c r="AB596" s="70">
        <f t="shared" si="455"/>
        <v>2</v>
      </c>
      <c r="AC596" s="137">
        <f t="shared" si="456"/>
        <v>3960</v>
      </c>
      <c r="AD596" s="112">
        <f t="shared" si="457"/>
        <v>985612.14999999979</v>
      </c>
      <c r="AE596" s="113"/>
    </row>
    <row r="597" spans="1:31" ht="11.5" customHeight="1" x14ac:dyDescent="0.3">
      <c r="A597" s="111">
        <v>44609</v>
      </c>
      <c r="B597" s="156">
        <f t="shared" si="458"/>
        <v>2</v>
      </c>
      <c r="C597" s="156">
        <f t="shared" si="459"/>
        <v>2022</v>
      </c>
      <c r="D597" s="97" t="s">
        <v>415</v>
      </c>
      <c r="E597" s="77" t="s">
        <v>104</v>
      </c>
      <c r="F597" s="77" t="s">
        <v>105</v>
      </c>
      <c r="G597" s="9" t="s">
        <v>386</v>
      </c>
      <c r="H597" s="151">
        <v>8.8000000000000007</v>
      </c>
      <c r="I597" s="78">
        <v>220</v>
      </c>
      <c r="J597" s="67"/>
      <c r="K597" s="53">
        <f t="shared" si="446"/>
        <v>1936.0000000000002</v>
      </c>
      <c r="L597" s="54">
        <v>9</v>
      </c>
      <c r="M597" s="55">
        <f t="shared" si="461"/>
        <v>2.2727272727272645E-2</v>
      </c>
      <c r="N597" s="56">
        <f t="shared" si="462"/>
        <v>0.19999999999999929</v>
      </c>
      <c r="O597" s="57">
        <f t="shared" si="463"/>
        <v>43.999999999999844</v>
      </c>
      <c r="P597" s="58"/>
      <c r="Q597" s="57"/>
      <c r="R597" s="59"/>
      <c r="S597" s="60"/>
      <c r="T597" s="56"/>
      <c r="U597" s="61"/>
      <c r="V597" s="62"/>
      <c r="W597" s="68">
        <f t="shared" si="450"/>
        <v>7744.0000000000009</v>
      </c>
      <c r="X597" s="69">
        <f t="shared" si="451"/>
        <v>858163.9994999998</v>
      </c>
      <c r="Y597" s="70">
        <v>4</v>
      </c>
      <c r="Z597" s="71">
        <f t="shared" si="460"/>
        <v>175.99999999999937</v>
      </c>
      <c r="AA597" s="72">
        <f t="shared" si="454"/>
        <v>135368.15049999996</v>
      </c>
      <c r="AB597" s="70">
        <f t="shared" si="455"/>
        <v>2</v>
      </c>
      <c r="AC597" s="137">
        <f t="shared" si="456"/>
        <v>7920</v>
      </c>
      <c r="AD597" s="112">
        <f t="shared" si="457"/>
        <v>993532.14999999979</v>
      </c>
      <c r="AE597" s="113"/>
    </row>
    <row r="598" spans="1:31" ht="11.5" customHeight="1" x14ac:dyDescent="0.3">
      <c r="A598" s="111">
        <v>44609</v>
      </c>
      <c r="B598" s="156">
        <f t="shared" si="458"/>
        <v>2</v>
      </c>
      <c r="C598" s="156">
        <f t="shared" si="459"/>
        <v>2022</v>
      </c>
      <c r="D598" s="97" t="s">
        <v>415</v>
      </c>
      <c r="E598" s="77" t="s">
        <v>104</v>
      </c>
      <c r="F598" s="77" t="s">
        <v>105</v>
      </c>
      <c r="G598" s="9" t="s">
        <v>412</v>
      </c>
      <c r="H598" s="151">
        <v>9</v>
      </c>
      <c r="I598" s="78">
        <v>30</v>
      </c>
      <c r="J598" s="67"/>
      <c r="K598" s="53">
        <f t="shared" si="446"/>
        <v>270</v>
      </c>
      <c r="L598" s="54">
        <v>9.5</v>
      </c>
      <c r="M598" s="55">
        <f t="shared" si="461"/>
        <v>5.5555555555555552E-2</v>
      </c>
      <c r="N598" s="56">
        <f t="shared" si="462"/>
        <v>0.5</v>
      </c>
      <c r="O598" s="57">
        <f t="shared" si="463"/>
        <v>15</v>
      </c>
      <c r="P598" s="58"/>
      <c r="Q598" s="57"/>
      <c r="R598" s="59"/>
      <c r="S598" s="60"/>
      <c r="T598" s="56"/>
      <c r="U598" s="61"/>
      <c r="V598" s="62"/>
      <c r="W598" s="68">
        <f t="shared" si="450"/>
        <v>1350</v>
      </c>
      <c r="X598" s="69">
        <f t="shared" si="451"/>
        <v>859513.9994999998</v>
      </c>
      <c r="Y598" s="70">
        <v>5</v>
      </c>
      <c r="Z598" s="71">
        <f t="shared" si="460"/>
        <v>75</v>
      </c>
      <c r="AA598" s="72">
        <f t="shared" si="454"/>
        <v>135443.15049999996</v>
      </c>
      <c r="AB598" s="70">
        <f t="shared" si="455"/>
        <v>2</v>
      </c>
      <c r="AC598" s="137">
        <f t="shared" si="456"/>
        <v>1425</v>
      </c>
      <c r="AD598" s="112">
        <f t="shared" si="457"/>
        <v>994957.14999999979</v>
      </c>
      <c r="AE598" s="113"/>
    </row>
    <row r="599" spans="1:31" ht="11.5" customHeight="1" x14ac:dyDescent="0.3">
      <c r="A599" s="111">
        <v>44609</v>
      </c>
      <c r="B599" s="156">
        <f t="shared" si="458"/>
        <v>2</v>
      </c>
      <c r="C599" s="156">
        <f t="shared" si="459"/>
        <v>2022</v>
      </c>
      <c r="D599" s="97" t="s">
        <v>415</v>
      </c>
      <c r="E599" s="77" t="s">
        <v>104</v>
      </c>
      <c r="F599" s="77" t="s">
        <v>105</v>
      </c>
      <c r="G599" s="9" t="s">
        <v>33</v>
      </c>
      <c r="H599" s="151">
        <v>1.3</v>
      </c>
      <c r="I599" s="78">
        <v>25</v>
      </c>
      <c r="J599" s="67"/>
      <c r="K599" s="53">
        <f t="shared" si="446"/>
        <v>32.5</v>
      </c>
      <c r="L599" s="54">
        <v>2.2000000000000002</v>
      </c>
      <c r="M599" s="55">
        <f t="shared" si="461"/>
        <v>0.6923076923076924</v>
      </c>
      <c r="N599" s="56">
        <f t="shared" si="462"/>
        <v>0.90000000000000013</v>
      </c>
      <c r="O599" s="57">
        <f t="shared" si="463"/>
        <v>22.500000000000004</v>
      </c>
      <c r="P599" s="58"/>
      <c r="Q599" s="57"/>
      <c r="R599" s="59"/>
      <c r="S599" s="60"/>
      <c r="T599" s="56"/>
      <c r="U599" s="61"/>
      <c r="V599" s="62"/>
      <c r="W599" s="68">
        <f t="shared" si="450"/>
        <v>162.5</v>
      </c>
      <c r="X599" s="69">
        <f t="shared" si="451"/>
        <v>859676.4994999998</v>
      </c>
      <c r="Y599" s="70">
        <v>5</v>
      </c>
      <c r="Z599" s="71">
        <f t="shared" si="460"/>
        <v>112.50000000000001</v>
      </c>
      <c r="AA599" s="72">
        <f t="shared" si="454"/>
        <v>135555.65049999996</v>
      </c>
      <c r="AB599" s="70">
        <f t="shared" si="455"/>
        <v>2</v>
      </c>
      <c r="AC599" s="137">
        <f t="shared" si="456"/>
        <v>275</v>
      </c>
      <c r="AD599" s="112">
        <f t="shared" si="457"/>
        <v>995232.14999999979</v>
      </c>
      <c r="AE599" s="113"/>
    </row>
    <row r="600" spans="1:31" ht="11.5" customHeight="1" x14ac:dyDescent="0.3">
      <c r="A600" s="111">
        <v>44609</v>
      </c>
      <c r="B600" s="156">
        <f t="shared" si="458"/>
        <v>2</v>
      </c>
      <c r="C600" s="156">
        <f t="shared" si="459"/>
        <v>2022</v>
      </c>
      <c r="D600" s="97" t="s">
        <v>415</v>
      </c>
      <c r="E600" s="77" t="s">
        <v>104</v>
      </c>
      <c r="F600" s="77" t="s">
        <v>105</v>
      </c>
      <c r="G600" s="9" t="s">
        <v>413</v>
      </c>
      <c r="H600" s="151">
        <v>320</v>
      </c>
      <c r="I600" s="78">
        <v>1</v>
      </c>
      <c r="J600" s="67"/>
      <c r="K600" s="53">
        <f t="shared" si="446"/>
        <v>320</v>
      </c>
      <c r="L600" s="54">
        <v>375</v>
      </c>
      <c r="M600" s="55">
        <f t="shared" si="461"/>
        <v>0.171875</v>
      </c>
      <c r="N600" s="56">
        <f t="shared" si="462"/>
        <v>55</v>
      </c>
      <c r="O600" s="57">
        <f t="shared" si="463"/>
        <v>55</v>
      </c>
      <c r="P600" s="58"/>
      <c r="Q600" s="57"/>
      <c r="R600" s="59"/>
      <c r="S600" s="60"/>
      <c r="T600" s="56"/>
      <c r="U600" s="61"/>
      <c r="V600" s="62"/>
      <c r="W600" s="68">
        <f t="shared" si="450"/>
        <v>320</v>
      </c>
      <c r="X600" s="69">
        <f t="shared" si="451"/>
        <v>859996.4994999998</v>
      </c>
      <c r="Y600" s="70">
        <v>1</v>
      </c>
      <c r="Z600" s="71">
        <f t="shared" si="460"/>
        <v>55</v>
      </c>
      <c r="AA600" s="72">
        <f t="shared" si="454"/>
        <v>135610.65049999996</v>
      </c>
      <c r="AB600" s="70">
        <f t="shared" si="455"/>
        <v>2</v>
      </c>
      <c r="AC600" s="137">
        <f t="shared" si="456"/>
        <v>375</v>
      </c>
      <c r="AD600" s="112">
        <f t="shared" si="457"/>
        <v>995607.14999999979</v>
      </c>
      <c r="AE600" s="113"/>
    </row>
    <row r="601" spans="1:31" ht="11.5" customHeight="1" x14ac:dyDescent="0.3">
      <c r="A601" s="111">
        <v>44609</v>
      </c>
      <c r="B601" s="156">
        <f t="shared" ref="B601:B664" si="464">MONTH(A601)</f>
        <v>2</v>
      </c>
      <c r="C601" s="156">
        <f t="shared" ref="C601:C664" si="465">YEAR(A601)</f>
        <v>2022</v>
      </c>
      <c r="D601" s="97" t="s">
        <v>415</v>
      </c>
      <c r="E601" s="77" t="s">
        <v>104</v>
      </c>
      <c r="F601" s="77" t="s">
        <v>105</v>
      </c>
      <c r="G601" s="9" t="s">
        <v>177</v>
      </c>
      <c r="H601" s="151">
        <v>29</v>
      </c>
      <c r="I601" s="78">
        <v>10</v>
      </c>
      <c r="J601" s="67"/>
      <c r="K601" s="53">
        <f t="shared" si="446"/>
        <v>290</v>
      </c>
      <c r="L601" s="54">
        <v>44</v>
      </c>
      <c r="M601" s="55">
        <f t="shared" si="461"/>
        <v>0.51724137931034486</v>
      </c>
      <c r="N601" s="56">
        <f t="shared" si="462"/>
        <v>15</v>
      </c>
      <c r="O601" s="57">
        <f t="shared" si="463"/>
        <v>150</v>
      </c>
      <c r="P601" s="58"/>
      <c r="Q601" s="57"/>
      <c r="R601" s="59"/>
      <c r="S601" s="60"/>
      <c r="T601" s="56"/>
      <c r="U601" s="61"/>
      <c r="V601" s="62"/>
      <c r="W601" s="68">
        <f t="shared" si="450"/>
        <v>290</v>
      </c>
      <c r="X601" s="69">
        <f t="shared" si="451"/>
        <v>860286.4994999998</v>
      </c>
      <c r="Y601" s="70">
        <v>1</v>
      </c>
      <c r="Z601" s="71">
        <f t="shared" si="460"/>
        <v>150</v>
      </c>
      <c r="AA601" s="72">
        <f t="shared" si="454"/>
        <v>135760.65049999996</v>
      </c>
      <c r="AB601" s="70">
        <f t="shared" si="455"/>
        <v>2</v>
      </c>
      <c r="AC601" s="137">
        <f t="shared" si="456"/>
        <v>440</v>
      </c>
      <c r="AD601" s="112">
        <f t="shared" si="457"/>
        <v>996047.14999999979</v>
      </c>
      <c r="AE601" s="113"/>
    </row>
    <row r="602" spans="1:31" ht="11.5" customHeight="1" x14ac:dyDescent="0.3">
      <c r="A602" s="111">
        <v>44610</v>
      </c>
      <c r="B602" s="156">
        <f t="shared" si="464"/>
        <v>2</v>
      </c>
      <c r="C602" s="156">
        <f t="shared" si="465"/>
        <v>2022</v>
      </c>
      <c r="D602" s="97" t="s">
        <v>416</v>
      </c>
      <c r="E602" s="77" t="s">
        <v>100</v>
      </c>
      <c r="F602" s="77" t="s">
        <v>101</v>
      </c>
      <c r="G602" s="9" t="s">
        <v>393</v>
      </c>
      <c r="H602" s="151">
        <v>8.8000000000000007</v>
      </c>
      <c r="I602" s="78">
        <v>220</v>
      </c>
      <c r="J602" s="67"/>
      <c r="K602" s="53">
        <f t="shared" si="446"/>
        <v>1936.0000000000002</v>
      </c>
      <c r="L602" s="54">
        <v>9</v>
      </c>
      <c r="M602" s="55">
        <f t="shared" si="461"/>
        <v>2.2727272727272645E-2</v>
      </c>
      <c r="N602" s="56">
        <f t="shared" si="462"/>
        <v>0.19999999999999929</v>
      </c>
      <c r="O602" s="57">
        <f t="shared" si="463"/>
        <v>43.999999999999844</v>
      </c>
      <c r="P602" s="58"/>
      <c r="Q602" s="57"/>
      <c r="R602" s="59"/>
      <c r="S602" s="60"/>
      <c r="T602" s="56"/>
      <c r="U602" s="61"/>
      <c r="V602" s="62"/>
      <c r="W602" s="68">
        <f t="shared" si="450"/>
        <v>3872.0000000000005</v>
      </c>
      <c r="X602" s="69">
        <f t="shared" si="451"/>
        <v>864158.4994999998</v>
      </c>
      <c r="Y602" s="70">
        <v>2</v>
      </c>
      <c r="Z602" s="71">
        <f t="shared" si="460"/>
        <v>87.999999999999687</v>
      </c>
      <c r="AA602" s="72">
        <f t="shared" si="454"/>
        <v>135848.65049999996</v>
      </c>
      <c r="AB602" s="70">
        <f t="shared" si="455"/>
        <v>2</v>
      </c>
      <c r="AC602" s="137">
        <f t="shared" si="456"/>
        <v>3960</v>
      </c>
      <c r="AD602" s="112">
        <f t="shared" si="457"/>
        <v>1000007.1499999998</v>
      </c>
      <c r="AE602" s="113"/>
    </row>
    <row r="603" spans="1:31" ht="11.5" customHeight="1" x14ac:dyDescent="0.3">
      <c r="A603" s="111">
        <v>44610</v>
      </c>
      <c r="B603" s="156">
        <f t="shared" si="464"/>
        <v>2</v>
      </c>
      <c r="C603" s="156">
        <f t="shared" si="465"/>
        <v>2022</v>
      </c>
      <c r="D603" s="97" t="s">
        <v>416</v>
      </c>
      <c r="E603" s="77" t="s">
        <v>100</v>
      </c>
      <c r="F603" s="77" t="s">
        <v>101</v>
      </c>
      <c r="G603" s="9" t="s">
        <v>418</v>
      </c>
      <c r="H603" s="151">
        <v>8.1999999999999993</v>
      </c>
      <c r="I603" s="78">
        <v>220</v>
      </c>
      <c r="J603" s="67"/>
      <c r="K603" s="53">
        <f t="shared" si="446"/>
        <v>1803.9999999999998</v>
      </c>
      <c r="L603" s="54">
        <v>9</v>
      </c>
      <c r="M603" s="55">
        <f t="shared" si="461"/>
        <v>9.7560975609756198E-2</v>
      </c>
      <c r="N603" s="56">
        <f t="shared" si="462"/>
        <v>0.80000000000000071</v>
      </c>
      <c r="O603" s="57">
        <f t="shared" si="463"/>
        <v>176.00000000000017</v>
      </c>
      <c r="P603" s="58"/>
      <c r="Q603" s="57"/>
      <c r="R603" s="59"/>
      <c r="S603" s="60"/>
      <c r="T603" s="56"/>
      <c r="U603" s="61"/>
      <c r="V603" s="62"/>
      <c r="W603" s="68">
        <f t="shared" si="450"/>
        <v>1803.9999999999998</v>
      </c>
      <c r="X603" s="69">
        <f t="shared" si="451"/>
        <v>865962.4994999998</v>
      </c>
      <c r="Y603" s="70">
        <v>1</v>
      </c>
      <c r="Z603" s="71">
        <f t="shared" si="460"/>
        <v>176.00000000000017</v>
      </c>
      <c r="AA603" s="72">
        <f t="shared" si="454"/>
        <v>136024.65049999996</v>
      </c>
      <c r="AB603" s="70">
        <f t="shared" si="455"/>
        <v>2</v>
      </c>
      <c r="AC603" s="137">
        <f t="shared" si="456"/>
        <v>1980</v>
      </c>
      <c r="AD603" s="112">
        <f t="shared" si="457"/>
        <v>1001987.1499999998</v>
      </c>
      <c r="AE603" s="113"/>
    </row>
    <row r="604" spans="1:31" ht="11.5" customHeight="1" x14ac:dyDescent="0.3">
      <c r="A604" s="111">
        <v>44611</v>
      </c>
      <c r="B604" s="156">
        <f t="shared" si="464"/>
        <v>2</v>
      </c>
      <c r="C604" s="156">
        <f t="shared" si="465"/>
        <v>2022</v>
      </c>
      <c r="D604" s="127" t="s">
        <v>417</v>
      </c>
      <c r="E604" s="77" t="s">
        <v>74</v>
      </c>
      <c r="F604" s="77" t="s">
        <v>59</v>
      </c>
      <c r="G604" s="3" t="s">
        <v>379</v>
      </c>
      <c r="H604" s="75">
        <v>8.8000000000000007</v>
      </c>
      <c r="I604" s="78">
        <v>220</v>
      </c>
      <c r="J604" s="67"/>
      <c r="K604" s="53">
        <f t="shared" si="446"/>
        <v>1936.0000000000002</v>
      </c>
      <c r="L604" s="54">
        <v>9.6</v>
      </c>
      <c r="M604" s="55">
        <f t="shared" si="461"/>
        <v>9.0909090909090787E-2</v>
      </c>
      <c r="N604" s="56">
        <f t="shared" si="462"/>
        <v>0.79999999999999893</v>
      </c>
      <c r="O604" s="57">
        <f t="shared" si="463"/>
        <v>175.99999999999977</v>
      </c>
      <c r="P604" s="58"/>
      <c r="Q604" s="57"/>
      <c r="R604" s="59"/>
      <c r="S604" s="60"/>
      <c r="T604" s="56"/>
      <c r="U604" s="61"/>
      <c r="V604" s="62"/>
      <c r="W604" s="68">
        <f t="shared" si="450"/>
        <v>3872.0000000000005</v>
      </c>
      <c r="X604" s="69">
        <f t="shared" si="451"/>
        <v>869834.4994999998</v>
      </c>
      <c r="Y604" s="70">
        <v>2</v>
      </c>
      <c r="Z604" s="71">
        <f t="shared" si="460"/>
        <v>351.99999999999955</v>
      </c>
      <c r="AA604" s="72">
        <f t="shared" si="454"/>
        <v>136376.65049999996</v>
      </c>
      <c r="AB604" s="70">
        <f t="shared" si="455"/>
        <v>2</v>
      </c>
      <c r="AC604" s="137">
        <f t="shared" si="456"/>
        <v>4224</v>
      </c>
      <c r="AD604" s="112">
        <f t="shared" si="457"/>
        <v>1006211.1499999998</v>
      </c>
      <c r="AE604" s="113"/>
    </row>
    <row r="605" spans="1:31" s="123" customFormat="1" ht="11.5" customHeight="1" x14ac:dyDescent="0.3">
      <c r="A605" s="120">
        <v>44611</v>
      </c>
      <c r="B605" s="156">
        <f t="shared" si="464"/>
        <v>2</v>
      </c>
      <c r="C605" s="156">
        <f t="shared" si="465"/>
        <v>2022</v>
      </c>
      <c r="D605" s="158" t="s">
        <v>417</v>
      </c>
      <c r="E605" s="159" t="s">
        <v>74</v>
      </c>
      <c r="F605" s="159" t="s">
        <v>59</v>
      </c>
      <c r="G605" s="160" t="s">
        <v>379</v>
      </c>
      <c r="H605" s="75">
        <v>8.25</v>
      </c>
      <c r="I605" s="51">
        <v>220</v>
      </c>
      <c r="J605" s="67"/>
      <c r="K605" s="53">
        <f t="shared" si="446"/>
        <v>1815</v>
      </c>
      <c r="L605" s="54">
        <v>9.6</v>
      </c>
      <c r="M605" s="55">
        <f t="shared" ref="M605:M623" si="466">(L605-H605)/H605</f>
        <v>0.16363636363636358</v>
      </c>
      <c r="N605" s="56">
        <f t="shared" ref="N605:N623" si="467">L605-H605</f>
        <v>1.3499999999999996</v>
      </c>
      <c r="O605" s="57">
        <f t="shared" ref="O605:O623" si="468">N605*I605</f>
        <v>296.99999999999994</v>
      </c>
      <c r="P605" s="58"/>
      <c r="Q605" s="57"/>
      <c r="R605" s="59"/>
      <c r="S605" s="60"/>
      <c r="T605" s="56"/>
      <c r="U605" s="61"/>
      <c r="V605" s="62"/>
      <c r="W605" s="68">
        <f t="shared" si="450"/>
        <v>1815</v>
      </c>
      <c r="X605" s="69">
        <f t="shared" si="451"/>
        <v>871649.4994999998</v>
      </c>
      <c r="Y605" s="67">
        <v>1</v>
      </c>
      <c r="Z605" s="71">
        <f t="shared" si="460"/>
        <v>296.99999999999994</v>
      </c>
      <c r="AA605" s="72">
        <f t="shared" si="454"/>
        <v>136673.65049999996</v>
      </c>
      <c r="AB605" s="70">
        <f t="shared" si="455"/>
        <v>2</v>
      </c>
      <c r="AC605" s="137">
        <f t="shared" si="456"/>
        <v>2112</v>
      </c>
      <c r="AD605" s="112">
        <f t="shared" si="457"/>
        <v>1008323.1499999998</v>
      </c>
      <c r="AE605" s="122"/>
    </row>
    <row r="606" spans="1:31" s="123" customFormat="1" ht="11.5" customHeight="1" x14ac:dyDescent="0.3">
      <c r="A606" s="120">
        <v>44611</v>
      </c>
      <c r="B606" s="156">
        <f t="shared" si="464"/>
        <v>2</v>
      </c>
      <c r="C606" s="156">
        <f t="shared" si="465"/>
        <v>2022</v>
      </c>
      <c r="D606" s="158" t="s">
        <v>417</v>
      </c>
      <c r="E606" s="159" t="s">
        <v>74</v>
      </c>
      <c r="F606" s="159" t="s">
        <v>59</v>
      </c>
      <c r="G606" s="160" t="s">
        <v>33</v>
      </c>
      <c r="H606" s="75">
        <v>1.3</v>
      </c>
      <c r="I606" s="51">
        <v>25</v>
      </c>
      <c r="J606" s="67"/>
      <c r="K606" s="53">
        <f t="shared" si="446"/>
        <v>32.5</v>
      </c>
      <c r="L606" s="54">
        <v>2.6</v>
      </c>
      <c r="M606" s="55">
        <f t="shared" si="466"/>
        <v>1</v>
      </c>
      <c r="N606" s="56">
        <f t="shared" si="467"/>
        <v>1.3</v>
      </c>
      <c r="O606" s="57">
        <f t="shared" si="468"/>
        <v>32.5</v>
      </c>
      <c r="P606" s="58"/>
      <c r="Q606" s="57"/>
      <c r="R606" s="59"/>
      <c r="S606" s="60"/>
      <c r="T606" s="56"/>
      <c r="U606" s="61"/>
      <c r="V606" s="62"/>
      <c r="W606" s="68">
        <f t="shared" si="450"/>
        <v>130</v>
      </c>
      <c r="X606" s="69">
        <f t="shared" si="451"/>
        <v>871779.4994999998</v>
      </c>
      <c r="Y606" s="67">
        <v>4</v>
      </c>
      <c r="Z606" s="71">
        <f t="shared" si="460"/>
        <v>130</v>
      </c>
      <c r="AA606" s="72">
        <f t="shared" si="454"/>
        <v>136803.65049999996</v>
      </c>
      <c r="AB606" s="70">
        <f t="shared" si="455"/>
        <v>2</v>
      </c>
      <c r="AC606" s="137">
        <f t="shared" si="456"/>
        <v>260</v>
      </c>
      <c r="AD606" s="112">
        <f t="shared" si="457"/>
        <v>1008583.1499999998</v>
      </c>
      <c r="AE606" s="122"/>
    </row>
    <row r="607" spans="1:31" s="123" customFormat="1" ht="11.5" customHeight="1" x14ac:dyDescent="0.3">
      <c r="A607" s="120">
        <v>44611</v>
      </c>
      <c r="B607" s="156">
        <f t="shared" si="464"/>
        <v>2</v>
      </c>
      <c r="C607" s="156">
        <f t="shared" si="465"/>
        <v>2022</v>
      </c>
      <c r="D607" s="158" t="s">
        <v>417</v>
      </c>
      <c r="E607" s="159" t="s">
        <v>74</v>
      </c>
      <c r="F607" s="159" t="s">
        <v>59</v>
      </c>
      <c r="G607" s="160" t="s">
        <v>30</v>
      </c>
      <c r="H607" s="75">
        <v>18</v>
      </c>
      <c r="I607" s="51">
        <v>5</v>
      </c>
      <c r="J607" s="67"/>
      <c r="K607" s="53">
        <f t="shared" si="446"/>
        <v>90</v>
      </c>
      <c r="L607" s="54">
        <v>21</v>
      </c>
      <c r="M607" s="55">
        <f t="shared" si="466"/>
        <v>0.16666666666666666</v>
      </c>
      <c r="N607" s="56">
        <f t="shared" si="467"/>
        <v>3</v>
      </c>
      <c r="O607" s="57">
        <f t="shared" si="468"/>
        <v>15</v>
      </c>
      <c r="P607" s="58"/>
      <c r="Q607" s="57"/>
      <c r="R607" s="59"/>
      <c r="S607" s="60"/>
      <c r="T607" s="56"/>
      <c r="U607" s="61"/>
      <c r="V607" s="62"/>
      <c r="W607" s="68">
        <f t="shared" si="450"/>
        <v>540</v>
      </c>
      <c r="X607" s="69">
        <f t="shared" si="451"/>
        <v>872319.4994999998</v>
      </c>
      <c r="Y607" s="67">
        <v>6</v>
      </c>
      <c r="Z607" s="71">
        <f t="shared" si="460"/>
        <v>90</v>
      </c>
      <c r="AA607" s="72">
        <f t="shared" si="454"/>
        <v>136893.65049999996</v>
      </c>
      <c r="AB607" s="70">
        <f t="shared" si="455"/>
        <v>2</v>
      </c>
      <c r="AC607" s="137">
        <f t="shared" si="456"/>
        <v>630</v>
      </c>
      <c r="AD607" s="112">
        <f t="shared" si="457"/>
        <v>1009213.1499999998</v>
      </c>
      <c r="AE607" s="122"/>
    </row>
    <row r="608" spans="1:31" ht="11.5" customHeight="1" x14ac:dyDescent="0.3">
      <c r="A608" s="120">
        <v>44611</v>
      </c>
      <c r="B608" s="156">
        <f t="shared" si="464"/>
        <v>2</v>
      </c>
      <c r="C608" s="156">
        <f t="shared" si="465"/>
        <v>2022</v>
      </c>
      <c r="D608" s="158" t="s">
        <v>417</v>
      </c>
      <c r="E608" s="77" t="s">
        <v>74</v>
      </c>
      <c r="F608" s="77" t="s">
        <v>59</v>
      </c>
      <c r="G608" s="107" t="s">
        <v>56</v>
      </c>
      <c r="H608" s="75">
        <v>28</v>
      </c>
      <c r="I608" s="51">
        <v>1</v>
      </c>
      <c r="J608" s="67"/>
      <c r="K608" s="53">
        <f t="shared" ref="K608:K671" si="469">I608*H608</f>
        <v>28</v>
      </c>
      <c r="L608" s="54">
        <v>45</v>
      </c>
      <c r="M608" s="55">
        <f t="shared" si="466"/>
        <v>0.6071428571428571</v>
      </c>
      <c r="N608" s="56">
        <f t="shared" si="467"/>
        <v>17</v>
      </c>
      <c r="O608" s="57">
        <f t="shared" si="468"/>
        <v>17</v>
      </c>
      <c r="P608" s="58"/>
      <c r="Q608" s="57"/>
      <c r="R608" s="59"/>
      <c r="S608" s="60"/>
      <c r="T608" s="56"/>
      <c r="U608" s="61"/>
      <c r="V608" s="62"/>
      <c r="W608" s="68">
        <f t="shared" si="450"/>
        <v>28</v>
      </c>
      <c r="X608" s="69">
        <f t="shared" ref="X608" si="470">X607+W608</f>
        <v>872347.4994999998</v>
      </c>
      <c r="Y608" s="67">
        <v>1</v>
      </c>
      <c r="Z608" s="71">
        <f t="shared" si="460"/>
        <v>17</v>
      </c>
      <c r="AA608" s="72">
        <f t="shared" si="454"/>
        <v>136910.65049999996</v>
      </c>
      <c r="AB608" s="70">
        <f t="shared" si="455"/>
        <v>2</v>
      </c>
      <c r="AC608" s="137">
        <f t="shared" si="456"/>
        <v>45</v>
      </c>
      <c r="AD608" s="112">
        <f t="shared" si="457"/>
        <v>1009258.1499999998</v>
      </c>
      <c r="AE608" s="113"/>
    </row>
    <row r="609" spans="1:31" ht="11.5" customHeight="1" x14ac:dyDescent="0.3">
      <c r="A609" s="120">
        <v>44613</v>
      </c>
      <c r="B609" s="156">
        <f t="shared" si="464"/>
        <v>2</v>
      </c>
      <c r="C609" s="156">
        <f t="shared" si="465"/>
        <v>2022</v>
      </c>
      <c r="D609" s="158" t="s">
        <v>423</v>
      </c>
      <c r="E609" s="77" t="s">
        <v>340</v>
      </c>
      <c r="F609" s="77" t="s">
        <v>424</v>
      </c>
      <c r="G609" s="107" t="s">
        <v>379</v>
      </c>
      <c r="H609" s="75">
        <v>8.25</v>
      </c>
      <c r="I609" s="51">
        <v>220</v>
      </c>
      <c r="J609" s="67"/>
      <c r="K609" s="53">
        <f t="shared" si="469"/>
        <v>1815</v>
      </c>
      <c r="L609" s="54">
        <v>9</v>
      </c>
      <c r="M609" s="55">
        <f t="shared" si="466"/>
        <v>9.0909090909090912E-2</v>
      </c>
      <c r="N609" s="56">
        <f t="shared" si="467"/>
        <v>0.75</v>
      </c>
      <c r="O609" s="57">
        <f t="shared" si="468"/>
        <v>165</v>
      </c>
      <c r="P609" s="58"/>
      <c r="Q609" s="57"/>
      <c r="R609" s="59"/>
      <c r="S609" s="60"/>
      <c r="T609" s="56"/>
      <c r="U609" s="61"/>
      <c r="V609" s="62"/>
      <c r="W609" s="68">
        <f t="shared" ref="W609:W618" si="471">K609*Y609</f>
        <v>3630</v>
      </c>
      <c r="X609" s="69">
        <f t="shared" ref="X609:X618" si="472">X608+W609</f>
        <v>875977.4994999998</v>
      </c>
      <c r="Y609" s="67">
        <v>2</v>
      </c>
      <c r="Z609" s="71">
        <f t="shared" ref="Z609:Z618" si="473">O609*Y609</f>
        <v>330</v>
      </c>
      <c r="AA609" s="72">
        <f t="shared" ref="AA609:AA618" si="474">AA608+Z609</f>
        <v>137240.65049999996</v>
      </c>
      <c r="AB609" s="70">
        <f t="shared" ref="AB609:AB618" si="475">MONTH(A609)</f>
        <v>2</v>
      </c>
      <c r="AC609" s="137">
        <f t="shared" ref="AC609:AC618" si="476">W609+Z609</f>
        <v>3960</v>
      </c>
      <c r="AD609" s="112">
        <f t="shared" ref="AD609:AD618" si="477">X609+AA609</f>
        <v>1013218.1499999998</v>
      </c>
      <c r="AE609" s="113"/>
    </row>
    <row r="610" spans="1:31" ht="11.5" customHeight="1" x14ac:dyDescent="0.3">
      <c r="A610" s="120">
        <v>44613</v>
      </c>
      <c r="B610" s="156">
        <f t="shared" si="464"/>
        <v>2</v>
      </c>
      <c r="C610" s="156">
        <f t="shared" si="465"/>
        <v>2022</v>
      </c>
      <c r="D610" s="158" t="s">
        <v>423</v>
      </c>
      <c r="E610" s="77" t="s">
        <v>340</v>
      </c>
      <c r="F610" s="77" t="s">
        <v>424</v>
      </c>
      <c r="G610" s="107" t="s">
        <v>412</v>
      </c>
      <c r="H610" s="75">
        <v>9.3000000000000007</v>
      </c>
      <c r="I610" s="51">
        <v>30</v>
      </c>
      <c r="J610" s="67"/>
      <c r="K610" s="53">
        <f t="shared" si="469"/>
        <v>279</v>
      </c>
      <c r="L610" s="54">
        <v>9.4</v>
      </c>
      <c r="M610" s="55">
        <f t="shared" si="466"/>
        <v>1.0752688172042972E-2</v>
      </c>
      <c r="N610" s="56">
        <f t="shared" si="467"/>
        <v>9.9999999999999645E-2</v>
      </c>
      <c r="O610" s="57">
        <f t="shared" si="468"/>
        <v>2.9999999999999893</v>
      </c>
      <c r="P610" s="58"/>
      <c r="Q610" s="57"/>
      <c r="R610" s="59"/>
      <c r="S610" s="60"/>
      <c r="T610" s="56"/>
      <c r="U610" s="61"/>
      <c r="V610" s="62"/>
      <c r="W610" s="68">
        <f t="shared" si="471"/>
        <v>1674</v>
      </c>
      <c r="X610" s="69">
        <f t="shared" si="472"/>
        <v>877651.4994999998</v>
      </c>
      <c r="Y610" s="67">
        <v>6</v>
      </c>
      <c r="Z610" s="71">
        <f t="shared" si="473"/>
        <v>17.999999999999936</v>
      </c>
      <c r="AA610" s="72">
        <f t="shared" si="474"/>
        <v>137258.65049999996</v>
      </c>
      <c r="AB610" s="70">
        <f t="shared" si="475"/>
        <v>2</v>
      </c>
      <c r="AC610" s="137">
        <f t="shared" si="476"/>
        <v>1692</v>
      </c>
      <c r="AD610" s="112">
        <f t="shared" si="477"/>
        <v>1014910.1499999998</v>
      </c>
      <c r="AE610" s="113"/>
    </row>
    <row r="611" spans="1:31" ht="11.5" customHeight="1" x14ac:dyDescent="0.3">
      <c r="A611" s="120">
        <v>44613</v>
      </c>
      <c r="B611" s="156">
        <f t="shared" si="464"/>
        <v>2</v>
      </c>
      <c r="C611" s="156">
        <f t="shared" si="465"/>
        <v>2022</v>
      </c>
      <c r="D611" s="158" t="s">
        <v>423</v>
      </c>
      <c r="E611" s="77" t="s">
        <v>340</v>
      </c>
      <c r="F611" s="77" t="s">
        <v>424</v>
      </c>
      <c r="G611" s="107" t="s">
        <v>282</v>
      </c>
      <c r="H611" s="75">
        <v>13</v>
      </c>
      <c r="I611" s="51">
        <v>5</v>
      </c>
      <c r="J611" s="67"/>
      <c r="K611" s="53">
        <f t="shared" si="469"/>
        <v>65</v>
      </c>
      <c r="L611" s="54">
        <v>17</v>
      </c>
      <c r="M611" s="55">
        <f t="shared" si="466"/>
        <v>0.30769230769230771</v>
      </c>
      <c r="N611" s="56">
        <f t="shared" si="467"/>
        <v>4</v>
      </c>
      <c r="O611" s="57">
        <f t="shared" si="468"/>
        <v>20</v>
      </c>
      <c r="P611" s="58"/>
      <c r="Q611" s="57"/>
      <c r="R611" s="59"/>
      <c r="S611" s="60"/>
      <c r="T611" s="56"/>
      <c r="U611" s="61"/>
      <c r="V611" s="62"/>
      <c r="W611" s="68">
        <f t="shared" si="471"/>
        <v>130</v>
      </c>
      <c r="X611" s="69">
        <f t="shared" si="472"/>
        <v>877781.4994999998</v>
      </c>
      <c r="Y611" s="67">
        <v>2</v>
      </c>
      <c r="Z611" s="71">
        <f t="shared" si="473"/>
        <v>40</v>
      </c>
      <c r="AA611" s="72">
        <f t="shared" si="474"/>
        <v>137298.65049999996</v>
      </c>
      <c r="AB611" s="70">
        <f t="shared" si="475"/>
        <v>2</v>
      </c>
      <c r="AC611" s="137">
        <f t="shared" si="476"/>
        <v>170</v>
      </c>
      <c r="AD611" s="112">
        <f t="shared" si="477"/>
        <v>1015080.1499999998</v>
      </c>
      <c r="AE611" s="113"/>
    </row>
    <row r="612" spans="1:31" ht="11.5" customHeight="1" x14ac:dyDescent="0.3">
      <c r="A612" s="120">
        <v>44613</v>
      </c>
      <c r="B612" s="156">
        <f t="shared" si="464"/>
        <v>2</v>
      </c>
      <c r="C612" s="156">
        <f t="shared" si="465"/>
        <v>2022</v>
      </c>
      <c r="D612" s="158" t="s">
        <v>425</v>
      </c>
      <c r="E612" s="77" t="s">
        <v>90</v>
      </c>
      <c r="F612" s="77" t="s">
        <v>91</v>
      </c>
      <c r="G612" s="107" t="s">
        <v>426</v>
      </c>
      <c r="H612" s="75">
        <v>21</v>
      </c>
      <c r="I612" s="51">
        <v>5</v>
      </c>
      <c r="J612" s="67"/>
      <c r="K612" s="53">
        <f t="shared" si="469"/>
        <v>105</v>
      </c>
      <c r="L612" s="54">
        <v>35</v>
      </c>
      <c r="M612" s="55">
        <f t="shared" si="466"/>
        <v>0.66666666666666663</v>
      </c>
      <c r="N612" s="56">
        <f t="shared" si="467"/>
        <v>14</v>
      </c>
      <c r="O612" s="57">
        <f t="shared" si="468"/>
        <v>70</v>
      </c>
      <c r="P612" s="58"/>
      <c r="Q612" s="57"/>
      <c r="R612" s="59"/>
      <c r="S612" s="60"/>
      <c r="T612" s="56"/>
      <c r="U612" s="61"/>
      <c r="V612" s="62"/>
      <c r="W612" s="68">
        <f t="shared" si="471"/>
        <v>105</v>
      </c>
      <c r="X612" s="69">
        <f t="shared" si="472"/>
        <v>877886.4994999998</v>
      </c>
      <c r="Y612" s="67">
        <v>1</v>
      </c>
      <c r="Z612" s="71">
        <f t="shared" si="473"/>
        <v>70</v>
      </c>
      <c r="AA612" s="72">
        <f t="shared" si="474"/>
        <v>137368.65049999996</v>
      </c>
      <c r="AB612" s="70">
        <f t="shared" si="475"/>
        <v>2</v>
      </c>
      <c r="AC612" s="137">
        <f t="shared" si="476"/>
        <v>175</v>
      </c>
      <c r="AD612" s="112">
        <f t="shared" si="477"/>
        <v>1015255.1499999998</v>
      </c>
      <c r="AE612" s="113"/>
    </row>
    <row r="613" spans="1:31" ht="11.5" customHeight="1" x14ac:dyDescent="0.3">
      <c r="A613" s="120">
        <v>44614</v>
      </c>
      <c r="B613" s="156">
        <f t="shared" si="464"/>
        <v>2</v>
      </c>
      <c r="C613" s="156">
        <f t="shared" si="465"/>
        <v>2022</v>
      </c>
      <c r="D613" s="158" t="s">
        <v>427</v>
      </c>
      <c r="E613" s="77" t="s">
        <v>280</v>
      </c>
      <c r="F613" s="77" t="s">
        <v>281</v>
      </c>
      <c r="G613" s="107" t="s">
        <v>393</v>
      </c>
      <c r="H613" s="75">
        <v>8.8000000000000007</v>
      </c>
      <c r="I613" s="51">
        <v>220</v>
      </c>
      <c r="J613" s="67"/>
      <c r="K613" s="53">
        <f t="shared" si="469"/>
        <v>1936.0000000000002</v>
      </c>
      <c r="L613" s="54">
        <v>9.4</v>
      </c>
      <c r="M613" s="55">
        <f t="shared" si="466"/>
        <v>6.8181818181818135E-2</v>
      </c>
      <c r="N613" s="56">
        <f t="shared" si="467"/>
        <v>0.59999999999999964</v>
      </c>
      <c r="O613" s="57">
        <f t="shared" si="468"/>
        <v>131.99999999999991</v>
      </c>
      <c r="P613" s="58"/>
      <c r="Q613" s="57"/>
      <c r="R613" s="59"/>
      <c r="S613" s="60"/>
      <c r="T613" s="56"/>
      <c r="U613" s="61"/>
      <c r="V613" s="62"/>
      <c r="W613" s="68">
        <f t="shared" si="471"/>
        <v>3872.0000000000005</v>
      </c>
      <c r="X613" s="69">
        <f t="shared" si="472"/>
        <v>881758.4994999998</v>
      </c>
      <c r="Y613" s="67">
        <v>2</v>
      </c>
      <c r="Z613" s="71">
        <f t="shared" si="473"/>
        <v>263.99999999999983</v>
      </c>
      <c r="AA613" s="72">
        <f t="shared" si="474"/>
        <v>137632.65049999996</v>
      </c>
      <c r="AB613" s="70">
        <f t="shared" si="475"/>
        <v>2</v>
      </c>
      <c r="AC613" s="137">
        <f t="shared" si="476"/>
        <v>4136</v>
      </c>
      <c r="AD613" s="112">
        <f t="shared" si="477"/>
        <v>1019391.1499999998</v>
      </c>
      <c r="AE613" s="113"/>
    </row>
    <row r="614" spans="1:31" ht="11.5" customHeight="1" x14ac:dyDescent="0.3">
      <c r="A614" s="120">
        <v>44614</v>
      </c>
      <c r="B614" s="156">
        <f t="shared" si="464"/>
        <v>2</v>
      </c>
      <c r="C614" s="156">
        <f t="shared" si="465"/>
        <v>2022</v>
      </c>
      <c r="D614" s="158" t="s">
        <v>427</v>
      </c>
      <c r="E614" s="77" t="s">
        <v>280</v>
      </c>
      <c r="F614" s="77" t="s">
        <v>281</v>
      </c>
      <c r="G614" s="107" t="s">
        <v>345</v>
      </c>
      <c r="H614" s="75">
        <v>9</v>
      </c>
      <c r="I614" s="51">
        <v>54</v>
      </c>
      <c r="J614" s="67"/>
      <c r="K614" s="53">
        <f t="shared" si="469"/>
        <v>486</v>
      </c>
      <c r="L614" s="54">
        <v>9.6999999999999993</v>
      </c>
      <c r="M614" s="55">
        <f t="shared" si="466"/>
        <v>7.7777777777777696E-2</v>
      </c>
      <c r="N614" s="56">
        <f t="shared" si="467"/>
        <v>0.69999999999999929</v>
      </c>
      <c r="O614" s="57">
        <f t="shared" si="468"/>
        <v>37.799999999999962</v>
      </c>
      <c r="P614" s="58"/>
      <c r="Q614" s="57"/>
      <c r="R614" s="59"/>
      <c r="S614" s="60"/>
      <c r="T614" s="56"/>
      <c r="U614" s="61"/>
      <c r="V614" s="62"/>
      <c r="W614" s="68">
        <f t="shared" si="471"/>
        <v>486</v>
      </c>
      <c r="X614" s="69">
        <f t="shared" si="472"/>
        <v>882244.4994999998</v>
      </c>
      <c r="Y614" s="67">
        <v>1</v>
      </c>
      <c r="Z614" s="71">
        <f t="shared" si="473"/>
        <v>37.799999999999962</v>
      </c>
      <c r="AA614" s="72">
        <f t="shared" si="474"/>
        <v>137670.45049999995</v>
      </c>
      <c r="AB614" s="70">
        <f t="shared" si="475"/>
        <v>2</v>
      </c>
      <c r="AC614" s="137">
        <f t="shared" si="476"/>
        <v>523.79999999999995</v>
      </c>
      <c r="AD614" s="112">
        <f t="shared" si="477"/>
        <v>1019914.9499999997</v>
      </c>
      <c r="AE614" s="113"/>
    </row>
    <row r="615" spans="1:31" ht="11.5" customHeight="1" x14ac:dyDescent="0.3">
      <c r="A615" s="120">
        <v>44614</v>
      </c>
      <c r="B615" s="156">
        <f t="shared" si="464"/>
        <v>2</v>
      </c>
      <c r="C615" s="156">
        <f t="shared" si="465"/>
        <v>2022</v>
      </c>
      <c r="D615" s="158" t="s">
        <v>427</v>
      </c>
      <c r="E615" s="77" t="s">
        <v>280</v>
      </c>
      <c r="F615" s="77" t="s">
        <v>281</v>
      </c>
      <c r="G615" s="107" t="s">
        <v>30</v>
      </c>
      <c r="H615" s="75">
        <v>18</v>
      </c>
      <c r="I615" s="51">
        <v>5</v>
      </c>
      <c r="J615" s="67"/>
      <c r="K615" s="53">
        <f t="shared" si="469"/>
        <v>90</v>
      </c>
      <c r="L615" s="54">
        <v>21</v>
      </c>
      <c r="M615" s="55">
        <f t="shared" si="466"/>
        <v>0.16666666666666666</v>
      </c>
      <c r="N615" s="56">
        <f t="shared" si="467"/>
        <v>3</v>
      </c>
      <c r="O615" s="57">
        <f t="shared" si="468"/>
        <v>15</v>
      </c>
      <c r="P615" s="58"/>
      <c r="Q615" s="57"/>
      <c r="R615" s="59"/>
      <c r="S615" s="60"/>
      <c r="T615" s="56"/>
      <c r="U615" s="61"/>
      <c r="V615" s="62"/>
      <c r="W615" s="68">
        <f t="shared" si="471"/>
        <v>90</v>
      </c>
      <c r="X615" s="69">
        <f t="shared" si="472"/>
        <v>882334.4994999998</v>
      </c>
      <c r="Y615" s="67">
        <v>1</v>
      </c>
      <c r="Z615" s="71">
        <f t="shared" si="473"/>
        <v>15</v>
      </c>
      <c r="AA615" s="72">
        <f t="shared" si="474"/>
        <v>137685.45049999995</v>
      </c>
      <c r="AB615" s="70">
        <f t="shared" si="475"/>
        <v>2</v>
      </c>
      <c r="AC615" s="137">
        <f t="shared" si="476"/>
        <v>105</v>
      </c>
      <c r="AD615" s="112">
        <f t="shared" si="477"/>
        <v>1020019.9499999997</v>
      </c>
      <c r="AE615" s="113"/>
    </row>
    <row r="616" spans="1:31" ht="11.5" customHeight="1" x14ac:dyDescent="0.3">
      <c r="A616" s="120">
        <v>44614</v>
      </c>
      <c r="B616" s="156">
        <f t="shared" si="464"/>
        <v>2</v>
      </c>
      <c r="C616" s="156">
        <f t="shared" si="465"/>
        <v>2022</v>
      </c>
      <c r="D616" s="158" t="s">
        <v>427</v>
      </c>
      <c r="E616" s="77" t="s">
        <v>280</v>
      </c>
      <c r="F616" s="77" t="s">
        <v>281</v>
      </c>
      <c r="G616" s="107" t="s">
        <v>214</v>
      </c>
      <c r="H616" s="75">
        <v>309</v>
      </c>
      <c r="I616" s="51">
        <v>1</v>
      </c>
      <c r="J616" s="67"/>
      <c r="K616" s="53">
        <f t="shared" si="469"/>
        <v>309</v>
      </c>
      <c r="L616" s="54">
        <v>360</v>
      </c>
      <c r="M616" s="55">
        <f t="shared" si="466"/>
        <v>0.1650485436893204</v>
      </c>
      <c r="N616" s="56">
        <f t="shared" si="467"/>
        <v>51</v>
      </c>
      <c r="O616" s="57">
        <f t="shared" si="468"/>
        <v>51</v>
      </c>
      <c r="P616" s="58"/>
      <c r="Q616" s="57"/>
      <c r="R616" s="59"/>
      <c r="S616" s="60"/>
      <c r="T616" s="56"/>
      <c r="U616" s="61"/>
      <c r="V616" s="62"/>
      <c r="W616" s="68">
        <f t="shared" si="471"/>
        <v>309</v>
      </c>
      <c r="X616" s="69">
        <f t="shared" si="472"/>
        <v>882643.4994999998</v>
      </c>
      <c r="Y616" s="67">
        <v>1</v>
      </c>
      <c r="Z616" s="71">
        <f t="shared" si="473"/>
        <v>51</v>
      </c>
      <c r="AA616" s="72">
        <f t="shared" si="474"/>
        <v>137736.45049999995</v>
      </c>
      <c r="AB616" s="70">
        <f t="shared" si="475"/>
        <v>2</v>
      </c>
      <c r="AC616" s="137">
        <f t="shared" si="476"/>
        <v>360</v>
      </c>
      <c r="AD616" s="112">
        <f t="shared" si="477"/>
        <v>1020379.9499999997</v>
      </c>
      <c r="AE616" s="113"/>
    </row>
    <row r="617" spans="1:31" ht="11.5" customHeight="1" x14ac:dyDescent="0.3">
      <c r="A617" s="120">
        <v>44614</v>
      </c>
      <c r="B617" s="156">
        <f t="shared" si="464"/>
        <v>2</v>
      </c>
      <c r="C617" s="156">
        <f t="shared" si="465"/>
        <v>2022</v>
      </c>
      <c r="D617" s="158" t="s">
        <v>427</v>
      </c>
      <c r="E617" s="77" t="s">
        <v>280</v>
      </c>
      <c r="F617" s="77" t="s">
        <v>281</v>
      </c>
      <c r="G617" s="107" t="s">
        <v>33</v>
      </c>
      <c r="H617" s="75">
        <v>1.3</v>
      </c>
      <c r="I617" s="51">
        <v>25</v>
      </c>
      <c r="J617" s="67"/>
      <c r="K617" s="53">
        <f t="shared" si="469"/>
        <v>32.5</v>
      </c>
      <c r="L617" s="54">
        <v>2.5</v>
      </c>
      <c r="M617" s="55">
        <f t="shared" si="466"/>
        <v>0.92307692307692302</v>
      </c>
      <c r="N617" s="56">
        <f t="shared" si="467"/>
        <v>1.2</v>
      </c>
      <c r="O617" s="57">
        <f t="shared" si="468"/>
        <v>30</v>
      </c>
      <c r="P617" s="58"/>
      <c r="Q617" s="57"/>
      <c r="R617" s="59"/>
      <c r="S617" s="60"/>
      <c r="T617" s="56"/>
      <c r="U617" s="61"/>
      <c r="V617" s="62"/>
      <c r="W617" s="68">
        <f t="shared" si="471"/>
        <v>162.5</v>
      </c>
      <c r="X617" s="69">
        <f t="shared" si="472"/>
        <v>882805.9994999998</v>
      </c>
      <c r="Y617" s="67">
        <v>5</v>
      </c>
      <c r="Z617" s="71">
        <f t="shared" si="473"/>
        <v>150</v>
      </c>
      <c r="AA617" s="72">
        <f t="shared" si="474"/>
        <v>137886.45049999995</v>
      </c>
      <c r="AB617" s="70">
        <f t="shared" si="475"/>
        <v>2</v>
      </c>
      <c r="AC617" s="137">
        <f t="shared" si="476"/>
        <v>312.5</v>
      </c>
      <c r="AD617" s="112">
        <f t="shared" si="477"/>
        <v>1020692.4499999997</v>
      </c>
      <c r="AE617" s="113"/>
    </row>
    <row r="618" spans="1:31" ht="11.5" customHeight="1" x14ac:dyDescent="0.3">
      <c r="A618" s="120">
        <v>44614</v>
      </c>
      <c r="B618" s="156">
        <f t="shared" si="464"/>
        <v>2</v>
      </c>
      <c r="C618" s="156">
        <f t="shared" si="465"/>
        <v>2022</v>
      </c>
      <c r="D618" s="158" t="s">
        <v>427</v>
      </c>
      <c r="E618" s="77" t="s">
        <v>280</v>
      </c>
      <c r="F618" s="77" t="s">
        <v>281</v>
      </c>
      <c r="G618" s="107" t="s">
        <v>177</v>
      </c>
      <c r="H618" s="75">
        <v>39</v>
      </c>
      <c r="I618" s="51">
        <v>10</v>
      </c>
      <c r="J618" s="67"/>
      <c r="K618" s="53">
        <f t="shared" si="469"/>
        <v>390</v>
      </c>
      <c r="L618" s="54">
        <v>44</v>
      </c>
      <c r="M618" s="55">
        <f t="shared" si="466"/>
        <v>0.12820512820512819</v>
      </c>
      <c r="N618" s="56">
        <f t="shared" si="467"/>
        <v>5</v>
      </c>
      <c r="O618" s="57">
        <f t="shared" si="468"/>
        <v>50</v>
      </c>
      <c r="P618" s="58"/>
      <c r="Q618" s="57"/>
      <c r="R618" s="59"/>
      <c r="S618" s="60"/>
      <c r="T618" s="56"/>
      <c r="U618" s="61"/>
      <c r="V618" s="62"/>
      <c r="W618" s="68">
        <f t="shared" si="471"/>
        <v>390</v>
      </c>
      <c r="X618" s="69">
        <f t="shared" si="472"/>
        <v>883195.9994999998</v>
      </c>
      <c r="Y618" s="67">
        <v>1</v>
      </c>
      <c r="Z618" s="71">
        <f t="shared" si="473"/>
        <v>50</v>
      </c>
      <c r="AA618" s="72">
        <f t="shared" si="474"/>
        <v>137936.45049999995</v>
      </c>
      <c r="AB618" s="70">
        <f t="shared" si="475"/>
        <v>2</v>
      </c>
      <c r="AC618" s="137">
        <f t="shared" si="476"/>
        <v>440</v>
      </c>
      <c r="AD618" s="112">
        <f t="shared" si="477"/>
        <v>1021132.4499999997</v>
      </c>
      <c r="AE618" s="113"/>
    </row>
    <row r="619" spans="1:31" ht="11.5" customHeight="1" x14ac:dyDescent="0.3">
      <c r="A619" s="120">
        <v>44616</v>
      </c>
      <c r="B619" s="156">
        <f t="shared" si="464"/>
        <v>2</v>
      </c>
      <c r="C619" s="156">
        <f t="shared" si="465"/>
        <v>2022</v>
      </c>
      <c r="D619" s="158" t="s">
        <v>430</v>
      </c>
      <c r="E619" s="77" t="s">
        <v>289</v>
      </c>
      <c r="F619" s="77" t="s">
        <v>290</v>
      </c>
      <c r="G619" s="107" t="s">
        <v>379</v>
      </c>
      <c r="H619" s="75">
        <v>8.25</v>
      </c>
      <c r="I619" s="51">
        <v>220</v>
      </c>
      <c r="J619" s="67"/>
      <c r="K619" s="53">
        <f t="shared" si="469"/>
        <v>1815</v>
      </c>
      <c r="L619" s="54">
        <v>9.5</v>
      </c>
      <c r="M619" s="55">
        <f t="shared" si="466"/>
        <v>0.15151515151515152</v>
      </c>
      <c r="N619" s="56">
        <f t="shared" si="467"/>
        <v>1.25</v>
      </c>
      <c r="O619" s="57">
        <f t="shared" si="468"/>
        <v>275</v>
      </c>
      <c r="P619" s="58"/>
      <c r="Q619" s="57"/>
      <c r="R619" s="59"/>
      <c r="S619" s="60"/>
      <c r="T619" s="56"/>
      <c r="U619" s="61"/>
      <c r="V619" s="62"/>
      <c r="W619" s="68">
        <f t="shared" ref="W619:W623" si="478">K619*Y619</f>
        <v>3630</v>
      </c>
      <c r="X619" s="69">
        <f t="shared" ref="X619:X623" si="479">X618+W619</f>
        <v>886825.9994999998</v>
      </c>
      <c r="Y619" s="67">
        <v>2</v>
      </c>
      <c r="Z619" s="71">
        <f t="shared" ref="Z619:Z623" si="480">O619*Y619</f>
        <v>550</v>
      </c>
      <c r="AA619" s="72">
        <f t="shared" ref="AA619:AA623" si="481">AA618+Z619</f>
        <v>138486.45049999995</v>
      </c>
      <c r="AB619" s="70">
        <f t="shared" ref="AB619:AB623" si="482">MONTH(A619)</f>
        <v>2</v>
      </c>
      <c r="AC619" s="137">
        <f t="shared" ref="AC619:AC623" si="483">W619+Z619</f>
        <v>4180</v>
      </c>
      <c r="AD619" s="112">
        <f t="shared" ref="AD619:AD623" si="484">X619+AA619</f>
        <v>1025312.4499999997</v>
      </c>
      <c r="AE619" s="113"/>
    </row>
    <row r="620" spans="1:31" ht="11.5" customHeight="1" x14ac:dyDescent="0.3">
      <c r="A620" s="120">
        <v>44616</v>
      </c>
      <c r="B620" s="156">
        <f t="shared" si="464"/>
        <v>2</v>
      </c>
      <c r="C620" s="156">
        <f t="shared" si="465"/>
        <v>2022</v>
      </c>
      <c r="D620" s="158" t="s">
        <v>430</v>
      </c>
      <c r="E620" s="77" t="s">
        <v>289</v>
      </c>
      <c r="F620" s="77" t="s">
        <v>290</v>
      </c>
      <c r="G620" s="107" t="s">
        <v>393</v>
      </c>
      <c r="H620" s="75">
        <v>8.8000000000000007</v>
      </c>
      <c r="I620" s="51">
        <v>220</v>
      </c>
      <c r="J620" s="67"/>
      <c r="K620" s="53">
        <f t="shared" si="469"/>
        <v>1936.0000000000002</v>
      </c>
      <c r="L620" s="54">
        <v>9.5</v>
      </c>
      <c r="M620" s="55">
        <f t="shared" si="466"/>
        <v>7.9545454545454461E-2</v>
      </c>
      <c r="N620" s="56">
        <f t="shared" si="467"/>
        <v>0.69999999999999929</v>
      </c>
      <c r="O620" s="57">
        <f t="shared" si="468"/>
        <v>153.99999999999983</v>
      </c>
      <c r="P620" s="58"/>
      <c r="Q620" s="57"/>
      <c r="R620" s="59"/>
      <c r="S620" s="60"/>
      <c r="T620" s="56"/>
      <c r="U620" s="61"/>
      <c r="V620" s="62"/>
      <c r="W620" s="68">
        <f t="shared" si="478"/>
        <v>1936.0000000000002</v>
      </c>
      <c r="X620" s="69">
        <f t="shared" si="479"/>
        <v>888761.9994999998</v>
      </c>
      <c r="Y620" s="67">
        <v>1</v>
      </c>
      <c r="Z620" s="71">
        <f t="shared" si="480"/>
        <v>153.99999999999983</v>
      </c>
      <c r="AA620" s="72">
        <f t="shared" si="481"/>
        <v>138640.45049999995</v>
      </c>
      <c r="AB620" s="70">
        <f t="shared" si="482"/>
        <v>2</v>
      </c>
      <c r="AC620" s="137">
        <f t="shared" si="483"/>
        <v>2090</v>
      </c>
      <c r="AD620" s="112">
        <f t="shared" si="484"/>
        <v>1027402.4499999997</v>
      </c>
      <c r="AE620" s="113"/>
    </row>
    <row r="621" spans="1:31" ht="11.5" customHeight="1" x14ac:dyDescent="0.3">
      <c r="A621" s="120">
        <v>44616</v>
      </c>
      <c r="B621" s="156">
        <f t="shared" si="464"/>
        <v>2</v>
      </c>
      <c r="C621" s="156">
        <f t="shared" si="465"/>
        <v>2022</v>
      </c>
      <c r="D621" s="158" t="s">
        <v>430</v>
      </c>
      <c r="E621" s="77" t="s">
        <v>289</v>
      </c>
      <c r="F621" s="77" t="s">
        <v>290</v>
      </c>
      <c r="G621" s="107" t="s">
        <v>391</v>
      </c>
      <c r="H621" s="75">
        <v>6.3</v>
      </c>
      <c r="I621" s="51">
        <v>45</v>
      </c>
      <c r="J621" s="67"/>
      <c r="K621" s="53">
        <f t="shared" si="469"/>
        <v>283.5</v>
      </c>
      <c r="L621" s="54">
        <v>7.8</v>
      </c>
      <c r="M621" s="55">
        <f t="shared" si="466"/>
        <v>0.23809523809523811</v>
      </c>
      <c r="N621" s="56">
        <f t="shared" si="467"/>
        <v>1.5</v>
      </c>
      <c r="O621" s="57">
        <f t="shared" si="468"/>
        <v>67.5</v>
      </c>
      <c r="P621" s="58"/>
      <c r="Q621" s="57"/>
      <c r="R621" s="59"/>
      <c r="S621" s="60"/>
      <c r="T621" s="56"/>
      <c r="U621" s="61"/>
      <c r="V621" s="62"/>
      <c r="W621" s="68">
        <f t="shared" si="478"/>
        <v>283.5</v>
      </c>
      <c r="X621" s="69">
        <f t="shared" si="479"/>
        <v>889045.4994999998</v>
      </c>
      <c r="Y621" s="67">
        <v>1</v>
      </c>
      <c r="Z621" s="71">
        <f t="shared" si="480"/>
        <v>67.5</v>
      </c>
      <c r="AA621" s="72">
        <f t="shared" si="481"/>
        <v>138707.95049999995</v>
      </c>
      <c r="AB621" s="70">
        <f t="shared" si="482"/>
        <v>2</v>
      </c>
      <c r="AC621" s="137">
        <f t="shared" si="483"/>
        <v>351</v>
      </c>
      <c r="AD621" s="112">
        <f t="shared" si="484"/>
        <v>1027753.4499999997</v>
      </c>
      <c r="AE621" s="113"/>
    </row>
    <row r="622" spans="1:31" ht="11.5" customHeight="1" x14ac:dyDescent="0.3">
      <c r="A622" s="120">
        <v>44616</v>
      </c>
      <c r="B622" s="156">
        <f t="shared" si="464"/>
        <v>2</v>
      </c>
      <c r="C622" s="156">
        <f t="shared" si="465"/>
        <v>2022</v>
      </c>
      <c r="D622" s="158" t="s">
        <v>430</v>
      </c>
      <c r="E622" s="77" t="s">
        <v>289</v>
      </c>
      <c r="F622" s="77" t="s">
        <v>290</v>
      </c>
      <c r="G622" s="107" t="s">
        <v>313</v>
      </c>
      <c r="H622" s="75">
        <v>28</v>
      </c>
      <c r="I622" s="51">
        <v>25</v>
      </c>
      <c r="J622" s="67"/>
      <c r="K622" s="53">
        <f t="shared" si="469"/>
        <v>700</v>
      </c>
      <c r="L622" s="54">
        <v>40</v>
      </c>
      <c r="M622" s="55">
        <f t="shared" si="466"/>
        <v>0.42857142857142855</v>
      </c>
      <c r="N622" s="56">
        <f t="shared" si="467"/>
        <v>12</v>
      </c>
      <c r="O622" s="57">
        <f t="shared" si="468"/>
        <v>300</v>
      </c>
      <c r="P622" s="58"/>
      <c r="Q622" s="57"/>
      <c r="R622" s="59"/>
      <c r="S622" s="60"/>
      <c r="T622" s="56"/>
      <c r="U622" s="61"/>
      <c r="V622" s="62"/>
      <c r="W622" s="68">
        <f t="shared" si="478"/>
        <v>700</v>
      </c>
      <c r="X622" s="69">
        <f t="shared" si="479"/>
        <v>889745.4994999998</v>
      </c>
      <c r="Y622" s="67">
        <v>1</v>
      </c>
      <c r="Z622" s="71">
        <f t="shared" si="480"/>
        <v>300</v>
      </c>
      <c r="AA622" s="72">
        <f t="shared" si="481"/>
        <v>139007.95049999995</v>
      </c>
      <c r="AB622" s="70">
        <f t="shared" si="482"/>
        <v>2</v>
      </c>
      <c r="AC622" s="137">
        <f t="shared" si="483"/>
        <v>1000</v>
      </c>
      <c r="AD622" s="112">
        <f t="shared" si="484"/>
        <v>1028753.4499999997</v>
      </c>
      <c r="AE622" s="113"/>
    </row>
    <row r="623" spans="1:31" ht="11.5" customHeight="1" x14ac:dyDescent="0.3">
      <c r="A623" s="120">
        <v>44616</v>
      </c>
      <c r="B623" s="156">
        <f t="shared" si="464"/>
        <v>2</v>
      </c>
      <c r="C623" s="156">
        <f t="shared" si="465"/>
        <v>2022</v>
      </c>
      <c r="D623" s="158" t="s">
        <v>430</v>
      </c>
      <c r="E623" s="77" t="s">
        <v>289</v>
      </c>
      <c r="F623" s="77" t="s">
        <v>290</v>
      </c>
      <c r="G623" s="107" t="s">
        <v>282</v>
      </c>
      <c r="H623" s="75">
        <v>13</v>
      </c>
      <c r="I623" s="51">
        <v>5</v>
      </c>
      <c r="J623" s="67"/>
      <c r="K623" s="53">
        <f t="shared" si="469"/>
        <v>65</v>
      </c>
      <c r="L623" s="54">
        <v>17</v>
      </c>
      <c r="M623" s="55">
        <f t="shared" si="466"/>
        <v>0.30769230769230771</v>
      </c>
      <c r="N623" s="56">
        <f t="shared" si="467"/>
        <v>4</v>
      </c>
      <c r="O623" s="57">
        <f t="shared" si="468"/>
        <v>20</v>
      </c>
      <c r="P623" s="58"/>
      <c r="Q623" s="57"/>
      <c r="R623" s="59"/>
      <c r="S623" s="60"/>
      <c r="T623" s="56"/>
      <c r="U623" s="61"/>
      <c r="V623" s="62"/>
      <c r="W623" s="68">
        <f t="shared" si="478"/>
        <v>260</v>
      </c>
      <c r="X623" s="69">
        <f t="shared" si="479"/>
        <v>890005.4994999998</v>
      </c>
      <c r="Y623" s="67">
        <v>4</v>
      </c>
      <c r="Z623" s="71">
        <f t="shared" si="480"/>
        <v>80</v>
      </c>
      <c r="AA623" s="72">
        <f t="shared" si="481"/>
        <v>139087.95049999995</v>
      </c>
      <c r="AB623" s="70">
        <f t="shared" si="482"/>
        <v>2</v>
      </c>
      <c r="AC623" s="137">
        <f t="shared" si="483"/>
        <v>340</v>
      </c>
      <c r="AD623" s="112">
        <f t="shared" si="484"/>
        <v>1029093.4499999997</v>
      </c>
      <c r="AE623" s="113"/>
    </row>
    <row r="624" spans="1:31" ht="11.5" customHeight="1" x14ac:dyDescent="0.3">
      <c r="A624" s="120">
        <v>44618</v>
      </c>
      <c r="B624" s="156">
        <f t="shared" si="464"/>
        <v>2</v>
      </c>
      <c r="C624" s="156">
        <f t="shared" si="465"/>
        <v>2022</v>
      </c>
      <c r="D624" s="158" t="s">
        <v>431</v>
      </c>
      <c r="E624" s="77" t="s">
        <v>289</v>
      </c>
      <c r="F624" s="77" t="s">
        <v>290</v>
      </c>
      <c r="G624" s="107" t="s">
        <v>379</v>
      </c>
      <c r="H624" s="75">
        <v>8.25</v>
      </c>
      <c r="I624" s="51">
        <v>220</v>
      </c>
      <c r="J624" s="67"/>
      <c r="K624" s="53">
        <f t="shared" si="469"/>
        <v>1815</v>
      </c>
      <c r="L624" s="54">
        <v>9.5</v>
      </c>
      <c r="M624" s="55">
        <f t="shared" ref="M624:M645" si="485">(L624-H624)/H624</f>
        <v>0.15151515151515152</v>
      </c>
      <c r="N624" s="56">
        <f t="shared" ref="N624:N645" si="486">L624-H624</f>
        <v>1.25</v>
      </c>
      <c r="O624" s="57">
        <f t="shared" ref="O624:O645" si="487">N624*I624</f>
        <v>275</v>
      </c>
      <c r="P624" s="58"/>
      <c r="Q624" s="57"/>
      <c r="R624" s="59"/>
      <c r="S624" s="60"/>
      <c r="T624" s="56"/>
      <c r="U624" s="61"/>
      <c r="V624" s="62"/>
      <c r="W624" s="68">
        <f t="shared" ref="W624:W626" si="488">K624*Y624</f>
        <v>1815</v>
      </c>
      <c r="X624" s="69">
        <f t="shared" ref="X624:X626" si="489">X623+W624</f>
        <v>891820.4994999998</v>
      </c>
      <c r="Y624" s="67">
        <v>1</v>
      </c>
      <c r="Z624" s="71">
        <f t="shared" ref="Z624:Z629" si="490">O624*Y624</f>
        <v>275</v>
      </c>
      <c r="AA624" s="72">
        <f t="shared" ref="AA624:AA625" si="491">AA623+Z624</f>
        <v>139362.95049999995</v>
      </c>
      <c r="AB624" s="70">
        <f t="shared" ref="AB624:AB625" si="492">MONTH(A624)</f>
        <v>2</v>
      </c>
      <c r="AC624" s="137">
        <f t="shared" ref="AC624:AC625" si="493">W624+Z624</f>
        <v>2090</v>
      </c>
      <c r="AD624" s="112">
        <f t="shared" ref="AD624:AD629" si="494">X624+AA624</f>
        <v>1031183.4499999997</v>
      </c>
      <c r="AE624" s="113"/>
    </row>
    <row r="625" spans="1:31" ht="11.5" customHeight="1" x14ac:dyDescent="0.3">
      <c r="A625" s="120">
        <v>44618</v>
      </c>
      <c r="B625" s="156">
        <f t="shared" si="464"/>
        <v>2</v>
      </c>
      <c r="C625" s="156">
        <f t="shared" si="465"/>
        <v>2022</v>
      </c>
      <c r="D625" s="158" t="s">
        <v>431</v>
      </c>
      <c r="E625" s="77" t="s">
        <v>289</v>
      </c>
      <c r="F625" s="77" t="s">
        <v>290</v>
      </c>
      <c r="G625" s="107" t="s">
        <v>390</v>
      </c>
      <c r="H625" s="75">
        <v>8.8000000000000007</v>
      </c>
      <c r="I625" s="51">
        <v>60</v>
      </c>
      <c r="J625" s="67"/>
      <c r="K625" s="53">
        <f t="shared" si="469"/>
        <v>528</v>
      </c>
      <c r="L625" s="54">
        <v>9.8000000000000007</v>
      </c>
      <c r="M625" s="55">
        <f t="shared" si="485"/>
        <v>0.11363636363636363</v>
      </c>
      <c r="N625" s="56">
        <f t="shared" si="486"/>
        <v>1</v>
      </c>
      <c r="O625" s="57">
        <f t="shared" si="487"/>
        <v>60</v>
      </c>
      <c r="P625" s="58"/>
      <c r="Q625" s="57"/>
      <c r="R625" s="59"/>
      <c r="S625" s="60"/>
      <c r="T625" s="56"/>
      <c r="U625" s="61"/>
      <c r="V625" s="62"/>
      <c r="W625" s="68">
        <f t="shared" si="488"/>
        <v>528</v>
      </c>
      <c r="X625" s="69">
        <f t="shared" si="489"/>
        <v>892348.4994999998</v>
      </c>
      <c r="Y625" s="67">
        <v>1</v>
      </c>
      <c r="Z625" s="71">
        <f t="shared" si="490"/>
        <v>60</v>
      </c>
      <c r="AA625" s="72">
        <f t="shared" si="491"/>
        <v>139422.95049999995</v>
      </c>
      <c r="AB625" s="70">
        <f t="shared" si="492"/>
        <v>2</v>
      </c>
      <c r="AC625" s="137">
        <f t="shared" si="493"/>
        <v>588</v>
      </c>
      <c r="AD625" s="112">
        <f t="shared" si="494"/>
        <v>1031771.4499999997</v>
      </c>
      <c r="AE625" s="113"/>
    </row>
    <row r="626" spans="1:31" ht="11.5" customHeight="1" x14ac:dyDescent="0.3">
      <c r="A626" s="120">
        <v>44618</v>
      </c>
      <c r="B626" s="156">
        <f t="shared" si="464"/>
        <v>2</v>
      </c>
      <c r="C626" s="156">
        <f t="shared" si="465"/>
        <v>2022</v>
      </c>
      <c r="D626" s="158" t="s">
        <v>432</v>
      </c>
      <c r="E626" s="77" t="s">
        <v>74</v>
      </c>
      <c r="F626" s="77" t="s">
        <v>59</v>
      </c>
      <c r="G626" s="107" t="s">
        <v>384</v>
      </c>
      <c r="H626" s="75">
        <v>9</v>
      </c>
      <c r="I626" s="51">
        <v>30</v>
      </c>
      <c r="J626" s="67"/>
      <c r="K626" s="53">
        <f t="shared" si="469"/>
        <v>270</v>
      </c>
      <c r="L626" s="54">
        <v>10.5</v>
      </c>
      <c r="M626" s="55">
        <f t="shared" si="485"/>
        <v>0.16666666666666666</v>
      </c>
      <c r="N626" s="56">
        <f t="shared" si="486"/>
        <v>1.5</v>
      </c>
      <c r="O626" s="57">
        <f t="shared" si="487"/>
        <v>45</v>
      </c>
      <c r="P626" s="58"/>
      <c r="Q626" s="57"/>
      <c r="R626" s="59"/>
      <c r="S626" s="60"/>
      <c r="T626" s="56"/>
      <c r="U626" s="61"/>
      <c r="V626" s="62"/>
      <c r="W626" s="68">
        <f t="shared" si="488"/>
        <v>270</v>
      </c>
      <c r="X626" s="69">
        <f t="shared" si="489"/>
        <v>892618.4994999998</v>
      </c>
      <c r="Y626" s="67">
        <v>1</v>
      </c>
      <c r="Z626" s="71">
        <f t="shared" si="490"/>
        <v>45</v>
      </c>
      <c r="AA626" s="72">
        <f t="shared" ref="AA626" si="495">AA625+Z626</f>
        <v>139467.95049999995</v>
      </c>
      <c r="AB626" s="70">
        <f t="shared" ref="AB626" si="496">MONTH(A626)</f>
        <v>2</v>
      </c>
      <c r="AC626" s="137">
        <f t="shared" ref="AC626:AC629" si="497">W626+Z626</f>
        <v>315</v>
      </c>
      <c r="AD626" s="112">
        <f t="shared" si="494"/>
        <v>1032086.4499999997</v>
      </c>
      <c r="AE626" s="113"/>
    </row>
    <row r="627" spans="1:31" ht="11.5" customHeight="1" x14ac:dyDescent="0.3">
      <c r="A627" s="120">
        <v>44625</v>
      </c>
      <c r="B627" s="156">
        <f t="shared" si="464"/>
        <v>3</v>
      </c>
      <c r="C627" s="156">
        <f t="shared" si="465"/>
        <v>2022</v>
      </c>
      <c r="D627" s="158" t="s">
        <v>433</v>
      </c>
      <c r="E627" s="77" t="s">
        <v>340</v>
      </c>
      <c r="F627" s="77" t="s">
        <v>424</v>
      </c>
      <c r="G627" s="107" t="s">
        <v>379</v>
      </c>
      <c r="H627" s="75">
        <v>8.25</v>
      </c>
      <c r="I627" s="51">
        <v>220</v>
      </c>
      <c r="J627" s="67"/>
      <c r="K627" s="53">
        <f t="shared" si="469"/>
        <v>1815</v>
      </c>
      <c r="L627" s="54">
        <v>9</v>
      </c>
      <c r="M627" s="55">
        <f t="shared" si="485"/>
        <v>9.0909090909090912E-2</v>
      </c>
      <c r="N627" s="56">
        <f t="shared" si="486"/>
        <v>0.75</v>
      </c>
      <c r="O627" s="57">
        <f t="shared" si="487"/>
        <v>165</v>
      </c>
      <c r="P627" s="58"/>
      <c r="Q627" s="57"/>
      <c r="R627" s="59"/>
      <c r="S627" s="60"/>
      <c r="T627" s="56"/>
      <c r="U627" s="61"/>
      <c r="V627" s="62"/>
      <c r="W627" s="68">
        <f t="shared" ref="W627:W629" si="498">K627*Y627</f>
        <v>3630</v>
      </c>
      <c r="X627" s="69">
        <f t="shared" ref="X627:X629" si="499">X626+W627</f>
        <v>896248.4994999998</v>
      </c>
      <c r="Y627" s="67">
        <v>2</v>
      </c>
      <c r="Z627" s="71">
        <f t="shared" si="490"/>
        <v>330</v>
      </c>
      <c r="AA627" s="72">
        <f t="shared" ref="AA627:AA629" si="500">AA626+Z627</f>
        <v>139797.95049999995</v>
      </c>
      <c r="AB627" s="70">
        <f t="shared" ref="AB627:AB629" si="501">MONTH(A627)</f>
        <v>3</v>
      </c>
      <c r="AC627" s="137">
        <f t="shared" si="497"/>
        <v>3960</v>
      </c>
      <c r="AD627" s="112">
        <f t="shared" si="494"/>
        <v>1036046.4499999997</v>
      </c>
      <c r="AE627" s="113"/>
    </row>
    <row r="628" spans="1:31" ht="11.5" customHeight="1" x14ac:dyDescent="0.3">
      <c r="A628" s="120">
        <v>44625</v>
      </c>
      <c r="B628" s="156">
        <f t="shared" si="464"/>
        <v>3</v>
      </c>
      <c r="C628" s="156">
        <f t="shared" si="465"/>
        <v>2022</v>
      </c>
      <c r="D628" s="158" t="s">
        <v>433</v>
      </c>
      <c r="E628" s="77" t="s">
        <v>340</v>
      </c>
      <c r="F628" s="77" t="s">
        <v>424</v>
      </c>
      <c r="G628" s="107" t="s">
        <v>412</v>
      </c>
      <c r="H628" s="75">
        <v>9</v>
      </c>
      <c r="I628" s="51">
        <v>30</v>
      </c>
      <c r="J628" s="67"/>
      <c r="K628" s="53">
        <f t="shared" si="469"/>
        <v>270</v>
      </c>
      <c r="L628" s="54">
        <v>9.4</v>
      </c>
      <c r="M628" s="55">
        <f t="shared" si="485"/>
        <v>4.4444444444444481E-2</v>
      </c>
      <c r="N628" s="56">
        <f t="shared" si="486"/>
        <v>0.40000000000000036</v>
      </c>
      <c r="O628" s="57">
        <f t="shared" si="487"/>
        <v>12.000000000000011</v>
      </c>
      <c r="P628" s="58"/>
      <c r="Q628" s="57"/>
      <c r="R628" s="59"/>
      <c r="S628" s="60"/>
      <c r="T628" s="56"/>
      <c r="U628" s="61"/>
      <c r="V628" s="62"/>
      <c r="W628" s="68">
        <f t="shared" si="498"/>
        <v>2160</v>
      </c>
      <c r="X628" s="69">
        <f t="shared" si="499"/>
        <v>898408.4994999998</v>
      </c>
      <c r="Y628" s="67">
        <v>8</v>
      </c>
      <c r="Z628" s="71">
        <f t="shared" si="490"/>
        <v>96.000000000000085</v>
      </c>
      <c r="AA628" s="72">
        <f t="shared" si="500"/>
        <v>139893.95049999995</v>
      </c>
      <c r="AB628" s="70">
        <f t="shared" si="501"/>
        <v>3</v>
      </c>
      <c r="AC628" s="137">
        <f t="shared" si="497"/>
        <v>2256</v>
      </c>
      <c r="AD628" s="112">
        <f t="shared" si="494"/>
        <v>1038302.4499999997</v>
      </c>
      <c r="AE628" s="113"/>
    </row>
    <row r="629" spans="1:31" ht="11.5" customHeight="1" x14ac:dyDescent="0.3">
      <c r="A629" s="120">
        <v>44625</v>
      </c>
      <c r="B629" s="156">
        <f t="shared" si="464"/>
        <v>3</v>
      </c>
      <c r="C629" s="156">
        <f t="shared" si="465"/>
        <v>2022</v>
      </c>
      <c r="D629" s="158" t="s">
        <v>433</v>
      </c>
      <c r="E629" s="77" t="s">
        <v>340</v>
      </c>
      <c r="F629" s="77" t="s">
        <v>424</v>
      </c>
      <c r="G629" s="107" t="s">
        <v>282</v>
      </c>
      <c r="H629" s="75">
        <v>12</v>
      </c>
      <c r="I629" s="51">
        <v>5</v>
      </c>
      <c r="J629" s="67"/>
      <c r="K629" s="53">
        <f t="shared" si="469"/>
        <v>60</v>
      </c>
      <c r="L629" s="54">
        <v>17</v>
      </c>
      <c r="M629" s="55">
        <f t="shared" si="485"/>
        <v>0.41666666666666669</v>
      </c>
      <c r="N629" s="56">
        <f t="shared" si="486"/>
        <v>5</v>
      </c>
      <c r="O629" s="57">
        <f t="shared" si="487"/>
        <v>25</v>
      </c>
      <c r="P629" s="58"/>
      <c r="Q629" s="57"/>
      <c r="R629" s="59"/>
      <c r="S629" s="60"/>
      <c r="T629" s="56"/>
      <c r="U629" s="61"/>
      <c r="V629" s="62"/>
      <c r="W629" s="68">
        <f t="shared" si="498"/>
        <v>60</v>
      </c>
      <c r="X629" s="69">
        <f t="shared" si="499"/>
        <v>898468.4994999998</v>
      </c>
      <c r="Y629" s="67">
        <v>1</v>
      </c>
      <c r="Z629" s="71">
        <f t="shared" si="490"/>
        <v>25</v>
      </c>
      <c r="AA629" s="72">
        <f t="shared" si="500"/>
        <v>139918.95049999995</v>
      </c>
      <c r="AB629" s="70">
        <f t="shared" si="501"/>
        <v>3</v>
      </c>
      <c r="AC629" s="137">
        <f t="shared" si="497"/>
        <v>85</v>
      </c>
      <c r="AD629" s="112">
        <f t="shared" si="494"/>
        <v>1038387.4499999997</v>
      </c>
      <c r="AE629" s="113"/>
    </row>
    <row r="630" spans="1:31" ht="11.5" customHeight="1" x14ac:dyDescent="0.3">
      <c r="A630" s="120">
        <v>44628</v>
      </c>
      <c r="B630" s="156">
        <f t="shared" si="464"/>
        <v>3</v>
      </c>
      <c r="C630" s="156">
        <f t="shared" si="465"/>
        <v>2022</v>
      </c>
      <c r="D630" s="158" t="s">
        <v>434</v>
      </c>
      <c r="E630" s="77" t="s">
        <v>436</v>
      </c>
      <c r="F630" s="77" t="s">
        <v>437</v>
      </c>
      <c r="G630" s="107" t="s">
        <v>418</v>
      </c>
      <c r="H630" s="75">
        <v>8.4499999999999993</v>
      </c>
      <c r="I630" s="51">
        <v>220</v>
      </c>
      <c r="J630" s="67"/>
      <c r="K630" s="53">
        <f t="shared" si="469"/>
        <v>1858.9999999999998</v>
      </c>
      <c r="L630" s="54">
        <v>9.6</v>
      </c>
      <c r="M630" s="55">
        <f t="shared" si="485"/>
        <v>0.13609467455621307</v>
      </c>
      <c r="N630" s="56">
        <f t="shared" si="486"/>
        <v>1.1500000000000004</v>
      </c>
      <c r="O630" s="57">
        <f t="shared" si="487"/>
        <v>253.00000000000009</v>
      </c>
      <c r="P630" s="58"/>
      <c r="Q630" s="57"/>
      <c r="R630" s="59"/>
      <c r="S630" s="60"/>
      <c r="T630" s="56"/>
      <c r="U630" s="61"/>
      <c r="V630" s="62"/>
      <c r="W630" s="68">
        <f t="shared" ref="W630:W640" si="502">K630*Y630</f>
        <v>1858.9999999999998</v>
      </c>
      <c r="X630" s="69">
        <f t="shared" ref="X630:X640" si="503">X629+W630</f>
        <v>900327.4994999998</v>
      </c>
      <c r="Y630" s="67">
        <v>1</v>
      </c>
      <c r="Z630" s="71">
        <f t="shared" ref="Z630:Z689" si="504">O630*Y630</f>
        <v>253.00000000000009</v>
      </c>
      <c r="AA630" s="72">
        <f t="shared" ref="AA630:AA641" si="505">AA629+Z630</f>
        <v>140171.95049999995</v>
      </c>
      <c r="AB630" s="70">
        <f t="shared" ref="AB630:AB641" si="506">MONTH(A630)</f>
        <v>3</v>
      </c>
      <c r="AC630" s="137">
        <f t="shared" ref="AC630:AC689" si="507">W630+Z630</f>
        <v>2112</v>
      </c>
      <c r="AD630" s="112">
        <f t="shared" ref="AD630:AD689" si="508">X630+AA630</f>
        <v>1040499.4499999997</v>
      </c>
      <c r="AE630" s="113"/>
    </row>
    <row r="631" spans="1:31" ht="11.5" customHeight="1" x14ac:dyDescent="0.3">
      <c r="A631" s="120">
        <v>44628</v>
      </c>
      <c r="B631" s="156">
        <f t="shared" si="464"/>
        <v>3</v>
      </c>
      <c r="C631" s="156">
        <f t="shared" si="465"/>
        <v>2022</v>
      </c>
      <c r="D631" s="158" t="s">
        <v>434</v>
      </c>
      <c r="E631" s="77" t="s">
        <v>436</v>
      </c>
      <c r="F631" s="77" t="s">
        <v>437</v>
      </c>
      <c r="G631" s="107" t="s">
        <v>438</v>
      </c>
      <c r="H631" s="75">
        <v>16</v>
      </c>
      <c r="I631" s="51">
        <v>10</v>
      </c>
      <c r="J631" s="67"/>
      <c r="K631" s="53">
        <f t="shared" si="469"/>
        <v>160</v>
      </c>
      <c r="L631" s="54">
        <v>32</v>
      </c>
      <c r="M631" s="55">
        <f t="shared" si="485"/>
        <v>1</v>
      </c>
      <c r="N631" s="56">
        <f t="shared" si="486"/>
        <v>16</v>
      </c>
      <c r="O631" s="57">
        <f t="shared" si="487"/>
        <v>160</v>
      </c>
      <c r="P631" s="58"/>
      <c r="Q631" s="57"/>
      <c r="R631" s="59"/>
      <c r="S631" s="60"/>
      <c r="T631" s="56"/>
      <c r="U631" s="61"/>
      <c r="V631" s="62"/>
      <c r="W631" s="68">
        <f t="shared" si="502"/>
        <v>160</v>
      </c>
      <c r="X631" s="69">
        <f t="shared" si="503"/>
        <v>900487.4994999998</v>
      </c>
      <c r="Y631" s="67">
        <v>1</v>
      </c>
      <c r="Z631" s="71">
        <f t="shared" si="504"/>
        <v>160</v>
      </c>
      <c r="AA631" s="72">
        <f t="shared" si="505"/>
        <v>140331.95049999995</v>
      </c>
      <c r="AB631" s="70">
        <f t="shared" si="506"/>
        <v>3</v>
      </c>
      <c r="AC631" s="137">
        <f t="shared" si="507"/>
        <v>320</v>
      </c>
      <c r="AD631" s="112">
        <f t="shared" si="508"/>
        <v>1040819.4499999997</v>
      </c>
      <c r="AE631" s="113"/>
    </row>
    <row r="632" spans="1:31" ht="11.5" customHeight="1" x14ac:dyDescent="0.3">
      <c r="A632" s="120">
        <v>44628</v>
      </c>
      <c r="B632" s="156">
        <f t="shared" si="464"/>
        <v>3</v>
      </c>
      <c r="C632" s="156">
        <f t="shared" si="465"/>
        <v>2022</v>
      </c>
      <c r="D632" s="158" t="s">
        <v>434</v>
      </c>
      <c r="E632" s="77" t="s">
        <v>436</v>
      </c>
      <c r="F632" s="77" t="s">
        <v>437</v>
      </c>
      <c r="G632" s="107" t="s">
        <v>439</v>
      </c>
      <c r="H632" s="75">
        <v>12.4</v>
      </c>
      <c r="I632" s="51">
        <v>25</v>
      </c>
      <c r="J632" s="67"/>
      <c r="K632" s="53">
        <f t="shared" si="469"/>
        <v>310</v>
      </c>
      <c r="L632" s="54">
        <v>13.5</v>
      </c>
      <c r="M632" s="55">
        <f t="shared" si="485"/>
        <v>8.8709677419354802E-2</v>
      </c>
      <c r="N632" s="56">
        <f t="shared" si="486"/>
        <v>1.0999999999999996</v>
      </c>
      <c r="O632" s="57">
        <f t="shared" si="487"/>
        <v>27.499999999999993</v>
      </c>
      <c r="P632" s="58"/>
      <c r="Q632" s="57"/>
      <c r="R632" s="59"/>
      <c r="S632" s="60"/>
      <c r="T632" s="56"/>
      <c r="U632" s="61"/>
      <c r="V632" s="62"/>
      <c r="W632" s="68">
        <f t="shared" si="502"/>
        <v>310</v>
      </c>
      <c r="X632" s="69">
        <f t="shared" si="503"/>
        <v>900797.4994999998</v>
      </c>
      <c r="Y632" s="67">
        <v>1</v>
      </c>
      <c r="Z632" s="71">
        <f t="shared" si="504"/>
        <v>27.499999999999993</v>
      </c>
      <c r="AA632" s="72">
        <f t="shared" si="505"/>
        <v>140359.45049999995</v>
      </c>
      <c r="AB632" s="70">
        <f t="shared" si="506"/>
        <v>3</v>
      </c>
      <c r="AC632" s="137">
        <f t="shared" si="507"/>
        <v>337.5</v>
      </c>
      <c r="AD632" s="112">
        <f t="shared" si="508"/>
        <v>1041156.9499999997</v>
      </c>
      <c r="AE632" s="113"/>
    </row>
    <row r="633" spans="1:31" ht="11.5" customHeight="1" x14ac:dyDescent="0.3">
      <c r="A633" s="120">
        <v>44628</v>
      </c>
      <c r="B633" s="156">
        <f t="shared" si="464"/>
        <v>3</v>
      </c>
      <c r="C633" s="156">
        <f t="shared" si="465"/>
        <v>2022</v>
      </c>
      <c r="D633" s="158" t="s">
        <v>434</v>
      </c>
      <c r="E633" s="77" t="s">
        <v>436</v>
      </c>
      <c r="F633" s="77" t="s">
        <v>437</v>
      </c>
      <c r="G633" s="107" t="s">
        <v>440</v>
      </c>
      <c r="H633" s="75">
        <v>37</v>
      </c>
      <c r="I633" s="51">
        <v>5</v>
      </c>
      <c r="J633" s="67"/>
      <c r="K633" s="53">
        <f t="shared" si="469"/>
        <v>185</v>
      </c>
      <c r="L633" s="54">
        <v>48</v>
      </c>
      <c r="M633" s="55">
        <f t="shared" si="485"/>
        <v>0.29729729729729731</v>
      </c>
      <c r="N633" s="56">
        <f t="shared" si="486"/>
        <v>11</v>
      </c>
      <c r="O633" s="57">
        <f t="shared" si="487"/>
        <v>55</v>
      </c>
      <c r="P633" s="58"/>
      <c r="Q633" s="57"/>
      <c r="R633" s="59"/>
      <c r="S633" s="60"/>
      <c r="T633" s="56"/>
      <c r="U633" s="61"/>
      <c r="V633" s="62"/>
      <c r="W633" s="68">
        <f t="shared" si="502"/>
        <v>370</v>
      </c>
      <c r="X633" s="69">
        <f t="shared" si="503"/>
        <v>901167.4994999998</v>
      </c>
      <c r="Y633" s="67">
        <v>2</v>
      </c>
      <c r="Z633" s="71">
        <f t="shared" si="504"/>
        <v>110</v>
      </c>
      <c r="AA633" s="72">
        <f t="shared" si="505"/>
        <v>140469.45049999995</v>
      </c>
      <c r="AB633" s="70">
        <f t="shared" si="506"/>
        <v>3</v>
      </c>
      <c r="AC633" s="137">
        <f t="shared" si="507"/>
        <v>480</v>
      </c>
      <c r="AD633" s="112">
        <f t="shared" si="508"/>
        <v>1041636.9499999997</v>
      </c>
      <c r="AE633" s="113"/>
    </row>
    <row r="634" spans="1:31" ht="11.5" customHeight="1" x14ac:dyDescent="0.3">
      <c r="A634" s="120">
        <v>44628</v>
      </c>
      <c r="B634" s="156">
        <f t="shared" si="464"/>
        <v>3</v>
      </c>
      <c r="C634" s="156">
        <f t="shared" si="465"/>
        <v>2022</v>
      </c>
      <c r="D634" s="158" t="s">
        <v>434</v>
      </c>
      <c r="E634" s="77" t="s">
        <v>436</v>
      </c>
      <c r="F634" s="77" t="s">
        <v>437</v>
      </c>
      <c r="G634" s="107" t="s">
        <v>390</v>
      </c>
      <c r="H634" s="75">
        <v>8.8000000000000007</v>
      </c>
      <c r="I634" s="51">
        <v>60</v>
      </c>
      <c r="J634" s="67"/>
      <c r="K634" s="53">
        <f t="shared" si="469"/>
        <v>528</v>
      </c>
      <c r="L634" s="54">
        <v>9.8000000000000007</v>
      </c>
      <c r="M634" s="55">
        <f t="shared" si="485"/>
        <v>0.11363636363636363</v>
      </c>
      <c r="N634" s="56">
        <f t="shared" si="486"/>
        <v>1</v>
      </c>
      <c r="O634" s="57">
        <f t="shared" si="487"/>
        <v>60</v>
      </c>
      <c r="P634" s="58"/>
      <c r="Q634" s="57"/>
      <c r="R634" s="59"/>
      <c r="S634" s="60"/>
      <c r="T634" s="56"/>
      <c r="U634" s="61"/>
      <c r="V634" s="62"/>
      <c r="W634" s="68">
        <f t="shared" si="502"/>
        <v>528</v>
      </c>
      <c r="X634" s="69">
        <f t="shared" si="503"/>
        <v>901695.4994999998</v>
      </c>
      <c r="Y634" s="67">
        <v>1</v>
      </c>
      <c r="Z634" s="71">
        <f t="shared" si="504"/>
        <v>60</v>
      </c>
      <c r="AA634" s="72">
        <f t="shared" si="505"/>
        <v>140529.45049999995</v>
      </c>
      <c r="AB634" s="70">
        <f t="shared" si="506"/>
        <v>3</v>
      </c>
      <c r="AC634" s="137">
        <f t="shared" si="507"/>
        <v>588</v>
      </c>
      <c r="AD634" s="112">
        <f t="shared" si="508"/>
        <v>1042224.9499999997</v>
      </c>
      <c r="AE634" s="113"/>
    </row>
    <row r="635" spans="1:31" ht="11.5" customHeight="1" x14ac:dyDescent="0.3">
      <c r="A635" s="120">
        <v>44628</v>
      </c>
      <c r="B635" s="156">
        <f t="shared" si="464"/>
        <v>3</v>
      </c>
      <c r="C635" s="156">
        <f t="shared" si="465"/>
        <v>2022</v>
      </c>
      <c r="D635" s="158" t="s">
        <v>434</v>
      </c>
      <c r="E635" s="77" t="s">
        <v>436</v>
      </c>
      <c r="F635" s="158" t="s">
        <v>437</v>
      </c>
      <c r="G635" s="107" t="s">
        <v>384</v>
      </c>
      <c r="H635" s="75">
        <v>9</v>
      </c>
      <c r="I635" s="51">
        <v>30</v>
      </c>
      <c r="J635" s="67"/>
      <c r="K635" s="53">
        <f t="shared" si="469"/>
        <v>270</v>
      </c>
      <c r="L635" s="54">
        <v>9.8000000000000007</v>
      </c>
      <c r="M635" s="55">
        <f t="shared" si="485"/>
        <v>8.8888888888888962E-2</v>
      </c>
      <c r="N635" s="56">
        <f t="shared" si="486"/>
        <v>0.80000000000000071</v>
      </c>
      <c r="O635" s="57">
        <f t="shared" si="487"/>
        <v>24.000000000000021</v>
      </c>
      <c r="P635" s="58"/>
      <c r="Q635" s="57"/>
      <c r="R635" s="59"/>
      <c r="S635" s="60"/>
      <c r="T635" s="56"/>
      <c r="U635" s="61"/>
      <c r="V635" s="62"/>
      <c r="W635" s="68">
        <f t="shared" si="502"/>
        <v>540</v>
      </c>
      <c r="X635" s="69">
        <f t="shared" si="503"/>
        <v>902235.4994999998</v>
      </c>
      <c r="Y635" s="67">
        <v>2</v>
      </c>
      <c r="Z635" s="71">
        <f t="shared" si="504"/>
        <v>48.000000000000043</v>
      </c>
      <c r="AA635" s="72">
        <f t="shared" si="505"/>
        <v>140577.45049999995</v>
      </c>
      <c r="AB635" s="70">
        <f t="shared" si="506"/>
        <v>3</v>
      </c>
      <c r="AC635" s="137">
        <f t="shared" si="507"/>
        <v>588</v>
      </c>
      <c r="AD635" s="112">
        <f t="shared" si="508"/>
        <v>1042812.9499999997</v>
      </c>
      <c r="AE635" s="113"/>
    </row>
    <row r="636" spans="1:31" ht="11.5" customHeight="1" x14ac:dyDescent="0.3">
      <c r="A636" s="120">
        <v>44628</v>
      </c>
      <c r="B636" s="156">
        <f t="shared" si="464"/>
        <v>3</v>
      </c>
      <c r="C636" s="156">
        <f t="shared" si="465"/>
        <v>2022</v>
      </c>
      <c r="D636" s="158" t="s">
        <v>434</v>
      </c>
      <c r="E636" s="77" t="s">
        <v>436</v>
      </c>
      <c r="F636" s="77" t="s">
        <v>437</v>
      </c>
      <c r="G636" s="107" t="s">
        <v>391</v>
      </c>
      <c r="H636" s="75">
        <v>6.3</v>
      </c>
      <c r="I636" s="51">
        <v>45</v>
      </c>
      <c r="J636" s="67"/>
      <c r="K636" s="53">
        <f t="shared" si="469"/>
        <v>283.5</v>
      </c>
      <c r="L636" s="54">
        <v>7.5</v>
      </c>
      <c r="M636" s="55">
        <f t="shared" si="485"/>
        <v>0.19047619047619052</v>
      </c>
      <c r="N636" s="56">
        <f t="shared" si="486"/>
        <v>1.2000000000000002</v>
      </c>
      <c r="O636" s="57">
        <f t="shared" si="487"/>
        <v>54.000000000000007</v>
      </c>
      <c r="P636" s="58"/>
      <c r="Q636" s="57"/>
      <c r="R636" s="59"/>
      <c r="S636" s="60"/>
      <c r="T636" s="56"/>
      <c r="U636" s="61"/>
      <c r="V636" s="62"/>
      <c r="W636" s="68">
        <f t="shared" si="502"/>
        <v>283.5</v>
      </c>
      <c r="X636" s="69">
        <f t="shared" si="503"/>
        <v>902518.9994999998</v>
      </c>
      <c r="Y636" s="67">
        <v>1</v>
      </c>
      <c r="Z636" s="71">
        <f t="shared" si="504"/>
        <v>54.000000000000007</v>
      </c>
      <c r="AA636" s="72">
        <f t="shared" si="505"/>
        <v>140631.45049999995</v>
      </c>
      <c r="AB636" s="70">
        <f t="shared" si="506"/>
        <v>3</v>
      </c>
      <c r="AC636" s="137">
        <f t="shared" si="507"/>
        <v>337.5</v>
      </c>
      <c r="AD636" s="112">
        <f t="shared" si="508"/>
        <v>1043150.4499999997</v>
      </c>
      <c r="AE636" s="113"/>
    </row>
    <row r="637" spans="1:31" ht="11.5" customHeight="1" x14ac:dyDescent="0.3">
      <c r="A637" s="120">
        <v>44628</v>
      </c>
      <c r="B637" s="156">
        <f t="shared" si="464"/>
        <v>3</v>
      </c>
      <c r="C637" s="156">
        <f t="shared" si="465"/>
        <v>2022</v>
      </c>
      <c r="D637" s="158" t="s">
        <v>434</v>
      </c>
      <c r="E637" s="77" t="s">
        <v>436</v>
      </c>
      <c r="F637" s="77" t="s">
        <v>437</v>
      </c>
      <c r="G637" s="107" t="s">
        <v>25</v>
      </c>
      <c r="H637" s="75">
        <v>18</v>
      </c>
      <c r="I637" s="51">
        <v>5</v>
      </c>
      <c r="J637" s="67"/>
      <c r="K637" s="53">
        <f t="shared" si="469"/>
        <v>90</v>
      </c>
      <c r="L637" s="54">
        <v>22</v>
      </c>
      <c r="M637" s="55">
        <f t="shared" si="485"/>
        <v>0.22222222222222221</v>
      </c>
      <c r="N637" s="56">
        <f t="shared" si="486"/>
        <v>4</v>
      </c>
      <c r="O637" s="57">
        <f t="shared" si="487"/>
        <v>20</v>
      </c>
      <c r="P637" s="58"/>
      <c r="Q637" s="57"/>
      <c r="R637" s="59"/>
      <c r="S637" s="60"/>
      <c r="T637" s="56"/>
      <c r="U637" s="61"/>
      <c r="V637" s="62"/>
      <c r="W637" s="68">
        <f t="shared" si="502"/>
        <v>90</v>
      </c>
      <c r="X637" s="69">
        <f t="shared" si="503"/>
        <v>902608.9994999998</v>
      </c>
      <c r="Y637" s="67">
        <v>1</v>
      </c>
      <c r="Z637" s="71">
        <f t="shared" si="504"/>
        <v>20</v>
      </c>
      <c r="AA637" s="72">
        <f t="shared" si="505"/>
        <v>140651.45049999995</v>
      </c>
      <c r="AB637" s="70">
        <f t="shared" si="506"/>
        <v>3</v>
      </c>
      <c r="AC637" s="137">
        <f t="shared" si="507"/>
        <v>110</v>
      </c>
      <c r="AD637" s="112">
        <f t="shared" si="508"/>
        <v>1043260.4499999997</v>
      </c>
      <c r="AE637" s="113"/>
    </row>
    <row r="638" spans="1:31" ht="11.5" customHeight="1" x14ac:dyDescent="0.3">
      <c r="A638" s="120">
        <v>44628</v>
      </c>
      <c r="B638" s="156">
        <f t="shared" si="464"/>
        <v>3</v>
      </c>
      <c r="C638" s="156">
        <f t="shared" si="465"/>
        <v>2022</v>
      </c>
      <c r="D638" s="158" t="s">
        <v>435</v>
      </c>
      <c r="E638" s="77" t="s">
        <v>104</v>
      </c>
      <c r="F638" s="77" t="s">
        <v>105</v>
      </c>
      <c r="G638" s="107" t="s">
        <v>386</v>
      </c>
      <c r="H638" s="75">
        <v>8.25</v>
      </c>
      <c r="I638" s="51">
        <v>220</v>
      </c>
      <c r="J638" s="67"/>
      <c r="K638" s="53">
        <f t="shared" si="469"/>
        <v>1815</v>
      </c>
      <c r="L638" s="54">
        <v>9</v>
      </c>
      <c r="M638" s="55">
        <f t="shared" si="485"/>
        <v>9.0909090909090912E-2</v>
      </c>
      <c r="N638" s="56">
        <f t="shared" si="486"/>
        <v>0.75</v>
      </c>
      <c r="O638" s="57">
        <f t="shared" si="487"/>
        <v>165</v>
      </c>
      <c r="P638" s="58"/>
      <c r="Q638" s="57"/>
      <c r="R638" s="59"/>
      <c r="S638" s="60"/>
      <c r="T638" s="56"/>
      <c r="U638" s="61"/>
      <c r="V638" s="62"/>
      <c r="W638" s="68">
        <f t="shared" si="502"/>
        <v>10890</v>
      </c>
      <c r="X638" s="69">
        <f t="shared" si="503"/>
        <v>913498.9994999998</v>
      </c>
      <c r="Y638" s="67">
        <v>6</v>
      </c>
      <c r="Z638" s="71">
        <f t="shared" si="504"/>
        <v>990</v>
      </c>
      <c r="AA638" s="72">
        <f t="shared" si="505"/>
        <v>141641.45049999995</v>
      </c>
      <c r="AB638" s="70">
        <f t="shared" si="506"/>
        <v>3</v>
      </c>
      <c r="AC638" s="137">
        <f t="shared" si="507"/>
        <v>11880</v>
      </c>
      <c r="AD638" s="112">
        <f t="shared" si="508"/>
        <v>1055140.4499999997</v>
      </c>
      <c r="AE638" s="113"/>
    </row>
    <row r="639" spans="1:31" ht="11.5" customHeight="1" x14ac:dyDescent="0.3">
      <c r="A639" s="120">
        <v>44628</v>
      </c>
      <c r="B639" s="156">
        <f t="shared" si="464"/>
        <v>3</v>
      </c>
      <c r="C639" s="156">
        <f t="shared" si="465"/>
        <v>2022</v>
      </c>
      <c r="D639" s="158" t="s">
        <v>435</v>
      </c>
      <c r="E639" s="77" t="s">
        <v>104</v>
      </c>
      <c r="F639" s="77" t="s">
        <v>105</v>
      </c>
      <c r="G639" s="107" t="s">
        <v>412</v>
      </c>
      <c r="H639" s="75">
        <v>9</v>
      </c>
      <c r="I639" s="51">
        <v>30</v>
      </c>
      <c r="J639" s="67"/>
      <c r="K639" s="53">
        <f t="shared" si="469"/>
        <v>270</v>
      </c>
      <c r="L639" s="54">
        <v>9.5</v>
      </c>
      <c r="M639" s="55">
        <f t="shared" si="485"/>
        <v>5.5555555555555552E-2</v>
      </c>
      <c r="N639" s="56">
        <f t="shared" si="486"/>
        <v>0.5</v>
      </c>
      <c r="O639" s="57">
        <f t="shared" si="487"/>
        <v>15</v>
      </c>
      <c r="P639" s="58"/>
      <c r="Q639" s="57"/>
      <c r="R639" s="59"/>
      <c r="S639" s="60"/>
      <c r="T639" s="56"/>
      <c r="U639" s="61"/>
      <c r="V639" s="62"/>
      <c r="W639" s="68">
        <f t="shared" si="502"/>
        <v>2700</v>
      </c>
      <c r="X639" s="69">
        <f t="shared" si="503"/>
        <v>916198.9994999998</v>
      </c>
      <c r="Y639" s="67">
        <v>10</v>
      </c>
      <c r="Z639" s="71">
        <f t="shared" si="504"/>
        <v>150</v>
      </c>
      <c r="AA639" s="72">
        <f t="shared" si="505"/>
        <v>141791.45049999995</v>
      </c>
      <c r="AB639" s="70">
        <f t="shared" si="506"/>
        <v>3</v>
      </c>
      <c r="AC639" s="137">
        <f t="shared" si="507"/>
        <v>2850</v>
      </c>
      <c r="AD639" s="112">
        <f t="shared" si="508"/>
        <v>1057990.4499999997</v>
      </c>
      <c r="AE639" s="113"/>
    </row>
    <row r="640" spans="1:31" ht="11.5" customHeight="1" x14ac:dyDescent="0.3">
      <c r="A640" s="120">
        <v>44628</v>
      </c>
      <c r="B640" s="156">
        <f t="shared" si="464"/>
        <v>3</v>
      </c>
      <c r="C640" s="156">
        <f t="shared" si="465"/>
        <v>2022</v>
      </c>
      <c r="D640" s="158" t="s">
        <v>435</v>
      </c>
      <c r="E640" s="77" t="s">
        <v>104</v>
      </c>
      <c r="F640" s="77" t="s">
        <v>105</v>
      </c>
      <c r="G640" s="107" t="s">
        <v>33</v>
      </c>
      <c r="H640" s="75">
        <v>1.3</v>
      </c>
      <c r="I640" s="51">
        <v>25</v>
      </c>
      <c r="J640" s="67"/>
      <c r="K640" s="53">
        <f t="shared" si="469"/>
        <v>32.5</v>
      </c>
      <c r="L640" s="54">
        <v>2.2000000000000002</v>
      </c>
      <c r="M640" s="55">
        <f t="shared" si="485"/>
        <v>0.6923076923076924</v>
      </c>
      <c r="N640" s="56">
        <f t="shared" si="486"/>
        <v>0.90000000000000013</v>
      </c>
      <c r="O640" s="57">
        <f t="shared" si="487"/>
        <v>22.500000000000004</v>
      </c>
      <c r="P640" s="58"/>
      <c r="Q640" s="57"/>
      <c r="R640" s="59"/>
      <c r="S640" s="60"/>
      <c r="T640" s="56"/>
      <c r="U640" s="61"/>
      <c r="V640" s="62"/>
      <c r="W640" s="68">
        <f t="shared" si="502"/>
        <v>325</v>
      </c>
      <c r="X640" s="69">
        <f t="shared" si="503"/>
        <v>916523.9994999998</v>
      </c>
      <c r="Y640" s="67">
        <v>10</v>
      </c>
      <c r="Z640" s="71">
        <f t="shared" si="504"/>
        <v>225.00000000000003</v>
      </c>
      <c r="AA640" s="72">
        <f t="shared" si="505"/>
        <v>142016.45049999995</v>
      </c>
      <c r="AB640" s="70">
        <f t="shared" si="506"/>
        <v>3</v>
      </c>
      <c r="AC640" s="137">
        <f t="shared" si="507"/>
        <v>550</v>
      </c>
      <c r="AD640" s="112">
        <f t="shared" si="508"/>
        <v>1058540.4499999997</v>
      </c>
      <c r="AE640" s="113"/>
    </row>
    <row r="641" spans="1:31" ht="11.5" customHeight="1" x14ac:dyDescent="0.3">
      <c r="A641" s="120">
        <v>44629</v>
      </c>
      <c r="B641" s="156">
        <f t="shared" si="464"/>
        <v>3</v>
      </c>
      <c r="C641" s="156">
        <f t="shared" si="465"/>
        <v>2022</v>
      </c>
      <c r="D641" s="158" t="s">
        <v>441</v>
      </c>
      <c r="E641" s="77" t="s">
        <v>436</v>
      </c>
      <c r="F641" s="77" t="s">
        <v>437</v>
      </c>
      <c r="G641" s="107" t="s">
        <v>33</v>
      </c>
      <c r="H641" s="75">
        <v>1.3</v>
      </c>
      <c r="I641" s="51">
        <v>25</v>
      </c>
      <c r="J641" s="67"/>
      <c r="K641" s="53">
        <f t="shared" si="469"/>
        <v>32.5</v>
      </c>
      <c r="L641" s="54">
        <v>2.6</v>
      </c>
      <c r="M641" s="55">
        <f t="shared" si="485"/>
        <v>1</v>
      </c>
      <c r="N641" s="56">
        <f t="shared" si="486"/>
        <v>1.3</v>
      </c>
      <c r="O641" s="57">
        <f t="shared" si="487"/>
        <v>32.5</v>
      </c>
      <c r="P641" s="58"/>
      <c r="Q641" s="57"/>
      <c r="R641" s="59"/>
      <c r="S641" s="60"/>
      <c r="T641" s="56"/>
      <c r="U641" s="61"/>
      <c r="V641" s="62"/>
      <c r="W641" s="68">
        <f t="shared" ref="W641" si="509">K641*Y641</f>
        <v>32.5</v>
      </c>
      <c r="X641" s="69">
        <f t="shared" ref="X641" si="510">X640+W641</f>
        <v>916556.4994999998</v>
      </c>
      <c r="Y641" s="67">
        <v>1</v>
      </c>
      <c r="Z641" s="71">
        <f t="shared" si="504"/>
        <v>32.5</v>
      </c>
      <c r="AA641" s="72">
        <f t="shared" si="505"/>
        <v>142048.95049999995</v>
      </c>
      <c r="AB641" s="70">
        <f t="shared" si="506"/>
        <v>3</v>
      </c>
      <c r="AC641" s="137">
        <f t="shared" si="507"/>
        <v>65</v>
      </c>
      <c r="AD641" s="112">
        <f t="shared" si="508"/>
        <v>1058605.4499999997</v>
      </c>
      <c r="AE641" s="113"/>
    </row>
    <row r="642" spans="1:31" ht="11.5" customHeight="1" x14ac:dyDescent="0.3">
      <c r="A642" s="120">
        <v>44631</v>
      </c>
      <c r="B642" s="156">
        <f t="shared" si="464"/>
        <v>3</v>
      </c>
      <c r="C642" s="156">
        <f t="shared" si="465"/>
        <v>2022</v>
      </c>
      <c r="D642" s="158" t="s">
        <v>442</v>
      </c>
      <c r="E642" s="77" t="s">
        <v>280</v>
      </c>
      <c r="F642" s="77" t="s">
        <v>281</v>
      </c>
      <c r="G642" s="107" t="s">
        <v>393</v>
      </c>
      <c r="H642" s="75">
        <v>8.25</v>
      </c>
      <c r="I642" s="51">
        <v>220</v>
      </c>
      <c r="J642" s="67"/>
      <c r="K642" s="53">
        <f t="shared" si="469"/>
        <v>1815</v>
      </c>
      <c r="L642" s="54">
        <v>9.4</v>
      </c>
      <c r="M642" s="55">
        <f t="shared" si="485"/>
        <v>0.13939393939393943</v>
      </c>
      <c r="N642" s="56">
        <f t="shared" si="486"/>
        <v>1.1500000000000004</v>
      </c>
      <c r="O642" s="57">
        <f t="shared" si="487"/>
        <v>253.00000000000009</v>
      </c>
      <c r="P642" s="58"/>
      <c r="Q642" s="57"/>
      <c r="R642" s="59"/>
      <c r="S642" s="60"/>
      <c r="T642" s="56"/>
      <c r="U642" s="61"/>
      <c r="V642" s="62"/>
      <c r="W642" s="68">
        <f t="shared" ref="W642:W658" si="511">K642*Y642</f>
        <v>3630</v>
      </c>
      <c r="X642" s="69">
        <f t="shared" ref="X642:X645" si="512">X641+W642</f>
        <v>920186.4994999998</v>
      </c>
      <c r="Y642" s="67">
        <v>2</v>
      </c>
      <c r="Z642" s="71">
        <f t="shared" si="504"/>
        <v>506.00000000000017</v>
      </c>
      <c r="AA642" s="72">
        <f t="shared" ref="AA642:AA674" si="513">AA641+Z642</f>
        <v>142554.95049999995</v>
      </c>
      <c r="AB642" s="70">
        <f t="shared" ref="AB642:AB674" si="514">MONTH(A642)</f>
        <v>3</v>
      </c>
      <c r="AC642" s="137">
        <f t="shared" si="507"/>
        <v>4136</v>
      </c>
      <c r="AD642" s="112">
        <f t="shared" si="508"/>
        <v>1062741.4499999997</v>
      </c>
      <c r="AE642" s="113"/>
    </row>
    <row r="643" spans="1:31" ht="11.5" customHeight="1" x14ac:dyDescent="0.3">
      <c r="A643" s="120">
        <v>44631</v>
      </c>
      <c r="B643" s="156">
        <f t="shared" si="464"/>
        <v>3</v>
      </c>
      <c r="C643" s="156">
        <f t="shared" si="465"/>
        <v>2022</v>
      </c>
      <c r="D643" s="158" t="s">
        <v>442</v>
      </c>
      <c r="E643" s="77" t="s">
        <v>280</v>
      </c>
      <c r="F643" s="77" t="s">
        <v>281</v>
      </c>
      <c r="G643" s="107" t="s">
        <v>345</v>
      </c>
      <c r="H643" s="75">
        <v>9</v>
      </c>
      <c r="I643" s="51">
        <v>54</v>
      </c>
      <c r="J643" s="67"/>
      <c r="K643" s="53">
        <f t="shared" si="469"/>
        <v>486</v>
      </c>
      <c r="L643" s="54">
        <v>9.6999999999999993</v>
      </c>
      <c r="M643" s="55">
        <f t="shared" si="485"/>
        <v>7.7777777777777696E-2</v>
      </c>
      <c r="N643" s="56">
        <f t="shared" si="486"/>
        <v>0.69999999999999929</v>
      </c>
      <c r="O643" s="57">
        <f t="shared" si="487"/>
        <v>37.799999999999962</v>
      </c>
      <c r="P643" s="58"/>
      <c r="Q643" s="57"/>
      <c r="R643" s="59"/>
      <c r="S643" s="60"/>
      <c r="T643" s="56"/>
      <c r="U643" s="61"/>
      <c r="V643" s="62"/>
      <c r="W643" s="68">
        <f t="shared" si="511"/>
        <v>1458</v>
      </c>
      <c r="X643" s="69">
        <f t="shared" si="512"/>
        <v>921644.4994999998</v>
      </c>
      <c r="Y643" s="67">
        <v>3</v>
      </c>
      <c r="Z643" s="71">
        <f t="shared" si="504"/>
        <v>113.39999999999989</v>
      </c>
      <c r="AA643" s="72">
        <f t="shared" si="513"/>
        <v>142668.35049999994</v>
      </c>
      <c r="AB643" s="70">
        <f t="shared" si="514"/>
        <v>3</v>
      </c>
      <c r="AC643" s="137">
        <f t="shared" si="507"/>
        <v>1571.3999999999999</v>
      </c>
      <c r="AD643" s="112">
        <f t="shared" si="508"/>
        <v>1064312.8499999996</v>
      </c>
      <c r="AE643" s="113"/>
    </row>
    <row r="644" spans="1:31" ht="11.5" customHeight="1" x14ac:dyDescent="0.3">
      <c r="A644" s="120">
        <v>44631</v>
      </c>
      <c r="B644" s="156">
        <f t="shared" si="464"/>
        <v>3</v>
      </c>
      <c r="C644" s="156">
        <f t="shared" si="465"/>
        <v>2022</v>
      </c>
      <c r="D644" s="158" t="s">
        <v>442</v>
      </c>
      <c r="E644" s="77" t="s">
        <v>280</v>
      </c>
      <c r="F644" s="77" t="s">
        <v>281</v>
      </c>
      <c r="G644" s="107" t="s">
        <v>33</v>
      </c>
      <c r="H644" s="75">
        <v>1.3</v>
      </c>
      <c r="I644" s="51">
        <v>25</v>
      </c>
      <c r="J644" s="67"/>
      <c r="K644" s="53">
        <f t="shared" si="469"/>
        <v>32.5</v>
      </c>
      <c r="L644" s="54">
        <v>2.5</v>
      </c>
      <c r="M644" s="55">
        <f t="shared" si="485"/>
        <v>0.92307692307692302</v>
      </c>
      <c r="N644" s="56">
        <f t="shared" si="486"/>
        <v>1.2</v>
      </c>
      <c r="O644" s="57">
        <f t="shared" si="487"/>
        <v>30</v>
      </c>
      <c r="P644" s="58"/>
      <c r="Q644" s="57"/>
      <c r="R644" s="59"/>
      <c r="S644" s="60"/>
      <c r="T644" s="56"/>
      <c r="U644" s="61"/>
      <c r="V644" s="62"/>
      <c r="W644" s="68">
        <f t="shared" si="511"/>
        <v>162.5</v>
      </c>
      <c r="X644" s="69">
        <f t="shared" si="512"/>
        <v>921806.9994999998</v>
      </c>
      <c r="Y644" s="67">
        <v>5</v>
      </c>
      <c r="Z644" s="71">
        <f t="shared" si="504"/>
        <v>150</v>
      </c>
      <c r="AA644" s="72">
        <f t="shared" si="513"/>
        <v>142818.35049999994</v>
      </c>
      <c r="AB644" s="70">
        <f t="shared" si="514"/>
        <v>3</v>
      </c>
      <c r="AC644" s="137">
        <f t="shared" si="507"/>
        <v>312.5</v>
      </c>
      <c r="AD644" s="112">
        <f t="shared" si="508"/>
        <v>1064625.3499999996</v>
      </c>
      <c r="AE644" s="113"/>
    </row>
    <row r="645" spans="1:31" ht="11.5" customHeight="1" x14ac:dyDescent="0.3">
      <c r="A645" s="120">
        <v>44631</v>
      </c>
      <c r="B645" s="156">
        <f t="shared" si="464"/>
        <v>3</v>
      </c>
      <c r="C645" s="156">
        <f t="shared" si="465"/>
        <v>2022</v>
      </c>
      <c r="D645" s="158" t="s">
        <v>442</v>
      </c>
      <c r="E645" s="77" t="s">
        <v>280</v>
      </c>
      <c r="F645" s="77" t="s">
        <v>281</v>
      </c>
      <c r="G645" s="107" t="s">
        <v>214</v>
      </c>
      <c r="H645" s="75">
        <v>305</v>
      </c>
      <c r="I645" s="51">
        <v>1</v>
      </c>
      <c r="J645" s="67"/>
      <c r="K645" s="53">
        <f t="shared" si="469"/>
        <v>305</v>
      </c>
      <c r="L645" s="54">
        <v>360</v>
      </c>
      <c r="M645" s="55">
        <f t="shared" si="485"/>
        <v>0.18032786885245902</v>
      </c>
      <c r="N645" s="56">
        <f t="shared" si="486"/>
        <v>55</v>
      </c>
      <c r="O645" s="57">
        <f t="shared" si="487"/>
        <v>55</v>
      </c>
      <c r="P645" s="58"/>
      <c r="Q645" s="57"/>
      <c r="R645" s="59"/>
      <c r="S645" s="60"/>
      <c r="T645" s="56"/>
      <c r="U645" s="61"/>
      <c r="V645" s="62"/>
      <c r="W645" s="68">
        <f t="shared" si="511"/>
        <v>305</v>
      </c>
      <c r="X645" s="69">
        <f t="shared" si="512"/>
        <v>922111.9994999998</v>
      </c>
      <c r="Y645" s="67">
        <v>1</v>
      </c>
      <c r="Z645" s="71">
        <f t="shared" si="504"/>
        <v>55</v>
      </c>
      <c r="AA645" s="72">
        <f t="shared" si="513"/>
        <v>142873.35049999994</v>
      </c>
      <c r="AB645" s="70">
        <f t="shared" si="514"/>
        <v>3</v>
      </c>
      <c r="AC645" s="137">
        <f t="shared" si="507"/>
        <v>360</v>
      </c>
      <c r="AD645" s="112">
        <f t="shared" si="508"/>
        <v>1064985.3499999996</v>
      </c>
      <c r="AE645" s="113"/>
    </row>
    <row r="646" spans="1:31" ht="11.5" customHeight="1" x14ac:dyDescent="0.3">
      <c r="A646" s="120">
        <v>44632</v>
      </c>
      <c r="B646" s="156">
        <f t="shared" si="464"/>
        <v>3</v>
      </c>
      <c r="C646" s="156">
        <f t="shared" si="465"/>
        <v>2022</v>
      </c>
      <c r="D646" s="158" t="s">
        <v>446</v>
      </c>
      <c r="E646" s="77" t="s">
        <v>436</v>
      </c>
      <c r="F646" s="77" t="s">
        <v>437</v>
      </c>
      <c r="G646" s="107" t="s">
        <v>214</v>
      </c>
      <c r="H646" s="75">
        <v>305</v>
      </c>
      <c r="I646" s="51">
        <v>1</v>
      </c>
      <c r="J646" s="67"/>
      <c r="K646" s="53">
        <f t="shared" si="469"/>
        <v>305</v>
      </c>
      <c r="L646" s="54">
        <v>390</v>
      </c>
      <c r="M646" s="55">
        <f t="shared" ref="M646:M658" si="515">(L646-H646)/H646</f>
        <v>0.27868852459016391</v>
      </c>
      <c r="N646" s="56">
        <f t="shared" ref="N646:N658" si="516">L646-H646</f>
        <v>85</v>
      </c>
      <c r="O646" s="57">
        <f t="shared" ref="O646:O658" si="517">N646*I646</f>
        <v>85</v>
      </c>
      <c r="P646" s="58"/>
      <c r="Q646" s="57"/>
      <c r="R646" s="59"/>
      <c r="S646" s="60"/>
      <c r="T646" s="56"/>
      <c r="U646" s="61"/>
      <c r="V646" s="62"/>
      <c r="W646" s="68">
        <f t="shared" ref="W646:W654" si="518">K646*Y646</f>
        <v>305</v>
      </c>
      <c r="X646" s="69">
        <f t="shared" ref="X646:X658" si="519">X645+W646</f>
        <v>922416.9994999998</v>
      </c>
      <c r="Y646" s="67">
        <v>1</v>
      </c>
      <c r="Z646" s="71">
        <f t="shared" si="504"/>
        <v>85</v>
      </c>
      <c r="AA646" s="72">
        <f t="shared" si="513"/>
        <v>142958.35049999994</v>
      </c>
      <c r="AB646" s="70">
        <f t="shared" si="514"/>
        <v>3</v>
      </c>
      <c r="AC646" s="137">
        <f t="shared" si="507"/>
        <v>390</v>
      </c>
      <c r="AD646" s="112">
        <f t="shared" si="508"/>
        <v>1065375.3499999996</v>
      </c>
      <c r="AE646" s="113"/>
    </row>
    <row r="647" spans="1:31" ht="11.5" customHeight="1" x14ac:dyDescent="0.3">
      <c r="A647" s="120">
        <v>44632</v>
      </c>
      <c r="B647" s="156">
        <f t="shared" si="464"/>
        <v>3</v>
      </c>
      <c r="C647" s="156">
        <f t="shared" si="465"/>
        <v>2022</v>
      </c>
      <c r="D647" s="158" t="s">
        <v>447</v>
      </c>
      <c r="E647" s="77" t="s">
        <v>90</v>
      </c>
      <c r="F647" s="77" t="s">
        <v>91</v>
      </c>
      <c r="G647" s="107" t="s">
        <v>386</v>
      </c>
      <c r="H647" s="75">
        <v>8.25</v>
      </c>
      <c r="I647" s="51">
        <v>220</v>
      </c>
      <c r="J647" s="67"/>
      <c r="K647" s="53">
        <f t="shared" si="469"/>
        <v>1815</v>
      </c>
      <c r="L647" s="54">
        <v>9.4</v>
      </c>
      <c r="M647" s="55">
        <f t="shared" si="515"/>
        <v>0.13939393939393943</v>
      </c>
      <c r="N647" s="56">
        <f t="shared" si="516"/>
        <v>1.1500000000000004</v>
      </c>
      <c r="O647" s="57">
        <f t="shared" si="517"/>
        <v>253.00000000000009</v>
      </c>
      <c r="P647" s="58"/>
      <c r="Q647" s="57"/>
      <c r="R647" s="59"/>
      <c r="S647" s="60"/>
      <c r="T647" s="56"/>
      <c r="U647" s="61"/>
      <c r="V647" s="62"/>
      <c r="W647" s="68">
        <f t="shared" si="518"/>
        <v>1815</v>
      </c>
      <c r="X647" s="69">
        <f t="shared" si="519"/>
        <v>924231.9994999998</v>
      </c>
      <c r="Y647" s="67">
        <v>1</v>
      </c>
      <c r="Z647" s="71">
        <f t="shared" si="504"/>
        <v>253.00000000000009</v>
      </c>
      <c r="AA647" s="72">
        <f t="shared" si="513"/>
        <v>143211.35049999994</v>
      </c>
      <c r="AB647" s="70">
        <f t="shared" si="514"/>
        <v>3</v>
      </c>
      <c r="AC647" s="137">
        <f t="shared" si="507"/>
        <v>2068</v>
      </c>
      <c r="AD647" s="112">
        <f t="shared" si="508"/>
        <v>1067443.3499999996</v>
      </c>
      <c r="AE647" s="113"/>
    </row>
    <row r="648" spans="1:31" ht="11.5" customHeight="1" x14ac:dyDescent="0.3">
      <c r="A648" s="120">
        <v>44634</v>
      </c>
      <c r="B648" s="156">
        <f t="shared" si="464"/>
        <v>3</v>
      </c>
      <c r="C648" s="156">
        <f t="shared" si="465"/>
        <v>2022</v>
      </c>
      <c r="D648" s="158" t="s">
        <v>448</v>
      </c>
      <c r="E648" s="77" t="s">
        <v>289</v>
      </c>
      <c r="F648" s="77" t="s">
        <v>290</v>
      </c>
      <c r="G648" s="107" t="s">
        <v>379</v>
      </c>
      <c r="H648" s="75">
        <v>8.25</v>
      </c>
      <c r="I648" s="51">
        <v>220</v>
      </c>
      <c r="J648" s="67"/>
      <c r="K648" s="53">
        <f t="shared" si="469"/>
        <v>1815</v>
      </c>
      <c r="L648" s="54">
        <v>9.5</v>
      </c>
      <c r="M648" s="55">
        <f t="shared" si="515"/>
        <v>0.15151515151515152</v>
      </c>
      <c r="N648" s="56">
        <f t="shared" si="516"/>
        <v>1.25</v>
      </c>
      <c r="O648" s="57">
        <f t="shared" si="517"/>
        <v>275</v>
      </c>
      <c r="P648" s="58"/>
      <c r="Q648" s="57"/>
      <c r="R648" s="59"/>
      <c r="S648" s="60"/>
      <c r="T648" s="56"/>
      <c r="U648" s="61"/>
      <c r="V648" s="62"/>
      <c r="W648" s="68">
        <f t="shared" si="518"/>
        <v>1815</v>
      </c>
      <c r="X648" s="69">
        <f t="shared" si="519"/>
        <v>926046.9994999998</v>
      </c>
      <c r="Y648" s="67">
        <v>1</v>
      </c>
      <c r="Z648" s="71">
        <f t="shared" si="504"/>
        <v>275</v>
      </c>
      <c r="AA648" s="72">
        <f t="shared" si="513"/>
        <v>143486.35049999994</v>
      </c>
      <c r="AB648" s="70">
        <f t="shared" si="514"/>
        <v>3</v>
      </c>
      <c r="AC648" s="137">
        <f t="shared" si="507"/>
        <v>2090</v>
      </c>
      <c r="AD648" s="112">
        <f t="shared" si="508"/>
        <v>1069533.3499999996</v>
      </c>
      <c r="AE648" s="113"/>
    </row>
    <row r="649" spans="1:31" ht="11.5" customHeight="1" x14ac:dyDescent="0.3">
      <c r="A649" s="120">
        <v>44634</v>
      </c>
      <c r="B649" s="156">
        <f t="shared" si="464"/>
        <v>3</v>
      </c>
      <c r="C649" s="156">
        <f t="shared" si="465"/>
        <v>2022</v>
      </c>
      <c r="D649" s="158" t="s">
        <v>448</v>
      </c>
      <c r="E649" s="77" t="s">
        <v>289</v>
      </c>
      <c r="F649" s="77" t="s">
        <v>290</v>
      </c>
      <c r="G649" s="107" t="s">
        <v>390</v>
      </c>
      <c r="H649" s="75">
        <v>8.8000000000000007</v>
      </c>
      <c r="I649" s="51">
        <v>60</v>
      </c>
      <c r="J649" s="67"/>
      <c r="K649" s="53">
        <f t="shared" si="469"/>
        <v>528</v>
      </c>
      <c r="L649" s="54">
        <v>9.8000000000000007</v>
      </c>
      <c r="M649" s="55">
        <f t="shared" si="515"/>
        <v>0.11363636363636363</v>
      </c>
      <c r="N649" s="56">
        <f t="shared" si="516"/>
        <v>1</v>
      </c>
      <c r="O649" s="57">
        <f t="shared" si="517"/>
        <v>60</v>
      </c>
      <c r="P649" s="58"/>
      <c r="Q649" s="57"/>
      <c r="R649" s="59"/>
      <c r="S649" s="60"/>
      <c r="T649" s="56"/>
      <c r="U649" s="61"/>
      <c r="V649" s="62"/>
      <c r="W649" s="68">
        <f t="shared" si="518"/>
        <v>528</v>
      </c>
      <c r="X649" s="69">
        <f t="shared" si="519"/>
        <v>926574.9994999998</v>
      </c>
      <c r="Y649" s="67">
        <v>1</v>
      </c>
      <c r="Z649" s="71">
        <f t="shared" si="504"/>
        <v>60</v>
      </c>
      <c r="AA649" s="72">
        <f t="shared" si="513"/>
        <v>143546.35049999994</v>
      </c>
      <c r="AB649" s="70">
        <f t="shared" si="514"/>
        <v>3</v>
      </c>
      <c r="AC649" s="137">
        <f t="shared" si="507"/>
        <v>588</v>
      </c>
      <c r="AD649" s="112">
        <f t="shared" si="508"/>
        <v>1070121.3499999996</v>
      </c>
      <c r="AE649" s="113"/>
    </row>
    <row r="650" spans="1:31" ht="11.5" customHeight="1" x14ac:dyDescent="0.3">
      <c r="A650" s="120">
        <v>44634</v>
      </c>
      <c r="B650" s="156">
        <f t="shared" si="464"/>
        <v>3</v>
      </c>
      <c r="C650" s="156">
        <f t="shared" si="465"/>
        <v>2022</v>
      </c>
      <c r="D650" s="158" t="s">
        <v>448</v>
      </c>
      <c r="E650" s="77" t="s">
        <v>289</v>
      </c>
      <c r="F650" s="77" t="s">
        <v>290</v>
      </c>
      <c r="G650" s="107" t="s">
        <v>391</v>
      </c>
      <c r="H650" s="75">
        <v>6.3</v>
      </c>
      <c r="I650" s="51">
        <v>45</v>
      </c>
      <c r="J650" s="67"/>
      <c r="K650" s="53">
        <f t="shared" si="469"/>
        <v>283.5</v>
      </c>
      <c r="L650" s="54">
        <v>7.8</v>
      </c>
      <c r="M650" s="55">
        <f t="shared" si="515"/>
        <v>0.23809523809523811</v>
      </c>
      <c r="N650" s="56">
        <f t="shared" si="516"/>
        <v>1.5</v>
      </c>
      <c r="O650" s="57">
        <f t="shared" si="517"/>
        <v>67.5</v>
      </c>
      <c r="P650" s="58"/>
      <c r="Q650" s="57"/>
      <c r="R650" s="59"/>
      <c r="S650" s="60"/>
      <c r="T650" s="56"/>
      <c r="U650" s="61"/>
      <c r="V650" s="62"/>
      <c r="W650" s="68">
        <f t="shared" si="518"/>
        <v>283.5</v>
      </c>
      <c r="X650" s="69">
        <f t="shared" si="519"/>
        <v>926858.4994999998</v>
      </c>
      <c r="Y650" s="67">
        <v>1</v>
      </c>
      <c r="Z650" s="71">
        <f t="shared" si="504"/>
        <v>67.5</v>
      </c>
      <c r="AA650" s="72">
        <f t="shared" si="513"/>
        <v>143613.85049999994</v>
      </c>
      <c r="AB650" s="70">
        <f t="shared" si="514"/>
        <v>3</v>
      </c>
      <c r="AC650" s="137">
        <f t="shared" si="507"/>
        <v>351</v>
      </c>
      <c r="AD650" s="112">
        <f t="shared" si="508"/>
        <v>1070472.3499999996</v>
      </c>
      <c r="AE650" s="113"/>
    </row>
    <row r="651" spans="1:31" ht="11.5" customHeight="1" x14ac:dyDescent="0.3">
      <c r="A651" s="120">
        <v>44635</v>
      </c>
      <c r="B651" s="156">
        <f t="shared" si="464"/>
        <v>3</v>
      </c>
      <c r="C651" s="156">
        <f t="shared" si="465"/>
        <v>2022</v>
      </c>
      <c r="D651" s="158" t="s">
        <v>449</v>
      </c>
      <c r="E651" s="77" t="s">
        <v>104</v>
      </c>
      <c r="F651" s="77" t="s">
        <v>105</v>
      </c>
      <c r="G651" s="107" t="s">
        <v>386</v>
      </c>
      <c r="H651" s="75">
        <v>8.25</v>
      </c>
      <c r="I651" s="51">
        <v>220</v>
      </c>
      <c r="J651" s="67"/>
      <c r="K651" s="53">
        <f t="shared" si="469"/>
        <v>1815</v>
      </c>
      <c r="L651" s="54">
        <v>9</v>
      </c>
      <c r="M651" s="55">
        <f t="shared" si="515"/>
        <v>9.0909090909090912E-2</v>
      </c>
      <c r="N651" s="56">
        <f t="shared" si="516"/>
        <v>0.75</v>
      </c>
      <c r="O651" s="57">
        <f t="shared" si="517"/>
        <v>165</v>
      </c>
      <c r="P651" s="58"/>
      <c r="Q651" s="57"/>
      <c r="R651" s="59"/>
      <c r="S651" s="60"/>
      <c r="T651" s="56"/>
      <c r="U651" s="61"/>
      <c r="V651" s="62"/>
      <c r="W651" s="68">
        <f t="shared" si="518"/>
        <v>10890</v>
      </c>
      <c r="X651" s="69">
        <f t="shared" si="519"/>
        <v>937748.4994999998</v>
      </c>
      <c r="Y651" s="67">
        <v>6</v>
      </c>
      <c r="Z651" s="71">
        <f t="shared" si="504"/>
        <v>990</v>
      </c>
      <c r="AA651" s="72">
        <f t="shared" si="513"/>
        <v>144603.85049999994</v>
      </c>
      <c r="AB651" s="70">
        <f t="shared" si="514"/>
        <v>3</v>
      </c>
      <c r="AC651" s="137">
        <f t="shared" si="507"/>
        <v>11880</v>
      </c>
      <c r="AD651" s="112">
        <f t="shared" si="508"/>
        <v>1082352.3499999996</v>
      </c>
      <c r="AE651" s="113"/>
    </row>
    <row r="652" spans="1:31" ht="11.5" customHeight="1" x14ac:dyDescent="0.3">
      <c r="A652" s="120">
        <v>44635</v>
      </c>
      <c r="B652" s="156">
        <f t="shared" si="464"/>
        <v>3</v>
      </c>
      <c r="C652" s="156">
        <f t="shared" si="465"/>
        <v>2022</v>
      </c>
      <c r="D652" s="158" t="s">
        <v>449</v>
      </c>
      <c r="E652" s="77" t="s">
        <v>104</v>
      </c>
      <c r="F652" s="77" t="s">
        <v>105</v>
      </c>
      <c r="G652" s="107" t="s">
        <v>412</v>
      </c>
      <c r="H652" s="75">
        <v>9</v>
      </c>
      <c r="I652" s="51">
        <v>30</v>
      </c>
      <c r="J652" s="67"/>
      <c r="K652" s="53">
        <f t="shared" si="469"/>
        <v>270</v>
      </c>
      <c r="L652" s="54">
        <v>9.5</v>
      </c>
      <c r="M652" s="55">
        <f t="shared" si="515"/>
        <v>5.5555555555555552E-2</v>
      </c>
      <c r="N652" s="56">
        <f t="shared" si="516"/>
        <v>0.5</v>
      </c>
      <c r="O652" s="57">
        <f t="shared" si="517"/>
        <v>15</v>
      </c>
      <c r="P652" s="58"/>
      <c r="Q652" s="57"/>
      <c r="R652" s="59"/>
      <c r="S652" s="60"/>
      <c r="T652" s="56"/>
      <c r="U652" s="61"/>
      <c r="V652" s="62"/>
      <c r="W652" s="68">
        <f t="shared" si="518"/>
        <v>1350</v>
      </c>
      <c r="X652" s="69">
        <f t="shared" si="519"/>
        <v>939098.4994999998</v>
      </c>
      <c r="Y652" s="67">
        <v>5</v>
      </c>
      <c r="Z652" s="71">
        <f t="shared" si="504"/>
        <v>75</v>
      </c>
      <c r="AA652" s="72">
        <f t="shared" si="513"/>
        <v>144678.85049999994</v>
      </c>
      <c r="AB652" s="70">
        <f t="shared" si="514"/>
        <v>3</v>
      </c>
      <c r="AC652" s="137">
        <f t="shared" si="507"/>
        <v>1425</v>
      </c>
      <c r="AD652" s="112">
        <f t="shared" si="508"/>
        <v>1083777.3499999996</v>
      </c>
      <c r="AE652" s="113"/>
    </row>
    <row r="653" spans="1:31" ht="11.5" customHeight="1" x14ac:dyDescent="0.3">
      <c r="A653" s="120">
        <v>44635</v>
      </c>
      <c r="B653" s="156">
        <f t="shared" si="464"/>
        <v>3</v>
      </c>
      <c r="C653" s="156">
        <f t="shared" si="465"/>
        <v>2022</v>
      </c>
      <c r="D653" s="158" t="s">
        <v>449</v>
      </c>
      <c r="E653" s="77" t="s">
        <v>104</v>
      </c>
      <c r="F653" s="77" t="s">
        <v>105</v>
      </c>
      <c r="G653" s="107" t="s">
        <v>177</v>
      </c>
      <c r="H653" s="75">
        <v>39</v>
      </c>
      <c r="I653" s="51">
        <v>10</v>
      </c>
      <c r="J653" s="67"/>
      <c r="K653" s="53">
        <f t="shared" si="469"/>
        <v>390</v>
      </c>
      <c r="L653" s="54">
        <v>44</v>
      </c>
      <c r="M653" s="55">
        <f t="shared" si="515"/>
        <v>0.12820512820512819</v>
      </c>
      <c r="N653" s="56">
        <f t="shared" si="516"/>
        <v>5</v>
      </c>
      <c r="O653" s="57">
        <f t="shared" si="517"/>
        <v>50</v>
      </c>
      <c r="P653" s="58"/>
      <c r="Q653" s="57"/>
      <c r="R653" s="59"/>
      <c r="S653" s="60"/>
      <c r="T653" s="56"/>
      <c r="U653" s="61"/>
      <c r="V653" s="62"/>
      <c r="W653" s="68">
        <f t="shared" si="518"/>
        <v>780</v>
      </c>
      <c r="X653" s="69">
        <f t="shared" si="519"/>
        <v>939878.4994999998</v>
      </c>
      <c r="Y653" s="67">
        <v>2</v>
      </c>
      <c r="Z653" s="71">
        <f t="shared" si="504"/>
        <v>100</v>
      </c>
      <c r="AA653" s="72">
        <f t="shared" si="513"/>
        <v>144778.85049999994</v>
      </c>
      <c r="AB653" s="70">
        <f t="shared" si="514"/>
        <v>3</v>
      </c>
      <c r="AC653" s="137">
        <f t="shared" si="507"/>
        <v>880</v>
      </c>
      <c r="AD653" s="112">
        <f t="shared" si="508"/>
        <v>1084657.3499999996</v>
      </c>
      <c r="AE653" s="113"/>
    </row>
    <row r="654" spans="1:31" ht="11.5" customHeight="1" x14ac:dyDescent="0.3">
      <c r="A654" s="120">
        <v>44635</v>
      </c>
      <c r="B654" s="156">
        <f t="shared" si="464"/>
        <v>3</v>
      </c>
      <c r="C654" s="156">
        <f t="shared" si="465"/>
        <v>2022</v>
      </c>
      <c r="D654" s="158" t="s">
        <v>450</v>
      </c>
      <c r="E654" s="77" t="s">
        <v>289</v>
      </c>
      <c r="F654" s="77" t="s">
        <v>290</v>
      </c>
      <c r="G654" s="107" t="s">
        <v>379</v>
      </c>
      <c r="H654" s="75">
        <v>8.25</v>
      </c>
      <c r="I654" s="51">
        <v>220</v>
      </c>
      <c r="J654" s="67"/>
      <c r="K654" s="53">
        <f t="shared" si="469"/>
        <v>1815</v>
      </c>
      <c r="L654" s="54">
        <v>9.5</v>
      </c>
      <c r="M654" s="55">
        <f t="shared" si="515"/>
        <v>0.15151515151515152</v>
      </c>
      <c r="N654" s="56">
        <f t="shared" si="516"/>
        <v>1.25</v>
      </c>
      <c r="O654" s="57">
        <f t="shared" si="517"/>
        <v>275</v>
      </c>
      <c r="P654" s="58"/>
      <c r="Q654" s="57"/>
      <c r="R654" s="59"/>
      <c r="S654" s="60"/>
      <c r="T654" s="56"/>
      <c r="U654" s="61"/>
      <c r="V654" s="62"/>
      <c r="W654" s="68">
        <f t="shared" si="518"/>
        <v>5445</v>
      </c>
      <c r="X654" s="69">
        <f t="shared" si="519"/>
        <v>945323.4994999998</v>
      </c>
      <c r="Y654" s="67">
        <v>3</v>
      </c>
      <c r="Z654" s="71">
        <f t="shared" si="504"/>
        <v>825</v>
      </c>
      <c r="AA654" s="72">
        <f t="shared" si="513"/>
        <v>145603.85049999994</v>
      </c>
      <c r="AB654" s="70">
        <f t="shared" si="514"/>
        <v>3</v>
      </c>
      <c r="AC654" s="137">
        <f t="shared" si="507"/>
        <v>6270</v>
      </c>
      <c r="AD654" s="112">
        <f t="shared" si="508"/>
        <v>1090927.3499999996</v>
      </c>
      <c r="AE654" s="113"/>
    </row>
    <row r="655" spans="1:31" ht="11.5" customHeight="1" x14ac:dyDescent="0.3">
      <c r="A655" s="120">
        <v>44635</v>
      </c>
      <c r="B655" s="156">
        <f t="shared" si="464"/>
        <v>3</v>
      </c>
      <c r="C655" s="156">
        <f t="shared" si="465"/>
        <v>2022</v>
      </c>
      <c r="D655" s="158" t="s">
        <v>450</v>
      </c>
      <c r="E655" s="77" t="s">
        <v>289</v>
      </c>
      <c r="F655" s="77" t="s">
        <v>290</v>
      </c>
      <c r="G655" s="107" t="s">
        <v>390</v>
      </c>
      <c r="H655" s="75">
        <v>9</v>
      </c>
      <c r="I655" s="51">
        <v>60</v>
      </c>
      <c r="J655" s="67"/>
      <c r="K655" s="53">
        <f t="shared" si="469"/>
        <v>540</v>
      </c>
      <c r="L655" s="54">
        <v>9.8000000000000007</v>
      </c>
      <c r="M655" s="55">
        <f t="shared" si="515"/>
        <v>8.8888888888888962E-2</v>
      </c>
      <c r="N655" s="56">
        <f t="shared" si="516"/>
        <v>0.80000000000000071</v>
      </c>
      <c r="O655" s="57">
        <f t="shared" si="517"/>
        <v>48.000000000000043</v>
      </c>
      <c r="P655" s="58"/>
      <c r="Q655" s="57"/>
      <c r="R655" s="59"/>
      <c r="S655" s="60"/>
      <c r="T655" s="56"/>
      <c r="U655" s="61"/>
      <c r="V655" s="62"/>
      <c r="W655" s="68">
        <f t="shared" si="511"/>
        <v>3240</v>
      </c>
      <c r="X655" s="69">
        <f t="shared" si="519"/>
        <v>948563.4994999998</v>
      </c>
      <c r="Y655" s="67">
        <v>6</v>
      </c>
      <c r="Z655" s="71">
        <f t="shared" si="504"/>
        <v>288.00000000000023</v>
      </c>
      <c r="AA655" s="72">
        <f t="shared" si="513"/>
        <v>145891.85049999994</v>
      </c>
      <c r="AB655" s="70">
        <f t="shared" si="514"/>
        <v>3</v>
      </c>
      <c r="AC655" s="137">
        <f t="shared" si="507"/>
        <v>3528</v>
      </c>
      <c r="AD655" s="112">
        <f t="shared" si="508"/>
        <v>1094455.3499999996</v>
      </c>
      <c r="AE655" s="113"/>
    </row>
    <row r="656" spans="1:31" ht="11.5" customHeight="1" x14ac:dyDescent="0.3">
      <c r="A656" s="120">
        <v>44635</v>
      </c>
      <c r="B656" s="156">
        <f t="shared" si="464"/>
        <v>3</v>
      </c>
      <c r="C656" s="156">
        <f t="shared" si="465"/>
        <v>2022</v>
      </c>
      <c r="D656" s="158" t="s">
        <v>450</v>
      </c>
      <c r="E656" s="77" t="s">
        <v>289</v>
      </c>
      <c r="F656" s="77" t="s">
        <v>290</v>
      </c>
      <c r="G656" s="107" t="s">
        <v>391</v>
      </c>
      <c r="H656" s="75">
        <v>6.3</v>
      </c>
      <c r="I656" s="51">
        <v>45</v>
      </c>
      <c r="J656" s="67"/>
      <c r="K656" s="53">
        <f t="shared" si="469"/>
        <v>283.5</v>
      </c>
      <c r="L656" s="54">
        <v>7.8</v>
      </c>
      <c r="M656" s="55">
        <f t="shared" si="515"/>
        <v>0.23809523809523811</v>
      </c>
      <c r="N656" s="56">
        <f t="shared" si="516"/>
        <v>1.5</v>
      </c>
      <c r="O656" s="57">
        <f t="shared" si="517"/>
        <v>67.5</v>
      </c>
      <c r="P656" s="58"/>
      <c r="Q656" s="57"/>
      <c r="R656" s="59"/>
      <c r="S656" s="60"/>
      <c r="T656" s="56"/>
      <c r="U656" s="61"/>
      <c r="V656" s="62"/>
      <c r="W656" s="68">
        <f t="shared" si="511"/>
        <v>283.5</v>
      </c>
      <c r="X656" s="69">
        <f t="shared" si="519"/>
        <v>948846.9994999998</v>
      </c>
      <c r="Y656" s="67">
        <v>1</v>
      </c>
      <c r="Z656" s="71">
        <f t="shared" si="504"/>
        <v>67.5</v>
      </c>
      <c r="AA656" s="72">
        <f t="shared" si="513"/>
        <v>145959.35049999994</v>
      </c>
      <c r="AB656" s="70">
        <f t="shared" si="514"/>
        <v>3</v>
      </c>
      <c r="AC656" s="137">
        <f t="shared" si="507"/>
        <v>351</v>
      </c>
      <c r="AD656" s="112">
        <f t="shared" si="508"/>
        <v>1094806.3499999996</v>
      </c>
      <c r="AE656" s="113"/>
    </row>
    <row r="657" spans="1:31" ht="11.5" customHeight="1" x14ac:dyDescent="0.3">
      <c r="A657" s="120">
        <v>44635</v>
      </c>
      <c r="B657" s="156">
        <f t="shared" si="464"/>
        <v>3</v>
      </c>
      <c r="C657" s="156">
        <f t="shared" si="465"/>
        <v>2022</v>
      </c>
      <c r="D657" s="158" t="s">
        <v>450</v>
      </c>
      <c r="E657" s="77" t="s">
        <v>289</v>
      </c>
      <c r="F657" s="77" t="s">
        <v>290</v>
      </c>
      <c r="G657" s="107" t="s">
        <v>191</v>
      </c>
      <c r="H657" s="75">
        <v>5.3</v>
      </c>
      <c r="I657" s="51">
        <v>40</v>
      </c>
      <c r="J657" s="67"/>
      <c r="K657" s="53">
        <f t="shared" si="469"/>
        <v>212</v>
      </c>
      <c r="L657" s="54">
        <v>7.8</v>
      </c>
      <c r="M657" s="55">
        <f t="shared" si="515"/>
        <v>0.47169811320754718</v>
      </c>
      <c r="N657" s="56">
        <f t="shared" si="516"/>
        <v>2.5</v>
      </c>
      <c r="O657" s="57">
        <f t="shared" si="517"/>
        <v>100</v>
      </c>
      <c r="P657" s="58"/>
      <c r="Q657" s="57"/>
      <c r="R657" s="59"/>
      <c r="S657" s="60"/>
      <c r="T657" s="56"/>
      <c r="U657" s="61"/>
      <c r="V657" s="62"/>
      <c r="W657" s="68">
        <f t="shared" si="511"/>
        <v>636</v>
      </c>
      <c r="X657" s="69">
        <f t="shared" si="519"/>
        <v>949482.9994999998</v>
      </c>
      <c r="Y657" s="67">
        <v>3</v>
      </c>
      <c r="Z657" s="71">
        <f t="shared" si="504"/>
        <v>300</v>
      </c>
      <c r="AA657" s="72">
        <f t="shared" si="513"/>
        <v>146259.35049999994</v>
      </c>
      <c r="AB657" s="70">
        <f t="shared" si="514"/>
        <v>3</v>
      </c>
      <c r="AC657" s="137">
        <f t="shared" si="507"/>
        <v>936</v>
      </c>
      <c r="AD657" s="112">
        <f t="shared" si="508"/>
        <v>1095742.3499999996</v>
      </c>
      <c r="AE657" s="113"/>
    </row>
    <row r="658" spans="1:31" ht="11.5" customHeight="1" x14ac:dyDescent="0.3">
      <c r="A658" s="120">
        <v>44635</v>
      </c>
      <c r="B658" s="156">
        <f t="shared" si="464"/>
        <v>3</v>
      </c>
      <c r="C658" s="156">
        <f t="shared" si="465"/>
        <v>2022</v>
      </c>
      <c r="D658" s="158" t="s">
        <v>450</v>
      </c>
      <c r="E658" s="77" t="s">
        <v>289</v>
      </c>
      <c r="F658" s="77" t="s">
        <v>290</v>
      </c>
      <c r="G658" s="107" t="s">
        <v>282</v>
      </c>
      <c r="H658" s="75">
        <v>13</v>
      </c>
      <c r="I658" s="51">
        <v>5</v>
      </c>
      <c r="J658" s="67"/>
      <c r="K658" s="53">
        <f t="shared" si="469"/>
        <v>65</v>
      </c>
      <c r="L658" s="54">
        <v>17</v>
      </c>
      <c r="M658" s="55">
        <f t="shared" si="515"/>
        <v>0.30769230769230771</v>
      </c>
      <c r="N658" s="56">
        <f t="shared" si="516"/>
        <v>4</v>
      </c>
      <c r="O658" s="57">
        <f t="shared" si="517"/>
        <v>20</v>
      </c>
      <c r="P658" s="58"/>
      <c r="Q658" s="57"/>
      <c r="R658" s="59"/>
      <c r="S658" s="60"/>
      <c r="T658" s="56"/>
      <c r="U658" s="61"/>
      <c r="V658" s="62"/>
      <c r="W658" s="68">
        <f t="shared" si="511"/>
        <v>260</v>
      </c>
      <c r="X658" s="69">
        <f t="shared" si="519"/>
        <v>949742.9994999998</v>
      </c>
      <c r="Y658" s="67">
        <v>4</v>
      </c>
      <c r="Z658" s="71">
        <f t="shared" si="504"/>
        <v>80</v>
      </c>
      <c r="AA658" s="72">
        <f t="shared" si="513"/>
        <v>146339.35049999994</v>
      </c>
      <c r="AB658" s="70">
        <f t="shared" si="514"/>
        <v>3</v>
      </c>
      <c r="AC658" s="137">
        <f t="shared" si="507"/>
        <v>340</v>
      </c>
      <c r="AD658" s="112">
        <f t="shared" si="508"/>
        <v>1096082.3499999996</v>
      </c>
      <c r="AE658" s="113"/>
    </row>
    <row r="659" spans="1:31" ht="11.5" customHeight="1" x14ac:dyDescent="0.3">
      <c r="A659" s="120">
        <v>44637</v>
      </c>
      <c r="B659" s="156">
        <f t="shared" si="464"/>
        <v>3</v>
      </c>
      <c r="C659" s="156">
        <f t="shared" si="465"/>
        <v>2022</v>
      </c>
      <c r="D659" s="158" t="s">
        <v>451</v>
      </c>
      <c r="E659" s="77" t="s">
        <v>280</v>
      </c>
      <c r="F659" s="77" t="s">
        <v>281</v>
      </c>
      <c r="G659" s="107" t="s">
        <v>455</v>
      </c>
      <c r="H659" s="75">
        <v>18</v>
      </c>
      <c r="I659" s="51">
        <v>5</v>
      </c>
      <c r="J659" s="67"/>
      <c r="K659" s="53">
        <f t="shared" si="469"/>
        <v>90</v>
      </c>
      <c r="L659" s="54">
        <v>21</v>
      </c>
      <c r="M659" s="55">
        <f t="shared" ref="M659:M689" si="520">(L659-H659)/H659</f>
        <v>0.16666666666666666</v>
      </c>
      <c r="N659" s="56">
        <f t="shared" ref="N659:N689" si="521">L659-H659</f>
        <v>3</v>
      </c>
      <c r="O659" s="57">
        <f t="shared" ref="O659:O689" si="522">N659*I659</f>
        <v>15</v>
      </c>
      <c r="P659" s="58"/>
      <c r="Q659" s="57"/>
      <c r="R659" s="59"/>
      <c r="S659" s="60"/>
      <c r="T659" s="56"/>
      <c r="U659" s="61"/>
      <c r="V659" s="62"/>
      <c r="W659" s="68">
        <f t="shared" ref="W659:W662" si="523">K659*Y659</f>
        <v>270</v>
      </c>
      <c r="X659" s="69">
        <f t="shared" ref="X659:X662" si="524">X658+W659</f>
        <v>950012.9994999998</v>
      </c>
      <c r="Y659" s="67">
        <v>3</v>
      </c>
      <c r="Z659" s="71">
        <f t="shared" si="504"/>
        <v>45</v>
      </c>
      <c r="AA659" s="72">
        <f t="shared" si="513"/>
        <v>146384.35049999994</v>
      </c>
      <c r="AB659" s="70">
        <f t="shared" si="514"/>
        <v>3</v>
      </c>
      <c r="AC659" s="137">
        <f t="shared" si="507"/>
        <v>315</v>
      </c>
      <c r="AD659" s="112">
        <f t="shared" si="508"/>
        <v>1096397.3499999996</v>
      </c>
      <c r="AE659" s="113"/>
    </row>
    <row r="660" spans="1:31" ht="11.5" customHeight="1" x14ac:dyDescent="0.3">
      <c r="A660" s="120">
        <v>44638</v>
      </c>
      <c r="B660" s="156">
        <f t="shared" si="464"/>
        <v>3</v>
      </c>
      <c r="C660" s="156">
        <f t="shared" si="465"/>
        <v>2022</v>
      </c>
      <c r="D660" s="158" t="s">
        <v>452</v>
      </c>
      <c r="E660" s="77" t="s">
        <v>289</v>
      </c>
      <c r="F660" s="77" t="s">
        <v>290</v>
      </c>
      <c r="G660" s="107" t="s">
        <v>35</v>
      </c>
      <c r="H660" s="75">
        <v>8.25</v>
      </c>
      <c r="I660" s="51">
        <v>220</v>
      </c>
      <c r="J660" s="67"/>
      <c r="K660" s="53">
        <f t="shared" si="469"/>
        <v>1815</v>
      </c>
      <c r="L660" s="54">
        <v>9.5</v>
      </c>
      <c r="M660" s="55">
        <f t="shared" si="520"/>
        <v>0.15151515151515152</v>
      </c>
      <c r="N660" s="56">
        <f t="shared" si="521"/>
        <v>1.25</v>
      </c>
      <c r="O660" s="57">
        <f t="shared" si="522"/>
        <v>275</v>
      </c>
      <c r="P660" s="58"/>
      <c r="Q660" s="57"/>
      <c r="R660" s="59"/>
      <c r="S660" s="60"/>
      <c r="T660" s="56"/>
      <c r="U660" s="61"/>
      <c r="V660" s="62"/>
      <c r="W660" s="68">
        <f t="shared" si="523"/>
        <v>5445</v>
      </c>
      <c r="X660" s="69">
        <f t="shared" si="524"/>
        <v>955457.9994999998</v>
      </c>
      <c r="Y660" s="67">
        <v>3</v>
      </c>
      <c r="Z660" s="71">
        <f t="shared" si="504"/>
        <v>825</v>
      </c>
      <c r="AA660" s="72">
        <f t="shared" si="513"/>
        <v>147209.35049999994</v>
      </c>
      <c r="AB660" s="70">
        <f t="shared" si="514"/>
        <v>3</v>
      </c>
      <c r="AC660" s="137">
        <f t="shared" si="507"/>
        <v>6270</v>
      </c>
      <c r="AD660" s="112">
        <f t="shared" si="508"/>
        <v>1102667.3499999996</v>
      </c>
      <c r="AE660" s="113"/>
    </row>
    <row r="661" spans="1:31" ht="11.5" customHeight="1" x14ac:dyDescent="0.3">
      <c r="A661" s="120">
        <v>44638</v>
      </c>
      <c r="B661" s="156">
        <f t="shared" si="464"/>
        <v>3</v>
      </c>
      <c r="C661" s="156">
        <f t="shared" si="465"/>
        <v>2022</v>
      </c>
      <c r="D661" s="158" t="s">
        <v>452</v>
      </c>
      <c r="E661" s="77" t="s">
        <v>289</v>
      </c>
      <c r="F661" s="77" t="s">
        <v>290</v>
      </c>
      <c r="G661" s="107" t="s">
        <v>453</v>
      </c>
      <c r="H661" s="75">
        <v>9.1</v>
      </c>
      <c r="I661" s="51">
        <v>30</v>
      </c>
      <c r="J661" s="67"/>
      <c r="K661" s="53">
        <f t="shared" si="469"/>
        <v>273</v>
      </c>
      <c r="L661" s="54">
        <v>9.8000000000000007</v>
      </c>
      <c r="M661" s="55">
        <f t="shared" si="520"/>
        <v>7.6923076923077038E-2</v>
      </c>
      <c r="N661" s="56">
        <f t="shared" si="521"/>
        <v>0.70000000000000107</v>
      </c>
      <c r="O661" s="57">
        <f t="shared" si="522"/>
        <v>21.000000000000032</v>
      </c>
      <c r="P661" s="58"/>
      <c r="Q661" s="57"/>
      <c r="R661" s="59"/>
      <c r="S661" s="60"/>
      <c r="T661" s="56"/>
      <c r="U661" s="61"/>
      <c r="V661" s="62"/>
      <c r="W661" s="68">
        <f t="shared" si="523"/>
        <v>1911</v>
      </c>
      <c r="X661" s="69">
        <f t="shared" si="524"/>
        <v>957368.9994999998</v>
      </c>
      <c r="Y661" s="67">
        <v>7</v>
      </c>
      <c r="Z661" s="71">
        <f t="shared" si="504"/>
        <v>147.00000000000023</v>
      </c>
      <c r="AA661" s="72">
        <f t="shared" si="513"/>
        <v>147356.35049999994</v>
      </c>
      <c r="AB661" s="70">
        <f t="shared" si="514"/>
        <v>3</v>
      </c>
      <c r="AC661" s="137">
        <f t="shared" si="507"/>
        <v>2058</v>
      </c>
      <c r="AD661" s="112">
        <f t="shared" si="508"/>
        <v>1104725.3499999996</v>
      </c>
      <c r="AE661" s="113"/>
    </row>
    <row r="662" spans="1:31" ht="11.5" customHeight="1" x14ac:dyDescent="0.3">
      <c r="A662" s="120">
        <v>44638</v>
      </c>
      <c r="B662" s="156">
        <f t="shared" si="464"/>
        <v>3</v>
      </c>
      <c r="C662" s="156">
        <f t="shared" si="465"/>
        <v>2022</v>
      </c>
      <c r="D662" s="158" t="s">
        <v>452</v>
      </c>
      <c r="E662" s="77" t="s">
        <v>289</v>
      </c>
      <c r="F662" s="77" t="s">
        <v>290</v>
      </c>
      <c r="G662" s="107" t="s">
        <v>454</v>
      </c>
      <c r="H662" s="75">
        <v>6.45</v>
      </c>
      <c r="I662" s="51">
        <v>40</v>
      </c>
      <c r="J662" s="67"/>
      <c r="K662" s="53">
        <f t="shared" si="469"/>
        <v>258</v>
      </c>
      <c r="L662" s="54">
        <v>7.8</v>
      </c>
      <c r="M662" s="55">
        <f t="shared" si="520"/>
        <v>0.20930232558139528</v>
      </c>
      <c r="N662" s="56">
        <f t="shared" si="521"/>
        <v>1.3499999999999996</v>
      </c>
      <c r="O662" s="57">
        <f t="shared" si="522"/>
        <v>53.999999999999986</v>
      </c>
      <c r="P662" s="58"/>
      <c r="Q662" s="57"/>
      <c r="R662" s="59"/>
      <c r="S662" s="60"/>
      <c r="T662" s="56"/>
      <c r="U662" s="61"/>
      <c r="V662" s="62"/>
      <c r="W662" s="68">
        <f t="shared" si="523"/>
        <v>1290</v>
      </c>
      <c r="X662" s="69">
        <f t="shared" si="524"/>
        <v>958658.9994999998</v>
      </c>
      <c r="Y662" s="67">
        <v>5</v>
      </c>
      <c r="Z662" s="71">
        <f t="shared" si="504"/>
        <v>269.99999999999994</v>
      </c>
      <c r="AA662" s="72">
        <f t="shared" si="513"/>
        <v>147626.35049999994</v>
      </c>
      <c r="AB662" s="70">
        <f t="shared" si="514"/>
        <v>3</v>
      </c>
      <c r="AC662" s="137">
        <f t="shared" si="507"/>
        <v>1560</v>
      </c>
      <c r="AD662" s="112">
        <f t="shared" si="508"/>
        <v>1106285.3499999996</v>
      </c>
      <c r="AE662" s="113"/>
    </row>
    <row r="663" spans="1:31" ht="11.5" customHeight="1" x14ac:dyDescent="0.3">
      <c r="A663" s="120">
        <v>44639</v>
      </c>
      <c r="B663" s="156">
        <f t="shared" si="464"/>
        <v>3</v>
      </c>
      <c r="C663" s="156">
        <f t="shared" si="465"/>
        <v>2022</v>
      </c>
      <c r="D663" s="158" t="s">
        <v>460</v>
      </c>
      <c r="E663" s="77" t="s">
        <v>340</v>
      </c>
      <c r="F663" s="77" t="s">
        <v>424</v>
      </c>
      <c r="G663" s="107" t="s">
        <v>35</v>
      </c>
      <c r="H663" s="75">
        <v>8.5</v>
      </c>
      <c r="I663" s="51">
        <v>220</v>
      </c>
      <c r="J663" s="67"/>
      <c r="K663" s="53">
        <f t="shared" si="469"/>
        <v>1870</v>
      </c>
      <c r="L663" s="54">
        <v>9.1999999999999993</v>
      </c>
      <c r="M663" s="55">
        <f t="shared" si="520"/>
        <v>8.2352941176470504E-2</v>
      </c>
      <c r="N663" s="56">
        <f t="shared" si="521"/>
        <v>0.69999999999999929</v>
      </c>
      <c r="O663" s="57">
        <f t="shared" si="522"/>
        <v>153.99999999999983</v>
      </c>
      <c r="P663" s="58"/>
      <c r="Q663" s="57"/>
      <c r="R663" s="59"/>
      <c r="S663" s="60"/>
      <c r="T663" s="56"/>
      <c r="U663" s="61"/>
      <c r="V663" s="62"/>
      <c r="W663" s="68">
        <f t="shared" ref="W663:W674" si="525">K663*Y663</f>
        <v>3740</v>
      </c>
      <c r="X663" s="69">
        <f t="shared" ref="X663:X674" si="526">X662+W663</f>
        <v>962398.9994999998</v>
      </c>
      <c r="Y663" s="67">
        <v>2</v>
      </c>
      <c r="Z663" s="71">
        <f t="shared" si="504"/>
        <v>307.99999999999966</v>
      </c>
      <c r="AA663" s="72">
        <f t="shared" si="513"/>
        <v>147934.35049999994</v>
      </c>
      <c r="AB663" s="70">
        <f t="shared" si="514"/>
        <v>3</v>
      </c>
      <c r="AC663" s="137">
        <f t="shared" si="507"/>
        <v>4047.9999999999995</v>
      </c>
      <c r="AD663" s="112">
        <f t="shared" si="508"/>
        <v>1110333.3499999996</v>
      </c>
      <c r="AE663" s="113"/>
    </row>
    <row r="664" spans="1:31" ht="11.5" customHeight="1" x14ac:dyDescent="0.3">
      <c r="A664" s="120">
        <v>44639</v>
      </c>
      <c r="B664" s="156">
        <f t="shared" si="464"/>
        <v>3</v>
      </c>
      <c r="C664" s="156">
        <f t="shared" si="465"/>
        <v>2022</v>
      </c>
      <c r="D664" s="158" t="s">
        <v>460</v>
      </c>
      <c r="E664" s="77" t="s">
        <v>340</v>
      </c>
      <c r="F664" s="77" t="s">
        <v>424</v>
      </c>
      <c r="G664" s="107" t="s">
        <v>453</v>
      </c>
      <c r="H664" s="75">
        <v>9.1</v>
      </c>
      <c r="I664" s="51">
        <v>30</v>
      </c>
      <c r="J664" s="67"/>
      <c r="K664" s="53">
        <f t="shared" si="469"/>
        <v>273</v>
      </c>
      <c r="L664" s="54">
        <v>9.5</v>
      </c>
      <c r="M664" s="55">
        <f t="shared" si="520"/>
        <v>4.3956043956043994E-2</v>
      </c>
      <c r="N664" s="56">
        <f t="shared" si="521"/>
        <v>0.40000000000000036</v>
      </c>
      <c r="O664" s="57">
        <f t="shared" si="522"/>
        <v>12.000000000000011</v>
      </c>
      <c r="P664" s="58"/>
      <c r="Q664" s="57"/>
      <c r="R664" s="59"/>
      <c r="S664" s="60"/>
      <c r="T664" s="56"/>
      <c r="U664" s="61"/>
      <c r="V664" s="62"/>
      <c r="W664" s="68">
        <f t="shared" si="525"/>
        <v>1638</v>
      </c>
      <c r="X664" s="69">
        <f t="shared" si="526"/>
        <v>964036.9994999998</v>
      </c>
      <c r="Y664" s="67">
        <v>6</v>
      </c>
      <c r="Z664" s="71">
        <f t="shared" si="504"/>
        <v>72.000000000000057</v>
      </c>
      <c r="AA664" s="72">
        <f t="shared" si="513"/>
        <v>148006.35049999994</v>
      </c>
      <c r="AB664" s="70">
        <f t="shared" si="514"/>
        <v>3</v>
      </c>
      <c r="AC664" s="137">
        <f t="shared" si="507"/>
        <v>1710</v>
      </c>
      <c r="AD664" s="112">
        <f t="shared" si="508"/>
        <v>1112043.3499999996</v>
      </c>
      <c r="AE664" s="113"/>
    </row>
    <row r="665" spans="1:31" ht="11.5" customHeight="1" x14ac:dyDescent="0.3">
      <c r="A665" s="120">
        <v>44639</v>
      </c>
      <c r="B665" s="156">
        <f t="shared" ref="B665:B728" si="527">MONTH(A665)</f>
        <v>3</v>
      </c>
      <c r="C665" s="156">
        <f t="shared" ref="C665:C728" si="528">YEAR(A665)</f>
        <v>2022</v>
      </c>
      <c r="D665" s="158" t="s">
        <v>460</v>
      </c>
      <c r="E665" s="77" t="s">
        <v>340</v>
      </c>
      <c r="F665" s="77" t="s">
        <v>424</v>
      </c>
      <c r="G665" s="107" t="s">
        <v>282</v>
      </c>
      <c r="H665" s="75">
        <v>13</v>
      </c>
      <c r="I665" s="51">
        <v>5</v>
      </c>
      <c r="J665" s="67"/>
      <c r="K665" s="53">
        <f t="shared" si="469"/>
        <v>65</v>
      </c>
      <c r="L665" s="54">
        <v>17</v>
      </c>
      <c r="M665" s="55">
        <f t="shared" si="520"/>
        <v>0.30769230769230771</v>
      </c>
      <c r="N665" s="56">
        <f t="shared" si="521"/>
        <v>4</v>
      </c>
      <c r="O665" s="57">
        <f t="shared" si="522"/>
        <v>20</v>
      </c>
      <c r="P665" s="58"/>
      <c r="Q665" s="57"/>
      <c r="R665" s="59"/>
      <c r="S665" s="60"/>
      <c r="T665" s="56"/>
      <c r="U665" s="61"/>
      <c r="V665" s="62"/>
      <c r="W665" s="68">
        <f t="shared" si="525"/>
        <v>130</v>
      </c>
      <c r="X665" s="69">
        <f t="shared" si="526"/>
        <v>964166.9994999998</v>
      </c>
      <c r="Y665" s="67">
        <v>2</v>
      </c>
      <c r="Z665" s="71">
        <f t="shared" si="504"/>
        <v>40</v>
      </c>
      <c r="AA665" s="72">
        <f t="shared" si="513"/>
        <v>148046.35049999994</v>
      </c>
      <c r="AB665" s="70">
        <f t="shared" si="514"/>
        <v>3</v>
      </c>
      <c r="AC665" s="137">
        <f t="shared" si="507"/>
        <v>170</v>
      </c>
      <c r="AD665" s="112">
        <f t="shared" si="508"/>
        <v>1112213.3499999996</v>
      </c>
      <c r="AE665" s="113"/>
    </row>
    <row r="666" spans="1:31" ht="11.5" customHeight="1" x14ac:dyDescent="0.3">
      <c r="A666" s="120">
        <v>44639</v>
      </c>
      <c r="B666" s="156">
        <f t="shared" si="527"/>
        <v>3</v>
      </c>
      <c r="C666" s="156">
        <f t="shared" si="528"/>
        <v>2022</v>
      </c>
      <c r="D666" s="158" t="s">
        <v>460</v>
      </c>
      <c r="E666" s="77" t="s">
        <v>340</v>
      </c>
      <c r="F666" s="77" t="s">
        <v>424</v>
      </c>
      <c r="G666" s="107" t="s">
        <v>461</v>
      </c>
      <c r="H666" s="75">
        <v>21</v>
      </c>
      <c r="I666" s="51">
        <v>5</v>
      </c>
      <c r="J666" s="67"/>
      <c r="K666" s="53">
        <f t="shared" si="469"/>
        <v>105</v>
      </c>
      <c r="L666" s="54">
        <v>35</v>
      </c>
      <c r="M666" s="55">
        <f t="shared" si="520"/>
        <v>0.66666666666666663</v>
      </c>
      <c r="N666" s="56">
        <f t="shared" si="521"/>
        <v>14</v>
      </c>
      <c r="O666" s="57">
        <f t="shared" si="522"/>
        <v>70</v>
      </c>
      <c r="P666" s="58"/>
      <c r="Q666" s="57"/>
      <c r="R666" s="59"/>
      <c r="S666" s="60"/>
      <c r="T666" s="56"/>
      <c r="U666" s="61"/>
      <c r="V666" s="62"/>
      <c r="W666" s="68">
        <f t="shared" si="525"/>
        <v>105</v>
      </c>
      <c r="X666" s="69">
        <f t="shared" si="526"/>
        <v>964271.9994999998</v>
      </c>
      <c r="Y666" s="67">
        <v>1</v>
      </c>
      <c r="Z666" s="71">
        <f t="shared" si="504"/>
        <v>70</v>
      </c>
      <c r="AA666" s="72">
        <f t="shared" si="513"/>
        <v>148116.35049999994</v>
      </c>
      <c r="AB666" s="70">
        <f t="shared" si="514"/>
        <v>3</v>
      </c>
      <c r="AC666" s="137">
        <f t="shared" si="507"/>
        <v>175</v>
      </c>
      <c r="AD666" s="112">
        <f t="shared" si="508"/>
        <v>1112388.3499999996</v>
      </c>
      <c r="AE666" s="113"/>
    </row>
    <row r="667" spans="1:31" ht="11.5" customHeight="1" x14ac:dyDescent="0.3">
      <c r="A667" s="120">
        <v>44639</v>
      </c>
      <c r="B667" s="156">
        <f t="shared" si="527"/>
        <v>3</v>
      </c>
      <c r="C667" s="156">
        <f t="shared" si="528"/>
        <v>2022</v>
      </c>
      <c r="D667" s="158" t="s">
        <v>460</v>
      </c>
      <c r="E667" s="77" t="s">
        <v>340</v>
      </c>
      <c r="F667" s="77" t="s">
        <v>424</v>
      </c>
      <c r="G667" s="107" t="s">
        <v>462</v>
      </c>
      <c r="H667" s="75">
        <v>50</v>
      </c>
      <c r="I667" s="51">
        <v>5</v>
      </c>
      <c r="J667" s="67"/>
      <c r="K667" s="53">
        <f t="shared" si="469"/>
        <v>250</v>
      </c>
      <c r="L667" s="54">
        <v>78</v>
      </c>
      <c r="M667" s="55">
        <f t="shared" si="520"/>
        <v>0.56000000000000005</v>
      </c>
      <c r="N667" s="56">
        <f t="shared" si="521"/>
        <v>28</v>
      </c>
      <c r="O667" s="57">
        <f t="shared" si="522"/>
        <v>140</v>
      </c>
      <c r="P667" s="58"/>
      <c r="Q667" s="57"/>
      <c r="R667" s="59"/>
      <c r="S667" s="60"/>
      <c r="T667" s="56"/>
      <c r="U667" s="61"/>
      <c r="V667" s="62"/>
      <c r="W667" s="68">
        <f t="shared" si="525"/>
        <v>250</v>
      </c>
      <c r="X667" s="69">
        <f t="shared" si="526"/>
        <v>964521.9994999998</v>
      </c>
      <c r="Y667" s="67">
        <v>1</v>
      </c>
      <c r="Z667" s="71">
        <f t="shared" si="504"/>
        <v>140</v>
      </c>
      <c r="AA667" s="72">
        <f t="shared" si="513"/>
        <v>148256.35049999994</v>
      </c>
      <c r="AB667" s="70">
        <f t="shared" si="514"/>
        <v>3</v>
      </c>
      <c r="AC667" s="137">
        <f t="shared" si="507"/>
        <v>390</v>
      </c>
      <c r="AD667" s="112">
        <f t="shared" si="508"/>
        <v>1112778.3499999996</v>
      </c>
      <c r="AE667" s="113"/>
    </row>
    <row r="668" spans="1:31" ht="11.5" customHeight="1" x14ac:dyDescent="0.3">
      <c r="A668" s="120">
        <v>44639</v>
      </c>
      <c r="B668" s="156">
        <f t="shared" si="527"/>
        <v>3</v>
      </c>
      <c r="C668" s="156">
        <f t="shared" si="528"/>
        <v>2022</v>
      </c>
      <c r="D668" s="158" t="s">
        <v>460</v>
      </c>
      <c r="E668" s="77" t="s">
        <v>340</v>
      </c>
      <c r="F668" s="77" t="s">
        <v>424</v>
      </c>
      <c r="G668" s="107" t="s">
        <v>33</v>
      </c>
      <c r="H668" s="75">
        <v>1.3</v>
      </c>
      <c r="I668" s="51">
        <v>25</v>
      </c>
      <c r="J668" s="67"/>
      <c r="K668" s="53">
        <f t="shared" si="469"/>
        <v>32.5</v>
      </c>
      <c r="L668" s="54">
        <v>2.2999999999999998</v>
      </c>
      <c r="M668" s="55">
        <f t="shared" si="520"/>
        <v>0.76923076923076905</v>
      </c>
      <c r="N668" s="56">
        <f t="shared" si="521"/>
        <v>0.99999999999999978</v>
      </c>
      <c r="O668" s="57">
        <f t="shared" si="522"/>
        <v>24.999999999999993</v>
      </c>
      <c r="P668" s="58"/>
      <c r="Q668" s="57"/>
      <c r="R668" s="59"/>
      <c r="S668" s="60"/>
      <c r="T668" s="56"/>
      <c r="U668" s="61"/>
      <c r="V668" s="62"/>
      <c r="W668" s="68">
        <f t="shared" si="525"/>
        <v>325</v>
      </c>
      <c r="X668" s="69">
        <f t="shared" si="526"/>
        <v>964846.9994999998</v>
      </c>
      <c r="Y668" s="67">
        <v>10</v>
      </c>
      <c r="Z668" s="71">
        <f t="shared" si="504"/>
        <v>249.99999999999994</v>
      </c>
      <c r="AA668" s="72">
        <f t="shared" si="513"/>
        <v>148506.35049999994</v>
      </c>
      <c r="AB668" s="70">
        <f t="shared" si="514"/>
        <v>3</v>
      </c>
      <c r="AC668" s="137">
        <f t="shared" si="507"/>
        <v>575</v>
      </c>
      <c r="AD668" s="112">
        <f t="shared" si="508"/>
        <v>1113353.3499999996</v>
      </c>
      <c r="AE668" s="113"/>
    </row>
    <row r="669" spans="1:31" ht="11.5" customHeight="1" x14ac:dyDescent="0.3">
      <c r="A669" s="120">
        <v>44639</v>
      </c>
      <c r="B669" s="156">
        <f t="shared" si="527"/>
        <v>3</v>
      </c>
      <c r="C669" s="156">
        <f t="shared" si="528"/>
        <v>2022</v>
      </c>
      <c r="D669" s="158" t="s">
        <v>460</v>
      </c>
      <c r="E669" s="77" t="s">
        <v>340</v>
      </c>
      <c r="F669" s="77" t="s">
        <v>424</v>
      </c>
      <c r="G669" s="107" t="s">
        <v>463</v>
      </c>
      <c r="H669" s="75">
        <v>5.5</v>
      </c>
      <c r="I669" s="51">
        <v>163</v>
      </c>
      <c r="J669" s="67"/>
      <c r="K669" s="53">
        <f t="shared" si="469"/>
        <v>896.5</v>
      </c>
      <c r="L669" s="54">
        <v>6.5</v>
      </c>
      <c r="M669" s="55">
        <f t="shared" si="520"/>
        <v>0.18181818181818182</v>
      </c>
      <c r="N669" s="56">
        <f t="shared" si="521"/>
        <v>1</v>
      </c>
      <c r="O669" s="57">
        <f t="shared" si="522"/>
        <v>163</v>
      </c>
      <c r="P669" s="58"/>
      <c r="Q669" s="57"/>
      <c r="R669" s="59"/>
      <c r="S669" s="60"/>
      <c r="T669" s="56"/>
      <c r="U669" s="61"/>
      <c r="V669" s="62"/>
      <c r="W669" s="68">
        <f t="shared" si="525"/>
        <v>896.5</v>
      </c>
      <c r="X669" s="69">
        <f t="shared" si="526"/>
        <v>965743.4994999998</v>
      </c>
      <c r="Y669" s="67">
        <v>1</v>
      </c>
      <c r="Z669" s="71">
        <f t="shared" si="504"/>
        <v>163</v>
      </c>
      <c r="AA669" s="72">
        <f t="shared" si="513"/>
        <v>148669.35049999994</v>
      </c>
      <c r="AB669" s="70">
        <f t="shared" si="514"/>
        <v>3</v>
      </c>
      <c r="AC669" s="137">
        <f t="shared" si="507"/>
        <v>1059.5</v>
      </c>
      <c r="AD669" s="112">
        <f t="shared" si="508"/>
        <v>1114412.8499999996</v>
      </c>
      <c r="AE669" s="113"/>
    </row>
    <row r="670" spans="1:31" ht="11.5" customHeight="1" x14ac:dyDescent="0.3">
      <c r="A670" s="120">
        <v>44641</v>
      </c>
      <c r="B670" s="156">
        <f t="shared" si="527"/>
        <v>3</v>
      </c>
      <c r="C670" s="156">
        <f t="shared" si="528"/>
        <v>2022</v>
      </c>
      <c r="D670" s="158" t="s">
        <v>464</v>
      </c>
      <c r="E670" s="77" t="s">
        <v>436</v>
      </c>
      <c r="F670" s="77" t="s">
        <v>91</v>
      </c>
      <c r="G670" s="107" t="s">
        <v>439</v>
      </c>
      <c r="H670" s="75">
        <v>12.4</v>
      </c>
      <c r="I670" s="51">
        <v>25</v>
      </c>
      <c r="J670" s="67"/>
      <c r="K670" s="53">
        <f t="shared" si="469"/>
        <v>310</v>
      </c>
      <c r="L670" s="54">
        <v>13.5</v>
      </c>
      <c r="M670" s="55">
        <f t="shared" si="520"/>
        <v>8.8709677419354802E-2</v>
      </c>
      <c r="N670" s="56">
        <f t="shared" si="521"/>
        <v>1.0999999999999996</v>
      </c>
      <c r="O670" s="57">
        <f t="shared" si="522"/>
        <v>27.499999999999993</v>
      </c>
      <c r="P670" s="58"/>
      <c r="Q670" s="57"/>
      <c r="R670" s="59"/>
      <c r="S670" s="60"/>
      <c r="T670" s="56"/>
      <c r="U670" s="61"/>
      <c r="V670" s="62"/>
      <c r="W670" s="68">
        <f t="shared" si="525"/>
        <v>310</v>
      </c>
      <c r="X670" s="69">
        <f t="shared" si="526"/>
        <v>966053.4994999998</v>
      </c>
      <c r="Y670" s="67">
        <v>1</v>
      </c>
      <c r="Z670" s="71">
        <f t="shared" si="504"/>
        <v>27.499999999999993</v>
      </c>
      <c r="AA670" s="72">
        <f t="shared" si="513"/>
        <v>148696.85049999994</v>
      </c>
      <c r="AB670" s="70">
        <f t="shared" si="514"/>
        <v>3</v>
      </c>
      <c r="AC670" s="137">
        <f t="shared" si="507"/>
        <v>337.5</v>
      </c>
      <c r="AD670" s="112">
        <f t="shared" si="508"/>
        <v>1114750.3499999996</v>
      </c>
      <c r="AE670" s="113"/>
    </row>
    <row r="671" spans="1:31" ht="11.5" customHeight="1" x14ac:dyDescent="0.3">
      <c r="A671" s="120">
        <v>44643</v>
      </c>
      <c r="B671" s="156">
        <f t="shared" si="527"/>
        <v>3</v>
      </c>
      <c r="C671" s="156">
        <f t="shared" si="528"/>
        <v>2022</v>
      </c>
      <c r="D671" s="158" t="s">
        <v>465</v>
      </c>
      <c r="E671" s="77" t="s">
        <v>289</v>
      </c>
      <c r="F671" s="77" t="s">
        <v>290</v>
      </c>
      <c r="G671" s="107" t="s">
        <v>35</v>
      </c>
      <c r="H671" s="75">
        <v>8.5</v>
      </c>
      <c r="I671" s="51">
        <v>220</v>
      </c>
      <c r="J671" s="67"/>
      <c r="K671" s="53">
        <f t="shared" si="469"/>
        <v>1870</v>
      </c>
      <c r="L671" s="54">
        <v>9.5</v>
      </c>
      <c r="M671" s="55">
        <f t="shared" si="520"/>
        <v>0.11764705882352941</v>
      </c>
      <c r="N671" s="56">
        <f t="shared" si="521"/>
        <v>1</v>
      </c>
      <c r="O671" s="57">
        <f t="shared" si="522"/>
        <v>220</v>
      </c>
      <c r="P671" s="58"/>
      <c r="Q671" s="57"/>
      <c r="R671" s="59"/>
      <c r="S671" s="60"/>
      <c r="T671" s="56"/>
      <c r="U671" s="61"/>
      <c r="V671" s="62"/>
      <c r="W671" s="68">
        <f t="shared" si="525"/>
        <v>5610</v>
      </c>
      <c r="X671" s="69">
        <f t="shared" si="526"/>
        <v>971663.4994999998</v>
      </c>
      <c r="Y671" s="67">
        <v>3</v>
      </c>
      <c r="Z671" s="71">
        <f t="shared" si="504"/>
        <v>660</v>
      </c>
      <c r="AA671" s="72">
        <f t="shared" si="513"/>
        <v>149356.85049999994</v>
      </c>
      <c r="AB671" s="70">
        <f t="shared" si="514"/>
        <v>3</v>
      </c>
      <c r="AC671" s="137">
        <f t="shared" si="507"/>
        <v>6270</v>
      </c>
      <c r="AD671" s="112">
        <f t="shared" si="508"/>
        <v>1121020.3499999996</v>
      </c>
      <c r="AE671" s="113"/>
    </row>
    <row r="672" spans="1:31" ht="11.5" customHeight="1" x14ac:dyDescent="0.3">
      <c r="A672" s="120">
        <v>44643</v>
      </c>
      <c r="B672" s="156">
        <f t="shared" si="527"/>
        <v>3</v>
      </c>
      <c r="C672" s="156">
        <f t="shared" si="528"/>
        <v>2022</v>
      </c>
      <c r="D672" s="158" t="s">
        <v>465</v>
      </c>
      <c r="E672" s="77" t="s">
        <v>289</v>
      </c>
      <c r="F672" s="77" t="s">
        <v>290</v>
      </c>
      <c r="G672" s="107" t="s">
        <v>453</v>
      </c>
      <c r="H672" s="75">
        <v>9.1</v>
      </c>
      <c r="I672" s="51">
        <v>30</v>
      </c>
      <c r="J672" s="67"/>
      <c r="K672" s="53">
        <f t="shared" ref="K672:K795" si="529">I672*H672</f>
        <v>273</v>
      </c>
      <c r="L672" s="54">
        <v>9.8000000000000007</v>
      </c>
      <c r="M672" s="55">
        <f t="shared" si="520"/>
        <v>7.6923076923077038E-2</v>
      </c>
      <c r="N672" s="56">
        <f t="shared" si="521"/>
        <v>0.70000000000000107</v>
      </c>
      <c r="O672" s="57">
        <f t="shared" si="522"/>
        <v>21.000000000000032</v>
      </c>
      <c r="P672" s="58"/>
      <c r="Q672" s="57"/>
      <c r="R672" s="59"/>
      <c r="S672" s="60"/>
      <c r="T672" s="56"/>
      <c r="U672" s="61"/>
      <c r="V672" s="62"/>
      <c r="W672" s="68">
        <f t="shared" si="525"/>
        <v>1092</v>
      </c>
      <c r="X672" s="69">
        <f t="shared" si="526"/>
        <v>972755.4994999998</v>
      </c>
      <c r="Y672" s="67">
        <v>4</v>
      </c>
      <c r="Z672" s="71">
        <f t="shared" si="504"/>
        <v>84.000000000000128</v>
      </c>
      <c r="AA672" s="72">
        <f t="shared" si="513"/>
        <v>149440.85049999994</v>
      </c>
      <c r="AB672" s="70">
        <f t="shared" si="514"/>
        <v>3</v>
      </c>
      <c r="AC672" s="137">
        <f t="shared" si="507"/>
        <v>1176.0000000000002</v>
      </c>
      <c r="AD672" s="112">
        <f t="shared" si="508"/>
        <v>1122196.3499999996</v>
      </c>
      <c r="AE672" s="113"/>
    </row>
    <row r="673" spans="1:31" ht="11.5" customHeight="1" x14ac:dyDescent="0.3">
      <c r="A673" s="120">
        <v>44643</v>
      </c>
      <c r="B673" s="156">
        <f t="shared" si="527"/>
        <v>3</v>
      </c>
      <c r="C673" s="156">
        <f t="shared" si="528"/>
        <v>2022</v>
      </c>
      <c r="D673" s="158" t="s">
        <v>465</v>
      </c>
      <c r="E673" s="77" t="s">
        <v>289</v>
      </c>
      <c r="F673" s="77" t="s">
        <v>290</v>
      </c>
      <c r="G673" s="107" t="s">
        <v>454</v>
      </c>
      <c r="H673" s="75">
        <v>6.45</v>
      </c>
      <c r="I673" s="51">
        <v>40</v>
      </c>
      <c r="J673" s="67"/>
      <c r="K673" s="53">
        <f t="shared" si="529"/>
        <v>258</v>
      </c>
      <c r="L673" s="54">
        <v>7.8</v>
      </c>
      <c r="M673" s="55">
        <f t="shared" si="520"/>
        <v>0.20930232558139528</v>
      </c>
      <c r="N673" s="56">
        <f t="shared" si="521"/>
        <v>1.3499999999999996</v>
      </c>
      <c r="O673" s="57">
        <f t="shared" si="522"/>
        <v>53.999999999999986</v>
      </c>
      <c r="P673" s="58"/>
      <c r="Q673" s="57"/>
      <c r="R673" s="59"/>
      <c r="S673" s="60"/>
      <c r="T673" s="56"/>
      <c r="U673" s="61"/>
      <c r="V673" s="62"/>
      <c r="W673" s="68">
        <f t="shared" si="525"/>
        <v>1032</v>
      </c>
      <c r="X673" s="69">
        <f t="shared" si="526"/>
        <v>973787.4994999998</v>
      </c>
      <c r="Y673" s="67">
        <v>4</v>
      </c>
      <c r="Z673" s="71">
        <f t="shared" si="504"/>
        <v>215.99999999999994</v>
      </c>
      <c r="AA673" s="72">
        <f t="shared" si="513"/>
        <v>149656.85049999994</v>
      </c>
      <c r="AB673" s="70">
        <f t="shared" si="514"/>
        <v>3</v>
      </c>
      <c r="AC673" s="137">
        <f t="shared" si="507"/>
        <v>1248</v>
      </c>
      <c r="AD673" s="112">
        <f t="shared" si="508"/>
        <v>1123444.3499999996</v>
      </c>
      <c r="AE673" s="113"/>
    </row>
    <row r="674" spans="1:31" ht="11.5" customHeight="1" x14ac:dyDescent="0.3">
      <c r="A674" s="120">
        <v>44643</v>
      </c>
      <c r="B674" s="156">
        <f t="shared" si="527"/>
        <v>3</v>
      </c>
      <c r="C674" s="156">
        <f t="shared" si="528"/>
        <v>2022</v>
      </c>
      <c r="D674" s="158" t="s">
        <v>465</v>
      </c>
      <c r="E674" s="77" t="s">
        <v>289</v>
      </c>
      <c r="F674" s="77" t="s">
        <v>290</v>
      </c>
      <c r="G674" s="107" t="s">
        <v>33</v>
      </c>
      <c r="H674" s="75">
        <v>1.3</v>
      </c>
      <c r="I674" s="51">
        <v>25</v>
      </c>
      <c r="J674" s="67"/>
      <c r="K674" s="53">
        <f t="shared" si="529"/>
        <v>32.5</v>
      </c>
      <c r="L674" s="54">
        <v>2.5</v>
      </c>
      <c r="M674" s="55">
        <f t="shared" si="520"/>
        <v>0.92307692307692302</v>
      </c>
      <c r="N674" s="56">
        <f t="shared" si="521"/>
        <v>1.2</v>
      </c>
      <c r="O674" s="57">
        <f t="shared" si="522"/>
        <v>30</v>
      </c>
      <c r="P674" s="58"/>
      <c r="Q674" s="57"/>
      <c r="R674" s="59"/>
      <c r="S674" s="60"/>
      <c r="T674" s="56"/>
      <c r="U674" s="61"/>
      <c r="V674" s="62"/>
      <c r="W674" s="68">
        <f t="shared" si="525"/>
        <v>65</v>
      </c>
      <c r="X674" s="69">
        <f t="shared" si="526"/>
        <v>973852.4994999998</v>
      </c>
      <c r="Y674" s="67">
        <v>2</v>
      </c>
      <c r="Z674" s="71">
        <f t="shared" si="504"/>
        <v>60</v>
      </c>
      <c r="AA674" s="72">
        <f t="shared" si="513"/>
        <v>149716.85049999994</v>
      </c>
      <c r="AB674" s="70">
        <f t="shared" si="514"/>
        <v>3</v>
      </c>
      <c r="AC674" s="137">
        <f t="shared" si="507"/>
        <v>125</v>
      </c>
      <c r="AD674" s="112">
        <f t="shared" si="508"/>
        <v>1123569.3499999996</v>
      </c>
      <c r="AE674" s="113"/>
    </row>
    <row r="675" spans="1:31" ht="11.5" customHeight="1" x14ac:dyDescent="0.3">
      <c r="A675" s="120">
        <v>44645</v>
      </c>
      <c r="B675" s="156">
        <f t="shared" si="527"/>
        <v>3</v>
      </c>
      <c r="C675" s="156">
        <f t="shared" si="528"/>
        <v>2022</v>
      </c>
      <c r="D675" s="158" t="s">
        <v>470</v>
      </c>
      <c r="E675" s="77" t="s">
        <v>289</v>
      </c>
      <c r="F675" s="77" t="s">
        <v>290</v>
      </c>
      <c r="G675" s="107" t="s">
        <v>202</v>
      </c>
      <c r="H675" s="75">
        <v>8.25</v>
      </c>
      <c r="I675" s="51">
        <v>220</v>
      </c>
      <c r="J675" s="67"/>
      <c r="K675" s="53">
        <f t="shared" si="529"/>
        <v>1815</v>
      </c>
      <c r="L675" s="54">
        <v>9.5</v>
      </c>
      <c r="M675" s="55">
        <f t="shared" si="520"/>
        <v>0.15151515151515152</v>
      </c>
      <c r="N675" s="56">
        <f t="shared" si="521"/>
        <v>1.25</v>
      </c>
      <c r="O675" s="57">
        <f t="shared" si="522"/>
        <v>275</v>
      </c>
      <c r="P675" s="58"/>
      <c r="Q675" s="57"/>
      <c r="R675" s="59"/>
      <c r="S675" s="60"/>
      <c r="T675" s="56"/>
      <c r="U675" s="61"/>
      <c r="V675" s="62"/>
      <c r="W675" s="68">
        <f t="shared" ref="W675:W689" si="530">K675*Y675</f>
        <v>7260</v>
      </c>
      <c r="X675" s="69">
        <f t="shared" ref="X675:X689" si="531">X674+W675</f>
        <v>981112.4994999998</v>
      </c>
      <c r="Y675" s="67">
        <v>4</v>
      </c>
      <c r="Z675" s="71">
        <f t="shared" si="504"/>
        <v>1100</v>
      </c>
      <c r="AA675" s="72">
        <f t="shared" ref="AA675:AA709" si="532">AA674+Z675</f>
        <v>150816.85049999994</v>
      </c>
      <c r="AB675" s="70">
        <f t="shared" ref="AB675:AB714" si="533">MONTH(A675)</f>
        <v>3</v>
      </c>
      <c r="AC675" s="137">
        <f t="shared" si="507"/>
        <v>8360</v>
      </c>
      <c r="AD675" s="112">
        <f t="shared" si="508"/>
        <v>1131929.3499999996</v>
      </c>
      <c r="AE675" s="113"/>
    </row>
    <row r="676" spans="1:31" ht="11.5" customHeight="1" x14ac:dyDescent="0.3">
      <c r="A676" s="120">
        <v>44645</v>
      </c>
      <c r="B676" s="156">
        <f t="shared" si="527"/>
        <v>3</v>
      </c>
      <c r="C676" s="156">
        <f t="shared" si="528"/>
        <v>2022</v>
      </c>
      <c r="D676" s="158" t="s">
        <v>470</v>
      </c>
      <c r="E676" s="77" t="s">
        <v>289</v>
      </c>
      <c r="F676" s="77" t="s">
        <v>290</v>
      </c>
      <c r="G676" s="107" t="s">
        <v>453</v>
      </c>
      <c r="H676" s="75">
        <v>9.1</v>
      </c>
      <c r="I676" s="51">
        <v>30</v>
      </c>
      <c r="J676" s="67"/>
      <c r="K676" s="53">
        <f t="shared" si="529"/>
        <v>273</v>
      </c>
      <c r="L676" s="54">
        <v>9.8000000000000007</v>
      </c>
      <c r="M676" s="55">
        <f t="shared" si="520"/>
        <v>7.6923076923077038E-2</v>
      </c>
      <c r="N676" s="56">
        <f t="shared" si="521"/>
        <v>0.70000000000000107</v>
      </c>
      <c r="O676" s="57">
        <f t="shared" si="522"/>
        <v>21.000000000000032</v>
      </c>
      <c r="P676" s="58"/>
      <c r="Q676" s="57"/>
      <c r="R676" s="59"/>
      <c r="S676" s="60"/>
      <c r="T676" s="56"/>
      <c r="U676" s="61"/>
      <c r="V676" s="62"/>
      <c r="W676" s="68">
        <f t="shared" si="530"/>
        <v>2730</v>
      </c>
      <c r="X676" s="69">
        <f t="shared" si="531"/>
        <v>983842.4994999998</v>
      </c>
      <c r="Y676" s="67">
        <v>10</v>
      </c>
      <c r="Z676" s="71">
        <f t="shared" si="504"/>
        <v>210.00000000000031</v>
      </c>
      <c r="AA676" s="72">
        <f t="shared" si="532"/>
        <v>151026.85049999994</v>
      </c>
      <c r="AB676" s="70">
        <f t="shared" si="533"/>
        <v>3</v>
      </c>
      <c r="AC676" s="137">
        <f t="shared" si="507"/>
        <v>2940.0000000000005</v>
      </c>
      <c r="AD676" s="112">
        <f t="shared" si="508"/>
        <v>1134869.3499999996</v>
      </c>
      <c r="AE676" s="113"/>
    </row>
    <row r="677" spans="1:31" ht="11.5" customHeight="1" x14ac:dyDescent="0.3">
      <c r="A677" s="120">
        <v>44645</v>
      </c>
      <c r="B677" s="156">
        <f t="shared" si="527"/>
        <v>3</v>
      </c>
      <c r="C677" s="156">
        <f t="shared" si="528"/>
        <v>2022</v>
      </c>
      <c r="D677" s="158" t="s">
        <v>470</v>
      </c>
      <c r="E677" s="77" t="s">
        <v>289</v>
      </c>
      <c r="F677" s="77" t="s">
        <v>290</v>
      </c>
      <c r="G677" s="107" t="s">
        <v>454</v>
      </c>
      <c r="H677" s="75">
        <v>6.45</v>
      </c>
      <c r="I677" s="51">
        <v>40</v>
      </c>
      <c r="J677" s="67"/>
      <c r="K677" s="53">
        <f t="shared" si="529"/>
        <v>258</v>
      </c>
      <c r="L677" s="54">
        <v>7.8</v>
      </c>
      <c r="M677" s="55">
        <f t="shared" si="520"/>
        <v>0.20930232558139528</v>
      </c>
      <c r="N677" s="56">
        <f t="shared" si="521"/>
        <v>1.3499999999999996</v>
      </c>
      <c r="O677" s="57">
        <f t="shared" si="522"/>
        <v>53.999999999999986</v>
      </c>
      <c r="P677" s="58"/>
      <c r="Q677" s="57"/>
      <c r="R677" s="59"/>
      <c r="S677" s="60"/>
      <c r="T677" s="56"/>
      <c r="U677" s="61"/>
      <c r="V677" s="62"/>
      <c r="W677" s="68">
        <f t="shared" si="530"/>
        <v>1548</v>
      </c>
      <c r="X677" s="69">
        <f t="shared" si="531"/>
        <v>985390.4994999998</v>
      </c>
      <c r="Y677" s="67">
        <v>6</v>
      </c>
      <c r="Z677" s="71">
        <f t="shared" si="504"/>
        <v>323.99999999999989</v>
      </c>
      <c r="AA677" s="72">
        <f t="shared" si="532"/>
        <v>151350.85049999994</v>
      </c>
      <c r="AB677" s="70">
        <f t="shared" si="533"/>
        <v>3</v>
      </c>
      <c r="AC677" s="137">
        <f t="shared" si="507"/>
        <v>1872</v>
      </c>
      <c r="AD677" s="112">
        <f t="shared" si="508"/>
        <v>1136741.3499999996</v>
      </c>
      <c r="AE677" s="113"/>
    </row>
    <row r="678" spans="1:31" ht="11.5" customHeight="1" x14ac:dyDescent="0.3">
      <c r="A678" s="120">
        <v>44645</v>
      </c>
      <c r="B678" s="156">
        <f t="shared" si="527"/>
        <v>3</v>
      </c>
      <c r="C678" s="156">
        <f t="shared" si="528"/>
        <v>2022</v>
      </c>
      <c r="D678" s="158" t="s">
        <v>470</v>
      </c>
      <c r="E678" s="77" t="s">
        <v>289</v>
      </c>
      <c r="F678" s="77" t="s">
        <v>290</v>
      </c>
      <c r="G678" s="107" t="s">
        <v>33</v>
      </c>
      <c r="H678" s="75">
        <v>1.3</v>
      </c>
      <c r="I678" s="51">
        <v>25</v>
      </c>
      <c r="J678" s="67"/>
      <c r="K678" s="53">
        <f t="shared" si="529"/>
        <v>32.5</v>
      </c>
      <c r="L678" s="54">
        <v>2.5</v>
      </c>
      <c r="M678" s="55">
        <f t="shared" si="520"/>
        <v>0.92307692307692302</v>
      </c>
      <c r="N678" s="56">
        <f t="shared" si="521"/>
        <v>1.2</v>
      </c>
      <c r="O678" s="57">
        <f t="shared" si="522"/>
        <v>30</v>
      </c>
      <c r="P678" s="58"/>
      <c r="Q678" s="57"/>
      <c r="R678" s="59"/>
      <c r="S678" s="60"/>
      <c r="T678" s="56"/>
      <c r="U678" s="61"/>
      <c r="V678" s="62"/>
      <c r="W678" s="68">
        <f t="shared" si="530"/>
        <v>130</v>
      </c>
      <c r="X678" s="69">
        <f t="shared" si="531"/>
        <v>985520.4994999998</v>
      </c>
      <c r="Y678" s="67">
        <v>4</v>
      </c>
      <c r="Z678" s="71">
        <f t="shared" si="504"/>
        <v>120</v>
      </c>
      <c r="AA678" s="72">
        <f t="shared" si="532"/>
        <v>151470.85049999994</v>
      </c>
      <c r="AB678" s="70">
        <f t="shared" si="533"/>
        <v>3</v>
      </c>
      <c r="AC678" s="137">
        <f t="shared" si="507"/>
        <v>250</v>
      </c>
      <c r="AD678" s="112">
        <f t="shared" si="508"/>
        <v>1136991.3499999996</v>
      </c>
      <c r="AE678" s="113"/>
    </row>
    <row r="679" spans="1:31" ht="11.5" customHeight="1" x14ac:dyDescent="0.3">
      <c r="A679" s="120">
        <v>44645</v>
      </c>
      <c r="B679" s="156">
        <f t="shared" si="527"/>
        <v>3</v>
      </c>
      <c r="C679" s="156">
        <f t="shared" si="528"/>
        <v>2022</v>
      </c>
      <c r="D679" s="158" t="s">
        <v>470</v>
      </c>
      <c r="E679" s="77" t="s">
        <v>289</v>
      </c>
      <c r="F679" s="77" t="s">
        <v>290</v>
      </c>
      <c r="G679" s="107" t="s">
        <v>471</v>
      </c>
      <c r="H679" s="75">
        <v>26</v>
      </c>
      <c r="I679" s="51">
        <v>25</v>
      </c>
      <c r="J679" s="67"/>
      <c r="K679" s="53">
        <f t="shared" si="529"/>
        <v>650</v>
      </c>
      <c r="L679" s="54">
        <v>40</v>
      </c>
      <c r="M679" s="55">
        <f t="shared" si="520"/>
        <v>0.53846153846153844</v>
      </c>
      <c r="N679" s="56">
        <f t="shared" si="521"/>
        <v>14</v>
      </c>
      <c r="O679" s="57">
        <f t="shared" si="522"/>
        <v>350</v>
      </c>
      <c r="P679" s="58"/>
      <c r="Q679" s="57"/>
      <c r="R679" s="59"/>
      <c r="S679" s="60"/>
      <c r="T679" s="56"/>
      <c r="U679" s="61"/>
      <c r="V679" s="62"/>
      <c r="W679" s="68">
        <f t="shared" si="530"/>
        <v>650</v>
      </c>
      <c r="X679" s="69">
        <f t="shared" si="531"/>
        <v>986170.4994999998</v>
      </c>
      <c r="Y679" s="67">
        <v>1</v>
      </c>
      <c r="Z679" s="71">
        <f t="shared" si="504"/>
        <v>350</v>
      </c>
      <c r="AA679" s="72">
        <f t="shared" si="532"/>
        <v>151820.85049999994</v>
      </c>
      <c r="AB679" s="70">
        <f t="shared" si="533"/>
        <v>3</v>
      </c>
      <c r="AC679" s="137">
        <f t="shared" si="507"/>
        <v>1000</v>
      </c>
      <c r="AD679" s="112">
        <f t="shared" si="508"/>
        <v>1137991.3499999996</v>
      </c>
      <c r="AE679" s="113"/>
    </row>
    <row r="680" spans="1:31" ht="11.5" customHeight="1" x14ac:dyDescent="0.3">
      <c r="A680" s="120">
        <v>44649</v>
      </c>
      <c r="B680" s="156">
        <f t="shared" si="527"/>
        <v>3</v>
      </c>
      <c r="C680" s="156">
        <f t="shared" si="528"/>
        <v>2022</v>
      </c>
      <c r="D680" s="158" t="s">
        <v>472</v>
      </c>
      <c r="E680" s="77" t="s">
        <v>64</v>
      </c>
      <c r="F680" s="77" t="s">
        <v>62</v>
      </c>
      <c r="G680" s="107" t="s">
        <v>35</v>
      </c>
      <c r="H680" s="75">
        <v>8.5</v>
      </c>
      <c r="I680" s="51">
        <v>220</v>
      </c>
      <c r="J680" s="67"/>
      <c r="K680" s="53">
        <f t="shared" si="529"/>
        <v>1870</v>
      </c>
      <c r="L680" s="54">
        <v>9.4</v>
      </c>
      <c r="M680" s="55">
        <f t="shared" si="520"/>
        <v>0.10588235294117651</v>
      </c>
      <c r="N680" s="56">
        <f t="shared" si="521"/>
        <v>0.90000000000000036</v>
      </c>
      <c r="O680" s="57">
        <f t="shared" si="522"/>
        <v>198.00000000000009</v>
      </c>
      <c r="P680" s="58"/>
      <c r="Q680" s="57"/>
      <c r="R680" s="59"/>
      <c r="S680" s="60"/>
      <c r="T680" s="56"/>
      <c r="U680" s="61"/>
      <c r="V680" s="62"/>
      <c r="W680" s="68">
        <f t="shared" si="530"/>
        <v>1870</v>
      </c>
      <c r="X680" s="69">
        <f t="shared" si="531"/>
        <v>988040.4994999998</v>
      </c>
      <c r="Y680" s="67">
        <v>1</v>
      </c>
      <c r="Z680" s="71">
        <f t="shared" si="504"/>
        <v>198.00000000000009</v>
      </c>
      <c r="AA680" s="72">
        <f t="shared" si="532"/>
        <v>152018.85049999994</v>
      </c>
      <c r="AB680" s="70">
        <f t="shared" si="533"/>
        <v>3</v>
      </c>
      <c r="AC680" s="137">
        <f t="shared" si="507"/>
        <v>2068</v>
      </c>
      <c r="AD680" s="112">
        <f t="shared" si="508"/>
        <v>1140059.3499999996</v>
      </c>
      <c r="AE680" s="113"/>
    </row>
    <row r="681" spans="1:31" ht="11.5" customHeight="1" x14ac:dyDescent="0.3">
      <c r="A681" s="120">
        <v>44649</v>
      </c>
      <c r="B681" s="156">
        <f t="shared" si="527"/>
        <v>3</v>
      </c>
      <c r="C681" s="156">
        <f t="shared" si="528"/>
        <v>2022</v>
      </c>
      <c r="D681" s="158" t="s">
        <v>472</v>
      </c>
      <c r="E681" s="77" t="s">
        <v>64</v>
      </c>
      <c r="F681" s="77" t="s">
        <v>62</v>
      </c>
      <c r="G681" s="107" t="s">
        <v>453</v>
      </c>
      <c r="H681" s="75">
        <v>9.1</v>
      </c>
      <c r="I681" s="51">
        <v>30</v>
      </c>
      <c r="J681" s="67"/>
      <c r="K681" s="53">
        <f t="shared" si="529"/>
        <v>273</v>
      </c>
      <c r="L681" s="54">
        <v>9.6999999999999993</v>
      </c>
      <c r="M681" s="55">
        <f t="shared" si="520"/>
        <v>6.5934065934065894E-2</v>
      </c>
      <c r="N681" s="56">
        <f t="shared" si="521"/>
        <v>0.59999999999999964</v>
      </c>
      <c r="O681" s="57">
        <f t="shared" si="522"/>
        <v>17.999999999999989</v>
      </c>
      <c r="P681" s="58"/>
      <c r="Q681" s="57"/>
      <c r="R681" s="59"/>
      <c r="S681" s="60"/>
      <c r="T681" s="56"/>
      <c r="U681" s="61"/>
      <c r="V681" s="62"/>
      <c r="W681" s="68">
        <f t="shared" si="530"/>
        <v>1092</v>
      </c>
      <c r="X681" s="69">
        <f t="shared" si="531"/>
        <v>989132.4994999998</v>
      </c>
      <c r="Y681" s="67">
        <v>4</v>
      </c>
      <c r="Z681" s="71">
        <f t="shared" si="504"/>
        <v>71.999999999999957</v>
      </c>
      <c r="AA681" s="72">
        <f t="shared" si="532"/>
        <v>152090.85049999994</v>
      </c>
      <c r="AB681" s="70">
        <f t="shared" si="533"/>
        <v>3</v>
      </c>
      <c r="AC681" s="137">
        <f t="shared" si="507"/>
        <v>1164</v>
      </c>
      <c r="AD681" s="112">
        <f t="shared" si="508"/>
        <v>1141223.3499999996</v>
      </c>
      <c r="AE681" s="113"/>
    </row>
    <row r="682" spans="1:31" ht="11.5" customHeight="1" x14ac:dyDescent="0.3">
      <c r="A682" s="120">
        <v>44649</v>
      </c>
      <c r="B682" s="156">
        <f t="shared" si="527"/>
        <v>3</v>
      </c>
      <c r="C682" s="156">
        <f t="shared" si="528"/>
        <v>2022</v>
      </c>
      <c r="D682" s="158" t="s">
        <v>473</v>
      </c>
      <c r="E682" s="77" t="s">
        <v>289</v>
      </c>
      <c r="F682" s="77" t="s">
        <v>290</v>
      </c>
      <c r="G682" s="107" t="s">
        <v>202</v>
      </c>
      <c r="H682" s="75">
        <v>8.25</v>
      </c>
      <c r="I682" s="51">
        <v>220</v>
      </c>
      <c r="J682" s="67"/>
      <c r="K682" s="53">
        <f t="shared" si="529"/>
        <v>1815</v>
      </c>
      <c r="L682" s="54">
        <v>9.5</v>
      </c>
      <c r="M682" s="55">
        <f t="shared" si="520"/>
        <v>0.15151515151515152</v>
      </c>
      <c r="N682" s="56">
        <f t="shared" si="521"/>
        <v>1.25</v>
      </c>
      <c r="O682" s="57">
        <f t="shared" si="522"/>
        <v>275</v>
      </c>
      <c r="P682" s="58"/>
      <c r="Q682" s="57"/>
      <c r="R682" s="59"/>
      <c r="S682" s="60"/>
      <c r="T682" s="56"/>
      <c r="U682" s="61"/>
      <c r="V682" s="62"/>
      <c r="W682" s="68">
        <f t="shared" si="530"/>
        <v>3630</v>
      </c>
      <c r="X682" s="69">
        <f t="shared" si="531"/>
        <v>992762.4994999998</v>
      </c>
      <c r="Y682" s="67">
        <v>2</v>
      </c>
      <c r="Z682" s="71">
        <f t="shared" si="504"/>
        <v>550</v>
      </c>
      <c r="AA682" s="72">
        <f t="shared" si="532"/>
        <v>152640.85049999994</v>
      </c>
      <c r="AB682" s="70">
        <f t="shared" si="533"/>
        <v>3</v>
      </c>
      <c r="AC682" s="137">
        <f t="shared" si="507"/>
        <v>4180</v>
      </c>
      <c r="AD682" s="112">
        <f t="shared" si="508"/>
        <v>1145403.3499999996</v>
      </c>
      <c r="AE682" s="113"/>
    </row>
    <row r="683" spans="1:31" ht="11.5" customHeight="1" x14ac:dyDescent="0.3">
      <c r="A683" s="120">
        <v>44649</v>
      </c>
      <c r="B683" s="156">
        <f t="shared" si="527"/>
        <v>3</v>
      </c>
      <c r="C683" s="156">
        <f t="shared" si="528"/>
        <v>2022</v>
      </c>
      <c r="D683" s="158" t="s">
        <v>473</v>
      </c>
      <c r="E683" s="77" t="s">
        <v>289</v>
      </c>
      <c r="F683" s="77" t="s">
        <v>290</v>
      </c>
      <c r="G683" s="107" t="s">
        <v>453</v>
      </c>
      <c r="H683" s="75">
        <v>9.1</v>
      </c>
      <c r="I683" s="51">
        <v>30</v>
      </c>
      <c r="J683" s="67"/>
      <c r="K683" s="53">
        <f t="shared" si="529"/>
        <v>273</v>
      </c>
      <c r="L683" s="54">
        <v>9.8000000000000007</v>
      </c>
      <c r="M683" s="55">
        <f t="shared" si="520"/>
        <v>7.6923076923077038E-2</v>
      </c>
      <c r="N683" s="56">
        <f t="shared" si="521"/>
        <v>0.70000000000000107</v>
      </c>
      <c r="O683" s="57">
        <f t="shared" si="522"/>
        <v>21.000000000000032</v>
      </c>
      <c r="P683" s="58"/>
      <c r="Q683" s="57"/>
      <c r="R683" s="59"/>
      <c r="S683" s="60"/>
      <c r="T683" s="56"/>
      <c r="U683" s="61"/>
      <c r="V683" s="62"/>
      <c r="W683" s="68">
        <f t="shared" si="530"/>
        <v>2184</v>
      </c>
      <c r="X683" s="69">
        <f t="shared" si="531"/>
        <v>994946.4994999998</v>
      </c>
      <c r="Y683" s="67">
        <v>8</v>
      </c>
      <c r="Z683" s="71">
        <f t="shared" si="504"/>
        <v>168.00000000000026</v>
      </c>
      <c r="AA683" s="72">
        <f t="shared" si="532"/>
        <v>152808.85049999994</v>
      </c>
      <c r="AB683" s="70">
        <f t="shared" si="533"/>
        <v>3</v>
      </c>
      <c r="AC683" s="137">
        <f t="shared" si="507"/>
        <v>2352.0000000000005</v>
      </c>
      <c r="AD683" s="112">
        <f t="shared" si="508"/>
        <v>1147755.3499999996</v>
      </c>
      <c r="AE683" s="113"/>
    </row>
    <row r="684" spans="1:31" ht="11.5" customHeight="1" x14ac:dyDescent="0.3">
      <c r="A684" s="120">
        <v>44649</v>
      </c>
      <c r="B684" s="156">
        <f t="shared" si="527"/>
        <v>3</v>
      </c>
      <c r="C684" s="156">
        <f t="shared" si="528"/>
        <v>2022</v>
      </c>
      <c r="D684" s="158" t="s">
        <v>473</v>
      </c>
      <c r="E684" s="77" t="s">
        <v>289</v>
      </c>
      <c r="F684" s="77" t="s">
        <v>290</v>
      </c>
      <c r="G684" s="107" t="s">
        <v>454</v>
      </c>
      <c r="H684" s="75">
        <v>6.45</v>
      </c>
      <c r="I684" s="51">
        <v>40</v>
      </c>
      <c r="J684" s="67"/>
      <c r="K684" s="53">
        <f t="shared" si="529"/>
        <v>258</v>
      </c>
      <c r="L684" s="54">
        <v>7.8</v>
      </c>
      <c r="M684" s="55">
        <f t="shared" si="520"/>
        <v>0.20930232558139528</v>
      </c>
      <c r="N684" s="56">
        <f t="shared" si="521"/>
        <v>1.3499999999999996</v>
      </c>
      <c r="O684" s="57">
        <f t="shared" si="522"/>
        <v>53.999999999999986</v>
      </c>
      <c r="P684" s="58"/>
      <c r="Q684" s="57"/>
      <c r="R684" s="59"/>
      <c r="S684" s="60"/>
      <c r="T684" s="56"/>
      <c r="U684" s="61"/>
      <c r="V684" s="62"/>
      <c r="W684" s="68">
        <f t="shared" si="530"/>
        <v>774</v>
      </c>
      <c r="X684" s="69">
        <f t="shared" si="531"/>
        <v>995720.4994999998</v>
      </c>
      <c r="Y684" s="67">
        <v>3</v>
      </c>
      <c r="Z684" s="71">
        <f t="shared" si="504"/>
        <v>161.99999999999994</v>
      </c>
      <c r="AA684" s="72">
        <f t="shared" si="532"/>
        <v>152970.85049999994</v>
      </c>
      <c r="AB684" s="70">
        <f t="shared" si="533"/>
        <v>3</v>
      </c>
      <c r="AC684" s="137">
        <f t="shared" si="507"/>
        <v>936</v>
      </c>
      <c r="AD684" s="112">
        <f t="shared" si="508"/>
        <v>1148691.3499999996</v>
      </c>
      <c r="AE684" s="113"/>
    </row>
    <row r="685" spans="1:31" ht="11.5" customHeight="1" x14ac:dyDescent="0.3">
      <c r="A685" s="120">
        <v>44649</v>
      </c>
      <c r="B685" s="156">
        <f t="shared" si="527"/>
        <v>3</v>
      </c>
      <c r="C685" s="156">
        <f t="shared" si="528"/>
        <v>2022</v>
      </c>
      <c r="D685" s="158" t="s">
        <v>473</v>
      </c>
      <c r="E685" s="77" t="s">
        <v>289</v>
      </c>
      <c r="F685" s="77" t="s">
        <v>290</v>
      </c>
      <c r="G685" s="107" t="s">
        <v>33</v>
      </c>
      <c r="H685" s="75">
        <v>1.3</v>
      </c>
      <c r="I685" s="51">
        <v>25</v>
      </c>
      <c r="J685" s="67"/>
      <c r="K685" s="53">
        <f t="shared" si="529"/>
        <v>32.5</v>
      </c>
      <c r="L685" s="54">
        <v>2.5</v>
      </c>
      <c r="M685" s="55">
        <f t="shared" si="520"/>
        <v>0.92307692307692302</v>
      </c>
      <c r="N685" s="56">
        <f t="shared" si="521"/>
        <v>1.2</v>
      </c>
      <c r="O685" s="57">
        <f t="shared" si="522"/>
        <v>30</v>
      </c>
      <c r="P685" s="58"/>
      <c r="Q685" s="57"/>
      <c r="R685" s="59"/>
      <c r="S685" s="60"/>
      <c r="T685" s="56"/>
      <c r="U685" s="61"/>
      <c r="V685" s="62"/>
      <c r="W685" s="68">
        <f t="shared" si="530"/>
        <v>65</v>
      </c>
      <c r="X685" s="69">
        <f t="shared" si="531"/>
        <v>995785.4994999998</v>
      </c>
      <c r="Y685" s="67">
        <v>2</v>
      </c>
      <c r="Z685" s="71">
        <f t="shared" si="504"/>
        <v>60</v>
      </c>
      <c r="AA685" s="72">
        <f t="shared" si="532"/>
        <v>153030.85049999994</v>
      </c>
      <c r="AB685" s="70">
        <f t="shared" si="533"/>
        <v>3</v>
      </c>
      <c r="AC685" s="137">
        <f t="shared" si="507"/>
        <v>125</v>
      </c>
      <c r="AD685" s="112">
        <f t="shared" si="508"/>
        <v>1148816.3499999996</v>
      </c>
      <c r="AE685" s="113"/>
    </row>
    <row r="686" spans="1:31" ht="11.5" customHeight="1" x14ac:dyDescent="0.3">
      <c r="A686" s="120">
        <v>44651</v>
      </c>
      <c r="B686" s="156">
        <f t="shared" si="527"/>
        <v>3</v>
      </c>
      <c r="C686" s="156">
        <f t="shared" si="528"/>
        <v>2022</v>
      </c>
      <c r="D686" s="158" t="s">
        <v>474</v>
      </c>
      <c r="E686" s="77" t="s">
        <v>475</v>
      </c>
      <c r="F686" s="77" t="s">
        <v>476</v>
      </c>
      <c r="G686" s="107" t="s">
        <v>202</v>
      </c>
      <c r="H686" s="75">
        <v>8.25</v>
      </c>
      <c r="I686" s="51">
        <v>220</v>
      </c>
      <c r="J686" s="67"/>
      <c r="K686" s="53">
        <f t="shared" si="529"/>
        <v>1815</v>
      </c>
      <c r="L686" s="54">
        <v>9.5</v>
      </c>
      <c r="M686" s="55">
        <f t="shared" si="520"/>
        <v>0.15151515151515152</v>
      </c>
      <c r="N686" s="56">
        <f t="shared" si="521"/>
        <v>1.25</v>
      </c>
      <c r="O686" s="57">
        <f t="shared" si="522"/>
        <v>275</v>
      </c>
      <c r="P686" s="58"/>
      <c r="Q686" s="57"/>
      <c r="R686" s="59"/>
      <c r="S686" s="60"/>
      <c r="T686" s="56"/>
      <c r="U686" s="61"/>
      <c r="V686" s="62"/>
      <c r="W686" s="68">
        <f t="shared" si="530"/>
        <v>1815</v>
      </c>
      <c r="X686" s="69">
        <f t="shared" si="531"/>
        <v>997600.4994999998</v>
      </c>
      <c r="Y686" s="67">
        <v>1</v>
      </c>
      <c r="Z686" s="71">
        <f t="shared" si="504"/>
        <v>275</v>
      </c>
      <c r="AA686" s="72">
        <f t="shared" si="532"/>
        <v>153305.85049999994</v>
      </c>
      <c r="AB686" s="70">
        <f t="shared" si="533"/>
        <v>3</v>
      </c>
      <c r="AC686" s="137">
        <f t="shared" si="507"/>
        <v>2090</v>
      </c>
      <c r="AD686" s="112">
        <f t="shared" si="508"/>
        <v>1150906.3499999996</v>
      </c>
      <c r="AE686" s="113"/>
    </row>
    <row r="687" spans="1:31" ht="11.5" customHeight="1" x14ac:dyDescent="0.3">
      <c r="A687" s="120">
        <v>44651</v>
      </c>
      <c r="B687" s="156">
        <f t="shared" si="527"/>
        <v>3</v>
      </c>
      <c r="C687" s="156">
        <f t="shared" si="528"/>
        <v>2022</v>
      </c>
      <c r="D687" s="158" t="s">
        <v>474</v>
      </c>
      <c r="E687" s="77" t="s">
        <v>475</v>
      </c>
      <c r="F687" s="77" t="s">
        <v>476</v>
      </c>
      <c r="G687" s="107" t="s">
        <v>477</v>
      </c>
      <c r="H687" s="75">
        <v>11</v>
      </c>
      <c r="I687" s="51">
        <v>5</v>
      </c>
      <c r="J687" s="67"/>
      <c r="K687" s="53">
        <f t="shared" si="529"/>
        <v>55</v>
      </c>
      <c r="L687" s="54">
        <v>17</v>
      </c>
      <c r="M687" s="55">
        <f t="shared" si="520"/>
        <v>0.54545454545454541</v>
      </c>
      <c r="N687" s="56">
        <f t="shared" si="521"/>
        <v>6</v>
      </c>
      <c r="O687" s="57">
        <f t="shared" si="522"/>
        <v>30</v>
      </c>
      <c r="P687" s="58"/>
      <c r="Q687" s="57"/>
      <c r="R687" s="59"/>
      <c r="S687" s="60"/>
      <c r="T687" s="56"/>
      <c r="U687" s="61"/>
      <c r="V687" s="62"/>
      <c r="W687" s="68">
        <f t="shared" si="530"/>
        <v>220</v>
      </c>
      <c r="X687" s="69">
        <f t="shared" si="531"/>
        <v>997820.4994999998</v>
      </c>
      <c r="Y687" s="67">
        <v>4</v>
      </c>
      <c r="Z687" s="71">
        <f t="shared" si="504"/>
        <v>120</v>
      </c>
      <c r="AA687" s="72">
        <f t="shared" si="532"/>
        <v>153425.85049999994</v>
      </c>
      <c r="AB687" s="70">
        <f t="shared" si="533"/>
        <v>3</v>
      </c>
      <c r="AC687" s="137">
        <f t="shared" si="507"/>
        <v>340</v>
      </c>
      <c r="AD687" s="112">
        <f t="shared" si="508"/>
        <v>1151246.3499999996</v>
      </c>
      <c r="AE687" s="113"/>
    </row>
    <row r="688" spans="1:31" ht="11.5" customHeight="1" x14ac:dyDescent="0.3">
      <c r="A688" s="120">
        <v>44651</v>
      </c>
      <c r="B688" s="156">
        <f t="shared" si="527"/>
        <v>3</v>
      </c>
      <c r="C688" s="156">
        <f t="shared" si="528"/>
        <v>2022</v>
      </c>
      <c r="D688" s="158" t="s">
        <v>474</v>
      </c>
      <c r="E688" s="77" t="s">
        <v>475</v>
      </c>
      <c r="F688" s="77" t="s">
        <v>476</v>
      </c>
      <c r="G688" s="107" t="s">
        <v>471</v>
      </c>
      <c r="H688" s="75">
        <v>26</v>
      </c>
      <c r="I688" s="51">
        <v>25</v>
      </c>
      <c r="J688" s="67"/>
      <c r="K688" s="53">
        <f t="shared" si="529"/>
        <v>650</v>
      </c>
      <c r="L688" s="54">
        <v>40</v>
      </c>
      <c r="M688" s="55">
        <f t="shared" si="520"/>
        <v>0.53846153846153844</v>
      </c>
      <c r="N688" s="56">
        <f t="shared" si="521"/>
        <v>14</v>
      </c>
      <c r="O688" s="57">
        <f t="shared" si="522"/>
        <v>350</v>
      </c>
      <c r="P688" s="58"/>
      <c r="Q688" s="57"/>
      <c r="R688" s="59"/>
      <c r="S688" s="60"/>
      <c r="T688" s="56"/>
      <c r="U688" s="61"/>
      <c r="V688" s="62"/>
      <c r="W688" s="68">
        <f t="shared" si="530"/>
        <v>650</v>
      </c>
      <c r="X688" s="69">
        <f t="shared" si="531"/>
        <v>998470.4994999998</v>
      </c>
      <c r="Y688" s="67">
        <v>1</v>
      </c>
      <c r="Z688" s="71">
        <f t="shared" si="504"/>
        <v>350</v>
      </c>
      <c r="AA688" s="72">
        <f t="shared" si="532"/>
        <v>153775.85049999994</v>
      </c>
      <c r="AB688" s="70">
        <f t="shared" si="533"/>
        <v>3</v>
      </c>
      <c r="AC688" s="137">
        <f t="shared" si="507"/>
        <v>1000</v>
      </c>
      <c r="AD688" s="112">
        <f t="shared" si="508"/>
        <v>1152246.3499999996</v>
      </c>
      <c r="AE688" s="113"/>
    </row>
    <row r="689" spans="1:31" ht="11.5" customHeight="1" x14ac:dyDescent="0.3">
      <c r="A689" s="120">
        <v>44651</v>
      </c>
      <c r="B689" s="156">
        <f t="shared" si="527"/>
        <v>3</v>
      </c>
      <c r="C689" s="156">
        <f t="shared" si="528"/>
        <v>2022</v>
      </c>
      <c r="D689" s="158" t="s">
        <v>474</v>
      </c>
      <c r="E689" s="77" t="s">
        <v>475</v>
      </c>
      <c r="F689" s="77" t="s">
        <v>476</v>
      </c>
      <c r="G689" s="107" t="s">
        <v>33</v>
      </c>
      <c r="H689" s="75">
        <v>1.3</v>
      </c>
      <c r="I689" s="51">
        <v>25</v>
      </c>
      <c r="J689" s="67"/>
      <c r="K689" s="53">
        <f t="shared" si="529"/>
        <v>32.5</v>
      </c>
      <c r="L689" s="54">
        <v>2.5</v>
      </c>
      <c r="M689" s="55">
        <f t="shared" si="520"/>
        <v>0.92307692307692302</v>
      </c>
      <c r="N689" s="56">
        <f t="shared" si="521"/>
        <v>1.2</v>
      </c>
      <c r="O689" s="57">
        <f t="shared" si="522"/>
        <v>30</v>
      </c>
      <c r="P689" s="58"/>
      <c r="Q689" s="57"/>
      <c r="R689" s="59"/>
      <c r="S689" s="60"/>
      <c r="T689" s="56"/>
      <c r="U689" s="61"/>
      <c r="V689" s="62"/>
      <c r="W689" s="68">
        <f t="shared" si="530"/>
        <v>65</v>
      </c>
      <c r="X689" s="69">
        <f t="shared" si="531"/>
        <v>998535.4994999998</v>
      </c>
      <c r="Y689" s="67">
        <v>2</v>
      </c>
      <c r="Z689" s="71">
        <f t="shared" si="504"/>
        <v>60</v>
      </c>
      <c r="AA689" s="72">
        <f t="shared" si="532"/>
        <v>153835.85049999994</v>
      </c>
      <c r="AB689" s="70">
        <f t="shared" si="533"/>
        <v>3</v>
      </c>
      <c r="AC689" s="137">
        <f t="shared" si="507"/>
        <v>125</v>
      </c>
      <c r="AD689" s="112">
        <f t="shared" si="508"/>
        <v>1152371.3499999996</v>
      </c>
      <c r="AE689" s="113"/>
    </row>
    <row r="690" spans="1:31" ht="11.5" customHeight="1" x14ac:dyDescent="0.3">
      <c r="A690" s="120">
        <v>44652</v>
      </c>
      <c r="B690" s="156">
        <f t="shared" si="527"/>
        <v>4</v>
      </c>
      <c r="C690" s="156">
        <f t="shared" si="528"/>
        <v>2022</v>
      </c>
      <c r="D690" s="158" t="s">
        <v>480</v>
      </c>
      <c r="E690" s="77" t="s">
        <v>340</v>
      </c>
      <c r="F690" s="77" t="s">
        <v>424</v>
      </c>
      <c r="G690" s="107" t="s">
        <v>35</v>
      </c>
      <c r="H690" s="75">
        <v>8.5</v>
      </c>
      <c r="I690" s="51">
        <v>220</v>
      </c>
      <c r="J690" s="67"/>
      <c r="K690" s="53">
        <f t="shared" si="529"/>
        <v>1870</v>
      </c>
      <c r="L690" s="54">
        <v>9.4</v>
      </c>
      <c r="M690" s="55">
        <f t="shared" ref="M690:M714" si="534">(L690-H690)/H690</f>
        <v>0.10588235294117651</v>
      </c>
      <c r="N690" s="56">
        <f t="shared" ref="N690:N714" si="535">L690-H690</f>
        <v>0.90000000000000036</v>
      </c>
      <c r="O690" s="57">
        <f t="shared" ref="O690:O714" si="536">N690*I690</f>
        <v>198.00000000000009</v>
      </c>
      <c r="P690" s="58"/>
      <c r="Q690" s="57"/>
      <c r="R690" s="59"/>
      <c r="S690" s="60"/>
      <c r="T690" s="56"/>
      <c r="U690" s="61"/>
      <c r="V690" s="62"/>
      <c r="W690" s="68">
        <f t="shared" ref="W690:W709" si="537">K690*Y690</f>
        <v>3740</v>
      </c>
      <c r="X690" s="69">
        <f t="shared" ref="X690:X709" si="538">X689+W690</f>
        <v>1002275.4994999998</v>
      </c>
      <c r="Y690" s="67">
        <v>2</v>
      </c>
      <c r="Z690" s="71">
        <f t="shared" ref="Z690:Z709" si="539">O690*Y690</f>
        <v>396.00000000000017</v>
      </c>
      <c r="AA690" s="72">
        <f t="shared" si="532"/>
        <v>154231.85049999994</v>
      </c>
      <c r="AB690" s="70">
        <f t="shared" si="533"/>
        <v>4</v>
      </c>
      <c r="AC690" s="137">
        <f t="shared" ref="AC690:AC709" si="540">W690+Z690</f>
        <v>4136</v>
      </c>
      <c r="AD690" s="112">
        <f t="shared" ref="AD690:AD709" si="541">X690+AA690</f>
        <v>1156507.3499999996</v>
      </c>
      <c r="AE690" s="113"/>
    </row>
    <row r="691" spans="1:31" ht="11.5" customHeight="1" x14ac:dyDescent="0.3">
      <c r="A691" s="120">
        <v>44652</v>
      </c>
      <c r="B691" s="156">
        <f t="shared" si="527"/>
        <v>4</v>
      </c>
      <c r="C691" s="156">
        <f t="shared" si="528"/>
        <v>2022</v>
      </c>
      <c r="D691" s="158" t="s">
        <v>480</v>
      </c>
      <c r="E691" s="77" t="s">
        <v>340</v>
      </c>
      <c r="F691" s="77" t="s">
        <v>424</v>
      </c>
      <c r="G691" s="107" t="s">
        <v>453</v>
      </c>
      <c r="H691" s="75">
        <v>9.1</v>
      </c>
      <c r="I691" s="51">
        <v>30</v>
      </c>
      <c r="J691" s="67"/>
      <c r="K691" s="53">
        <f t="shared" si="529"/>
        <v>273</v>
      </c>
      <c r="L691" s="54">
        <v>9.5</v>
      </c>
      <c r="M691" s="55">
        <f t="shared" si="534"/>
        <v>4.3956043956043994E-2</v>
      </c>
      <c r="N691" s="56">
        <f t="shared" si="535"/>
        <v>0.40000000000000036</v>
      </c>
      <c r="O691" s="57">
        <f t="shared" si="536"/>
        <v>12.000000000000011</v>
      </c>
      <c r="P691" s="58"/>
      <c r="Q691" s="57"/>
      <c r="R691" s="59"/>
      <c r="S691" s="60"/>
      <c r="T691" s="56"/>
      <c r="U691" s="61"/>
      <c r="V691" s="62"/>
      <c r="W691" s="68">
        <f t="shared" si="537"/>
        <v>819</v>
      </c>
      <c r="X691" s="69">
        <f t="shared" si="538"/>
        <v>1003094.4994999998</v>
      </c>
      <c r="Y691" s="67">
        <v>3</v>
      </c>
      <c r="Z691" s="71">
        <f t="shared" si="539"/>
        <v>36.000000000000028</v>
      </c>
      <c r="AA691" s="72">
        <f t="shared" si="532"/>
        <v>154267.85049999994</v>
      </c>
      <c r="AB691" s="70">
        <f t="shared" si="533"/>
        <v>4</v>
      </c>
      <c r="AC691" s="137">
        <f t="shared" si="540"/>
        <v>855</v>
      </c>
      <c r="AD691" s="112">
        <f t="shared" si="541"/>
        <v>1157362.3499999996</v>
      </c>
      <c r="AE691" s="113"/>
    </row>
    <row r="692" spans="1:31" ht="11.5" customHeight="1" x14ac:dyDescent="0.3">
      <c r="A692" s="120">
        <v>44652</v>
      </c>
      <c r="B692" s="156">
        <f t="shared" si="527"/>
        <v>4</v>
      </c>
      <c r="C692" s="156">
        <f t="shared" si="528"/>
        <v>2022</v>
      </c>
      <c r="D692" s="158" t="s">
        <v>480</v>
      </c>
      <c r="E692" s="77" t="s">
        <v>340</v>
      </c>
      <c r="F692" s="77" t="s">
        <v>424</v>
      </c>
      <c r="G692" s="107" t="s">
        <v>477</v>
      </c>
      <c r="H692" s="75">
        <v>11</v>
      </c>
      <c r="I692" s="51">
        <v>5</v>
      </c>
      <c r="J692" s="67"/>
      <c r="K692" s="53">
        <f t="shared" si="529"/>
        <v>55</v>
      </c>
      <c r="L692" s="54">
        <v>17</v>
      </c>
      <c r="M692" s="55">
        <f t="shared" si="534"/>
        <v>0.54545454545454541</v>
      </c>
      <c r="N692" s="56">
        <f t="shared" si="535"/>
        <v>6</v>
      </c>
      <c r="O692" s="57">
        <f t="shared" si="536"/>
        <v>30</v>
      </c>
      <c r="P692" s="58"/>
      <c r="Q692" s="57"/>
      <c r="R692" s="59"/>
      <c r="S692" s="60"/>
      <c r="T692" s="56"/>
      <c r="U692" s="61"/>
      <c r="V692" s="62"/>
      <c r="W692" s="68">
        <f t="shared" si="537"/>
        <v>110</v>
      </c>
      <c r="X692" s="69">
        <f t="shared" si="538"/>
        <v>1003204.4994999998</v>
      </c>
      <c r="Y692" s="67">
        <v>2</v>
      </c>
      <c r="Z692" s="71">
        <f t="shared" si="539"/>
        <v>60</v>
      </c>
      <c r="AA692" s="72">
        <f t="shared" si="532"/>
        <v>154327.85049999994</v>
      </c>
      <c r="AB692" s="70">
        <f t="shared" si="533"/>
        <v>4</v>
      </c>
      <c r="AC692" s="137">
        <f t="shared" si="540"/>
        <v>170</v>
      </c>
      <c r="AD692" s="112">
        <f t="shared" si="541"/>
        <v>1157532.3499999996</v>
      </c>
      <c r="AE692" s="113"/>
    </row>
    <row r="693" spans="1:31" ht="11.5" customHeight="1" x14ac:dyDescent="0.3">
      <c r="A693" s="120">
        <v>44652</v>
      </c>
      <c r="B693" s="156">
        <f t="shared" si="527"/>
        <v>4</v>
      </c>
      <c r="C693" s="156">
        <f t="shared" si="528"/>
        <v>2022</v>
      </c>
      <c r="D693" s="158" t="s">
        <v>480</v>
      </c>
      <c r="E693" s="77" t="s">
        <v>340</v>
      </c>
      <c r="F693" s="77" t="s">
        <v>424</v>
      </c>
      <c r="G693" s="107" t="s">
        <v>33</v>
      </c>
      <c r="H693" s="75">
        <v>1.3</v>
      </c>
      <c r="I693" s="51">
        <v>25</v>
      </c>
      <c r="J693" s="67"/>
      <c r="K693" s="53">
        <f t="shared" si="529"/>
        <v>32.5</v>
      </c>
      <c r="L693" s="54">
        <v>2.2999999999999998</v>
      </c>
      <c r="M693" s="55">
        <f t="shared" si="534"/>
        <v>0.76923076923076905</v>
      </c>
      <c r="N693" s="56">
        <f t="shared" si="535"/>
        <v>0.99999999999999978</v>
      </c>
      <c r="O693" s="57">
        <f t="shared" si="536"/>
        <v>24.999999999999993</v>
      </c>
      <c r="P693" s="58"/>
      <c r="Q693" s="57"/>
      <c r="R693" s="59"/>
      <c r="S693" s="60"/>
      <c r="T693" s="56"/>
      <c r="U693" s="61"/>
      <c r="V693" s="62"/>
      <c r="W693" s="68">
        <f t="shared" si="537"/>
        <v>325</v>
      </c>
      <c r="X693" s="69">
        <f t="shared" si="538"/>
        <v>1003529.4994999998</v>
      </c>
      <c r="Y693" s="67">
        <v>10</v>
      </c>
      <c r="Z693" s="71">
        <f t="shared" si="539"/>
        <v>249.99999999999994</v>
      </c>
      <c r="AA693" s="72">
        <f t="shared" si="532"/>
        <v>154577.85049999994</v>
      </c>
      <c r="AB693" s="70">
        <f t="shared" si="533"/>
        <v>4</v>
      </c>
      <c r="AC693" s="137">
        <f t="shared" si="540"/>
        <v>575</v>
      </c>
      <c r="AD693" s="112">
        <f t="shared" si="541"/>
        <v>1158107.3499999996</v>
      </c>
      <c r="AE693" s="113"/>
    </row>
    <row r="694" spans="1:31" ht="11.5" customHeight="1" x14ac:dyDescent="0.3">
      <c r="A694" s="120">
        <v>44652</v>
      </c>
      <c r="B694" s="156">
        <f t="shared" si="527"/>
        <v>4</v>
      </c>
      <c r="C694" s="156">
        <f t="shared" si="528"/>
        <v>2022</v>
      </c>
      <c r="D694" s="158" t="s">
        <v>480</v>
      </c>
      <c r="E694" s="77" t="s">
        <v>340</v>
      </c>
      <c r="F694" s="77" t="s">
        <v>424</v>
      </c>
      <c r="G694" s="107" t="s">
        <v>485</v>
      </c>
      <c r="H694" s="75">
        <v>12.85</v>
      </c>
      <c r="I694" s="51">
        <v>25</v>
      </c>
      <c r="J694" s="67"/>
      <c r="K694" s="53">
        <f t="shared" si="529"/>
        <v>321.25</v>
      </c>
      <c r="L694" s="54">
        <v>13.9</v>
      </c>
      <c r="M694" s="55">
        <f t="shared" si="534"/>
        <v>8.1712062256809395E-2</v>
      </c>
      <c r="N694" s="56">
        <f t="shared" si="535"/>
        <v>1.0500000000000007</v>
      </c>
      <c r="O694" s="57">
        <f t="shared" si="536"/>
        <v>26.250000000000018</v>
      </c>
      <c r="P694" s="58"/>
      <c r="Q694" s="57"/>
      <c r="R694" s="59"/>
      <c r="S694" s="60"/>
      <c r="T694" s="56"/>
      <c r="U694" s="61"/>
      <c r="V694" s="62"/>
      <c r="W694" s="68">
        <f t="shared" si="537"/>
        <v>321.25</v>
      </c>
      <c r="X694" s="69">
        <f t="shared" si="538"/>
        <v>1003850.7494999998</v>
      </c>
      <c r="Y694" s="67">
        <v>1</v>
      </c>
      <c r="Z694" s="71">
        <f t="shared" si="539"/>
        <v>26.250000000000018</v>
      </c>
      <c r="AA694" s="72">
        <f t="shared" si="532"/>
        <v>154604.10049999994</v>
      </c>
      <c r="AB694" s="70">
        <f t="shared" si="533"/>
        <v>4</v>
      </c>
      <c r="AC694" s="137">
        <f t="shared" si="540"/>
        <v>347.5</v>
      </c>
      <c r="AD694" s="112">
        <f t="shared" si="541"/>
        <v>1158454.8499999996</v>
      </c>
      <c r="AE694" s="113"/>
    </row>
    <row r="695" spans="1:31" ht="11.5" customHeight="1" x14ac:dyDescent="0.3">
      <c r="A695" s="120">
        <v>44652</v>
      </c>
      <c r="B695" s="156">
        <f t="shared" si="527"/>
        <v>4</v>
      </c>
      <c r="C695" s="156">
        <f t="shared" si="528"/>
        <v>2022</v>
      </c>
      <c r="D695" s="158" t="s">
        <v>481</v>
      </c>
      <c r="E695" s="77" t="s">
        <v>289</v>
      </c>
      <c r="F695" s="77" t="s">
        <v>290</v>
      </c>
      <c r="G695" s="107" t="s">
        <v>35</v>
      </c>
      <c r="H695" s="75">
        <v>8.5</v>
      </c>
      <c r="I695" s="51">
        <v>220</v>
      </c>
      <c r="J695" s="67"/>
      <c r="K695" s="53">
        <f t="shared" si="529"/>
        <v>1870</v>
      </c>
      <c r="L695" s="54">
        <v>9.5</v>
      </c>
      <c r="M695" s="55">
        <f t="shared" si="534"/>
        <v>0.11764705882352941</v>
      </c>
      <c r="N695" s="56">
        <f t="shared" si="535"/>
        <v>1</v>
      </c>
      <c r="O695" s="57">
        <f t="shared" si="536"/>
        <v>220</v>
      </c>
      <c r="P695" s="58"/>
      <c r="Q695" s="57"/>
      <c r="R695" s="59"/>
      <c r="S695" s="60"/>
      <c r="T695" s="56"/>
      <c r="U695" s="61"/>
      <c r="V695" s="62"/>
      <c r="W695" s="68">
        <f t="shared" si="537"/>
        <v>1870</v>
      </c>
      <c r="X695" s="69">
        <f t="shared" si="538"/>
        <v>1005720.7494999998</v>
      </c>
      <c r="Y695" s="67">
        <v>1</v>
      </c>
      <c r="Z695" s="71">
        <f t="shared" si="539"/>
        <v>220</v>
      </c>
      <c r="AA695" s="72">
        <f t="shared" si="532"/>
        <v>154824.10049999994</v>
      </c>
      <c r="AB695" s="70">
        <f t="shared" si="533"/>
        <v>4</v>
      </c>
      <c r="AC695" s="137">
        <f t="shared" si="540"/>
        <v>2090</v>
      </c>
      <c r="AD695" s="112">
        <f t="shared" si="541"/>
        <v>1160544.8499999996</v>
      </c>
      <c r="AE695" s="113"/>
    </row>
    <row r="696" spans="1:31" ht="11.5" customHeight="1" x14ac:dyDescent="0.3">
      <c r="A696" s="120">
        <v>44652</v>
      </c>
      <c r="B696" s="156">
        <f t="shared" si="527"/>
        <v>4</v>
      </c>
      <c r="C696" s="156">
        <f t="shared" si="528"/>
        <v>2022</v>
      </c>
      <c r="D696" s="158" t="s">
        <v>481</v>
      </c>
      <c r="E696" s="77" t="s">
        <v>289</v>
      </c>
      <c r="F696" s="77" t="s">
        <v>290</v>
      </c>
      <c r="G696" s="107" t="s">
        <v>202</v>
      </c>
      <c r="H696" s="75">
        <v>8.25</v>
      </c>
      <c r="I696" s="51">
        <v>220</v>
      </c>
      <c r="J696" s="67"/>
      <c r="K696" s="53">
        <f t="shared" si="529"/>
        <v>1815</v>
      </c>
      <c r="L696" s="54">
        <v>9.5</v>
      </c>
      <c r="M696" s="55">
        <f t="shared" si="534"/>
        <v>0.15151515151515152</v>
      </c>
      <c r="N696" s="56">
        <f t="shared" si="535"/>
        <v>1.25</v>
      </c>
      <c r="O696" s="57">
        <f t="shared" si="536"/>
        <v>275</v>
      </c>
      <c r="P696" s="58"/>
      <c r="Q696" s="57"/>
      <c r="R696" s="59"/>
      <c r="S696" s="60"/>
      <c r="T696" s="56"/>
      <c r="U696" s="61"/>
      <c r="V696" s="62"/>
      <c r="W696" s="68">
        <f t="shared" si="537"/>
        <v>3630</v>
      </c>
      <c r="X696" s="69">
        <f t="shared" si="538"/>
        <v>1009350.7494999998</v>
      </c>
      <c r="Y696" s="67">
        <v>2</v>
      </c>
      <c r="Z696" s="71">
        <f t="shared" si="539"/>
        <v>550</v>
      </c>
      <c r="AA696" s="72">
        <f t="shared" si="532"/>
        <v>155374.10049999994</v>
      </c>
      <c r="AB696" s="70">
        <f t="shared" si="533"/>
        <v>4</v>
      </c>
      <c r="AC696" s="137">
        <f t="shared" si="540"/>
        <v>4180</v>
      </c>
      <c r="AD696" s="112">
        <f t="shared" si="541"/>
        <v>1164724.8499999996</v>
      </c>
      <c r="AE696" s="113"/>
    </row>
    <row r="697" spans="1:31" ht="11.5" customHeight="1" x14ac:dyDescent="0.3">
      <c r="A697" s="120">
        <v>44652</v>
      </c>
      <c r="B697" s="156">
        <f t="shared" si="527"/>
        <v>4</v>
      </c>
      <c r="C697" s="156">
        <f t="shared" si="528"/>
        <v>2022</v>
      </c>
      <c r="D697" s="158" t="s">
        <v>481</v>
      </c>
      <c r="E697" s="77" t="s">
        <v>289</v>
      </c>
      <c r="F697" s="77" t="s">
        <v>290</v>
      </c>
      <c r="G697" s="107" t="s">
        <v>482</v>
      </c>
      <c r="H697" s="75">
        <v>9.1</v>
      </c>
      <c r="I697" s="51">
        <v>60</v>
      </c>
      <c r="J697" s="67"/>
      <c r="K697" s="53">
        <f t="shared" si="529"/>
        <v>546</v>
      </c>
      <c r="L697" s="54">
        <v>9.8000000000000007</v>
      </c>
      <c r="M697" s="55">
        <f t="shared" si="534"/>
        <v>7.6923076923077038E-2</v>
      </c>
      <c r="N697" s="56">
        <f t="shared" si="535"/>
        <v>0.70000000000000107</v>
      </c>
      <c r="O697" s="57">
        <f t="shared" si="536"/>
        <v>42.000000000000064</v>
      </c>
      <c r="P697" s="58"/>
      <c r="Q697" s="57"/>
      <c r="R697" s="59"/>
      <c r="S697" s="60"/>
      <c r="T697" s="56"/>
      <c r="U697" s="61"/>
      <c r="V697" s="62"/>
      <c r="W697" s="68">
        <f t="shared" si="537"/>
        <v>1638</v>
      </c>
      <c r="X697" s="69">
        <f t="shared" si="538"/>
        <v>1010988.7494999998</v>
      </c>
      <c r="Y697" s="67">
        <v>3</v>
      </c>
      <c r="Z697" s="71">
        <f t="shared" si="539"/>
        <v>126.0000000000002</v>
      </c>
      <c r="AA697" s="72">
        <f t="shared" si="532"/>
        <v>155500.10049999994</v>
      </c>
      <c r="AB697" s="70">
        <f t="shared" si="533"/>
        <v>4</v>
      </c>
      <c r="AC697" s="137">
        <f t="shared" si="540"/>
        <v>1764.0000000000002</v>
      </c>
      <c r="AD697" s="112">
        <f t="shared" si="541"/>
        <v>1166488.8499999996</v>
      </c>
      <c r="AE697" s="113"/>
    </row>
    <row r="698" spans="1:31" ht="11.5" customHeight="1" x14ac:dyDescent="0.3">
      <c r="A698" s="120">
        <v>44652</v>
      </c>
      <c r="B698" s="156">
        <f t="shared" si="527"/>
        <v>4</v>
      </c>
      <c r="C698" s="156">
        <f t="shared" si="528"/>
        <v>2022</v>
      </c>
      <c r="D698" s="158" t="s">
        <v>481</v>
      </c>
      <c r="E698" s="77" t="s">
        <v>289</v>
      </c>
      <c r="F698" s="77" t="s">
        <v>290</v>
      </c>
      <c r="G698" s="107" t="s">
        <v>454</v>
      </c>
      <c r="H698" s="75">
        <v>6.45</v>
      </c>
      <c r="I698" s="51">
        <v>40</v>
      </c>
      <c r="J698" s="67"/>
      <c r="K698" s="53">
        <f t="shared" si="529"/>
        <v>258</v>
      </c>
      <c r="L698" s="54">
        <v>7.8</v>
      </c>
      <c r="M698" s="55">
        <f t="shared" si="534"/>
        <v>0.20930232558139528</v>
      </c>
      <c r="N698" s="56">
        <f t="shared" si="535"/>
        <v>1.3499999999999996</v>
      </c>
      <c r="O698" s="57">
        <f t="shared" si="536"/>
        <v>53.999999999999986</v>
      </c>
      <c r="P698" s="58"/>
      <c r="Q698" s="57"/>
      <c r="R698" s="59"/>
      <c r="S698" s="60"/>
      <c r="T698" s="56"/>
      <c r="U698" s="61"/>
      <c r="V698" s="62"/>
      <c r="W698" s="68">
        <f t="shared" si="537"/>
        <v>774</v>
      </c>
      <c r="X698" s="69">
        <f t="shared" si="538"/>
        <v>1011762.7494999998</v>
      </c>
      <c r="Y698" s="67">
        <v>3</v>
      </c>
      <c r="Z698" s="71">
        <f t="shared" si="539"/>
        <v>161.99999999999994</v>
      </c>
      <c r="AA698" s="72">
        <f t="shared" si="532"/>
        <v>155662.10049999994</v>
      </c>
      <c r="AB698" s="70">
        <f t="shared" si="533"/>
        <v>4</v>
      </c>
      <c r="AC698" s="137">
        <f t="shared" si="540"/>
        <v>936</v>
      </c>
      <c r="AD698" s="112">
        <f t="shared" si="541"/>
        <v>1167424.8499999996</v>
      </c>
      <c r="AE698" s="113"/>
    </row>
    <row r="699" spans="1:31" ht="11.5" customHeight="1" x14ac:dyDescent="0.3">
      <c r="A699" s="120">
        <v>44652</v>
      </c>
      <c r="B699" s="156">
        <f t="shared" si="527"/>
        <v>4</v>
      </c>
      <c r="C699" s="156">
        <f t="shared" si="528"/>
        <v>2022</v>
      </c>
      <c r="D699" s="158" t="s">
        <v>481</v>
      </c>
      <c r="E699" s="77" t="s">
        <v>289</v>
      </c>
      <c r="F699" s="77" t="s">
        <v>290</v>
      </c>
      <c r="G699" s="107" t="s">
        <v>33</v>
      </c>
      <c r="H699" s="75">
        <v>1.3</v>
      </c>
      <c r="I699" s="51">
        <v>25</v>
      </c>
      <c r="J699" s="67"/>
      <c r="K699" s="53">
        <f t="shared" si="529"/>
        <v>32.5</v>
      </c>
      <c r="L699" s="54">
        <v>2.5</v>
      </c>
      <c r="M699" s="55">
        <f t="shared" si="534"/>
        <v>0.92307692307692302</v>
      </c>
      <c r="N699" s="56">
        <f t="shared" si="535"/>
        <v>1.2</v>
      </c>
      <c r="O699" s="57">
        <f t="shared" si="536"/>
        <v>30</v>
      </c>
      <c r="P699" s="58"/>
      <c r="Q699" s="57"/>
      <c r="R699" s="59"/>
      <c r="S699" s="60"/>
      <c r="T699" s="56"/>
      <c r="U699" s="61"/>
      <c r="V699" s="62"/>
      <c r="W699" s="68">
        <f t="shared" si="537"/>
        <v>97.5</v>
      </c>
      <c r="X699" s="69">
        <f t="shared" si="538"/>
        <v>1011860.2494999998</v>
      </c>
      <c r="Y699" s="67">
        <v>3</v>
      </c>
      <c r="Z699" s="71">
        <f t="shared" si="539"/>
        <v>90</v>
      </c>
      <c r="AA699" s="72">
        <f t="shared" si="532"/>
        <v>155752.10049999994</v>
      </c>
      <c r="AB699" s="70">
        <f t="shared" si="533"/>
        <v>4</v>
      </c>
      <c r="AC699" s="137">
        <f t="shared" si="540"/>
        <v>187.5</v>
      </c>
      <c r="AD699" s="112">
        <f t="shared" si="541"/>
        <v>1167612.3499999996</v>
      </c>
      <c r="AE699" s="113"/>
    </row>
    <row r="700" spans="1:31" ht="11.5" customHeight="1" x14ac:dyDescent="0.3">
      <c r="A700" s="120">
        <v>44652</v>
      </c>
      <c r="B700" s="156">
        <f t="shared" si="527"/>
        <v>4</v>
      </c>
      <c r="C700" s="156">
        <f t="shared" si="528"/>
        <v>2022</v>
      </c>
      <c r="D700" s="158" t="s">
        <v>483</v>
      </c>
      <c r="E700" s="77" t="s">
        <v>436</v>
      </c>
      <c r="F700" s="77" t="s">
        <v>437</v>
      </c>
      <c r="G700" s="107" t="s">
        <v>202</v>
      </c>
      <c r="H700" s="75">
        <v>8.25</v>
      </c>
      <c r="I700" s="51">
        <v>220</v>
      </c>
      <c r="J700" s="67"/>
      <c r="K700" s="53">
        <f t="shared" si="529"/>
        <v>1815</v>
      </c>
      <c r="L700" s="54">
        <v>9.6</v>
      </c>
      <c r="M700" s="55">
        <f t="shared" si="534"/>
        <v>0.16363636363636358</v>
      </c>
      <c r="N700" s="56">
        <f t="shared" si="535"/>
        <v>1.3499999999999996</v>
      </c>
      <c r="O700" s="57">
        <f t="shared" si="536"/>
        <v>296.99999999999994</v>
      </c>
      <c r="P700" s="58"/>
      <c r="Q700" s="57"/>
      <c r="R700" s="59"/>
      <c r="S700" s="60"/>
      <c r="T700" s="56"/>
      <c r="U700" s="61"/>
      <c r="V700" s="62"/>
      <c r="W700" s="68">
        <f t="shared" si="537"/>
        <v>1815</v>
      </c>
      <c r="X700" s="69">
        <f t="shared" si="538"/>
        <v>1013675.2494999998</v>
      </c>
      <c r="Y700" s="67">
        <v>1</v>
      </c>
      <c r="Z700" s="71">
        <f t="shared" si="539"/>
        <v>296.99999999999994</v>
      </c>
      <c r="AA700" s="72">
        <f t="shared" si="532"/>
        <v>156049.10049999994</v>
      </c>
      <c r="AB700" s="70">
        <f t="shared" si="533"/>
        <v>4</v>
      </c>
      <c r="AC700" s="137">
        <f t="shared" si="540"/>
        <v>2112</v>
      </c>
      <c r="AD700" s="112">
        <f t="shared" si="541"/>
        <v>1169724.3499999996</v>
      </c>
      <c r="AE700" s="113"/>
    </row>
    <row r="701" spans="1:31" ht="11.5" customHeight="1" x14ac:dyDescent="0.3">
      <c r="A701" s="120">
        <v>44652</v>
      </c>
      <c r="B701" s="156">
        <f t="shared" si="527"/>
        <v>4</v>
      </c>
      <c r="C701" s="156">
        <f t="shared" si="528"/>
        <v>2022</v>
      </c>
      <c r="D701" s="158" t="s">
        <v>483</v>
      </c>
      <c r="E701" s="77" t="s">
        <v>436</v>
      </c>
      <c r="F701" s="77" t="s">
        <v>437</v>
      </c>
      <c r="G701" s="107" t="s">
        <v>384</v>
      </c>
      <c r="H701" s="75">
        <v>9</v>
      </c>
      <c r="I701" s="51">
        <v>30</v>
      </c>
      <c r="J701" s="67"/>
      <c r="K701" s="53">
        <f t="shared" si="529"/>
        <v>270</v>
      </c>
      <c r="L701" s="54">
        <v>9.8000000000000007</v>
      </c>
      <c r="M701" s="55">
        <f t="shared" si="534"/>
        <v>8.8888888888888962E-2</v>
      </c>
      <c r="N701" s="56">
        <f t="shared" si="535"/>
        <v>0.80000000000000071</v>
      </c>
      <c r="O701" s="57">
        <f t="shared" si="536"/>
        <v>24.000000000000021</v>
      </c>
      <c r="P701" s="58"/>
      <c r="Q701" s="57"/>
      <c r="R701" s="59"/>
      <c r="S701" s="60"/>
      <c r="T701" s="56"/>
      <c r="U701" s="61"/>
      <c r="V701" s="62"/>
      <c r="W701" s="68">
        <f t="shared" si="537"/>
        <v>540</v>
      </c>
      <c r="X701" s="69">
        <f t="shared" si="538"/>
        <v>1014215.2494999998</v>
      </c>
      <c r="Y701" s="67">
        <v>2</v>
      </c>
      <c r="Z701" s="71">
        <f t="shared" si="539"/>
        <v>48.000000000000043</v>
      </c>
      <c r="AA701" s="72">
        <f t="shared" si="532"/>
        <v>156097.10049999994</v>
      </c>
      <c r="AB701" s="70">
        <f t="shared" si="533"/>
        <v>4</v>
      </c>
      <c r="AC701" s="137">
        <f t="shared" si="540"/>
        <v>588</v>
      </c>
      <c r="AD701" s="112">
        <f t="shared" si="541"/>
        <v>1170312.3499999996</v>
      </c>
      <c r="AE701" s="113"/>
    </row>
    <row r="702" spans="1:31" ht="11.5" customHeight="1" x14ac:dyDescent="0.3">
      <c r="A702" s="120">
        <v>44652</v>
      </c>
      <c r="B702" s="156">
        <f t="shared" si="527"/>
        <v>4</v>
      </c>
      <c r="C702" s="156">
        <f t="shared" si="528"/>
        <v>2022</v>
      </c>
      <c r="D702" s="158" t="s">
        <v>483</v>
      </c>
      <c r="E702" s="77" t="s">
        <v>436</v>
      </c>
      <c r="F702" s="77" t="s">
        <v>437</v>
      </c>
      <c r="G702" s="107" t="s">
        <v>454</v>
      </c>
      <c r="H702" s="75">
        <v>6.45</v>
      </c>
      <c r="I702" s="51">
        <v>40</v>
      </c>
      <c r="J702" s="67"/>
      <c r="K702" s="53">
        <f t="shared" si="529"/>
        <v>258</v>
      </c>
      <c r="L702" s="54">
        <v>7.5</v>
      </c>
      <c r="M702" s="55">
        <f t="shared" si="534"/>
        <v>0.16279069767441856</v>
      </c>
      <c r="N702" s="56">
        <f t="shared" si="535"/>
        <v>1.0499999999999998</v>
      </c>
      <c r="O702" s="57">
        <f t="shared" si="536"/>
        <v>41.999999999999993</v>
      </c>
      <c r="P702" s="58"/>
      <c r="Q702" s="57"/>
      <c r="R702" s="59"/>
      <c r="S702" s="60"/>
      <c r="T702" s="56"/>
      <c r="U702" s="61"/>
      <c r="V702" s="62"/>
      <c r="W702" s="68">
        <f t="shared" si="537"/>
        <v>258</v>
      </c>
      <c r="X702" s="69">
        <f t="shared" si="538"/>
        <v>1014473.2494999998</v>
      </c>
      <c r="Y702" s="67">
        <v>1</v>
      </c>
      <c r="Z702" s="71">
        <f t="shared" si="539"/>
        <v>41.999999999999993</v>
      </c>
      <c r="AA702" s="72">
        <f t="shared" si="532"/>
        <v>156139.10049999994</v>
      </c>
      <c r="AB702" s="70">
        <f t="shared" si="533"/>
        <v>4</v>
      </c>
      <c r="AC702" s="137">
        <f t="shared" si="540"/>
        <v>300</v>
      </c>
      <c r="AD702" s="112">
        <f t="shared" si="541"/>
        <v>1170612.3499999996</v>
      </c>
      <c r="AE702" s="113"/>
    </row>
    <row r="703" spans="1:31" ht="11.5" customHeight="1" x14ac:dyDescent="0.3">
      <c r="A703" s="120">
        <v>44652</v>
      </c>
      <c r="B703" s="156">
        <f t="shared" si="527"/>
        <v>4</v>
      </c>
      <c r="C703" s="156">
        <f t="shared" si="528"/>
        <v>2022</v>
      </c>
      <c r="D703" s="158" t="s">
        <v>483</v>
      </c>
      <c r="E703" s="77" t="s">
        <v>436</v>
      </c>
      <c r="F703" s="77" t="s">
        <v>437</v>
      </c>
      <c r="G703" s="107" t="s">
        <v>440</v>
      </c>
      <c r="H703" s="75">
        <v>36</v>
      </c>
      <c r="I703" s="51">
        <v>5</v>
      </c>
      <c r="J703" s="67"/>
      <c r="K703" s="53">
        <f t="shared" si="529"/>
        <v>180</v>
      </c>
      <c r="L703" s="54">
        <v>48</v>
      </c>
      <c r="M703" s="55">
        <f t="shared" si="534"/>
        <v>0.33333333333333331</v>
      </c>
      <c r="N703" s="56">
        <f t="shared" si="535"/>
        <v>12</v>
      </c>
      <c r="O703" s="57">
        <f t="shared" si="536"/>
        <v>60</v>
      </c>
      <c r="P703" s="58"/>
      <c r="Q703" s="57"/>
      <c r="R703" s="59"/>
      <c r="S703" s="60"/>
      <c r="T703" s="56"/>
      <c r="U703" s="61"/>
      <c r="V703" s="62"/>
      <c r="W703" s="68">
        <f t="shared" si="537"/>
        <v>360</v>
      </c>
      <c r="X703" s="69">
        <f t="shared" si="538"/>
        <v>1014833.2494999998</v>
      </c>
      <c r="Y703" s="67">
        <v>2</v>
      </c>
      <c r="Z703" s="71">
        <f t="shared" si="539"/>
        <v>120</v>
      </c>
      <c r="AA703" s="72">
        <f t="shared" si="532"/>
        <v>156259.10049999994</v>
      </c>
      <c r="AB703" s="70">
        <f t="shared" si="533"/>
        <v>4</v>
      </c>
      <c r="AC703" s="137">
        <f t="shared" si="540"/>
        <v>480</v>
      </c>
      <c r="AD703" s="112">
        <f t="shared" si="541"/>
        <v>1171092.3499999996</v>
      </c>
      <c r="AE703" s="113"/>
    </row>
    <row r="704" spans="1:31" ht="11.5" customHeight="1" x14ac:dyDescent="0.3">
      <c r="A704" s="120">
        <v>44656</v>
      </c>
      <c r="B704" s="156">
        <f t="shared" si="527"/>
        <v>4</v>
      </c>
      <c r="C704" s="156">
        <f t="shared" si="528"/>
        <v>2022</v>
      </c>
      <c r="D704" s="158" t="s">
        <v>484</v>
      </c>
      <c r="E704" s="77" t="s">
        <v>289</v>
      </c>
      <c r="F704" s="77" t="s">
        <v>290</v>
      </c>
      <c r="G704" s="107" t="s">
        <v>202</v>
      </c>
      <c r="H704" s="75">
        <v>8.5</v>
      </c>
      <c r="I704" s="51">
        <v>220</v>
      </c>
      <c r="J704" s="67"/>
      <c r="K704" s="53">
        <f t="shared" si="529"/>
        <v>1870</v>
      </c>
      <c r="L704" s="54">
        <v>9.5</v>
      </c>
      <c r="M704" s="55">
        <f t="shared" si="534"/>
        <v>0.11764705882352941</v>
      </c>
      <c r="N704" s="56">
        <f t="shared" si="535"/>
        <v>1</v>
      </c>
      <c r="O704" s="57">
        <f t="shared" si="536"/>
        <v>220</v>
      </c>
      <c r="P704" s="58"/>
      <c r="Q704" s="57"/>
      <c r="R704" s="59"/>
      <c r="S704" s="60"/>
      <c r="T704" s="56"/>
      <c r="U704" s="61"/>
      <c r="V704" s="62"/>
      <c r="W704" s="68">
        <f t="shared" si="537"/>
        <v>5610</v>
      </c>
      <c r="X704" s="69">
        <f t="shared" si="538"/>
        <v>1020443.2494999998</v>
      </c>
      <c r="Y704" s="67">
        <v>3</v>
      </c>
      <c r="Z704" s="71">
        <f t="shared" si="539"/>
        <v>660</v>
      </c>
      <c r="AA704" s="72">
        <f t="shared" si="532"/>
        <v>156919.10049999994</v>
      </c>
      <c r="AB704" s="70">
        <f t="shared" si="533"/>
        <v>4</v>
      </c>
      <c r="AC704" s="137">
        <f t="shared" si="540"/>
        <v>6270</v>
      </c>
      <c r="AD704" s="112">
        <f t="shared" si="541"/>
        <v>1177362.3499999996</v>
      </c>
      <c r="AE704" s="113"/>
    </row>
    <row r="705" spans="1:31" ht="11.5" customHeight="1" x14ac:dyDescent="0.3">
      <c r="A705" s="120">
        <v>44656</v>
      </c>
      <c r="B705" s="156">
        <f t="shared" si="527"/>
        <v>4</v>
      </c>
      <c r="C705" s="156">
        <f t="shared" si="528"/>
        <v>2022</v>
      </c>
      <c r="D705" s="158" t="s">
        <v>484</v>
      </c>
      <c r="E705" s="77" t="s">
        <v>289</v>
      </c>
      <c r="F705" s="77" t="s">
        <v>290</v>
      </c>
      <c r="G705" s="107" t="s">
        <v>453</v>
      </c>
      <c r="H705" s="75">
        <v>9.1</v>
      </c>
      <c r="I705" s="51">
        <v>30</v>
      </c>
      <c r="J705" s="67"/>
      <c r="K705" s="53">
        <f t="shared" si="529"/>
        <v>273</v>
      </c>
      <c r="L705" s="54">
        <v>9.8000000000000007</v>
      </c>
      <c r="M705" s="55">
        <f t="shared" si="534"/>
        <v>7.6923076923077038E-2</v>
      </c>
      <c r="N705" s="56">
        <f t="shared" si="535"/>
        <v>0.70000000000000107</v>
      </c>
      <c r="O705" s="57">
        <f t="shared" si="536"/>
        <v>21.000000000000032</v>
      </c>
      <c r="P705" s="58"/>
      <c r="Q705" s="57"/>
      <c r="R705" s="59"/>
      <c r="S705" s="60"/>
      <c r="T705" s="56"/>
      <c r="U705" s="61"/>
      <c r="V705" s="62"/>
      <c r="W705" s="68">
        <f t="shared" si="537"/>
        <v>1638</v>
      </c>
      <c r="X705" s="69">
        <f t="shared" si="538"/>
        <v>1022081.2494999998</v>
      </c>
      <c r="Y705" s="67">
        <v>6</v>
      </c>
      <c r="Z705" s="71">
        <f t="shared" si="539"/>
        <v>126.0000000000002</v>
      </c>
      <c r="AA705" s="72">
        <f t="shared" si="532"/>
        <v>157045.10049999994</v>
      </c>
      <c r="AB705" s="70">
        <f t="shared" si="533"/>
        <v>4</v>
      </c>
      <c r="AC705" s="137">
        <f t="shared" si="540"/>
        <v>1764.0000000000002</v>
      </c>
      <c r="AD705" s="112">
        <f t="shared" si="541"/>
        <v>1179126.3499999996</v>
      </c>
      <c r="AE705" s="113"/>
    </row>
    <row r="706" spans="1:31" ht="11.5" customHeight="1" x14ac:dyDescent="0.3">
      <c r="A706" s="120">
        <v>44656</v>
      </c>
      <c r="B706" s="156">
        <f t="shared" si="527"/>
        <v>4</v>
      </c>
      <c r="C706" s="156">
        <f t="shared" si="528"/>
        <v>2022</v>
      </c>
      <c r="D706" s="158" t="s">
        <v>484</v>
      </c>
      <c r="E706" s="77" t="s">
        <v>289</v>
      </c>
      <c r="F706" s="77" t="s">
        <v>290</v>
      </c>
      <c r="G706" s="107" t="s">
        <v>454</v>
      </c>
      <c r="H706" s="75">
        <v>6.45</v>
      </c>
      <c r="I706" s="51">
        <v>40</v>
      </c>
      <c r="J706" s="67"/>
      <c r="K706" s="53">
        <f t="shared" si="529"/>
        <v>258</v>
      </c>
      <c r="L706" s="54">
        <v>7.8</v>
      </c>
      <c r="M706" s="55">
        <f t="shared" si="534"/>
        <v>0.20930232558139528</v>
      </c>
      <c r="N706" s="56">
        <f t="shared" si="535"/>
        <v>1.3499999999999996</v>
      </c>
      <c r="O706" s="57">
        <f t="shared" si="536"/>
        <v>53.999999999999986</v>
      </c>
      <c r="P706" s="58"/>
      <c r="Q706" s="57"/>
      <c r="R706" s="59"/>
      <c r="S706" s="60"/>
      <c r="T706" s="56"/>
      <c r="U706" s="61"/>
      <c r="V706" s="62"/>
      <c r="W706" s="68">
        <f t="shared" si="537"/>
        <v>774</v>
      </c>
      <c r="X706" s="69">
        <f t="shared" si="538"/>
        <v>1022855.2494999998</v>
      </c>
      <c r="Y706" s="67">
        <v>3</v>
      </c>
      <c r="Z706" s="71">
        <f t="shared" si="539"/>
        <v>161.99999999999994</v>
      </c>
      <c r="AA706" s="72">
        <f t="shared" si="532"/>
        <v>157207.10049999994</v>
      </c>
      <c r="AB706" s="70">
        <f t="shared" si="533"/>
        <v>4</v>
      </c>
      <c r="AC706" s="137">
        <f t="shared" si="540"/>
        <v>936</v>
      </c>
      <c r="AD706" s="112">
        <f t="shared" si="541"/>
        <v>1180062.3499999996</v>
      </c>
      <c r="AE706" s="113"/>
    </row>
    <row r="707" spans="1:31" ht="11.5" customHeight="1" x14ac:dyDescent="0.3">
      <c r="A707" s="120">
        <v>44656</v>
      </c>
      <c r="B707" s="156">
        <f t="shared" si="527"/>
        <v>4</v>
      </c>
      <c r="C707" s="156">
        <f t="shared" si="528"/>
        <v>2022</v>
      </c>
      <c r="D707" s="158" t="s">
        <v>484</v>
      </c>
      <c r="E707" s="77" t="s">
        <v>289</v>
      </c>
      <c r="F707" s="77" t="s">
        <v>290</v>
      </c>
      <c r="G707" s="107" t="s">
        <v>33</v>
      </c>
      <c r="H707" s="75">
        <v>1.3</v>
      </c>
      <c r="I707" s="51">
        <v>25</v>
      </c>
      <c r="J707" s="67"/>
      <c r="K707" s="53">
        <f t="shared" si="529"/>
        <v>32.5</v>
      </c>
      <c r="L707" s="54">
        <v>2.5</v>
      </c>
      <c r="M707" s="55">
        <f t="shared" si="534"/>
        <v>0.92307692307692302</v>
      </c>
      <c r="N707" s="56">
        <f t="shared" si="535"/>
        <v>1.2</v>
      </c>
      <c r="O707" s="57">
        <f t="shared" si="536"/>
        <v>30</v>
      </c>
      <c r="P707" s="58"/>
      <c r="Q707" s="57"/>
      <c r="R707" s="59"/>
      <c r="S707" s="60"/>
      <c r="T707" s="56"/>
      <c r="U707" s="61"/>
      <c r="V707" s="62"/>
      <c r="W707" s="68">
        <f t="shared" si="537"/>
        <v>97.5</v>
      </c>
      <c r="X707" s="69">
        <f t="shared" si="538"/>
        <v>1022952.7494999998</v>
      </c>
      <c r="Y707" s="67">
        <v>3</v>
      </c>
      <c r="Z707" s="71">
        <f t="shared" si="539"/>
        <v>90</v>
      </c>
      <c r="AA707" s="72">
        <f t="shared" si="532"/>
        <v>157297.10049999994</v>
      </c>
      <c r="AB707" s="70">
        <f t="shared" si="533"/>
        <v>4</v>
      </c>
      <c r="AC707" s="137">
        <f t="shared" si="540"/>
        <v>187.5</v>
      </c>
      <c r="AD707" s="112">
        <f t="shared" si="541"/>
        <v>1180249.8499999996</v>
      </c>
      <c r="AE707" s="113"/>
    </row>
    <row r="708" spans="1:31" ht="11.5" customHeight="1" x14ac:dyDescent="0.3">
      <c r="A708" s="120">
        <v>44656</v>
      </c>
      <c r="B708" s="156">
        <f t="shared" si="527"/>
        <v>4</v>
      </c>
      <c r="C708" s="156">
        <f t="shared" si="528"/>
        <v>2022</v>
      </c>
      <c r="D708" s="158" t="s">
        <v>484</v>
      </c>
      <c r="E708" s="77" t="s">
        <v>289</v>
      </c>
      <c r="F708" s="77" t="s">
        <v>290</v>
      </c>
      <c r="G708" s="107" t="s">
        <v>471</v>
      </c>
      <c r="H708" s="75">
        <v>26</v>
      </c>
      <c r="I708" s="51">
        <v>25</v>
      </c>
      <c r="J708" s="67"/>
      <c r="K708" s="53">
        <f t="shared" si="529"/>
        <v>650</v>
      </c>
      <c r="L708" s="54">
        <v>40</v>
      </c>
      <c r="M708" s="55">
        <f t="shared" si="534"/>
        <v>0.53846153846153844</v>
      </c>
      <c r="N708" s="56">
        <f t="shared" si="535"/>
        <v>14</v>
      </c>
      <c r="O708" s="57">
        <f t="shared" si="536"/>
        <v>350</v>
      </c>
      <c r="P708" s="58"/>
      <c r="Q708" s="57"/>
      <c r="R708" s="59"/>
      <c r="S708" s="60"/>
      <c r="T708" s="56"/>
      <c r="U708" s="61"/>
      <c r="V708" s="62"/>
      <c r="W708" s="68">
        <f t="shared" si="537"/>
        <v>650</v>
      </c>
      <c r="X708" s="69">
        <f t="shared" si="538"/>
        <v>1023602.7494999998</v>
      </c>
      <c r="Y708" s="67">
        <v>1</v>
      </c>
      <c r="Z708" s="71">
        <f t="shared" si="539"/>
        <v>350</v>
      </c>
      <c r="AA708" s="72">
        <f t="shared" si="532"/>
        <v>157647.10049999994</v>
      </c>
      <c r="AB708" s="70">
        <f t="shared" si="533"/>
        <v>4</v>
      </c>
      <c r="AC708" s="137">
        <f t="shared" si="540"/>
        <v>1000</v>
      </c>
      <c r="AD708" s="112">
        <f t="shared" si="541"/>
        <v>1181249.8499999996</v>
      </c>
      <c r="AE708" s="113"/>
    </row>
    <row r="709" spans="1:31" ht="11.5" customHeight="1" x14ac:dyDescent="0.3">
      <c r="A709" s="120">
        <v>44656</v>
      </c>
      <c r="B709" s="156">
        <f t="shared" si="527"/>
        <v>4</v>
      </c>
      <c r="C709" s="156">
        <f t="shared" si="528"/>
        <v>2022</v>
      </c>
      <c r="D709" s="158" t="s">
        <v>484</v>
      </c>
      <c r="E709" s="77" t="s">
        <v>289</v>
      </c>
      <c r="F709" s="77" t="s">
        <v>290</v>
      </c>
      <c r="G709" s="107" t="s">
        <v>477</v>
      </c>
      <c r="H709" s="75">
        <v>11</v>
      </c>
      <c r="I709" s="51">
        <v>5</v>
      </c>
      <c r="J709" s="67"/>
      <c r="K709" s="53">
        <f t="shared" si="529"/>
        <v>55</v>
      </c>
      <c r="L709" s="54">
        <v>17</v>
      </c>
      <c r="M709" s="55">
        <f t="shared" si="534"/>
        <v>0.54545454545454541</v>
      </c>
      <c r="N709" s="56">
        <f t="shared" si="535"/>
        <v>6</v>
      </c>
      <c r="O709" s="57">
        <f t="shared" si="536"/>
        <v>30</v>
      </c>
      <c r="P709" s="58"/>
      <c r="Q709" s="57"/>
      <c r="R709" s="59"/>
      <c r="S709" s="60"/>
      <c r="T709" s="56"/>
      <c r="U709" s="61"/>
      <c r="V709" s="62"/>
      <c r="W709" s="68">
        <f t="shared" si="537"/>
        <v>220</v>
      </c>
      <c r="X709" s="69">
        <f t="shared" si="538"/>
        <v>1023822.7494999998</v>
      </c>
      <c r="Y709" s="67">
        <v>4</v>
      </c>
      <c r="Z709" s="71">
        <f t="shared" si="539"/>
        <v>120</v>
      </c>
      <c r="AA709" s="72">
        <f t="shared" si="532"/>
        <v>157767.10049999994</v>
      </c>
      <c r="AB709" s="70">
        <f t="shared" si="533"/>
        <v>4</v>
      </c>
      <c r="AC709" s="137">
        <f t="shared" si="540"/>
        <v>340</v>
      </c>
      <c r="AD709" s="112">
        <f t="shared" si="541"/>
        <v>1181589.8499999996</v>
      </c>
      <c r="AE709" s="113"/>
    </row>
    <row r="710" spans="1:31" ht="11.5" customHeight="1" x14ac:dyDescent="0.3">
      <c r="A710" s="120">
        <v>44659</v>
      </c>
      <c r="B710" s="156">
        <f t="shared" si="527"/>
        <v>4</v>
      </c>
      <c r="C710" s="156">
        <f t="shared" si="528"/>
        <v>2022</v>
      </c>
      <c r="D710" s="158" t="s">
        <v>488</v>
      </c>
      <c r="E710" s="77" t="s">
        <v>280</v>
      </c>
      <c r="F710" s="77" t="s">
        <v>281</v>
      </c>
      <c r="G710" s="107" t="s">
        <v>202</v>
      </c>
      <c r="H710" s="75">
        <v>8.5</v>
      </c>
      <c r="I710" s="51">
        <v>220</v>
      </c>
      <c r="J710" s="67"/>
      <c r="K710" s="53">
        <f t="shared" si="529"/>
        <v>1870</v>
      </c>
      <c r="L710" s="54">
        <v>9.4</v>
      </c>
      <c r="M710" s="55">
        <f t="shared" si="534"/>
        <v>0.10588235294117651</v>
      </c>
      <c r="N710" s="56">
        <f t="shared" si="535"/>
        <v>0.90000000000000036</v>
      </c>
      <c r="O710" s="57">
        <f t="shared" si="536"/>
        <v>198.00000000000009</v>
      </c>
      <c r="P710" s="58"/>
      <c r="Q710" s="57"/>
      <c r="R710" s="59"/>
      <c r="S710" s="60"/>
      <c r="T710" s="56"/>
      <c r="U710" s="61"/>
      <c r="V710" s="62"/>
      <c r="W710" s="68">
        <f t="shared" ref="W710:W714" si="542">K710*Y710</f>
        <v>3740</v>
      </c>
      <c r="X710" s="69">
        <f t="shared" ref="X710:X714" si="543">X709+W710</f>
        <v>1027562.7494999998</v>
      </c>
      <c r="Y710" s="67">
        <v>2</v>
      </c>
      <c r="Z710" s="71">
        <f t="shared" ref="Z710:Z714" si="544">O710*Y710</f>
        <v>396.00000000000017</v>
      </c>
      <c r="AA710" s="72">
        <f t="shared" ref="AA710:AA714" si="545">AA709+Z710</f>
        <v>158163.10049999994</v>
      </c>
      <c r="AB710" s="70">
        <f t="shared" si="533"/>
        <v>4</v>
      </c>
      <c r="AC710" s="137">
        <f t="shared" ref="AC710:AC714" si="546">W710+Z710</f>
        <v>4136</v>
      </c>
      <c r="AD710" s="112">
        <f t="shared" ref="AD710:AD714" si="547">X710+AA710</f>
        <v>1185725.8499999996</v>
      </c>
      <c r="AE710" s="113"/>
    </row>
    <row r="711" spans="1:31" ht="11.5" customHeight="1" x14ac:dyDescent="0.3">
      <c r="A711" s="120">
        <v>44659</v>
      </c>
      <c r="B711" s="156">
        <f t="shared" si="527"/>
        <v>4</v>
      </c>
      <c r="C711" s="156">
        <f t="shared" si="528"/>
        <v>2022</v>
      </c>
      <c r="D711" s="158" t="s">
        <v>488</v>
      </c>
      <c r="E711" s="77" t="s">
        <v>280</v>
      </c>
      <c r="F711" s="77" t="s">
        <v>281</v>
      </c>
      <c r="G711" s="107" t="s">
        <v>345</v>
      </c>
      <c r="H711" s="75">
        <v>9</v>
      </c>
      <c r="I711" s="51">
        <v>54</v>
      </c>
      <c r="J711" s="67"/>
      <c r="K711" s="53">
        <f t="shared" si="529"/>
        <v>486</v>
      </c>
      <c r="L711" s="54">
        <v>9.6999999999999993</v>
      </c>
      <c r="M711" s="55">
        <f t="shared" si="534"/>
        <v>7.7777777777777696E-2</v>
      </c>
      <c r="N711" s="56">
        <f t="shared" si="535"/>
        <v>0.69999999999999929</v>
      </c>
      <c r="O711" s="57">
        <f t="shared" si="536"/>
        <v>37.799999999999962</v>
      </c>
      <c r="P711" s="58"/>
      <c r="Q711" s="57"/>
      <c r="R711" s="59"/>
      <c r="S711" s="60"/>
      <c r="T711" s="56"/>
      <c r="U711" s="61"/>
      <c r="V711" s="62"/>
      <c r="W711" s="68">
        <f t="shared" si="542"/>
        <v>972</v>
      </c>
      <c r="X711" s="69">
        <f t="shared" si="543"/>
        <v>1028534.7494999998</v>
      </c>
      <c r="Y711" s="67">
        <v>2</v>
      </c>
      <c r="Z711" s="71">
        <f t="shared" si="544"/>
        <v>75.599999999999923</v>
      </c>
      <c r="AA711" s="72">
        <f t="shared" si="545"/>
        <v>158238.70049999995</v>
      </c>
      <c r="AB711" s="70">
        <f t="shared" si="533"/>
        <v>4</v>
      </c>
      <c r="AC711" s="137">
        <f t="shared" si="546"/>
        <v>1047.5999999999999</v>
      </c>
      <c r="AD711" s="112">
        <f t="shared" si="547"/>
        <v>1186773.4499999997</v>
      </c>
      <c r="AE711" s="113"/>
    </row>
    <row r="712" spans="1:31" ht="11.5" customHeight="1" x14ac:dyDescent="0.3">
      <c r="A712" s="120">
        <v>44659</v>
      </c>
      <c r="B712" s="156">
        <f t="shared" si="527"/>
        <v>4</v>
      </c>
      <c r="C712" s="156">
        <f t="shared" si="528"/>
        <v>2022</v>
      </c>
      <c r="D712" s="158" t="s">
        <v>488</v>
      </c>
      <c r="E712" s="77" t="s">
        <v>280</v>
      </c>
      <c r="F712" s="77" t="s">
        <v>281</v>
      </c>
      <c r="G712" s="107" t="s">
        <v>33</v>
      </c>
      <c r="H712" s="75">
        <v>1.3</v>
      </c>
      <c r="I712" s="51">
        <v>25</v>
      </c>
      <c r="J712" s="67"/>
      <c r="K712" s="53">
        <f t="shared" si="529"/>
        <v>32.5</v>
      </c>
      <c r="L712" s="54">
        <v>2.5</v>
      </c>
      <c r="M712" s="55">
        <f t="shared" si="534"/>
        <v>0.92307692307692302</v>
      </c>
      <c r="N712" s="56">
        <f t="shared" si="535"/>
        <v>1.2</v>
      </c>
      <c r="O712" s="57">
        <f t="shared" si="536"/>
        <v>30</v>
      </c>
      <c r="P712" s="58"/>
      <c r="Q712" s="57"/>
      <c r="R712" s="59"/>
      <c r="S712" s="60"/>
      <c r="T712" s="56"/>
      <c r="U712" s="61"/>
      <c r="V712" s="62"/>
      <c r="W712" s="68">
        <f t="shared" si="542"/>
        <v>97.5</v>
      </c>
      <c r="X712" s="69">
        <f t="shared" si="543"/>
        <v>1028632.2494999998</v>
      </c>
      <c r="Y712" s="67">
        <v>3</v>
      </c>
      <c r="Z712" s="71">
        <f t="shared" si="544"/>
        <v>90</v>
      </c>
      <c r="AA712" s="72">
        <f t="shared" si="545"/>
        <v>158328.70049999995</v>
      </c>
      <c r="AB712" s="70">
        <f t="shared" si="533"/>
        <v>4</v>
      </c>
      <c r="AC712" s="137">
        <f t="shared" si="546"/>
        <v>187.5</v>
      </c>
      <c r="AD712" s="112">
        <f t="shared" si="547"/>
        <v>1186960.9499999997</v>
      </c>
      <c r="AE712" s="113"/>
    </row>
    <row r="713" spans="1:31" ht="11.5" customHeight="1" x14ac:dyDescent="0.3">
      <c r="A713" s="120">
        <v>44659</v>
      </c>
      <c r="B713" s="156">
        <f t="shared" si="527"/>
        <v>4</v>
      </c>
      <c r="C713" s="156">
        <f t="shared" si="528"/>
        <v>2022</v>
      </c>
      <c r="D713" s="158" t="s">
        <v>488</v>
      </c>
      <c r="E713" s="77" t="s">
        <v>280</v>
      </c>
      <c r="F713" s="77" t="s">
        <v>281</v>
      </c>
      <c r="G713" s="107" t="s">
        <v>214</v>
      </c>
      <c r="H713" s="75">
        <v>305</v>
      </c>
      <c r="I713" s="51">
        <v>1</v>
      </c>
      <c r="J713" s="67"/>
      <c r="K713" s="53">
        <f t="shared" si="529"/>
        <v>305</v>
      </c>
      <c r="L713" s="54">
        <v>390</v>
      </c>
      <c r="M713" s="55">
        <f t="shared" si="534"/>
        <v>0.27868852459016391</v>
      </c>
      <c r="N713" s="56">
        <f t="shared" si="535"/>
        <v>85</v>
      </c>
      <c r="O713" s="57">
        <f t="shared" si="536"/>
        <v>85</v>
      </c>
      <c r="P713" s="58"/>
      <c r="Q713" s="57"/>
      <c r="R713" s="59"/>
      <c r="S713" s="60"/>
      <c r="T713" s="56"/>
      <c r="U713" s="61"/>
      <c r="V713" s="62"/>
      <c r="W713" s="68">
        <f t="shared" si="542"/>
        <v>610</v>
      </c>
      <c r="X713" s="69">
        <f t="shared" si="543"/>
        <v>1029242.2494999998</v>
      </c>
      <c r="Y713" s="67">
        <v>2</v>
      </c>
      <c r="Z713" s="71">
        <f t="shared" si="544"/>
        <v>170</v>
      </c>
      <c r="AA713" s="72">
        <f t="shared" si="545"/>
        <v>158498.70049999995</v>
      </c>
      <c r="AB713" s="70">
        <f t="shared" si="533"/>
        <v>4</v>
      </c>
      <c r="AC713" s="137">
        <f t="shared" si="546"/>
        <v>780</v>
      </c>
      <c r="AD713" s="112">
        <f t="shared" si="547"/>
        <v>1187740.9499999997</v>
      </c>
      <c r="AE713" s="113"/>
    </row>
    <row r="714" spans="1:31" ht="11.5" customHeight="1" x14ac:dyDescent="0.3">
      <c r="A714" s="120">
        <v>44659</v>
      </c>
      <c r="B714" s="156">
        <f t="shared" si="527"/>
        <v>4</v>
      </c>
      <c r="C714" s="156">
        <f t="shared" si="528"/>
        <v>2022</v>
      </c>
      <c r="D714" s="158" t="s">
        <v>488</v>
      </c>
      <c r="E714" s="77" t="s">
        <v>280</v>
      </c>
      <c r="F714" s="77" t="s">
        <v>281</v>
      </c>
      <c r="G714" s="107" t="s">
        <v>455</v>
      </c>
      <c r="H714" s="75">
        <v>18</v>
      </c>
      <c r="I714" s="51">
        <v>5</v>
      </c>
      <c r="J714" s="67"/>
      <c r="K714" s="53">
        <f t="shared" si="529"/>
        <v>90</v>
      </c>
      <c r="L714" s="54">
        <v>21</v>
      </c>
      <c r="M714" s="55">
        <f t="shared" si="534"/>
        <v>0.16666666666666666</v>
      </c>
      <c r="N714" s="56">
        <f t="shared" si="535"/>
        <v>3</v>
      </c>
      <c r="O714" s="57">
        <f t="shared" si="536"/>
        <v>15</v>
      </c>
      <c r="P714" s="58"/>
      <c r="Q714" s="57"/>
      <c r="R714" s="59"/>
      <c r="S714" s="60"/>
      <c r="T714" s="56"/>
      <c r="U714" s="61"/>
      <c r="V714" s="62"/>
      <c r="W714" s="68">
        <f t="shared" si="542"/>
        <v>180</v>
      </c>
      <c r="X714" s="69">
        <f t="shared" si="543"/>
        <v>1029422.2494999998</v>
      </c>
      <c r="Y714" s="67">
        <v>2</v>
      </c>
      <c r="Z714" s="71">
        <f t="shared" si="544"/>
        <v>30</v>
      </c>
      <c r="AA714" s="72">
        <f t="shared" si="545"/>
        <v>158528.70049999995</v>
      </c>
      <c r="AB714" s="70">
        <f t="shared" si="533"/>
        <v>4</v>
      </c>
      <c r="AC714" s="137">
        <f t="shared" si="546"/>
        <v>210</v>
      </c>
      <c r="AD714" s="112">
        <f t="shared" si="547"/>
        <v>1187950.9499999997</v>
      </c>
      <c r="AE714" s="113"/>
    </row>
    <row r="715" spans="1:31" ht="11.5" customHeight="1" x14ac:dyDescent="0.3">
      <c r="A715" s="120">
        <v>44659</v>
      </c>
      <c r="B715" s="156">
        <f t="shared" si="527"/>
        <v>4</v>
      </c>
      <c r="C715" s="156">
        <f t="shared" si="528"/>
        <v>2022</v>
      </c>
      <c r="D715" s="158" t="s">
        <v>489</v>
      </c>
      <c r="E715" s="77" t="s">
        <v>74</v>
      </c>
      <c r="F715" s="77" t="s">
        <v>59</v>
      </c>
      <c r="G715" s="107" t="s">
        <v>35</v>
      </c>
      <c r="H715" s="75">
        <v>8.5</v>
      </c>
      <c r="I715" s="51">
        <v>220</v>
      </c>
      <c r="J715" s="67"/>
      <c r="K715" s="53">
        <f t="shared" si="529"/>
        <v>1870</v>
      </c>
      <c r="L715" s="54">
        <v>9.6</v>
      </c>
      <c r="M715" s="55">
        <f t="shared" ref="M715:M755" si="548">(L715-H715)/H715</f>
        <v>0.12941176470588231</v>
      </c>
      <c r="N715" s="56">
        <f t="shared" ref="N715:N755" si="549">L715-H715</f>
        <v>1.0999999999999996</v>
      </c>
      <c r="O715" s="57">
        <f t="shared" ref="O715:O755" si="550">N715*I715</f>
        <v>241.99999999999991</v>
      </c>
      <c r="P715" s="58"/>
      <c r="Q715" s="57"/>
      <c r="R715" s="59"/>
      <c r="S715" s="60"/>
      <c r="T715" s="56"/>
      <c r="U715" s="61"/>
      <c r="V715" s="62"/>
      <c r="W715" s="68">
        <f t="shared" ref="W715:W754" si="551">K715*Y715</f>
        <v>1870</v>
      </c>
      <c r="X715" s="69">
        <f t="shared" ref="X715:X754" si="552">X714+W715</f>
        <v>1031292.2494999998</v>
      </c>
      <c r="Y715" s="67">
        <v>1</v>
      </c>
      <c r="Z715" s="71">
        <f t="shared" ref="Z715:Z754" si="553">O715*Y715</f>
        <v>241.99999999999991</v>
      </c>
      <c r="AA715" s="72">
        <f t="shared" ref="AA715:AA754" si="554">AA714+Z715</f>
        <v>158770.70049999995</v>
      </c>
      <c r="AB715" s="70">
        <f t="shared" ref="AB715:AB754" si="555">MONTH(A715)</f>
        <v>4</v>
      </c>
      <c r="AC715" s="137">
        <f t="shared" ref="AC715:AC754" si="556">W715+Z715</f>
        <v>2112</v>
      </c>
      <c r="AD715" s="112">
        <f t="shared" ref="AD715:AD754" si="557">X715+AA715</f>
        <v>1190062.9499999997</v>
      </c>
      <c r="AE715" s="113"/>
    </row>
    <row r="716" spans="1:31" ht="11.5" customHeight="1" x14ac:dyDescent="0.3">
      <c r="A716" s="120">
        <v>44659</v>
      </c>
      <c r="B716" s="156">
        <f t="shared" si="527"/>
        <v>4</v>
      </c>
      <c r="C716" s="156">
        <f t="shared" si="528"/>
        <v>2022</v>
      </c>
      <c r="D716" s="158" t="s">
        <v>489</v>
      </c>
      <c r="E716" s="77" t="s">
        <v>74</v>
      </c>
      <c r="F716" s="77" t="s">
        <v>59</v>
      </c>
      <c r="G716" s="107" t="s">
        <v>35</v>
      </c>
      <c r="H716" s="75">
        <v>8.85</v>
      </c>
      <c r="I716" s="51">
        <v>220</v>
      </c>
      <c r="J716" s="67"/>
      <c r="K716" s="53">
        <f t="shared" si="529"/>
        <v>1947</v>
      </c>
      <c r="L716" s="54">
        <v>9.6</v>
      </c>
      <c r="M716" s="55">
        <f t="shared" si="548"/>
        <v>8.4745762711864417E-2</v>
      </c>
      <c r="N716" s="56">
        <f t="shared" si="549"/>
        <v>0.75</v>
      </c>
      <c r="O716" s="57">
        <f t="shared" si="550"/>
        <v>165</v>
      </c>
      <c r="P716" s="58"/>
      <c r="Q716" s="57"/>
      <c r="R716" s="59"/>
      <c r="S716" s="60"/>
      <c r="T716" s="56"/>
      <c r="U716" s="61"/>
      <c r="V716" s="62"/>
      <c r="W716" s="68">
        <f t="shared" si="551"/>
        <v>3894</v>
      </c>
      <c r="X716" s="69">
        <f t="shared" si="552"/>
        <v>1035186.2494999998</v>
      </c>
      <c r="Y716" s="67">
        <v>2</v>
      </c>
      <c r="Z716" s="71">
        <f t="shared" si="553"/>
        <v>330</v>
      </c>
      <c r="AA716" s="72">
        <f t="shared" si="554"/>
        <v>159100.70049999995</v>
      </c>
      <c r="AB716" s="70">
        <f t="shared" si="555"/>
        <v>4</v>
      </c>
      <c r="AC716" s="137">
        <f t="shared" si="556"/>
        <v>4224</v>
      </c>
      <c r="AD716" s="112">
        <f t="shared" si="557"/>
        <v>1194286.9499999997</v>
      </c>
      <c r="AE716" s="113"/>
    </row>
    <row r="717" spans="1:31" ht="11.5" customHeight="1" x14ac:dyDescent="0.3">
      <c r="A717" s="120">
        <v>44659</v>
      </c>
      <c r="B717" s="156">
        <f t="shared" si="527"/>
        <v>4</v>
      </c>
      <c r="C717" s="156">
        <f t="shared" si="528"/>
        <v>2022</v>
      </c>
      <c r="D717" s="158" t="s">
        <v>489</v>
      </c>
      <c r="E717" s="77" t="s">
        <v>74</v>
      </c>
      <c r="F717" s="77" t="s">
        <v>59</v>
      </c>
      <c r="G717" s="107" t="s">
        <v>33</v>
      </c>
      <c r="H717" s="75">
        <v>1.3</v>
      </c>
      <c r="I717" s="51">
        <v>25</v>
      </c>
      <c r="J717" s="67"/>
      <c r="K717" s="53">
        <f t="shared" si="529"/>
        <v>32.5</v>
      </c>
      <c r="L717" s="54">
        <v>2.6</v>
      </c>
      <c r="M717" s="55">
        <f t="shared" si="548"/>
        <v>1</v>
      </c>
      <c r="N717" s="56">
        <f t="shared" si="549"/>
        <v>1.3</v>
      </c>
      <c r="O717" s="57">
        <f t="shared" si="550"/>
        <v>32.5</v>
      </c>
      <c r="P717" s="58"/>
      <c r="Q717" s="57"/>
      <c r="R717" s="59"/>
      <c r="S717" s="60"/>
      <c r="T717" s="56"/>
      <c r="U717" s="61"/>
      <c r="V717" s="62"/>
      <c r="W717" s="68">
        <f t="shared" si="551"/>
        <v>130</v>
      </c>
      <c r="X717" s="69">
        <f t="shared" si="552"/>
        <v>1035316.2494999998</v>
      </c>
      <c r="Y717" s="67">
        <v>4</v>
      </c>
      <c r="Z717" s="71">
        <f t="shared" si="553"/>
        <v>130</v>
      </c>
      <c r="AA717" s="72">
        <f t="shared" si="554"/>
        <v>159230.70049999995</v>
      </c>
      <c r="AB717" s="70">
        <f t="shared" si="555"/>
        <v>4</v>
      </c>
      <c r="AC717" s="137">
        <f t="shared" si="556"/>
        <v>260</v>
      </c>
      <c r="AD717" s="112">
        <f t="shared" si="557"/>
        <v>1194546.9499999997</v>
      </c>
      <c r="AE717" s="113"/>
    </row>
    <row r="718" spans="1:31" ht="11.5" customHeight="1" x14ac:dyDescent="0.3">
      <c r="A718" s="120">
        <v>44659</v>
      </c>
      <c r="B718" s="156">
        <f t="shared" si="527"/>
        <v>4</v>
      </c>
      <c r="C718" s="156">
        <f t="shared" si="528"/>
        <v>2022</v>
      </c>
      <c r="D718" s="158" t="s">
        <v>489</v>
      </c>
      <c r="E718" s="77" t="s">
        <v>74</v>
      </c>
      <c r="F718" s="77" t="s">
        <v>59</v>
      </c>
      <c r="G718" s="107" t="s">
        <v>30</v>
      </c>
      <c r="H718" s="75">
        <v>18</v>
      </c>
      <c r="I718" s="51">
        <v>5</v>
      </c>
      <c r="J718" s="67"/>
      <c r="K718" s="53">
        <f t="shared" si="529"/>
        <v>90</v>
      </c>
      <c r="L718" s="54">
        <v>21</v>
      </c>
      <c r="M718" s="55">
        <f t="shared" si="548"/>
        <v>0.16666666666666666</v>
      </c>
      <c r="N718" s="56">
        <f t="shared" si="549"/>
        <v>3</v>
      </c>
      <c r="O718" s="57">
        <f t="shared" si="550"/>
        <v>15</v>
      </c>
      <c r="P718" s="58"/>
      <c r="Q718" s="57"/>
      <c r="R718" s="59"/>
      <c r="S718" s="60"/>
      <c r="T718" s="56"/>
      <c r="U718" s="61"/>
      <c r="V718" s="62"/>
      <c r="W718" s="68">
        <f t="shared" si="551"/>
        <v>540</v>
      </c>
      <c r="X718" s="69">
        <f t="shared" si="552"/>
        <v>1035856.2494999998</v>
      </c>
      <c r="Y718" s="67">
        <v>6</v>
      </c>
      <c r="Z718" s="71">
        <f t="shared" si="553"/>
        <v>90</v>
      </c>
      <c r="AA718" s="72">
        <f t="shared" si="554"/>
        <v>159320.70049999995</v>
      </c>
      <c r="AB718" s="70">
        <f t="shared" si="555"/>
        <v>4</v>
      </c>
      <c r="AC718" s="137">
        <f t="shared" si="556"/>
        <v>630</v>
      </c>
      <c r="AD718" s="112">
        <f t="shared" si="557"/>
        <v>1195176.9499999997</v>
      </c>
      <c r="AE718" s="113"/>
    </row>
    <row r="719" spans="1:31" ht="11.5" customHeight="1" x14ac:dyDescent="0.3">
      <c r="A719" s="120">
        <v>44659</v>
      </c>
      <c r="B719" s="156">
        <f t="shared" si="527"/>
        <v>4</v>
      </c>
      <c r="C719" s="156">
        <f t="shared" si="528"/>
        <v>2022</v>
      </c>
      <c r="D719" s="158" t="s">
        <v>489</v>
      </c>
      <c r="E719" s="77" t="s">
        <v>74</v>
      </c>
      <c r="F719" s="77" t="s">
        <v>59</v>
      </c>
      <c r="G719" s="107" t="s">
        <v>56</v>
      </c>
      <c r="H719" s="75">
        <v>28</v>
      </c>
      <c r="I719" s="51">
        <v>1</v>
      </c>
      <c r="J719" s="67"/>
      <c r="K719" s="53">
        <f t="shared" si="529"/>
        <v>28</v>
      </c>
      <c r="L719" s="54">
        <v>45</v>
      </c>
      <c r="M719" s="55">
        <f t="shared" si="548"/>
        <v>0.6071428571428571</v>
      </c>
      <c r="N719" s="56">
        <f t="shared" si="549"/>
        <v>17</v>
      </c>
      <c r="O719" s="57">
        <f t="shared" si="550"/>
        <v>17</v>
      </c>
      <c r="P719" s="58"/>
      <c r="Q719" s="57"/>
      <c r="R719" s="59"/>
      <c r="S719" s="60"/>
      <c r="T719" s="56"/>
      <c r="U719" s="61"/>
      <c r="V719" s="62"/>
      <c r="W719" s="68">
        <f t="shared" si="551"/>
        <v>56</v>
      </c>
      <c r="X719" s="69">
        <f t="shared" si="552"/>
        <v>1035912.2494999998</v>
      </c>
      <c r="Y719" s="67">
        <v>2</v>
      </c>
      <c r="Z719" s="71">
        <f t="shared" si="553"/>
        <v>34</v>
      </c>
      <c r="AA719" s="72">
        <f t="shared" si="554"/>
        <v>159354.70049999995</v>
      </c>
      <c r="AB719" s="70">
        <f t="shared" si="555"/>
        <v>4</v>
      </c>
      <c r="AC719" s="137">
        <f t="shared" si="556"/>
        <v>90</v>
      </c>
      <c r="AD719" s="112">
        <f t="shared" si="557"/>
        <v>1195266.9499999997</v>
      </c>
      <c r="AE719" s="113"/>
    </row>
    <row r="720" spans="1:31" ht="11.5" customHeight="1" x14ac:dyDescent="0.3">
      <c r="A720" s="120">
        <v>44660</v>
      </c>
      <c r="B720" s="156">
        <f t="shared" si="527"/>
        <v>4</v>
      </c>
      <c r="C720" s="156">
        <f t="shared" si="528"/>
        <v>2022</v>
      </c>
      <c r="D720" s="158" t="s">
        <v>490</v>
      </c>
      <c r="E720" s="77" t="s">
        <v>100</v>
      </c>
      <c r="F720" s="77" t="s">
        <v>101</v>
      </c>
      <c r="G720" s="107" t="s">
        <v>202</v>
      </c>
      <c r="H720" s="75">
        <v>8.5</v>
      </c>
      <c r="I720" s="51">
        <v>220</v>
      </c>
      <c r="J720" s="67"/>
      <c r="K720" s="53">
        <f t="shared" si="529"/>
        <v>1870</v>
      </c>
      <c r="L720" s="54">
        <v>9</v>
      </c>
      <c r="M720" s="55">
        <f t="shared" si="548"/>
        <v>5.8823529411764705E-2</v>
      </c>
      <c r="N720" s="56">
        <f t="shared" si="549"/>
        <v>0.5</v>
      </c>
      <c r="O720" s="57">
        <f t="shared" si="550"/>
        <v>110</v>
      </c>
      <c r="P720" s="58"/>
      <c r="Q720" s="57"/>
      <c r="R720" s="59"/>
      <c r="S720" s="60"/>
      <c r="T720" s="56"/>
      <c r="U720" s="61"/>
      <c r="V720" s="62"/>
      <c r="W720" s="68">
        <f t="shared" si="551"/>
        <v>3740</v>
      </c>
      <c r="X720" s="69">
        <f t="shared" si="552"/>
        <v>1039652.2494999998</v>
      </c>
      <c r="Y720" s="67">
        <v>2</v>
      </c>
      <c r="Z720" s="71">
        <f t="shared" si="553"/>
        <v>220</v>
      </c>
      <c r="AA720" s="72">
        <f t="shared" si="554"/>
        <v>159574.70049999995</v>
      </c>
      <c r="AB720" s="70">
        <f t="shared" si="555"/>
        <v>4</v>
      </c>
      <c r="AC720" s="137">
        <f t="shared" si="556"/>
        <v>3960</v>
      </c>
      <c r="AD720" s="112">
        <f t="shared" si="557"/>
        <v>1199226.9499999997</v>
      </c>
      <c r="AE720" s="113"/>
    </row>
    <row r="721" spans="1:31" ht="11.5" customHeight="1" x14ac:dyDescent="0.3">
      <c r="A721" s="120">
        <v>44660</v>
      </c>
      <c r="B721" s="156">
        <f t="shared" si="527"/>
        <v>4</v>
      </c>
      <c r="C721" s="156">
        <f t="shared" si="528"/>
        <v>2022</v>
      </c>
      <c r="D721" s="158" t="s">
        <v>490</v>
      </c>
      <c r="E721" s="77" t="s">
        <v>100</v>
      </c>
      <c r="F721" s="77" t="s">
        <v>101</v>
      </c>
      <c r="G721" s="107" t="s">
        <v>482</v>
      </c>
      <c r="H721" s="75">
        <v>9.1</v>
      </c>
      <c r="I721" s="51">
        <v>60</v>
      </c>
      <c r="J721" s="67"/>
      <c r="K721" s="53">
        <f t="shared" si="529"/>
        <v>546</v>
      </c>
      <c r="L721" s="54">
        <v>9.5</v>
      </c>
      <c r="M721" s="55">
        <f t="shared" si="548"/>
        <v>4.3956043956043994E-2</v>
      </c>
      <c r="N721" s="56">
        <f t="shared" si="549"/>
        <v>0.40000000000000036</v>
      </c>
      <c r="O721" s="57">
        <f t="shared" si="550"/>
        <v>24.000000000000021</v>
      </c>
      <c r="P721" s="58"/>
      <c r="Q721" s="57"/>
      <c r="R721" s="59"/>
      <c r="S721" s="60"/>
      <c r="T721" s="56"/>
      <c r="U721" s="61"/>
      <c r="V721" s="62"/>
      <c r="W721" s="68">
        <f t="shared" si="551"/>
        <v>546</v>
      </c>
      <c r="X721" s="69">
        <f t="shared" si="552"/>
        <v>1040198.2494999998</v>
      </c>
      <c r="Y721" s="67">
        <v>1</v>
      </c>
      <c r="Z721" s="71">
        <f t="shared" si="553"/>
        <v>24.000000000000021</v>
      </c>
      <c r="AA721" s="72">
        <f t="shared" si="554"/>
        <v>159598.70049999995</v>
      </c>
      <c r="AB721" s="70">
        <f t="shared" si="555"/>
        <v>4</v>
      </c>
      <c r="AC721" s="137">
        <f t="shared" si="556"/>
        <v>570</v>
      </c>
      <c r="AD721" s="112">
        <f t="shared" si="557"/>
        <v>1199796.9499999997</v>
      </c>
      <c r="AE721" s="113"/>
    </row>
    <row r="722" spans="1:31" ht="11.5" customHeight="1" x14ac:dyDescent="0.3">
      <c r="A722" s="120">
        <v>44660</v>
      </c>
      <c r="B722" s="156">
        <f t="shared" si="527"/>
        <v>4</v>
      </c>
      <c r="C722" s="156">
        <f t="shared" si="528"/>
        <v>2022</v>
      </c>
      <c r="D722" s="158" t="s">
        <v>490</v>
      </c>
      <c r="E722" s="77" t="s">
        <v>100</v>
      </c>
      <c r="F722" s="77" t="s">
        <v>101</v>
      </c>
      <c r="G722" s="107" t="s">
        <v>491</v>
      </c>
      <c r="H722" s="75">
        <v>8.8000000000000007</v>
      </c>
      <c r="I722" s="51">
        <v>54</v>
      </c>
      <c r="J722" s="67"/>
      <c r="K722" s="53">
        <f t="shared" si="529"/>
        <v>475.20000000000005</v>
      </c>
      <c r="L722" s="54">
        <v>9.5</v>
      </c>
      <c r="M722" s="55">
        <f t="shared" si="548"/>
        <v>7.9545454545454461E-2</v>
      </c>
      <c r="N722" s="56">
        <f t="shared" si="549"/>
        <v>0.69999999999999929</v>
      </c>
      <c r="O722" s="57">
        <f t="shared" si="550"/>
        <v>37.799999999999962</v>
      </c>
      <c r="P722" s="58"/>
      <c r="Q722" s="57"/>
      <c r="R722" s="59"/>
      <c r="S722" s="60"/>
      <c r="T722" s="56"/>
      <c r="U722" s="61"/>
      <c r="V722" s="62"/>
      <c r="W722" s="68">
        <f t="shared" si="551"/>
        <v>475.20000000000005</v>
      </c>
      <c r="X722" s="69">
        <f t="shared" si="552"/>
        <v>1040673.4494999998</v>
      </c>
      <c r="Y722" s="67">
        <v>1</v>
      </c>
      <c r="Z722" s="71">
        <f t="shared" si="553"/>
        <v>37.799999999999962</v>
      </c>
      <c r="AA722" s="72">
        <f t="shared" si="554"/>
        <v>159636.50049999994</v>
      </c>
      <c r="AB722" s="70">
        <f t="shared" si="555"/>
        <v>4</v>
      </c>
      <c r="AC722" s="137">
        <f t="shared" si="556"/>
        <v>513</v>
      </c>
      <c r="AD722" s="112">
        <f t="shared" si="557"/>
        <v>1200309.9499999997</v>
      </c>
      <c r="AE722" s="113"/>
    </row>
    <row r="723" spans="1:31" ht="11.5" customHeight="1" x14ac:dyDescent="0.3">
      <c r="A723" s="120">
        <v>44660</v>
      </c>
      <c r="B723" s="156">
        <f t="shared" si="527"/>
        <v>4</v>
      </c>
      <c r="C723" s="156">
        <f t="shared" si="528"/>
        <v>2022</v>
      </c>
      <c r="D723" s="158" t="s">
        <v>492</v>
      </c>
      <c r="E723" s="77" t="s">
        <v>289</v>
      </c>
      <c r="F723" s="77" t="s">
        <v>290</v>
      </c>
      <c r="G723" s="107" t="s">
        <v>35</v>
      </c>
      <c r="H723" s="75">
        <v>8.85</v>
      </c>
      <c r="I723" s="51">
        <v>220</v>
      </c>
      <c r="J723" s="67"/>
      <c r="K723" s="53">
        <f t="shared" si="529"/>
        <v>1947</v>
      </c>
      <c r="L723" s="54">
        <v>9.5</v>
      </c>
      <c r="M723" s="55">
        <f t="shared" si="548"/>
        <v>7.3446327683615864E-2</v>
      </c>
      <c r="N723" s="56">
        <f t="shared" si="549"/>
        <v>0.65000000000000036</v>
      </c>
      <c r="O723" s="57">
        <f t="shared" si="550"/>
        <v>143.00000000000009</v>
      </c>
      <c r="P723" s="58"/>
      <c r="Q723" s="57"/>
      <c r="R723" s="59"/>
      <c r="S723" s="60"/>
      <c r="T723" s="56"/>
      <c r="U723" s="61"/>
      <c r="V723" s="62"/>
      <c r="W723" s="68">
        <f t="shared" si="551"/>
        <v>5841</v>
      </c>
      <c r="X723" s="69">
        <f t="shared" si="552"/>
        <v>1046514.4494999998</v>
      </c>
      <c r="Y723" s="67">
        <v>3</v>
      </c>
      <c r="Z723" s="71">
        <f t="shared" si="553"/>
        <v>429.00000000000023</v>
      </c>
      <c r="AA723" s="72">
        <f t="shared" si="554"/>
        <v>160065.50049999994</v>
      </c>
      <c r="AB723" s="70">
        <f t="shared" si="555"/>
        <v>4</v>
      </c>
      <c r="AC723" s="137">
        <f t="shared" si="556"/>
        <v>6270</v>
      </c>
      <c r="AD723" s="112">
        <f t="shared" si="557"/>
        <v>1206579.9499999997</v>
      </c>
      <c r="AE723" s="113"/>
    </row>
    <row r="724" spans="1:31" ht="11.5" customHeight="1" x14ac:dyDescent="0.3">
      <c r="A724" s="120">
        <v>44660</v>
      </c>
      <c r="B724" s="156">
        <f t="shared" si="527"/>
        <v>4</v>
      </c>
      <c r="C724" s="156">
        <f t="shared" si="528"/>
        <v>2022</v>
      </c>
      <c r="D724" s="158" t="s">
        <v>492</v>
      </c>
      <c r="E724" s="77" t="s">
        <v>289</v>
      </c>
      <c r="F724" s="77" t="s">
        <v>290</v>
      </c>
      <c r="G724" s="107" t="s">
        <v>453</v>
      </c>
      <c r="H724" s="75">
        <v>9.1</v>
      </c>
      <c r="I724" s="51">
        <v>30</v>
      </c>
      <c r="J724" s="67"/>
      <c r="K724" s="53">
        <f t="shared" si="529"/>
        <v>273</v>
      </c>
      <c r="L724" s="54">
        <v>9.8000000000000007</v>
      </c>
      <c r="M724" s="55">
        <f t="shared" si="548"/>
        <v>7.6923076923077038E-2</v>
      </c>
      <c r="N724" s="56">
        <f t="shared" si="549"/>
        <v>0.70000000000000107</v>
      </c>
      <c r="O724" s="57">
        <f t="shared" si="550"/>
        <v>21.000000000000032</v>
      </c>
      <c r="P724" s="58"/>
      <c r="Q724" s="57"/>
      <c r="R724" s="59"/>
      <c r="S724" s="60"/>
      <c r="T724" s="56"/>
      <c r="U724" s="61"/>
      <c r="V724" s="62"/>
      <c r="W724" s="68">
        <f t="shared" si="551"/>
        <v>1092</v>
      </c>
      <c r="X724" s="69">
        <f t="shared" si="552"/>
        <v>1047606.4494999998</v>
      </c>
      <c r="Y724" s="67">
        <v>4</v>
      </c>
      <c r="Z724" s="71">
        <f t="shared" si="553"/>
        <v>84.000000000000128</v>
      </c>
      <c r="AA724" s="72">
        <f t="shared" si="554"/>
        <v>160149.50049999994</v>
      </c>
      <c r="AB724" s="70">
        <f t="shared" si="555"/>
        <v>4</v>
      </c>
      <c r="AC724" s="137">
        <f t="shared" si="556"/>
        <v>1176.0000000000002</v>
      </c>
      <c r="AD724" s="112">
        <f t="shared" si="557"/>
        <v>1207755.9499999997</v>
      </c>
      <c r="AE724" s="113"/>
    </row>
    <row r="725" spans="1:31" ht="11.5" customHeight="1" x14ac:dyDescent="0.3">
      <c r="A725" s="120">
        <v>44660</v>
      </c>
      <c r="B725" s="156">
        <f t="shared" si="527"/>
        <v>4</v>
      </c>
      <c r="C725" s="156">
        <f t="shared" si="528"/>
        <v>2022</v>
      </c>
      <c r="D725" s="158" t="s">
        <v>492</v>
      </c>
      <c r="E725" s="77" t="s">
        <v>289</v>
      </c>
      <c r="F725" s="77" t="s">
        <v>290</v>
      </c>
      <c r="G725" s="107" t="s">
        <v>454</v>
      </c>
      <c r="H725" s="75">
        <v>6.45</v>
      </c>
      <c r="I725" s="51">
        <v>40</v>
      </c>
      <c r="J725" s="67"/>
      <c r="K725" s="53">
        <f t="shared" si="529"/>
        <v>258</v>
      </c>
      <c r="L725" s="54">
        <v>7.8</v>
      </c>
      <c r="M725" s="55">
        <f t="shared" si="548"/>
        <v>0.20930232558139528</v>
      </c>
      <c r="N725" s="56">
        <f t="shared" si="549"/>
        <v>1.3499999999999996</v>
      </c>
      <c r="O725" s="57">
        <f t="shared" si="550"/>
        <v>53.999999999999986</v>
      </c>
      <c r="P725" s="58"/>
      <c r="Q725" s="57"/>
      <c r="R725" s="59"/>
      <c r="S725" s="60"/>
      <c r="T725" s="56"/>
      <c r="U725" s="61"/>
      <c r="V725" s="62"/>
      <c r="W725" s="68">
        <f t="shared" si="551"/>
        <v>774</v>
      </c>
      <c r="X725" s="69">
        <f t="shared" si="552"/>
        <v>1048380.4494999998</v>
      </c>
      <c r="Y725" s="67">
        <v>3</v>
      </c>
      <c r="Z725" s="71">
        <f t="shared" si="553"/>
        <v>161.99999999999994</v>
      </c>
      <c r="AA725" s="72">
        <f t="shared" si="554"/>
        <v>160311.50049999994</v>
      </c>
      <c r="AB725" s="70">
        <f t="shared" si="555"/>
        <v>4</v>
      </c>
      <c r="AC725" s="137">
        <f t="shared" si="556"/>
        <v>936</v>
      </c>
      <c r="AD725" s="112">
        <f t="shared" si="557"/>
        <v>1208691.9499999997</v>
      </c>
      <c r="AE725" s="113"/>
    </row>
    <row r="726" spans="1:31" ht="11.5" customHeight="1" x14ac:dyDescent="0.3">
      <c r="A726" s="120">
        <v>44660</v>
      </c>
      <c r="B726" s="156">
        <f t="shared" si="527"/>
        <v>4</v>
      </c>
      <c r="C726" s="156">
        <f t="shared" si="528"/>
        <v>2022</v>
      </c>
      <c r="D726" s="158" t="s">
        <v>492</v>
      </c>
      <c r="E726" s="77" t="s">
        <v>289</v>
      </c>
      <c r="F726" s="77" t="s">
        <v>290</v>
      </c>
      <c r="G726" s="107" t="s">
        <v>33</v>
      </c>
      <c r="H726" s="75">
        <v>1.3</v>
      </c>
      <c r="I726" s="51">
        <v>25</v>
      </c>
      <c r="J726" s="67"/>
      <c r="K726" s="53">
        <f t="shared" si="529"/>
        <v>32.5</v>
      </c>
      <c r="L726" s="54">
        <v>2.5</v>
      </c>
      <c r="M726" s="55">
        <f t="shared" si="548"/>
        <v>0.92307692307692302</v>
      </c>
      <c r="N726" s="56">
        <f t="shared" si="549"/>
        <v>1.2</v>
      </c>
      <c r="O726" s="57">
        <f t="shared" si="550"/>
        <v>30</v>
      </c>
      <c r="P726" s="58"/>
      <c r="Q726" s="57"/>
      <c r="R726" s="59"/>
      <c r="S726" s="60"/>
      <c r="T726" s="56"/>
      <c r="U726" s="61"/>
      <c r="V726" s="62"/>
      <c r="W726" s="68">
        <f t="shared" si="551"/>
        <v>97.5</v>
      </c>
      <c r="X726" s="69">
        <f t="shared" si="552"/>
        <v>1048477.9494999998</v>
      </c>
      <c r="Y726" s="67">
        <v>3</v>
      </c>
      <c r="Z726" s="71">
        <f t="shared" si="553"/>
        <v>90</v>
      </c>
      <c r="AA726" s="72">
        <f t="shared" si="554"/>
        <v>160401.50049999994</v>
      </c>
      <c r="AB726" s="70">
        <f t="shared" si="555"/>
        <v>4</v>
      </c>
      <c r="AC726" s="137">
        <f t="shared" si="556"/>
        <v>187.5</v>
      </c>
      <c r="AD726" s="112">
        <f t="shared" si="557"/>
        <v>1208879.4499999997</v>
      </c>
      <c r="AE726" s="113"/>
    </row>
    <row r="727" spans="1:31" ht="11.5" customHeight="1" x14ac:dyDescent="0.3">
      <c r="A727" s="120">
        <v>44660</v>
      </c>
      <c r="B727" s="156">
        <f t="shared" si="527"/>
        <v>4</v>
      </c>
      <c r="C727" s="156">
        <f t="shared" si="528"/>
        <v>2022</v>
      </c>
      <c r="D727" s="158" t="s">
        <v>493</v>
      </c>
      <c r="E727" s="77" t="s">
        <v>494</v>
      </c>
      <c r="F727" s="77" t="s">
        <v>495</v>
      </c>
      <c r="G727" s="107" t="s">
        <v>35</v>
      </c>
      <c r="H727" s="75">
        <v>8.85</v>
      </c>
      <c r="I727" s="51">
        <v>220</v>
      </c>
      <c r="J727" s="67"/>
      <c r="K727" s="53">
        <f t="shared" si="529"/>
        <v>1947</v>
      </c>
      <c r="L727" s="54">
        <v>9.5</v>
      </c>
      <c r="M727" s="55">
        <f t="shared" si="548"/>
        <v>7.3446327683615864E-2</v>
      </c>
      <c r="N727" s="56">
        <f t="shared" si="549"/>
        <v>0.65000000000000036</v>
      </c>
      <c r="O727" s="57">
        <f t="shared" si="550"/>
        <v>143.00000000000009</v>
      </c>
      <c r="P727" s="58"/>
      <c r="Q727" s="57"/>
      <c r="R727" s="59"/>
      <c r="S727" s="60"/>
      <c r="T727" s="56"/>
      <c r="U727" s="61"/>
      <c r="V727" s="62"/>
      <c r="W727" s="68">
        <f t="shared" si="551"/>
        <v>1947</v>
      </c>
      <c r="X727" s="69">
        <f t="shared" si="552"/>
        <v>1050424.9494999996</v>
      </c>
      <c r="Y727" s="67">
        <v>1</v>
      </c>
      <c r="Z727" s="71">
        <f t="shared" si="553"/>
        <v>143.00000000000009</v>
      </c>
      <c r="AA727" s="72">
        <f t="shared" si="554"/>
        <v>160544.50049999994</v>
      </c>
      <c r="AB727" s="70">
        <f t="shared" si="555"/>
        <v>4</v>
      </c>
      <c r="AC727" s="137">
        <f t="shared" si="556"/>
        <v>2090</v>
      </c>
      <c r="AD727" s="112">
        <f t="shared" si="557"/>
        <v>1210969.4499999995</v>
      </c>
      <c r="AE727" s="113"/>
    </row>
    <row r="728" spans="1:31" ht="11.5" customHeight="1" x14ac:dyDescent="0.3">
      <c r="A728" s="120">
        <v>44660</v>
      </c>
      <c r="B728" s="156">
        <f t="shared" si="527"/>
        <v>4</v>
      </c>
      <c r="C728" s="156">
        <f t="shared" si="528"/>
        <v>2022</v>
      </c>
      <c r="D728" s="158" t="s">
        <v>493</v>
      </c>
      <c r="E728" s="77" t="s">
        <v>494</v>
      </c>
      <c r="F728" s="77" t="s">
        <v>495</v>
      </c>
      <c r="G728" s="107" t="s">
        <v>496</v>
      </c>
      <c r="H728" s="75">
        <v>0</v>
      </c>
      <c r="I728" s="51">
        <v>25</v>
      </c>
      <c r="J728" s="67"/>
      <c r="K728" s="53">
        <f t="shared" si="529"/>
        <v>0</v>
      </c>
      <c r="L728" s="54">
        <v>14</v>
      </c>
      <c r="M728" s="55" t="e">
        <f t="shared" si="548"/>
        <v>#DIV/0!</v>
      </c>
      <c r="N728" s="56">
        <f t="shared" si="549"/>
        <v>14</v>
      </c>
      <c r="O728" s="57">
        <f t="shared" si="550"/>
        <v>350</v>
      </c>
      <c r="P728" s="58"/>
      <c r="Q728" s="57"/>
      <c r="R728" s="59"/>
      <c r="S728" s="60"/>
      <c r="T728" s="56"/>
      <c r="U728" s="61"/>
      <c r="V728" s="62"/>
      <c r="W728" s="68">
        <f t="shared" si="551"/>
        <v>0</v>
      </c>
      <c r="X728" s="69">
        <f t="shared" si="552"/>
        <v>1050424.9494999996</v>
      </c>
      <c r="Y728" s="67">
        <v>1</v>
      </c>
      <c r="Z728" s="71">
        <f t="shared" si="553"/>
        <v>350</v>
      </c>
      <c r="AA728" s="72">
        <f t="shared" si="554"/>
        <v>160894.50049999994</v>
      </c>
      <c r="AB728" s="70">
        <f t="shared" si="555"/>
        <v>4</v>
      </c>
      <c r="AC728" s="137">
        <f t="shared" si="556"/>
        <v>350</v>
      </c>
      <c r="AD728" s="112">
        <f t="shared" si="557"/>
        <v>1211319.4499999995</v>
      </c>
      <c r="AE728" s="113"/>
    </row>
    <row r="729" spans="1:31" ht="11.5" customHeight="1" x14ac:dyDescent="0.3">
      <c r="A729" s="120">
        <v>44660</v>
      </c>
      <c r="B729" s="156">
        <f t="shared" ref="B729:B781" si="558">MONTH(A729)</f>
        <v>4</v>
      </c>
      <c r="C729" s="156">
        <f t="shared" ref="C729:C781" si="559">YEAR(A729)</f>
        <v>2022</v>
      </c>
      <c r="D729" s="158" t="s">
        <v>493</v>
      </c>
      <c r="E729" s="77" t="s">
        <v>494</v>
      </c>
      <c r="F729" s="77" t="s">
        <v>495</v>
      </c>
      <c r="G729" s="107" t="s">
        <v>453</v>
      </c>
      <c r="H729" s="75">
        <v>9.1</v>
      </c>
      <c r="I729" s="51">
        <v>30</v>
      </c>
      <c r="J729" s="67"/>
      <c r="K729" s="53">
        <f t="shared" si="529"/>
        <v>273</v>
      </c>
      <c r="L729" s="54">
        <v>9.8000000000000007</v>
      </c>
      <c r="M729" s="55">
        <f t="shared" si="548"/>
        <v>7.6923076923077038E-2</v>
      </c>
      <c r="N729" s="56">
        <f t="shared" si="549"/>
        <v>0.70000000000000107</v>
      </c>
      <c r="O729" s="57">
        <f t="shared" si="550"/>
        <v>21.000000000000032</v>
      </c>
      <c r="P729" s="58"/>
      <c r="Q729" s="57"/>
      <c r="R729" s="59"/>
      <c r="S729" s="60"/>
      <c r="T729" s="56"/>
      <c r="U729" s="61"/>
      <c r="V729" s="62"/>
      <c r="W729" s="68">
        <f t="shared" si="551"/>
        <v>273</v>
      </c>
      <c r="X729" s="69">
        <f t="shared" si="552"/>
        <v>1050697.9494999996</v>
      </c>
      <c r="Y729" s="67">
        <v>1</v>
      </c>
      <c r="Z729" s="71">
        <f t="shared" si="553"/>
        <v>21.000000000000032</v>
      </c>
      <c r="AA729" s="72">
        <f t="shared" si="554"/>
        <v>160915.50049999994</v>
      </c>
      <c r="AB729" s="70">
        <f t="shared" si="555"/>
        <v>4</v>
      </c>
      <c r="AC729" s="137">
        <f t="shared" si="556"/>
        <v>294.00000000000006</v>
      </c>
      <c r="AD729" s="112">
        <f t="shared" si="557"/>
        <v>1211613.4499999995</v>
      </c>
      <c r="AE729" s="113"/>
    </row>
    <row r="730" spans="1:31" ht="11.5" customHeight="1" x14ac:dyDescent="0.3">
      <c r="A730" s="120">
        <v>44660</v>
      </c>
      <c r="B730" s="156">
        <f t="shared" si="558"/>
        <v>4</v>
      </c>
      <c r="C730" s="156">
        <f t="shared" si="559"/>
        <v>2022</v>
      </c>
      <c r="D730" s="158" t="s">
        <v>493</v>
      </c>
      <c r="E730" s="77" t="s">
        <v>494</v>
      </c>
      <c r="F730" s="77" t="s">
        <v>495</v>
      </c>
      <c r="G730" s="107" t="s">
        <v>33</v>
      </c>
      <c r="H730" s="75">
        <v>1.3</v>
      </c>
      <c r="I730" s="51">
        <v>25</v>
      </c>
      <c r="J730" s="67"/>
      <c r="K730" s="53">
        <f t="shared" si="529"/>
        <v>32.5</v>
      </c>
      <c r="L730" s="54">
        <v>2.5</v>
      </c>
      <c r="M730" s="55">
        <f t="shared" si="548"/>
        <v>0.92307692307692302</v>
      </c>
      <c r="N730" s="56">
        <f t="shared" si="549"/>
        <v>1.2</v>
      </c>
      <c r="O730" s="57">
        <f t="shared" si="550"/>
        <v>30</v>
      </c>
      <c r="P730" s="58"/>
      <c r="Q730" s="57"/>
      <c r="R730" s="59"/>
      <c r="S730" s="60"/>
      <c r="T730" s="56"/>
      <c r="U730" s="61"/>
      <c r="V730" s="62"/>
      <c r="W730" s="68">
        <f t="shared" si="551"/>
        <v>32.5</v>
      </c>
      <c r="X730" s="69">
        <f t="shared" si="552"/>
        <v>1050730.4494999996</v>
      </c>
      <c r="Y730" s="67">
        <v>1</v>
      </c>
      <c r="Z730" s="71">
        <f t="shared" si="553"/>
        <v>30</v>
      </c>
      <c r="AA730" s="72">
        <f t="shared" si="554"/>
        <v>160945.50049999994</v>
      </c>
      <c r="AB730" s="70">
        <f t="shared" si="555"/>
        <v>4</v>
      </c>
      <c r="AC730" s="137">
        <f t="shared" si="556"/>
        <v>62.5</v>
      </c>
      <c r="AD730" s="112">
        <f t="shared" si="557"/>
        <v>1211675.9499999995</v>
      </c>
      <c r="AE730" s="113"/>
    </row>
    <row r="731" spans="1:31" ht="11.5" customHeight="1" x14ac:dyDescent="0.3">
      <c r="A731" s="120">
        <v>44660</v>
      </c>
      <c r="B731" s="156">
        <f t="shared" si="558"/>
        <v>4</v>
      </c>
      <c r="C731" s="156">
        <f t="shared" si="559"/>
        <v>2022</v>
      </c>
      <c r="D731" s="158" t="s">
        <v>493</v>
      </c>
      <c r="E731" s="77" t="s">
        <v>494</v>
      </c>
      <c r="F731" s="77" t="s">
        <v>495</v>
      </c>
      <c r="G731" s="107" t="s">
        <v>471</v>
      </c>
      <c r="H731" s="75">
        <v>26</v>
      </c>
      <c r="I731" s="51">
        <v>25</v>
      </c>
      <c r="J731" s="67"/>
      <c r="K731" s="53">
        <f t="shared" si="529"/>
        <v>650</v>
      </c>
      <c r="L731" s="54">
        <v>40</v>
      </c>
      <c r="M731" s="55">
        <f t="shared" si="548"/>
        <v>0.53846153846153844</v>
      </c>
      <c r="N731" s="56">
        <f t="shared" si="549"/>
        <v>14</v>
      </c>
      <c r="O731" s="57">
        <f t="shared" si="550"/>
        <v>350</v>
      </c>
      <c r="P731" s="58"/>
      <c r="Q731" s="57"/>
      <c r="R731" s="59"/>
      <c r="S731" s="60"/>
      <c r="T731" s="56"/>
      <c r="U731" s="61"/>
      <c r="V731" s="62"/>
      <c r="W731" s="68">
        <f t="shared" si="551"/>
        <v>650</v>
      </c>
      <c r="X731" s="69">
        <f t="shared" si="552"/>
        <v>1051380.4494999996</v>
      </c>
      <c r="Y731" s="67">
        <v>1</v>
      </c>
      <c r="Z731" s="71">
        <f t="shared" si="553"/>
        <v>350</v>
      </c>
      <c r="AA731" s="72">
        <f t="shared" si="554"/>
        <v>161295.50049999994</v>
      </c>
      <c r="AB731" s="70">
        <f t="shared" si="555"/>
        <v>4</v>
      </c>
      <c r="AC731" s="137">
        <f t="shared" si="556"/>
        <v>1000</v>
      </c>
      <c r="AD731" s="112">
        <f t="shared" si="557"/>
        <v>1212675.9499999995</v>
      </c>
      <c r="AE731" s="113"/>
    </row>
    <row r="732" spans="1:31" ht="11.5" customHeight="1" x14ac:dyDescent="0.3">
      <c r="A732" s="120">
        <v>44660</v>
      </c>
      <c r="B732" s="156">
        <f t="shared" si="558"/>
        <v>4</v>
      </c>
      <c r="C732" s="156">
        <f t="shared" si="559"/>
        <v>2022</v>
      </c>
      <c r="D732" s="158" t="s">
        <v>493</v>
      </c>
      <c r="E732" s="77" t="s">
        <v>494</v>
      </c>
      <c r="F732" s="77" t="s">
        <v>495</v>
      </c>
      <c r="G732" s="107" t="s">
        <v>477</v>
      </c>
      <c r="H732" s="75">
        <v>11</v>
      </c>
      <c r="I732" s="51">
        <v>5</v>
      </c>
      <c r="J732" s="67"/>
      <c r="K732" s="53">
        <f t="shared" si="529"/>
        <v>55</v>
      </c>
      <c r="L732" s="54">
        <v>17</v>
      </c>
      <c r="M732" s="55">
        <f t="shared" si="548"/>
        <v>0.54545454545454541</v>
      </c>
      <c r="N732" s="56">
        <f t="shared" si="549"/>
        <v>6</v>
      </c>
      <c r="O732" s="57">
        <f t="shared" si="550"/>
        <v>30</v>
      </c>
      <c r="P732" s="58"/>
      <c r="Q732" s="57"/>
      <c r="R732" s="59"/>
      <c r="S732" s="60"/>
      <c r="T732" s="56"/>
      <c r="U732" s="61"/>
      <c r="V732" s="62"/>
      <c r="W732" s="68">
        <f t="shared" si="551"/>
        <v>55</v>
      </c>
      <c r="X732" s="69">
        <f t="shared" si="552"/>
        <v>1051435.4494999996</v>
      </c>
      <c r="Y732" s="67">
        <v>1</v>
      </c>
      <c r="Z732" s="71">
        <f t="shared" si="553"/>
        <v>30</v>
      </c>
      <c r="AA732" s="72">
        <f t="shared" si="554"/>
        <v>161325.50049999994</v>
      </c>
      <c r="AB732" s="70">
        <f t="shared" si="555"/>
        <v>4</v>
      </c>
      <c r="AC732" s="137">
        <f t="shared" si="556"/>
        <v>85</v>
      </c>
      <c r="AD732" s="112">
        <f t="shared" si="557"/>
        <v>1212760.9499999995</v>
      </c>
      <c r="AE732" s="113"/>
    </row>
    <row r="733" spans="1:31" ht="11.5" customHeight="1" x14ac:dyDescent="0.3">
      <c r="A733" s="120">
        <v>44663</v>
      </c>
      <c r="B733" s="156">
        <f t="shared" si="558"/>
        <v>4</v>
      </c>
      <c r="C733" s="156">
        <f t="shared" si="559"/>
        <v>2022</v>
      </c>
      <c r="D733" s="158" t="s">
        <v>497</v>
      </c>
      <c r="E733" s="77" t="s">
        <v>436</v>
      </c>
      <c r="F733" s="77" t="s">
        <v>437</v>
      </c>
      <c r="G733" s="107" t="s">
        <v>498</v>
      </c>
      <c r="H733" s="75">
        <v>13.9</v>
      </c>
      <c r="I733" s="51">
        <v>5</v>
      </c>
      <c r="J733" s="67"/>
      <c r="K733" s="53">
        <f t="shared" si="529"/>
        <v>69.5</v>
      </c>
      <c r="L733" s="54">
        <v>20</v>
      </c>
      <c r="M733" s="55">
        <f t="shared" si="548"/>
        <v>0.43884892086330929</v>
      </c>
      <c r="N733" s="56">
        <f t="shared" si="549"/>
        <v>6.1</v>
      </c>
      <c r="O733" s="57">
        <f t="shared" si="550"/>
        <v>30.5</v>
      </c>
      <c r="P733" s="58"/>
      <c r="Q733" s="57"/>
      <c r="R733" s="59"/>
      <c r="S733" s="60"/>
      <c r="T733" s="56"/>
      <c r="U733" s="61"/>
      <c r="V733" s="62"/>
      <c r="W733" s="68">
        <f t="shared" si="551"/>
        <v>139</v>
      </c>
      <c r="X733" s="69">
        <f t="shared" si="552"/>
        <v>1051574.4494999996</v>
      </c>
      <c r="Y733" s="67">
        <v>2</v>
      </c>
      <c r="Z733" s="71">
        <f t="shared" si="553"/>
        <v>61</v>
      </c>
      <c r="AA733" s="72">
        <f t="shared" si="554"/>
        <v>161386.50049999994</v>
      </c>
      <c r="AB733" s="70">
        <f t="shared" si="555"/>
        <v>4</v>
      </c>
      <c r="AC733" s="137">
        <f t="shared" si="556"/>
        <v>200</v>
      </c>
      <c r="AD733" s="112">
        <f t="shared" si="557"/>
        <v>1212960.9499999995</v>
      </c>
      <c r="AE733" s="113"/>
    </row>
    <row r="734" spans="1:31" ht="11.5" customHeight="1" x14ac:dyDescent="0.3">
      <c r="A734" s="120">
        <v>44663</v>
      </c>
      <c r="B734" s="156">
        <f t="shared" si="558"/>
        <v>4</v>
      </c>
      <c r="C734" s="156">
        <f t="shared" si="559"/>
        <v>2022</v>
      </c>
      <c r="D734" s="158" t="s">
        <v>497</v>
      </c>
      <c r="E734" s="77" t="s">
        <v>436</v>
      </c>
      <c r="F734" s="77" t="s">
        <v>437</v>
      </c>
      <c r="G734" s="107" t="s">
        <v>214</v>
      </c>
      <c r="H734" s="75">
        <v>320</v>
      </c>
      <c r="I734" s="51">
        <v>1</v>
      </c>
      <c r="J734" s="67"/>
      <c r="K734" s="53">
        <f t="shared" si="529"/>
        <v>320</v>
      </c>
      <c r="L734" s="54">
        <v>390</v>
      </c>
      <c r="M734" s="55">
        <f t="shared" si="548"/>
        <v>0.21875</v>
      </c>
      <c r="N734" s="56">
        <f t="shared" si="549"/>
        <v>70</v>
      </c>
      <c r="O734" s="57">
        <f t="shared" si="550"/>
        <v>70</v>
      </c>
      <c r="P734" s="58"/>
      <c r="Q734" s="57"/>
      <c r="R734" s="59"/>
      <c r="S734" s="60"/>
      <c r="T734" s="56"/>
      <c r="U734" s="61"/>
      <c r="V734" s="62"/>
      <c r="W734" s="68">
        <f t="shared" si="551"/>
        <v>320</v>
      </c>
      <c r="X734" s="69">
        <f t="shared" si="552"/>
        <v>1051894.4494999996</v>
      </c>
      <c r="Y734" s="67">
        <v>1</v>
      </c>
      <c r="Z734" s="71">
        <f t="shared" si="553"/>
        <v>70</v>
      </c>
      <c r="AA734" s="72">
        <f t="shared" si="554"/>
        <v>161456.50049999994</v>
      </c>
      <c r="AB734" s="70">
        <f t="shared" si="555"/>
        <v>4</v>
      </c>
      <c r="AC734" s="137">
        <f t="shared" si="556"/>
        <v>390</v>
      </c>
      <c r="AD734" s="112">
        <f t="shared" si="557"/>
        <v>1213350.9499999995</v>
      </c>
      <c r="AE734" s="113"/>
    </row>
    <row r="735" spans="1:31" ht="11.5" customHeight="1" x14ac:dyDescent="0.3">
      <c r="A735" s="120">
        <v>44664</v>
      </c>
      <c r="B735" s="156">
        <f t="shared" si="558"/>
        <v>4</v>
      </c>
      <c r="C735" s="156">
        <f t="shared" si="559"/>
        <v>2022</v>
      </c>
      <c r="D735" s="158" t="s">
        <v>499</v>
      </c>
      <c r="E735" s="77" t="s">
        <v>494</v>
      </c>
      <c r="F735" s="77" t="s">
        <v>495</v>
      </c>
      <c r="G735" s="107" t="s">
        <v>453</v>
      </c>
      <c r="H735" s="75">
        <v>9.1</v>
      </c>
      <c r="I735" s="51">
        <v>30</v>
      </c>
      <c r="J735" s="67"/>
      <c r="K735" s="53">
        <f t="shared" si="529"/>
        <v>273</v>
      </c>
      <c r="L735" s="54">
        <v>9.8000000000000007</v>
      </c>
      <c r="M735" s="55">
        <f t="shared" si="548"/>
        <v>7.6923076923077038E-2</v>
      </c>
      <c r="N735" s="56">
        <f t="shared" si="549"/>
        <v>0.70000000000000107</v>
      </c>
      <c r="O735" s="57">
        <f t="shared" si="550"/>
        <v>21.000000000000032</v>
      </c>
      <c r="P735" s="58"/>
      <c r="Q735" s="57"/>
      <c r="R735" s="59"/>
      <c r="S735" s="60"/>
      <c r="T735" s="56"/>
      <c r="U735" s="61"/>
      <c r="V735" s="62"/>
      <c r="W735" s="68">
        <f t="shared" si="551"/>
        <v>546</v>
      </c>
      <c r="X735" s="69">
        <f t="shared" si="552"/>
        <v>1052440.4494999996</v>
      </c>
      <c r="Y735" s="67">
        <v>2</v>
      </c>
      <c r="Z735" s="71">
        <f t="shared" si="553"/>
        <v>42.000000000000064</v>
      </c>
      <c r="AA735" s="72">
        <f t="shared" si="554"/>
        <v>161498.50049999994</v>
      </c>
      <c r="AB735" s="70">
        <f t="shared" si="555"/>
        <v>4</v>
      </c>
      <c r="AC735" s="137">
        <f t="shared" si="556"/>
        <v>588.00000000000011</v>
      </c>
      <c r="AD735" s="112">
        <f t="shared" si="557"/>
        <v>1213938.9499999995</v>
      </c>
      <c r="AE735" s="113"/>
    </row>
    <row r="736" spans="1:31" ht="11.5" customHeight="1" x14ac:dyDescent="0.3">
      <c r="A736" s="120">
        <v>44664</v>
      </c>
      <c r="B736" s="156">
        <f t="shared" si="558"/>
        <v>4</v>
      </c>
      <c r="C736" s="156">
        <f t="shared" si="559"/>
        <v>2022</v>
      </c>
      <c r="D736" s="158" t="s">
        <v>500</v>
      </c>
      <c r="E736" s="77" t="s">
        <v>289</v>
      </c>
      <c r="F736" s="77" t="s">
        <v>290</v>
      </c>
      <c r="G736" s="107" t="s">
        <v>202</v>
      </c>
      <c r="H736" s="75">
        <v>8.5</v>
      </c>
      <c r="I736" s="51">
        <v>220</v>
      </c>
      <c r="J736" s="67"/>
      <c r="K736" s="53">
        <f t="shared" si="529"/>
        <v>1870</v>
      </c>
      <c r="L736" s="54">
        <v>9.5</v>
      </c>
      <c r="M736" s="55">
        <f t="shared" si="548"/>
        <v>0.11764705882352941</v>
      </c>
      <c r="N736" s="56">
        <f t="shared" si="549"/>
        <v>1</v>
      </c>
      <c r="O736" s="57">
        <f t="shared" si="550"/>
        <v>220</v>
      </c>
      <c r="P736" s="58"/>
      <c r="Q736" s="57"/>
      <c r="R736" s="59"/>
      <c r="S736" s="60"/>
      <c r="T736" s="56"/>
      <c r="U736" s="61"/>
      <c r="V736" s="62"/>
      <c r="W736" s="68">
        <f t="shared" si="551"/>
        <v>5610</v>
      </c>
      <c r="X736" s="69">
        <f t="shared" si="552"/>
        <v>1058050.4494999996</v>
      </c>
      <c r="Y736" s="67">
        <v>3</v>
      </c>
      <c r="Z736" s="71">
        <f t="shared" si="553"/>
        <v>660</v>
      </c>
      <c r="AA736" s="72">
        <f t="shared" si="554"/>
        <v>162158.50049999994</v>
      </c>
      <c r="AB736" s="70">
        <f t="shared" si="555"/>
        <v>4</v>
      </c>
      <c r="AC736" s="137">
        <f t="shared" si="556"/>
        <v>6270</v>
      </c>
      <c r="AD736" s="112">
        <f t="shared" si="557"/>
        <v>1220208.9499999995</v>
      </c>
      <c r="AE736" s="113"/>
    </row>
    <row r="737" spans="1:31" ht="11.5" customHeight="1" x14ac:dyDescent="0.3">
      <c r="A737" s="120">
        <v>44664</v>
      </c>
      <c r="B737" s="156">
        <f t="shared" si="558"/>
        <v>4</v>
      </c>
      <c r="C737" s="156">
        <f t="shared" si="559"/>
        <v>2022</v>
      </c>
      <c r="D737" s="158" t="s">
        <v>500</v>
      </c>
      <c r="E737" s="77" t="s">
        <v>289</v>
      </c>
      <c r="F737" s="77" t="s">
        <v>290</v>
      </c>
      <c r="G737" s="107" t="s">
        <v>501</v>
      </c>
      <c r="H737" s="75">
        <v>9.1</v>
      </c>
      <c r="I737" s="51">
        <v>54</v>
      </c>
      <c r="J737" s="67"/>
      <c r="K737" s="53">
        <f t="shared" si="529"/>
        <v>491.4</v>
      </c>
      <c r="L737" s="54">
        <v>9.8000000000000007</v>
      </c>
      <c r="M737" s="55">
        <f t="shared" si="548"/>
        <v>7.6923076923077038E-2</v>
      </c>
      <c r="N737" s="56">
        <f t="shared" si="549"/>
        <v>0.70000000000000107</v>
      </c>
      <c r="O737" s="57">
        <f t="shared" si="550"/>
        <v>37.800000000000054</v>
      </c>
      <c r="P737" s="58"/>
      <c r="Q737" s="57"/>
      <c r="R737" s="59"/>
      <c r="S737" s="60"/>
      <c r="T737" s="56"/>
      <c r="U737" s="61"/>
      <c r="V737" s="62"/>
      <c r="W737" s="68">
        <f t="shared" si="551"/>
        <v>2457</v>
      </c>
      <c r="X737" s="69">
        <f t="shared" si="552"/>
        <v>1060507.4494999996</v>
      </c>
      <c r="Y737" s="67">
        <v>5</v>
      </c>
      <c r="Z737" s="71">
        <f t="shared" si="553"/>
        <v>189.00000000000028</v>
      </c>
      <c r="AA737" s="72">
        <f t="shared" si="554"/>
        <v>162347.50049999994</v>
      </c>
      <c r="AB737" s="70">
        <f t="shared" si="555"/>
        <v>4</v>
      </c>
      <c r="AC737" s="137">
        <f t="shared" si="556"/>
        <v>2646.0000000000005</v>
      </c>
      <c r="AD737" s="112">
        <f t="shared" si="557"/>
        <v>1222854.9499999995</v>
      </c>
      <c r="AE737" s="113"/>
    </row>
    <row r="738" spans="1:31" ht="11.5" customHeight="1" x14ac:dyDescent="0.3">
      <c r="A738" s="120">
        <v>44664</v>
      </c>
      <c r="B738" s="156">
        <f t="shared" si="558"/>
        <v>4</v>
      </c>
      <c r="C738" s="156">
        <f t="shared" si="559"/>
        <v>2022</v>
      </c>
      <c r="D738" s="158" t="s">
        <v>500</v>
      </c>
      <c r="E738" s="77" t="s">
        <v>289</v>
      </c>
      <c r="F738" s="77" t="s">
        <v>290</v>
      </c>
      <c r="G738" s="107" t="s">
        <v>454</v>
      </c>
      <c r="H738" s="75">
        <v>6.45</v>
      </c>
      <c r="I738" s="51">
        <v>40</v>
      </c>
      <c r="J738" s="67"/>
      <c r="K738" s="53">
        <f t="shared" si="529"/>
        <v>258</v>
      </c>
      <c r="L738" s="54">
        <v>7.8</v>
      </c>
      <c r="M738" s="55">
        <f t="shared" si="548"/>
        <v>0.20930232558139528</v>
      </c>
      <c r="N738" s="56">
        <f t="shared" si="549"/>
        <v>1.3499999999999996</v>
      </c>
      <c r="O738" s="57">
        <f t="shared" si="550"/>
        <v>53.999999999999986</v>
      </c>
      <c r="P738" s="58"/>
      <c r="Q738" s="57"/>
      <c r="R738" s="59"/>
      <c r="S738" s="60"/>
      <c r="T738" s="56"/>
      <c r="U738" s="61"/>
      <c r="V738" s="62"/>
      <c r="W738" s="68">
        <f t="shared" si="551"/>
        <v>1548</v>
      </c>
      <c r="X738" s="69">
        <f t="shared" si="552"/>
        <v>1062055.4494999996</v>
      </c>
      <c r="Y738" s="67">
        <v>6</v>
      </c>
      <c r="Z738" s="71">
        <f t="shared" si="553"/>
        <v>323.99999999999989</v>
      </c>
      <c r="AA738" s="72">
        <f t="shared" si="554"/>
        <v>162671.50049999994</v>
      </c>
      <c r="AB738" s="70">
        <f t="shared" si="555"/>
        <v>4</v>
      </c>
      <c r="AC738" s="137">
        <f t="shared" si="556"/>
        <v>1872</v>
      </c>
      <c r="AD738" s="112">
        <f t="shared" si="557"/>
        <v>1224726.9499999995</v>
      </c>
      <c r="AE738" s="113"/>
    </row>
    <row r="739" spans="1:31" ht="11.5" customHeight="1" x14ac:dyDescent="0.3">
      <c r="A739" s="120">
        <v>44664</v>
      </c>
      <c r="B739" s="156">
        <f t="shared" si="558"/>
        <v>4</v>
      </c>
      <c r="C739" s="156">
        <f t="shared" si="559"/>
        <v>2022</v>
      </c>
      <c r="D739" s="158" t="s">
        <v>500</v>
      </c>
      <c r="E739" s="77" t="s">
        <v>289</v>
      </c>
      <c r="F739" s="77" t="s">
        <v>290</v>
      </c>
      <c r="G739" s="107" t="s">
        <v>33</v>
      </c>
      <c r="H739" s="75">
        <v>1.3</v>
      </c>
      <c r="I739" s="51">
        <v>25</v>
      </c>
      <c r="J739" s="67"/>
      <c r="K739" s="53">
        <f t="shared" si="529"/>
        <v>32.5</v>
      </c>
      <c r="L739" s="54">
        <v>2.5</v>
      </c>
      <c r="M739" s="55">
        <f t="shared" si="548"/>
        <v>0.92307692307692302</v>
      </c>
      <c r="N739" s="56">
        <f t="shared" si="549"/>
        <v>1.2</v>
      </c>
      <c r="O739" s="57">
        <f t="shared" si="550"/>
        <v>30</v>
      </c>
      <c r="P739" s="58"/>
      <c r="Q739" s="57"/>
      <c r="R739" s="59"/>
      <c r="S739" s="60"/>
      <c r="T739" s="56"/>
      <c r="U739" s="61"/>
      <c r="V739" s="62"/>
      <c r="W739" s="68">
        <f t="shared" si="551"/>
        <v>97.5</v>
      </c>
      <c r="X739" s="69">
        <f t="shared" si="552"/>
        <v>1062152.9494999996</v>
      </c>
      <c r="Y739" s="67">
        <v>3</v>
      </c>
      <c r="Z739" s="71">
        <f t="shared" si="553"/>
        <v>90</v>
      </c>
      <c r="AA739" s="72">
        <f t="shared" si="554"/>
        <v>162761.50049999994</v>
      </c>
      <c r="AB739" s="70">
        <f t="shared" si="555"/>
        <v>4</v>
      </c>
      <c r="AC739" s="137">
        <f t="shared" si="556"/>
        <v>187.5</v>
      </c>
      <c r="AD739" s="112">
        <f t="shared" si="557"/>
        <v>1224914.4499999995</v>
      </c>
      <c r="AE739" s="113"/>
    </row>
    <row r="740" spans="1:31" ht="11.5" customHeight="1" x14ac:dyDescent="0.3">
      <c r="A740" s="120">
        <v>44665</v>
      </c>
      <c r="B740" s="156">
        <f t="shared" si="558"/>
        <v>4</v>
      </c>
      <c r="C740" s="156">
        <f t="shared" si="559"/>
        <v>2022</v>
      </c>
      <c r="D740" s="158" t="s">
        <v>502</v>
      </c>
      <c r="E740" s="77" t="s">
        <v>340</v>
      </c>
      <c r="F740" s="77" t="s">
        <v>424</v>
      </c>
      <c r="G740" s="107" t="s">
        <v>35</v>
      </c>
      <c r="H740" s="75">
        <v>8.85</v>
      </c>
      <c r="I740" s="51">
        <v>220</v>
      </c>
      <c r="J740" s="67"/>
      <c r="K740" s="53">
        <f t="shared" si="529"/>
        <v>1947</v>
      </c>
      <c r="L740" s="54">
        <v>9.4</v>
      </c>
      <c r="M740" s="55">
        <f t="shared" si="548"/>
        <v>6.2146892655367311E-2</v>
      </c>
      <c r="N740" s="56">
        <f t="shared" si="549"/>
        <v>0.55000000000000071</v>
      </c>
      <c r="O740" s="57">
        <f t="shared" si="550"/>
        <v>121.00000000000016</v>
      </c>
      <c r="P740" s="58"/>
      <c r="Q740" s="57"/>
      <c r="R740" s="59"/>
      <c r="S740" s="60"/>
      <c r="T740" s="56"/>
      <c r="U740" s="61"/>
      <c r="V740" s="62"/>
      <c r="W740" s="68">
        <f t="shared" si="551"/>
        <v>3894</v>
      </c>
      <c r="X740" s="69">
        <f t="shared" si="552"/>
        <v>1066046.9494999996</v>
      </c>
      <c r="Y740" s="67">
        <v>2</v>
      </c>
      <c r="Z740" s="71">
        <f t="shared" si="553"/>
        <v>242.00000000000031</v>
      </c>
      <c r="AA740" s="72">
        <f t="shared" si="554"/>
        <v>163003.50049999994</v>
      </c>
      <c r="AB740" s="70">
        <f t="shared" si="555"/>
        <v>4</v>
      </c>
      <c r="AC740" s="137">
        <f t="shared" si="556"/>
        <v>4136</v>
      </c>
      <c r="AD740" s="112">
        <f t="shared" si="557"/>
        <v>1229050.4499999995</v>
      </c>
      <c r="AE740" s="113"/>
    </row>
    <row r="741" spans="1:31" ht="11.5" customHeight="1" x14ac:dyDescent="0.3">
      <c r="A741" s="120">
        <v>44665</v>
      </c>
      <c r="B741" s="156">
        <f t="shared" si="558"/>
        <v>4</v>
      </c>
      <c r="C741" s="156">
        <f t="shared" si="559"/>
        <v>2022</v>
      </c>
      <c r="D741" s="158" t="s">
        <v>502</v>
      </c>
      <c r="E741" s="77" t="s">
        <v>340</v>
      </c>
      <c r="F741" s="77" t="s">
        <v>424</v>
      </c>
      <c r="G741" s="107" t="s">
        <v>453</v>
      </c>
      <c r="H741" s="75">
        <v>9.1</v>
      </c>
      <c r="I741" s="51">
        <v>30</v>
      </c>
      <c r="J741" s="67"/>
      <c r="K741" s="53">
        <f t="shared" si="529"/>
        <v>273</v>
      </c>
      <c r="L741" s="54">
        <v>9.6</v>
      </c>
      <c r="M741" s="55">
        <f t="shared" si="548"/>
        <v>5.4945054945054944E-2</v>
      </c>
      <c r="N741" s="56">
        <f t="shared" si="549"/>
        <v>0.5</v>
      </c>
      <c r="O741" s="57">
        <f t="shared" si="550"/>
        <v>15</v>
      </c>
      <c r="P741" s="58"/>
      <c r="Q741" s="57"/>
      <c r="R741" s="59"/>
      <c r="S741" s="60"/>
      <c r="T741" s="56"/>
      <c r="U741" s="61"/>
      <c r="V741" s="62"/>
      <c r="W741" s="68">
        <f t="shared" si="551"/>
        <v>1365</v>
      </c>
      <c r="X741" s="69">
        <f t="shared" si="552"/>
        <v>1067411.9494999996</v>
      </c>
      <c r="Y741" s="67">
        <v>5</v>
      </c>
      <c r="Z741" s="71">
        <f t="shared" si="553"/>
        <v>75</v>
      </c>
      <c r="AA741" s="72">
        <f t="shared" si="554"/>
        <v>163078.50049999994</v>
      </c>
      <c r="AB741" s="70">
        <f t="shared" si="555"/>
        <v>4</v>
      </c>
      <c r="AC741" s="137">
        <f t="shared" si="556"/>
        <v>1440</v>
      </c>
      <c r="AD741" s="112">
        <f t="shared" si="557"/>
        <v>1230490.4499999995</v>
      </c>
      <c r="AE741" s="113"/>
    </row>
    <row r="742" spans="1:31" ht="11.5" customHeight="1" x14ac:dyDescent="0.3">
      <c r="A742" s="120">
        <v>44665</v>
      </c>
      <c r="B742" s="156">
        <f t="shared" si="558"/>
        <v>4</v>
      </c>
      <c r="C742" s="156">
        <f t="shared" si="559"/>
        <v>2022</v>
      </c>
      <c r="D742" s="158" t="s">
        <v>502</v>
      </c>
      <c r="E742" s="77" t="s">
        <v>340</v>
      </c>
      <c r="F742" s="77" t="s">
        <v>424</v>
      </c>
      <c r="G742" s="107" t="s">
        <v>477</v>
      </c>
      <c r="H742" s="75">
        <v>11</v>
      </c>
      <c r="I742" s="51">
        <v>5</v>
      </c>
      <c r="J742" s="67"/>
      <c r="K742" s="53">
        <f t="shared" si="529"/>
        <v>55</v>
      </c>
      <c r="L742" s="54">
        <v>17</v>
      </c>
      <c r="M742" s="55">
        <f t="shared" si="548"/>
        <v>0.54545454545454541</v>
      </c>
      <c r="N742" s="56">
        <f t="shared" si="549"/>
        <v>6</v>
      </c>
      <c r="O742" s="57">
        <f t="shared" si="550"/>
        <v>30</v>
      </c>
      <c r="P742" s="58"/>
      <c r="Q742" s="57"/>
      <c r="R742" s="59"/>
      <c r="S742" s="60"/>
      <c r="T742" s="56"/>
      <c r="U742" s="61"/>
      <c r="V742" s="62"/>
      <c r="W742" s="68">
        <f t="shared" si="551"/>
        <v>110</v>
      </c>
      <c r="X742" s="69">
        <f t="shared" si="552"/>
        <v>1067521.9494999996</v>
      </c>
      <c r="Y742" s="67">
        <v>2</v>
      </c>
      <c r="Z742" s="71">
        <f t="shared" si="553"/>
        <v>60</v>
      </c>
      <c r="AA742" s="72">
        <f t="shared" si="554"/>
        <v>163138.50049999994</v>
      </c>
      <c r="AB742" s="70">
        <f t="shared" si="555"/>
        <v>4</v>
      </c>
      <c r="AC742" s="137">
        <f t="shared" si="556"/>
        <v>170</v>
      </c>
      <c r="AD742" s="112">
        <f t="shared" si="557"/>
        <v>1230660.4499999995</v>
      </c>
      <c r="AE742" s="113"/>
    </row>
    <row r="743" spans="1:31" ht="11.5" customHeight="1" x14ac:dyDescent="0.3">
      <c r="A743" s="120">
        <v>44666</v>
      </c>
      <c r="B743" s="156">
        <f t="shared" si="558"/>
        <v>4</v>
      </c>
      <c r="C743" s="156">
        <f t="shared" si="559"/>
        <v>2022</v>
      </c>
      <c r="D743" s="158" t="s">
        <v>503</v>
      </c>
      <c r="E743" s="77" t="s">
        <v>494</v>
      </c>
      <c r="F743" s="77" t="s">
        <v>495</v>
      </c>
      <c r="G743" s="107" t="s">
        <v>35</v>
      </c>
      <c r="H743" s="75">
        <v>8.85</v>
      </c>
      <c r="I743" s="51">
        <v>220</v>
      </c>
      <c r="J743" s="67"/>
      <c r="K743" s="53">
        <f t="shared" si="529"/>
        <v>1947</v>
      </c>
      <c r="L743" s="54">
        <v>9.5</v>
      </c>
      <c r="M743" s="55">
        <f t="shared" si="548"/>
        <v>7.3446327683615864E-2</v>
      </c>
      <c r="N743" s="56">
        <f t="shared" si="549"/>
        <v>0.65000000000000036</v>
      </c>
      <c r="O743" s="57">
        <f t="shared" si="550"/>
        <v>143.00000000000009</v>
      </c>
      <c r="P743" s="58"/>
      <c r="Q743" s="57"/>
      <c r="R743" s="59"/>
      <c r="S743" s="60"/>
      <c r="T743" s="56"/>
      <c r="U743" s="61"/>
      <c r="V743" s="62"/>
      <c r="W743" s="68">
        <f t="shared" si="551"/>
        <v>1947</v>
      </c>
      <c r="X743" s="69">
        <f t="shared" si="552"/>
        <v>1069468.9494999996</v>
      </c>
      <c r="Y743" s="67">
        <v>1</v>
      </c>
      <c r="Z743" s="71">
        <f t="shared" si="553"/>
        <v>143.00000000000009</v>
      </c>
      <c r="AA743" s="72">
        <f t="shared" si="554"/>
        <v>163281.50049999994</v>
      </c>
      <c r="AB743" s="70">
        <f t="shared" si="555"/>
        <v>4</v>
      </c>
      <c r="AC743" s="137">
        <f t="shared" si="556"/>
        <v>2090</v>
      </c>
      <c r="AD743" s="112">
        <f t="shared" si="557"/>
        <v>1232750.4499999995</v>
      </c>
      <c r="AE743" s="113"/>
    </row>
    <row r="744" spans="1:31" ht="11.5" customHeight="1" x14ac:dyDescent="0.3">
      <c r="A744" s="120">
        <v>44666</v>
      </c>
      <c r="B744" s="156">
        <f t="shared" si="558"/>
        <v>4</v>
      </c>
      <c r="C744" s="156">
        <f t="shared" si="559"/>
        <v>2022</v>
      </c>
      <c r="D744" s="158" t="s">
        <v>503</v>
      </c>
      <c r="E744" s="77" t="s">
        <v>494</v>
      </c>
      <c r="F744" s="77" t="s">
        <v>495</v>
      </c>
      <c r="G744" s="107" t="s">
        <v>477</v>
      </c>
      <c r="H744" s="75">
        <v>11</v>
      </c>
      <c r="I744" s="51">
        <v>5</v>
      </c>
      <c r="J744" s="67"/>
      <c r="K744" s="53">
        <f t="shared" si="529"/>
        <v>55</v>
      </c>
      <c r="L744" s="54">
        <v>17</v>
      </c>
      <c r="M744" s="55">
        <f t="shared" si="548"/>
        <v>0.54545454545454541</v>
      </c>
      <c r="N744" s="56">
        <f t="shared" si="549"/>
        <v>6</v>
      </c>
      <c r="O744" s="57">
        <f t="shared" si="550"/>
        <v>30</v>
      </c>
      <c r="P744" s="58"/>
      <c r="Q744" s="57"/>
      <c r="R744" s="59"/>
      <c r="S744" s="60"/>
      <c r="T744" s="56"/>
      <c r="U744" s="61"/>
      <c r="V744" s="62"/>
      <c r="W744" s="68">
        <f t="shared" si="551"/>
        <v>55</v>
      </c>
      <c r="X744" s="69">
        <f t="shared" si="552"/>
        <v>1069523.9494999996</v>
      </c>
      <c r="Y744" s="67">
        <v>1</v>
      </c>
      <c r="Z744" s="71">
        <f t="shared" si="553"/>
        <v>30</v>
      </c>
      <c r="AA744" s="72">
        <f t="shared" si="554"/>
        <v>163311.50049999994</v>
      </c>
      <c r="AB744" s="70">
        <f t="shared" si="555"/>
        <v>4</v>
      </c>
      <c r="AC744" s="137">
        <f t="shared" si="556"/>
        <v>85</v>
      </c>
      <c r="AD744" s="112">
        <f t="shared" si="557"/>
        <v>1232835.4499999995</v>
      </c>
      <c r="AE744" s="113"/>
    </row>
    <row r="745" spans="1:31" ht="11.5" customHeight="1" x14ac:dyDescent="0.3">
      <c r="A745" s="120">
        <v>44636</v>
      </c>
      <c r="B745" s="156">
        <f t="shared" si="558"/>
        <v>3</v>
      </c>
      <c r="C745" s="156">
        <f t="shared" si="559"/>
        <v>2022</v>
      </c>
      <c r="D745" s="158" t="s">
        <v>504</v>
      </c>
      <c r="E745" s="77" t="s">
        <v>289</v>
      </c>
      <c r="F745" s="77" t="s">
        <v>290</v>
      </c>
      <c r="G745" s="107" t="s">
        <v>202</v>
      </c>
      <c r="H745" s="75">
        <v>8.5</v>
      </c>
      <c r="I745" s="51">
        <v>220</v>
      </c>
      <c r="J745" s="67"/>
      <c r="K745" s="53">
        <f t="shared" si="529"/>
        <v>1870</v>
      </c>
      <c r="L745" s="54">
        <v>9.5</v>
      </c>
      <c r="M745" s="55">
        <f t="shared" si="548"/>
        <v>0.11764705882352941</v>
      </c>
      <c r="N745" s="56">
        <f t="shared" si="549"/>
        <v>1</v>
      </c>
      <c r="O745" s="57">
        <f t="shared" si="550"/>
        <v>220</v>
      </c>
      <c r="P745" s="58"/>
      <c r="Q745" s="57"/>
      <c r="R745" s="59"/>
      <c r="S745" s="60"/>
      <c r="T745" s="56"/>
      <c r="U745" s="61"/>
      <c r="V745" s="62"/>
      <c r="W745" s="68">
        <f t="shared" si="551"/>
        <v>5610</v>
      </c>
      <c r="X745" s="69">
        <f t="shared" si="552"/>
        <v>1075133.9494999996</v>
      </c>
      <c r="Y745" s="67">
        <v>3</v>
      </c>
      <c r="Z745" s="71">
        <f t="shared" si="553"/>
        <v>660</v>
      </c>
      <c r="AA745" s="72">
        <f t="shared" si="554"/>
        <v>163971.50049999994</v>
      </c>
      <c r="AB745" s="70">
        <f t="shared" si="555"/>
        <v>3</v>
      </c>
      <c r="AC745" s="137">
        <f t="shared" si="556"/>
        <v>6270</v>
      </c>
      <c r="AD745" s="112">
        <f t="shared" si="557"/>
        <v>1239105.4499999995</v>
      </c>
      <c r="AE745" s="113"/>
    </row>
    <row r="746" spans="1:31" ht="11.5" customHeight="1" x14ac:dyDescent="0.3">
      <c r="A746" s="120">
        <v>44636</v>
      </c>
      <c r="B746" s="156">
        <f t="shared" si="558"/>
        <v>3</v>
      </c>
      <c r="C746" s="156">
        <f t="shared" si="559"/>
        <v>2022</v>
      </c>
      <c r="D746" s="158" t="s">
        <v>504</v>
      </c>
      <c r="E746" s="77" t="s">
        <v>289</v>
      </c>
      <c r="F746" s="77" t="s">
        <v>290</v>
      </c>
      <c r="G746" s="107" t="s">
        <v>453</v>
      </c>
      <c r="H746" s="75">
        <v>9.1</v>
      </c>
      <c r="I746" s="51">
        <v>30</v>
      </c>
      <c r="J746" s="67"/>
      <c r="K746" s="53">
        <f t="shared" si="529"/>
        <v>273</v>
      </c>
      <c r="L746" s="54">
        <v>9.8000000000000007</v>
      </c>
      <c r="M746" s="55">
        <f t="shared" si="548"/>
        <v>7.6923076923077038E-2</v>
      </c>
      <c r="N746" s="56">
        <f t="shared" si="549"/>
        <v>0.70000000000000107</v>
      </c>
      <c r="O746" s="57">
        <f t="shared" si="550"/>
        <v>21.000000000000032</v>
      </c>
      <c r="P746" s="58"/>
      <c r="Q746" s="57"/>
      <c r="R746" s="59"/>
      <c r="S746" s="60"/>
      <c r="T746" s="56"/>
      <c r="U746" s="61"/>
      <c r="V746" s="62"/>
      <c r="W746" s="68">
        <f t="shared" si="551"/>
        <v>819</v>
      </c>
      <c r="X746" s="69">
        <f t="shared" si="552"/>
        <v>1075952.9494999996</v>
      </c>
      <c r="Y746" s="67">
        <v>3</v>
      </c>
      <c r="Z746" s="71">
        <f t="shared" si="553"/>
        <v>63.000000000000099</v>
      </c>
      <c r="AA746" s="72">
        <f t="shared" si="554"/>
        <v>164034.50049999994</v>
      </c>
      <c r="AB746" s="70">
        <f t="shared" si="555"/>
        <v>3</v>
      </c>
      <c r="AC746" s="137">
        <f t="shared" si="556"/>
        <v>882.00000000000011</v>
      </c>
      <c r="AD746" s="112">
        <f t="shared" si="557"/>
        <v>1239987.4499999995</v>
      </c>
      <c r="AE746" s="113"/>
    </row>
    <row r="747" spans="1:31" ht="11.5" customHeight="1" x14ac:dyDescent="0.3">
      <c r="A747" s="120">
        <v>44636</v>
      </c>
      <c r="B747" s="156">
        <f t="shared" si="558"/>
        <v>3</v>
      </c>
      <c r="C747" s="156">
        <f t="shared" si="559"/>
        <v>2022</v>
      </c>
      <c r="D747" s="158" t="s">
        <v>504</v>
      </c>
      <c r="E747" s="77" t="s">
        <v>289</v>
      </c>
      <c r="F747" s="77" t="s">
        <v>290</v>
      </c>
      <c r="G747" s="107" t="s">
        <v>453</v>
      </c>
      <c r="H747" s="75">
        <v>9.1999999999999993</v>
      </c>
      <c r="I747" s="51">
        <v>30</v>
      </c>
      <c r="J747" s="67"/>
      <c r="K747" s="53">
        <f t="shared" si="529"/>
        <v>276</v>
      </c>
      <c r="L747" s="54">
        <v>9.8000000000000007</v>
      </c>
      <c r="M747" s="55">
        <f t="shared" si="548"/>
        <v>6.5217391304347991E-2</v>
      </c>
      <c r="N747" s="56">
        <f t="shared" si="549"/>
        <v>0.60000000000000142</v>
      </c>
      <c r="O747" s="57">
        <f t="shared" si="550"/>
        <v>18.000000000000043</v>
      </c>
      <c r="P747" s="58"/>
      <c r="Q747" s="57"/>
      <c r="R747" s="59"/>
      <c r="S747" s="60"/>
      <c r="T747" s="56"/>
      <c r="U747" s="61"/>
      <c r="V747" s="62"/>
      <c r="W747" s="68">
        <f t="shared" si="551"/>
        <v>1104</v>
      </c>
      <c r="X747" s="69">
        <f t="shared" si="552"/>
        <v>1077056.9494999996</v>
      </c>
      <c r="Y747" s="67">
        <v>4</v>
      </c>
      <c r="Z747" s="71">
        <f t="shared" si="553"/>
        <v>72.000000000000171</v>
      </c>
      <c r="AA747" s="72">
        <f t="shared" si="554"/>
        <v>164106.50049999994</v>
      </c>
      <c r="AB747" s="70">
        <f t="shared" si="555"/>
        <v>3</v>
      </c>
      <c r="AC747" s="137">
        <f t="shared" si="556"/>
        <v>1176.0000000000002</v>
      </c>
      <c r="AD747" s="112">
        <f t="shared" si="557"/>
        <v>1241163.4499999995</v>
      </c>
      <c r="AE747" s="113"/>
    </row>
    <row r="748" spans="1:31" ht="11.5" customHeight="1" x14ac:dyDescent="0.3">
      <c r="A748" s="120">
        <v>44636</v>
      </c>
      <c r="B748" s="156">
        <f t="shared" si="558"/>
        <v>3</v>
      </c>
      <c r="C748" s="156">
        <f t="shared" si="559"/>
        <v>2022</v>
      </c>
      <c r="D748" s="158" t="s">
        <v>504</v>
      </c>
      <c r="E748" s="77" t="s">
        <v>289</v>
      </c>
      <c r="F748" s="77" t="s">
        <v>290</v>
      </c>
      <c r="G748" s="107" t="s">
        <v>454</v>
      </c>
      <c r="H748" s="75">
        <v>6.45</v>
      </c>
      <c r="I748" s="51">
        <v>40</v>
      </c>
      <c r="J748" s="67"/>
      <c r="K748" s="53">
        <f t="shared" si="529"/>
        <v>258</v>
      </c>
      <c r="L748" s="54">
        <v>7.8</v>
      </c>
      <c r="M748" s="55">
        <f t="shared" si="548"/>
        <v>0.20930232558139528</v>
      </c>
      <c r="N748" s="56">
        <f t="shared" si="549"/>
        <v>1.3499999999999996</v>
      </c>
      <c r="O748" s="57">
        <f t="shared" si="550"/>
        <v>53.999999999999986</v>
      </c>
      <c r="P748" s="58"/>
      <c r="Q748" s="57"/>
      <c r="R748" s="59"/>
      <c r="S748" s="60"/>
      <c r="T748" s="56"/>
      <c r="U748" s="61"/>
      <c r="V748" s="62"/>
      <c r="W748" s="68">
        <f t="shared" si="551"/>
        <v>1032</v>
      </c>
      <c r="X748" s="69">
        <f t="shared" si="552"/>
        <v>1078088.9494999996</v>
      </c>
      <c r="Y748" s="67">
        <v>4</v>
      </c>
      <c r="Z748" s="71">
        <f t="shared" si="553"/>
        <v>215.99999999999994</v>
      </c>
      <c r="AA748" s="72">
        <f t="shared" si="554"/>
        <v>164322.50049999994</v>
      </c>
      <c r="AB748" s="70">
        <f t="shared" si="555"/>
        <v>3</v>
      </c>
      <c r="AC748" s="137">
        <f t="shared" si="556"/>
        <v>1248</v>
      </c>
      <c r="AD748" s="112">
        <f t="shared" si="557"/>
        <v>1242411.4499999995</v>
      </c>
      <c r="AE748" s="113"/>
    </row>
    <row r="749" spans="1:31" ht="11.5" customHeight="1" x14ac:dyDescent="0.3">
      <c r="A749" s="120">
        <v>44636</v>
      </c>
      <c r="B749" s="156">
        <f t="shared" si="558"/>
        <v>3</v>
      </c>
      <c r="C749" s="156">
        <f t="shared" si="559"/>
        <v>2022</v>
      </c>
      <c r="D749" s="158" t="s">
        <v>504</v>
      </c>
      <c r="E749" s="77" t="s">
        <v>289</v>
      </c>
      <c r="F749" s="77" t="s">
        <v>290</v>
      </c>
      <c r="G749" s="107" t="s">
        <v>33</v>
      </c>
      <c r="H749" s="75">
        <v>1.3</v>
      </c>
      <c r="I749" s="51">
        <v>25</v>
      </c>
      <c r="J749" s="67"/>
      <c r="K749" s="53">
        <f t="shared" si="529"/>
        <v>32.5</v>
      </c>
      <c r="L749" s="54">
        <v>2.5</v>
      </c>
      <c r="M749" s="55">
        <f t="shared" si="548"/>
        <v>0.92307692307692302</v>
      </c>
      <c r="N749" s="56">
        <f t="shared" si="549"/>
        <v>1.2</v>
      </c>
      <c r="O749" s="57">
        <f t="shared" si="550"/>
        <v>30</v>
      </c>
      <c r="P749" s="58"/>
      <c r="Q749" s="57"/>
      <c r="R749" s="59"/>
      <c r="S749" s="60"/>
      <c r="T749" s="56"/>
      <c r="U749" s="61"/>
      <c r="V749" s="62"/>
      <c r="W749" s="68">
        <f t="shared" si="551"/>
        <v>97.5</v>
      </c>
      <c r="X749" s="69">
        <f t="shared" si="552"/>
        <v>1078186.4494999996</v>
      </c>
      <c r="Y749" s="67">
        <v>3</v>
      </c>
      <c r="Z749" s="71">
        <f t="shared" si="553"/>
        <v>90</v>
      </c>
      <c r="AA749" s="72">
        <f t="shared" si="554"/>
        <v>164412.50049999994</v>
      </c>
      <c r="AB749" s="70">
        <f t="shared" si="555"/>
        <v>3</v>
      </c>
      <c r="AC749" s="137">
        <f t="shared" si="556"/>
        <v>187.5</v>
      </c>
      <c r="AD749" s="112">
        <f t="shared" si="557"/>
        <v>1242598.9499999995</v>
      </c>
      <c r="AE749" s="113"/>
    </row>
    <row r="750" spans="1:31" ht="11.5" customHeight="1" x14ac:dyDescent="0.3">
      <c r="A750" s="120">
        <v>44636</v>
      </c>
      <c r="B750" s="156">
        <f t="shared" si="558"/>
        <v>3</v>
      </c>
      <c r="C750" s="156">
        <f t="shared" si="559"/>
        <v>2022</v>
      </c>
      <c r="D750" s="158" t="s">
        <v>504</v>
      </c>
      <c r="E750" s="77" t="s">
        <v>289</v>
      </c>
      <c r="F750" s="77" t="s">
        <v>290</v>
      </c>
      <c r="G750" s="107" t="s">
        <v>477</v>
      </c>
      <c r="H750" s="75">
        <v>11</v>
      </c>
      <c r="I750" s="51">
        <v>5</v>
      </c>
      <c r="J750" s="67"/>
      <c r="K750" s="53">
        <f t="shared" si="529"/>
        <v>55</v>
      </c>
      <c r="L750" s="54">
        <v>17</v>
      </c>
      <c r="M750" s="55">
        <f t="shared" si="548"/>
        <v>0.54545454545454541</v>
      </c>
      <c r="N750" s="56">
        <f t="shared" si="549"/>
        <v>6</v>
      </c>
      <c r="O750" s="57">
        <f t="shared" si="550"/>
        <v>30</v>
      </c>
      <c r="P750" s="58"/>
      <c r="Q750" s="57"/>
      <c r="R750" s="59"/>
      <c r="S750" s="60"/>
      <c r="T750" s="56"/>
      <c r="U750" s="61"/>
      <c r="V750" s="62"/>
      <c r="W750" s="68">
        <f t="shared" si="551"/>
        <v>220</v>
      </c>
      <c r="X750" s="69">
        <f t="shared" si="552"/>
        <v>1078406.4494999996</v>
      </c>
      <c r="Y750" s="67">
        <v>4</v>
      </c>
      <c r="Z750" s="71">
        <f t="shared" si="553"/>
        <v>120</v>
      </c>
      <c r="AA750" s="72">
        <f t="shared" si="554"/>
        <v>164532.50049999994</v>
      </c>
      <c r="AB750" s="70">
        <f t="shared" si="555"/>
        <v>3</v>
      </c>
      <c r="AC750" s="137">
        <f t="shared" si="556"/>
        <v>340</v>
      </c>
      <c r="AD750" s="112">
        <f t="shared" si="557"/>
        <v>1242938.9499999995</v>
      </c>
      <c r="AE750" s="113"/>
    </row>
    <row r="751" spans="1:31" ht="11.5" customHeight="1" x14ac:dyDescent="0.3">
      <c r="A751" s="120">
        <v>44636</v>
      </c>
      <c r="B751" s="156">
        <f t="shared" si="558"/>
        <v>3</v>
      </c>
      <c r="C751" s="156">
        <f t="shared" si="559"/>
        <v>2022</v>
      </c>
      <c r="D751" s="158" t="s">
        <v>505</v>
      </c>
      <c r="E751" s="77" t="s">
        <v>475</v>
      </c>
      <c r="F751" s="77" t="s">
        <v>476</v>
      </c>
      <c r="G751" s="107" t="s">
        <v>506</v>
      </c>
      <c r="H751" s="75">
        <v>8.85</v>
      </c>
      <c r="I751" s="51">
        <v>220</v>
      </c>
      <c r="J751" s="67"/>
      <c r="K751" s="53">
        <f t="shared" si="529"/>
        <v>1947</v>
      </c>
      <c r="L751" s="54">
        <v>9.5</v>
      </c>
      <c r="M751" s="55">
        <f t="shared" si="548"/>
        <v>7.3446327683615864E-2</v>
      </c>
      <c r="N751" s="56">
        <f t="shared" si="549"/>
        <v>0.65000000000000036</v>
      </c>
      <c r="O751" s="57">
        <f t="shared" si="550"/>
        <v>143.00000000000009</v>
      </c>
      <c r="P751" s="58"/>
      <c r="Q751" s="57"/>
      <c r="R751" s="59"/>
      <c r="S751" s="60"/>
      <c r="T751" s="56"/>
      <c r="U751" s="61"/>
      <c r="V751" s="62"/>
      <c r="W751" s="68">
        <f t="shared" si="551"/>
        <v>9735</v>
      </c>
      <c r="X751" s="69">
        <f t="shared" si="552"/>
        <v>1088141.4494999996</v>
      </c>
      <c r="Y751" s="67">
        <v>5</v>
      </c>
      <c r="Z751" s="71">
        <f t="shared" si="553"/>
        <v>715.00000000000045</v>
      </c>
      <c r="AA751" s="72">
        <f t="shared" si="554"/>
        <v>165247.50049999994</v>
      </c>
      <c r="AB751" s="70">
        <f t="shared" si="555"/>
        <v>3</v>
      </c>
      <c r="AC751" s="137">
        <f t="shared" si="556"/>
        <v>10450</v>
      </c>
      <c r="AD751" s="112">
        <f t="shared" si="557"/>
        <v>1253388.9499999995</v>
      </c>
      <c r="AE751" s="113"/>
    </row>
    <row r="752" spans="1:31" ht="11.5" customHeight="1" x14ac:dyDescent="0.3">
      <c r="A752" s="120">
        <v>44636</v>
      </c>
      <c r="B752" s="156">
        <f t="shared" si="558"/>
        <v>3</v>
      </c>
      <c r="C752" s="156">
        <f t="shared" si="559"/>
        <v>2022</v>
      </c>
      <c r="D752" s="158" t="s">
        <v>505</v>
      </c>
      <c r="E752" s="77" t="s">
        <v>475</v>
      </c>
      <c r="F752" s="77" t="s">
        <v>476</v>
      </c>
      <c r="G752" s="107" t="s">
        <v>453</v>
      </c>
      <c r="H752" s="75">
        <v>9.1</v>
      </c>
      <c r="I752" s="51">
        <v>30</v>
      </c>
      <c r="J752" s="67"/>
      <c r="K752" s="53">
        <f t="shared" si="529"/>
        <v>273</v>
      </c>
      <c r="L752" s="54">
        <v>9.8000000000000007</v>
      </c>
      <c r="M752" s="55">
        <f t="shared" si="548"/>
        <v>7.6923076923077038E-2</v>
      </c>
      <c r="N752" s="56">
        <f t="shared" si="549"/>
        <v>0.70000000000000107</v>
      </c>
      <c r="O752" s="57">
        <f t="shared" si="550"/>
        <v>21.000000000000032</v>
      </c>
      <c r="P752" s="58"/>
      <c r="Q752" s="57"/>
      <c r="R752" s="59"/>
      <c r="S752" s="60"/>
      <c r="T752" s="56"/>
      <c r="U752" s="61"/>
      <c r="V752" s="62"/>
      <c r="W752" s="68">
        <f t="shared" si="551"/>
        <v>2457</v>
      </c>
      <c r="X752" s="69">
        <f t="shared" si="552"/>
        <v>1090598.4494999996</v>
      </c>
      <c r="Y752" s="67">
        <v>9</v>
      </c>
      <c r="Z752" s="71">
        <f t="shared" si="553"/>
        <v>189.00000000000028</v>
      </c>
      <c r="AA752" s="72">
        <f t="shared" si="554"/>
        <v>165436.50049999994</v>
      </c>
      <c r="AB752" s="70">
        <f t="shared" si="555"/>
        <v>3</v>
      </c>
      <c r="AC752" s="137">
        <f t="shared" si="556"/>
        <v>2646.0000000000005</v>
      </c>
      <c r="AD752" s="112">
        <f t="shared" si="557"/>
        <v>1256034.9499999995</v>
      </c>
      <c r="AE752" s="113"/>
    </row>
    <row r="753" spans="1:31" ht="11.5" customHeight="1" x14ac:dyDescent="0.3">
      <c r="A753" s="120">
        <v>44636</v>
      </c>
      <c r="B753" s="156">
        <f t="shared" si="558"/>
        <v>3</v>
      </c>
      <c r="C753" s="156">
        <f t="shared" si="559"/>
        <v>2022</v>
      </c>
      <c r="D753" s="158" t="s">
        <v>505</v>
      </c>
      <c r="E753" s="77" t="s">
        <v>475</v>
      </c>
      <c r="F753" s="77" t="s">
        <v>476</v>
      </c>
      <c r="G753" s="107" t="s">
        <v>477</v>
      </c>
      <c r="H753" s="75">
        <v>11</v>
      </c>
      <c r="I753" s="51">
        <v>5</v>
      </c>
      <c r="J753" s="67"/>
      <c r="K753" s="53">
        <f t="shared" si="529"/>
        <v>55</v>
      </c>
      <c r="L753" s="54">
        <v>17</v>
      </c>
      <c r="M753" s="55">
        <f t="shared" si="548"/>
        <v>0.54545454545454541</v>
      </c>
      <c r="N753" s="56">
        <f t="shared" si="549"/>
        <v>6</v>
      </c>
      <c r="O753" s="57">
        <f t="shared" si="550"/>
        <v>30</v>
      </c>
      <c r="P753" s="58"/>
      <c r="Q753" s="57"/>
      <c r="R753" s="59"/>
      <c r="S753" s="60"/>
      <c r="T753" s="56"/>
      <c r="U753" s="61"/>
      <c r="V753" s="62"/>
      <c r="W753" s="68">
        <f t="shared" si="551"/>
        <v>440</v>
      </c>
      <c r="X753" s="69">
        <f t="shared" si="552"/>
        <v>1091038.4494999996</v>
      </c>
      <c r="Y753" s="67">
        <v>8</v>
      </c>
      <c r="Z753" s="71">
        <f t="shared" si="553"/>
        <v>240</v>
      </c>
      <c r="AA753" s="72">
        <f t="shared" si="554"/>
        <v>165676.50049999994</v>
      </c>
      <c r="AB753" s="70">
        <f t="shared" si="555"/>
        <v>3</v>
      </c>
      <c r="AC753" s="137">
        <f t="shared" si="556"/>
        <v>680</v>
      </c>
      <c r="AD753" s="112">
        <f t="shared" si="557"/>
        <v>1256714.9499999995</v>
      </c>
      <c r="AE753" s="113"/>
    </row>
    <row r="754" spans="1:31" ht="11.5" customHeight="1" x14ac:dyDescent="0.3">
      <c r="A754" s="120">
        <v>44636</v>
      </c>
      <c r="B754" s="156">
        <f t="shared" si="558"/>
        <v>3</v>
      </c>
      <c r="C754" s="156">
        <f t="shared" si="559"/>
        <v>2022</v>
      </c>
      <c r="D754" s="158" t="s">
        <v>505</v>
      </c>
      <c r="E754" s="77" t="s">
        <v>475</v>
      </c>
      <c r="F754" s="77" t="s">
        <v>476</v>
      </c>
      <c r="G754" s="107" t="s">
        <v>33</v>
      </c>
      <c r="H754" s="75">
        <v>1.3</v>
      </c>
      <c r="I754" s="51">
        <v>25</v>
      </c>
      <c r="J754" s="67"/>
      <c r="K754" s="53">
        <f t="shared" si="529"/>
        <v>32.5</v>
      </c>
      <c r="L754" s="54">
        <v>2.5</v>
      </c>
      <c r="M754" s="55">
        <f t="shared" si="548"/>
        <v>0.92307692307692302</v>
      </c>
      <c r="N754" s="56">
        <f t="shared" si="549"/>
        <v>1.2</v>
      </c>
      <c r="O754" s="57">
        <f t="shared" si="550"/>
        <v>30</v>
      </c>
      <c r="P754" s="58"/>
      <c r="Q754" s="57"/>
      <c r="R754" s="59"/>
      <c r="S754" s="60"/>
      <c r="T754" s="56"/>
      <c r="U754" s="61"/>
      <c r="V754" s="62"/>
      <c r="W754" s="68">
        <f t="shared" si="551"/>
        <v>162.5</v>
      </c>
      <c r="X754" s="69">
        <f t="shared" si="552"/>
        <v>1091200.9494999996</v>
      </c>
      <c r="Y754" s="67">
        <v>5</v>
      </c>
      <c r="Z754" s="71">
        <f t="shared" si="553"/>
        <v>150</v>
      </c>
      <c r="AA754" s="72">
        <f t="shared" si="554"/>
        <v>165826.50049999994</v>
      </c>
      <c r="AB754" s="70">
        <f t="shared" si="555"/>
        <v>3</v>
      </c>
      <c r="AC754" s="137">
        <f t="shared" si="556"/>
        <v>312.5</v>
      </c>
      <c r="AD754" s="112">
        <f t="shared" si="557"/>
        <v>1257027.4499999995</v>
      </c>
      <c r="AE754" s="113"/>
    </row>
    <row r="755" spans="1:31" ht="11.5" customHeight="1" x14ac:dyDescent="0.3">
      <c r="A755" s="120">
        <v>44670</v>
      </c>
      <c r="B755" s="156">
        <f t="shared" si="558"/>
        <v>4</v>
      </c>
      <c r="C755" s="156">
        <f t="shared" si="559"/>
        <v>2022</v>
      </c>
      <c r="D755" s="158" t="s">
        <v>512</v>
      </c>
      <c r="E755" s="77" t="s">
        <v>289</v>
      </c>
      <c r="F755" s="77" t="s">
        <v>290</v>
      </c>
      <c r="G755" s="107" t="s">
        <v>471</v>
      </c>
      <c r="H755" s="75">
        <v>26</v>
      </c>
      <c r="I755" s="51">
        <v>25</v>
      </c>
      <c r="J755" s="67"/>
      <c r="K755" s="53">
        <f t="shared" si="529"/>
        <v>650</v>
      </c>
      <c r="L755" s="54">
        <v>40</v>
      </c>
      <c r="M755" s="55">
        <f t="shared" si="548"/>
        <v>0.53846153846153844</v>
      </c>
      <c r="N755" s="56">
        <f t="shared" si="549"/>
        <v>14</v>
      </c>
      <c r="O755" s="57">
        <f t="shared" si="550"/>
        <v>350</v>
      </c>
      <c r="P755" s="58"/>
      <c r="Q755" s="57"/>
      <c r="R755" s="59"/>
      <c r="S755" s="60"/>
      <c r="T755" s="56"/>
      <c r="U755" s="61"/>
      <c r="V755" s="62"/>
      <c r="W755" s="68">
        <f t="shared" ref="W755:W761" si="560">K755*Y755</f>
        <v>650</v>
      </c>
      <c r="X755" s="69">
        <f t="shared" ref="X755:X761" si="561">X754+W755</f>
        <v>1091850.9494999996</v>
      </c>
      <c r="Y755" s="67">
        <v>1</v>
      </c>
      <c r="Z755" s="71">
        <f t="shared" ref="Z755:Z758" si="562">O755*Y755</f>
        <v>350</v>
      </c>
      <c r="AA755" s="72">
        <f t="shared" ref="AA755:AA758" si="563">AA754+Z755</f>
        <v>166176.50049999994</v>
      </c>
      <c r="AB755" s="70">
        <f t="shared" ref="AB755:AB758" si="564">MONTH(A755)</f>
        <v>4</v>
      </c>
      <c r="AC755" s="137">
        <f t="shared" ref="AC755:AC758" si="565">W755+Z755</f>
        <v>1000</v>
      </c>
      <c r="AD755" s="112">
        <f t="shared" ref="AD755:AD758" si="566">X755+AA755</f>
        <v>1258027.4499999995</v>
      </c>
      <c r="AE755" s="113"/>
    </row>
    <row r="756" spans="1:31" ht="11.5" customHeight="1" x14ac:dyDescent="0.3">
      <c r="A756" s="120">
        <v>44670</v>
      </c>
      <c r="B756" s="156">
        <f t="shared" si="558"/>
        <v>4</v>
      </c>
      <c r="C756" s="156">
        <f t="shared" si="559"/>
        <v>2022</v>
      </c>
      <c r="D756" s="158" t="s">
        <v>512</v>
      </c>
      <c r="E756" s="77" t="s">
        <v>289</v>
      </c>
      <c r="F756" s="77" t="s">
        <v>290</v>
      </c>
      <c r="G756" s="107" t="s">
        <v>453</v>
      </c>
      <c r="H756" s="75">
        <v>9.1999999999999993</v>
      </c>
      <c r="I756" s="51">
        <v>30</v>
      </c>
      <c r="J756" s="67"/>
      <c r="K756" s="53">
        <f t="shared" si="529"/>
        <v>276</v>
      </c>
      <c r="L756" s="54">
        <v>9.8000000000000007</v>
      </c>
      <c r="M756" s="55">
        <f t="shared" ref="M756:M760" si="567">(L756-H756)/H756</f>
        <v>6.5217391304347991E-2</v>
      </c>
      <c r="N756" s="56">
        <f t="shared" ref="N756:N760" si="568">L756-H756</f>
        <v>0.60000000000000142</v>
      </c>
      <c r="O756" s="57">
        <f t="shared" ref="O756:O760" si="569">N756*I756</f>
        <v>18.000000000000043</v>
      </c>
      <c r="P756" s="58"/>
      <c r="Q756" s="57"/>
      <c r="R756" s="59"/>
      <c r="S756" s="60"/>
      <c r="T756" s="56"/>
      <c r="U756" s="61"/>
      <c r="V756" s="62"/>
      <c r="W756" s="68">
        <f t="shared" si="560"/>
        <v>1656</v>
      </c>
      <c r="X756" s="69">
        <f t="shared" si="561"/>
        <v>1093506.9494999996</v>
      </c>
      <c r="Y756" s="67">
        <v>6</v>
      </c>
      <c r="Z756" s="71">
        <f t="shared" si="562"/>
        <v>108.00000000000026</v>
      </c>
      <c r="AA756" s="72">
        <f t="shared" si="563"/>
        <v>166284.50049999994</v>
      </c>
      <c r="AB756" s="70">
        <f t="shared" si="564"/>
        <v>4</v>
      </c>
      <c r="AC756" s="137">
        <f t="shared" si="565"/>
        <v>1764.0000000000002</v>
      </c>
      <c r="AD756" s="112">
        <f t="shared" si="566"/>
        <v>1259791.4499999995</v>
      </c>
      <c r="AE756" s="113"/>
    </row>
    <row r="757" spans="1:31" ht="11.5" customHeight="1" x14ac:dyDescent="0.3">
      <c r="A757" s="120">
        <v>44670</v>
      </c>
      <c r="B757" s="156">
        <f t="shared" si="558"/>
        <v>4</v>
      </c>
      <c r="C757" s="156">
        <f t="shared" si="559"/>
        <v>2022</v>
      </c>
      <c r="D757" s="158" t="s">
        <v>512</v>
      </c>
      <c r="E757" s="77" t="s">
        <v>289</v>
      </c>
      <c r="F757" s="77" t="s">
        <v>290</v>
      </c>
      <c r="G757" s="107" t="s">
        <v>191</v>
      </c>
      <c r="H757" s="75">
        <v>5.3</v>
      </c>
      <c r="I757" s="51">
        <v>40</v>
      </c>
      <c r="J757" s="67"/>
      <c r="K757" s="53">
        <f t="shared" si="529"/>
        <v>212</v>
      </c>
      <c r="L757" s="54">
        <v>7.8</v>
      </c>
      <c r="M757" s="55">
        <f t="shared" si="567"/>
        <v>0.47169811320754718</v>
      </c>
      <c r="N757" s="56">
        <f t="shared" si="568"/>
        <v>2.5</v>
      </c>
      <c r="O757" s="57">
        <f t="shared" si="569"/>
        <v>100</v>
      </c>
      <c r="P757" s="58"/>
      <c r="Q757" s="57"/>
      <c r="R757" s="59"/>
      <c r="S757" s="60"/>
      <c r="T757" s="56"/>
      <c r="U757" s="61"/>
      <c r="V757" s="62"/>
      <c r="W757" s="68">
        <f t="shared" si="560"/>
        <v>212</v>
      </c>
      <c r="X757" s="69">
        <f t="shared" si="561"/>
        <v>1093718.9494999996</v>
      </c>
      <c r="Y757" s="67">
        <v>1</v>
      </c>
      <c r="Z757" s="71">
        <f t="shared" si="562"/>
        <v>100</v>
      </c>
      <c r="AA757" s="72">
        <f t="shared" si="563"/>
        <v>166384.50049999994</v>
      </c>
      <c r="AB757" s="70">
        <f t="shared" si="564"/>
        <v>4</v>
      </c>
      <c r="AC757" s="137">
        <f t="shared" si="565"/>
        <v>312</v>
      </c>
      <c r="AD757" s="112">
        <f t="shared" si="566"/>
        <v>1260103.4499999995</v>
      </c>
      <c r="AE757" s="113"/>
    </row>
    <row r="758" spans="1:31" ht="11.5" customHeight="1" x14ac:dyDescent="0.3">
      <c r="A758" s="120">
        <v>44671</v>
      </c>
      <c r="B758" s="156">
        <f t="shared" si="558"/>
        <v>4</v>
      </c>
      <c r="C758" s="156">
        <f t="shared" si="559"/>
        <v>2022</v>
      </c>
      <c r="D758" s="158" t="s">
        <v>513</v>
      </c>
      <c r="E758" s="77" t="s">
        <v>514</v>
      </c>
      <c r="F758" s="77" t="s">
        <v>515</v>
      </c>
      <c r="G758" s="107" t="s">
        <v>516</v>
      </c>
      <c r="H758" s="75">
        <v>8.5</v>
      </c>
      <c r="I758" s="51">
        <v>25</v>
      </c>
      <c r="J758" s="67"/>
      <c r="K758" s="53">
        <f t="shared" si="529"/>
        <v>212.5</v>
      </c>
      <c r="L758" s="54">
        <v>14</v>
      </c>
      <c r="M758" s="55">
        <f t="shared" si="567"/>
        <v>0.6470588235294118</v>
      </c>
      <c r="N758" s="56">
        <f t="shared" si="568"/>
        <v>5.5</v>
      </c>
      <c r="O758" s="57">
        <f t="shared" si="569"/>
        <v>137.5</v>
      </c>
      <c r="P758" s="58"/>
      <c r="Q758" s="57"/>
      <c r="R758" s="59"/>
      <c r="S758" s="60"/>
      <c r="T758" s="56"/>
      <c r="U758" s="61"/>
      <c r="V758" s="62"/>
      <c r="W758" s="68">
        <f t="shared" si="560"/>
        <v>425</v>
      </c>
      <c r="X758" s="69">
        <f t="shared" si="561"/>
        <v>1094143.9494999996</v>
      </c>
      <c r="Y758" s="67">
        <v>2</v>
      </c>
      <c r="Z758" s="71">
        <f t="shared" si="562"/>
        <v>275</v>
      </c>
      <c r="AA758" s="72">
        <f t="shared" si="563"/>
        <v>166659.50049999994</v>
      </c>
      <c r="AB758" s="70">
        <f t="shared" si="564"/>
        <v>4</v>
      </c>
      <c r="AC758" s="137">
        <f t="shared" si="565"/>
        <v>700</v>
      </c>
      <c r="AD758" s="112">
        <f t="shared" si="566"/>
        <v>1260803.4499999995</v>
      </c>
      <c r="AE758" s="113"/>
    </row>
    <row r="759" spans="1:31" ht="11.5" customHeight="1" x14ac:dyDescent="0.3">
      <c r="A759" s="120">
        <v>44671</v>
      </c>
      <c r="B759" s="156">
        <f t="shared" si="558"/>
        <v>4</v>
      </c>
      <c r="C759" s="156">
        <f t="shared" si="559"/>
        <v>2022</v>
      </c>
      <c r="D759" s="158" t="s">
        <v>513</v>
      </c>
      <c r="E759" s="77" t="s">
        <v>514</v>
      </c>
      <c r="F759" s="77" t="s">
        <v>515</v>
      </c>
      <c r="G759" s="107" t="s">
        <v>517</v>
      </c>
      <c r="H759" s="75">
        <v>9.1999999999999993</v>
      </c>
      <c r="I759" s="51">
        <v>30</v>
      </c>
      <c r="J759" s="67"/>
      <c r="K759" s="53">
        <f t="shared" si="529"/>
        <v>276</v>
      </c>
      <c r="L759" s="54">
        <v>10.5</v>
      </c>
      <c r="M759" s="55">
        <f t="shared" si="567"/>
        <v>0.14130434782608706</v>
      </c>
      <c r="N759" s="56">
        <f t="shared" si="568"/>
        <v>1.3000000000000007</v>
      </c>
      <c r="O759" s="57">
        <f t="shared" si="569"/>
        <v>39.000000000000021</v>
      </c>
      <c r="P759" s="58"/>
      <c r="Q759" s="57"/>
      <c r="R759" s="59"/>
      <c r="S759" s="60"/>
      <c r="T759" s="56"/>
      <c r="U759" s="61"/>
      <c r="V759" s="62"/>
      <c r="W759" s="68">
        <f t="shared" si="560"/>
        <v>276</v>
      </c>
      <c r="X759" s="69">
        <f t="shared" si="561"/>
        <v>1094419.9494999996</v>
      </c>
      <c r="Y759" s="67">
        <v>1</v>
      </c>
      <c r="Z759" s="71">
        <f t="shared" ref="Z759:Z764" si="570">O759*Y759</f>
        <v>39.000000000000021</v>
      </c>
      <c r="AA759" s="72">
        <f t="shared" ref="AA759:AA764" si="571">AA758+Z759</f>
        <v>166698.50049999994</v>
      </c>
      <c r="AB759" s="70">
        <f t="shared" ref="AB759:AB764" si="572">MONTH(A759)</f>
        <v>4</v>
      </c>
      <c r="AC759" s="137">
        <f t="shared" ref="AC759:AC764" si="573">W759+Z759</f>
        <v>315</v>
      </c>
      <c r="AD759" s="112">
        <f t="shared" ref="AD759:AD764" si="574">X759+AA759</f>
        <v>1261118.4499999995</v>
      </c>
      <c r="AE759" s="113"/>
    </row>
    <row r="760" spans="1:31" ht="11.5" customHeight="1" x14ac:dyDescent="0.3">
      <c r="A760" s="120">
        <v>44671</v>
      </c>
      <c r="B760" s="156">
        <f t="shared" si="558"/>
        <v>4</v>
      </c>
      <c r="C760" s="156">
        <f t="shared" si="559"/>
        <v>2022</v>
      </c>
      <c r="D760" s="158" t="s">
        <v>513</v>
      </c>
      <c r="E760" s="77" t="s">
        <v>514</v>
      </c>
      <c r="F760" s="77" t="s">
        <v>515</v>
      </c>
      <c r="G760" s="107" t="s">
        <v>518</v>
      </c>
      <c r="H760" s="75">
        <v>11</v>
      </c>
      <c r="I760" s="51">
        <v>5</v>
      </c>
      <c r="J760" s="67"/>
      <c r="K760" s="53">
        <f t="shared" si="529"/>
        <v>55</v>
      </c>
      <c r="L760" s="54">
        <v>18</v>
      </c>
      <c r="M760" s="55">
        <f t="shared" si="567"/>
        <v>0.63636363636363635</v>
      </c>
      <c r="N760" s="56">
        <f t="shared" si="568"/>
        <v>7</v>
      </c>
      <c r="O760" s="57">
        <f t="shared" si="569"/>
        <v>35</v>
      </c>
      <c r="P760" s="58"/>
      <c r="Q760" s="57"/>
      <c r="R760" s="59"/>
      <c r="S760" s="60"/>
      <c r="T760" s="56"/>
      <c r="U760" s="61"/>
      <c r="V760" s="62"/>
      <c r="W760" s="68">
        <f t="shared" si="560"/>
        <v>55</v>
      </c>
      <c r="X760" s="69">
        <f t="shared" si="561"/>
        <v>1094474.9494999996</v>
      </c>
      <c r="Y760" s="67">
        <v>1</v>
      </c>
      <c r="Z760" s="71">
        <f t="shared" si="570"/>
        <v>35</v>
      </c>
      <c r="AA760" s="72">
        <f t="shared" si="571"/>
        <v>166733.50049999994</v>
      </c>
      <c r="AB760" s="70">
        <f t="shared" si="572"/>
        <v>4</v>
      </c>
      <c r="AC760" s="137">
        <f t="shared" si="573"/>
        <v>90</v>
      </c>
      <c r="AD760" s="112">
        <f t="shared" si="574"/>
        <v>1261208.4499999995</v>
      </c>
      <c r="AE760" s="113"/>
    </row>
    <row r="761" spans="1:31" ht="11.5" customHeight="1" x14ac:dyDescent="0.3">
      <c r="A761" s="120">
        <v>44671</v>
      </c>
      <c r="B761" s="156">
        <f t="shared" si="558"/>
        <v>4</v>
      </c>
      <c r="C761" s="156">
        <f t="shared" si="559"/>
        <v>2022</v>
      </c>
      <c r="D761" s="158" t="s">
        <v>513</v>
      </c>
      <c r="E761" s="77" t="s">
        <v>514</v>
      </c>
      <c r="F761" s="77" t="s">
        <v>515</v>
      </c>
      <c r="G761" s="107" t="s">
        <v>519</v>
      </c>
      <c r="H761" s="75">
        <v>1.3</v>
      </c>
      <c r="I761" s="51">
        <v>25</v>
      </c>
      <c r="J761" s="67"/>
      <c r="K761" s="53">
        <f t="shared" si="529"/>
        <v>32.5</v>
      </c>
      <c r="L761" s="54">
        <v>2.6</v>
      </c>
      <c r="M761" s="55">
        <f t="shared" ref="M761:M765" si="575">(L761-H761)/H761</f>
        <v>1</v>
      </c>
      <c r="N761" s="56">
        <f t="shared" ref="N761:N765" si="576">L761-H761</f>
        <v>1.3</v>
      </c>
      <c r="O761" s="57">
        <f t="shared" ref="O761:O765" si="577">N761*I761</f>
        <v>32.5</v>
      </c>
      <c r="P761" s="58"/>
      <c r="Q761" s="57"/>
      <c r="R761" s="59"/>
      <c r="S761" s="60"/>
      <c r="T761" s="56"/>
      <c r="U761" s="61"/>
      <c r="V761" s="62"/>
      <c r="W761" s="68">
        <f t="shared" si="560"/>
        <v>32.5</v>
      </c>
      <c r="X761" s="69">
        <f t="shared" si="561"/>
        <v>1094507.4494999996</v>
      </c>
      <c r="Y761" s="67">
        <v>1</v>
      </c>
      <c r="Z761" s="71">
        <f t="shared" si="570"/>
        <v>32.5</v>
      </c>
      <c r="AA761" s="72">
        <f t="shared" si="571"/>
        <v>166766.00049999994</v>
      </c>
      <c r="AB761" s="70">
        <f t="shared" si="572"/>
        <v>4</v>
      </c>
      <c r="AC761" s="137">
        <f t="shared" si="573"/>
        <v>65</v>
      </c>
      <c r="AD761" s="112">
        <f t="shared" si="574"/>
        <v>1261273.4499999995</v>
      </c>
      <c r="AE761" s="113"/>
    </row>
    <row r="762" spans="1:31" ht="11.5" customHeight="1" x14ac:dyDescent="0.3">
      <c r="A762" s="120">
        <v>44672</v>
      </c>
      <c r="B762" s="156">
        <f t="shared" si="558"/>
        <v>4</v>
      </c>
      <c r="C762" s="156">
        <f t="shared" si="559"/>
        <v>2022</v>
      </c>
      <c r="D762" s="158" t="s">
        <v>520</v>
      </c>
      <c r="E762" s="77" t="s">
        <v>76</v>
      </c>
      <c r="F762" s="77" t="s">
        <v>77</v>
      </c>
      <c r="G762" s="107" t="s">
        <v>393</v>
      </c>
      <c r="H762" s="75">
        <v>8.5</v>
      </c>
      <c r="I762" s="51">
        <v>220</v>
      </c>
      <c r="J762" s="67"/>
      <c r="K762" s="53">
        <f t="shared" si="529"/>
        <v>1870</v>
      </c>
      <c r="L762" s="54">
        <v>9.1999999999999993</v>
      </c>
      <c r="M762" s="55">
        <f t="shared" si="575"/>
        <v>8.2352941176470504E-2</v>
      </c>
      <c r="N762" s="56">
        <f t="shared" si="576"/>
        <v>0.69999999999999929</v>
      </c>
      <c r="O762" s="57">
        <f t="shared" si="577"/>
        <v>153.99999999999983</v>
      </c>
      <c r="P762" s="58"/>
      <c r="Q762" s="57"/>
      <c r="R762" s="59"/>
      <c r="S762" s="60"/>
      <c r="T762" s="56"/>
      <c r="U762" s="61"/>
      <c r="V762" s="62"/>
      <c r="W762" s="68">
        <f t="shared" ref="W762:W765" si="578">K762*Y762</f>
        <v>9350</v>
      </c>
      <c r="X762" s="69">
        <f t="shared" ref="X762:X800" si="579">X761+W762</f>
        <v>1103857.4494999996</v>
      </c>
      <c r="Y762" s="67">
        <v>5</v>
      </c>
      <c r="Z762" s="71">
        <f t="shared" si="570"/>
        <v>769.99999999999909</v>
      </c>
      <c r="AA762" s="72">
        <f t="shared" si="571"/>
        <v>167536.00049999994</v>
      </c>
      <c r="AB762" s="70">
        <f t="shared" si="572"/>
        <v>4</v>
      </c>
      <c r="AC762" s="137">
        <f t="shared" si="573"/>
        <v>10120</v>
      </c>
      <c r="AD762" s="112">
        <f t="shared" si="574"/>
        <v>1271393.4499999995</v>
      </c>
      <c r="AE762" s="113"/>
    </row>
    <row r="763" spans="1:31" ht="11.5" customHeight="1" x14ac:dyDescent="0.3">
      <c r="A763" s="120">
        <v>44672</v>
      </c>
      <c r="B763" s="156">
        <f t="shared" si="558"/>
        <v>4</v>
      </c>
      <c r="C763" s="156">
        <f t="shared" si="559"/>
        <v>2022</v>
      </c>
      <c r="D763" s="158" t="s">
        <v>520</v>
      </c>
      <c r="E763" s="77" t="s">
        <v>76</v>
      </c>
      <c r="F763" s="77" t="s">
        <v>77</v>
      </c>
      <c r="G763" s="107" t="s">
        <v>402</v>
      </c>
      <c r="H763" s="75">
        <v>8.5</v>
      </c>
      <c r="I763" s="51">
        <v>220</v>
      </c>
      <c r="J763" s="67"/>
      <c r="K763" s="53">
        <f t="shared" si="529"/>
        <v>1870</v>
      </c>
      <c r="L763" s="54">
        <v>9.1999999999999993</v>
      </c>
      <c r="M763" s="55">
        <f t="shared" si="575"/>
        <v>8.2352941176470504E-2</v>
      </c>
      <c r="N763" s="56">
        <f t="shared" si="576"/>
        <v>0.69999999999999929</v>
      </c>
      <c r="O763" s="57">
        <f t="shared" si="577"/>
        <v>153.99999999999983</v>
      </c>
      <c r="P763" s="58"/>
      <c r="Q763" s="57"/>
      <c r="R763" s="59"/>
      <c r="S763" s="60"/>
      <c r="T763" s="56"/>
      <c r="U763" s="61"/>
      <c r="V763" s="62"/>
      <c r="W763" s="68">
        <f t="shared" si="578"/>
        <v>1870</v>
      </c>
      <c r="X763" s="69">
        <f t="shared" si="579"/>
        <v>1105727.4494999996</v>
      </c>
      <c r="Y763" s="67">
        <v>1</v>
      </c>
      <c r="Z763" s="71">
        <f t="shared" si="570"/>
        <v>153.99999999999983</v>
      </c>
      <c r="AA763" s="72">
        <f t="shared" si="571"/>
        <v>167690.00049999994</v>
      </c>
      <c r="AB763" s="70">
        <f t="shared" si="572"/>
        <v>4</v>
      </c>
      <c r="AC763" s="137">
        <f t="shared" si="573"/>
        <v>2023.9999999999998</v>
      </c>
      <c r="AD763" s="112">
        <f t="shared" si="574"/>
        <v>1273417.4499999995</v>
      </c>
      <c r="AE763" s="113"/>
    </row>
    <row r="764" spans="1:31" ht="11.5" customHeight="1" x14ac:dyDescent="0.3">
      <c r="A764" s="120">
        <v>44672</v>
      </c>
      <c r="B764" s="156">
        <v>4</v>
      </c>
      <c r="C764" s="156">
        <v>2022</v>
      </c>
      <c r="D764" s="158" t="s">
        <v>520</v>
      </c>
      <c r="E764" s="77" t="s">
        <v>76</v>
      </c>
      <c r="F764" s="77" t="s">
        <v>77</v>
      </c>
      <c r="G764" s="107" t="s">
        <v>501</v>
      </c>
      <c r="H764" s="75">
        <v>9</v>
      </c>
      <c r="I764" s="51">
        <v>54</v>
      </c>
      <c r="J764" s="67"/>
      <c r="K764" s="53">
        <f t="shared" si="529"/>
        <v>486</v>
      </c>
      <c r="L764" s="54">
        <v>9.5</v>
      </c>
      <c r="M764" s="55">
        <f t="shared" si="575"/>
        <v>5.5555555555555552E-2</v>
      </c>
      <c r="N764" s="56">
        <f t="shared" si="576"/>
        <v>0.5</v>
      </c>
      <c r="O764" s="57">
        <f t="shared" si="577"/>
        <v>27</v>
      </c>
      <c r="P764" s="58"/>
      <c r="Q764" s="57"/>
      <c r="R764" s="59"/>
      <c r="S764" s="60"/>
      <c r="T764" s="56"/>
      <c r="U764" s="61"/>
      <c r="V764" s="62"/>
      <c r="W764" s="68">
        <f t="shared" si="578"/>
        <v>486</v>
      </c>
      <c r="X764" s="69">
        <f t="shared" si="579"/>
        <v>1106213.4494999996</v>
      </c>
      <c r="Y764" s="67">
        <v>1</v>
      </c>
      <c r="Z764" s="71">
        <f t="shared" si="570"/>
        <v>27</v>
      </c>
      <c r="AA764" s="72">
        <f t="shared" si="571"/>
        <v>167717.00049999994</v>
      </c>
      <c r="AB764" s="70">
        <f t="shared" si="572"/>
        <v>4</v>
      </c>
      <c r="AC764" s="137">
        <f t="shared" si="573"/>
        <v>513</v>
      </c>
      <c r="AD764" s="112">
        <f t="shared" si="574"/>
        <v>1273930.4499999995</v>
      </c>
      <c r="AE764" s="113"/>
    </row>
    <row r="765" spans="1:31" ht="11.5" customHeight="1" x14ac:dyDescent="0.3">
      <c r="A765" s="120">
        <v>44672</v>
      </c>
      <c r="B765" s="156">
        <f t="shared" si="558"/>
        <v>4</v>
      </c>
      <c r="C765" s="156">
        <f t="shared" si="559"/>
        <v>2022</v>
      </c>
      <c r="D765" s="158" t="s">
        <v>520</v>
      </c>
      <c r="E765" s="77" t="s">
        <v>76</v>
      </c>
      <c r="F765" s="77" t="s">
        <v>77</v>
      </c>
      <c r="G765" s="107" t="s">
        <v>501</v>
      </c>
      <c r="H765" s="75">
        <v>9.1</v>
      </c>
      <c r="I765" s="51">
        <v>54</v>
      </c>
      <c r="J765" s="67"/>
      <c r="K765" s="53">
        <f t="shared" si="529"/>
        <v>491.4</v>
      </c>
      <c r="L765" s="54">
        <v>9.5</v>
      </c>
      <c r="M765" s="55">
        <f t="shared" si="575"/>
        <v>4.3956043956043994E-2</v>
      </c>
      <c r="N765" s="56">
        <f t="shared" si="576"/>
        <v>0.40000000000000036</v>
      </c>
      <c r="O765" s="57">
        <f t="shared" si="577"/>
        <v>21.600000000000019</v>
      </c>
      <c r="P765" s="58"/>
      <c r="Q765" s="57"/>
      <c r="R765" s="59"/>
      <c r="S765" s="60"/>
      <c r="T765" s="56"/>
      <c r="U765" s="61"/>
      <c r="V765" s="62"/>
      <c r="W765" s="68">
        <f t="shared" si="578"/>
        <v>982.8</v>
      </c>
      <c r="X765" s="69">
        <f t="shared" si="579"/>
        <v>1107196.2494999997</v>
      </c>
      <c r="Y765" s="67">
        <v>2</v>
      </c>
      <c r="Z765" s="71">
        <f t="shared" ref="Z765:Z800" si="580">O765*Y765</f>
        <v>43.200000000000038</v>
      </c>
      <c r="AA765" s="72">
        <f t="shared" ref="AA765:AA800" si="581">AA764+Z765</f>
        <v>167760.20049999995</v>
      </c>
      <c r="AB765" s="70">
        <f t="shared" ref="AB765:AB828" si="582">MONTH(A765)</f>
        <v>4</v>
      </c>
      <c r="AC765" s="137">
        <f t="shared" ref="AC765:AC800" si="583">W765+Z765</f>
        <v>1026</v>
      </c>
      <c r="AD765" s="112">
        <f t="shared" ref="AD765:AD800" si="584">X765+AA765</f>
        <v>1274956.4499999997</v>
      </c>
      <c r="AE765" s="113"/>
    </row>
    <row r="766" spans="1:31" ht="11.5" customHeight="1" x14ac:dyDescent="0.3">
      <c r="A766" s="120">
        <v>44672</v>
      </c>
      <c r="B766" s="156">
        <f t="shared" si="558"/>
        <v>4</v>
      </c>
      <c r="C766" s="156">
        <f t="shared" si="559"/>
        <v>2022</v>
      </c>
      <c r="D766" s="158" t="s">
        <v>520</v>
      </c>
      <c r="E766" s="77" t="s">
        <v>76</v>
      </c>
      <c r="F766" s="77" t="s">
        <v>77</v>
      </c>
      <c r="G766" s="107" t="s">
        <v>491</v>
      </c>
      <c r="H766" s="75">
        <v>8.8000000000000007</v>
      </c>
      <c r="I766" s="51">
        <v>54</v>
      </c>
      <c r="J766" s="67"/>
      <c r="K766" s="53">
        <f t="shared" si="529"/>
        <v>475.20000000000005</v>
      </c>
      <c r="L766" s="54">
        <v>9.5</v>
      </c>
      <c r="M766" s="55">
        <f t="shared" ref="M766:M800" si="585">(L766-H766)/H766</f>
        <v>7.9545454545454461E-2</v>
      </c>
      <c r="N766" s="56">
        <f t="shared" ref="N766:N800" si="586">L766-H766</f>
        <v>0.69999999999999929</v>
      </c>
      <c r="O766" s="57">
        <f t="shared" ref="O766:O800" si="587">N766*I766</f>
        <v>37.799999999999962</v>
      </c>
      <c r="P766" s="58"/>
      <c r="Q766" s="57"/>
      <c r="R766" s="59"/>
      <c r="S766" s="60"/>
      <c r="T766" s="56"/>
      <c r="U766" s="61"/>
      <c r="V766" s="62"/>
      <c r="W766" s="68">
        <f t="shared" ref="W766:W800" si="588">K766*Y766</f>
        <v>1425.6000000000001</v>
      </c>
      <c r="X766" s="69">
        <f t="shared" si="579"/>
        <v>1108621.8494999998</v>
      </c>
      <c r="Y766" s="67">
        <v>3</v>
      </c>
      <c r="Z766" s="71">
        <f t="shared" si="580"/>
        <v>113.39999999999989</v>
      </c>
      <c r="AA766" s="72">
        <f t="shared" si="581"/>
        <v>167873.60049999994</v>
      </c>
      <c r="AB766" s="70">
        <f t="shared" si="582"/>
        <v>4</v>
      </c>
      <c r="AC766" s="137">
        <f t="shared" si="583"/>
        <v>1539</v>
      </c>
      <c r="AD766" s="112">
        <f t="shared" si="584"/>
        <v>1276495.4499999997</v>
      </c>
      <c r="AE766" s="113"/>
    </row>
    <row r="767" spans="1:31" ht="11.5" customHeight="1" x14ac:dyDescent="0.3">
      <c r="A767" s="120">
        <v>44672</v>
      </c>
      <c r="B767" s="156">
        <f t="shared" si="558"/>
        <v>4</v>
      </c>
      <c r="C767" s="156">
        <f t="shared" si="559"/>
        <v>2022</v>
      </c>
      <c r="D767" s="158" t="s">
        <v>521</v>
      </c>
      <c r="E767" s="77" t="s">
        <v>514</v>
      </c>
      <c r="F767" s="77" t="s">
        <v>515</v>
      </c>
      <c r="G767" s="107" t="s">
        <v>215</v>
      </c>
      <c r="H767" s="75">
        <v>50</v>
      </c>
      <c r="I767" s="51">
        <v>1</v>
      </c>
      <c r="J767" s="67"/>
      <c r="K767" s="53">
        <f t="shared" si="529"/>
        <v>50</v>
      </c>
      <c r="L767" s="54">
        <v>68</v>
      </c>
      <c r="M767" s="55">
        <f t="shared" si="585"/>
        <v>0.36</v>
      </c>
      <c r="N767" s="56">
        <f t="shared" si="586"/>
        <v>18</v>
      </c>
      <c r="O767" s="57">
        <f t="shared" si="587"/>
        <v>18</v>
      </c>
      <c r="P767" s="58"/>
      <c r="Q767" s="57"/>
      <c r="R767" s="59"/>
      <c r="S767" s="60"/>
      <c r="T767" s="56"/>
      <c r="U767" s="61"/>
      <c r="V767" s="62"/>
      <c r="W767" s="68">
        <f t="shared" si="588"/>
        <v>50</v>
      </c>
      <c r="X767" s="69">
        <f t="shared" si="579"/>
        <v>1108671.8494999998</v>
      </c>
      <c r="Y767" s="67">
        <v>1</v>
      </c>
      <c r="Z767" s="71">
        <f t="shared" si="580"/>
        <v>18</v>
      </c>
      <c r="AA767" s="72">
        <f t="shared" si="581"/>
        <v>167891.60049999994</v>
      </c>
      <c r="AB767" s="70">
        <f t="shared" si="582"/>
        <v>4</v>
      </c>
      <c r="AC767" s="137">
        <f t="shared" si="583"/>
        <v>68</v>
      </c>
      <c r="AD767" s="112">
        <f t="shared" si="584"/>
        <v>1276563.4499999997</v>
      </c>
      <c r="AE767" s="113"/>
    </row>
    <row r="768" spans="1:31" ht="11.5" customHeight="1" x14ac:dyDescent="0.3">
      <c r="A768" s="120">
        <v>44672</v>
      </c>
      <c r="B768" s="156">
        <f t="shared" si="558"/>
        <v>4</v>
      </c>
      <c r="C768" s="156">
        <f t="shared" si="559"/>
        <v>2022</v>
      </c>
      <c r="D768" s="158" t="s">
        <v>522</v>
      </c>
      <c r="E768" s="77" t="s">
        <v>64</v>
      </c>
      <c r="F768" s="77" t="s">
        <v>62</v>
      </c>
      <c r="G768" s="107" t="s">
        <v>523</v>
      </c>
      <c r="H768" s="75">
        <v>8.85</v>
      </c>
      <c r="I768" s="51">
        <v>220</v>
      </c>
      <c r="J768" s="67"/>
      <c r="K768" s="53">
        <f t="shared" si="529"/>
        <v>1947</v>
      </c>
      <c r="L768" s="54">
        <v>9.4</v>
      </c>
      <c r="M768" s="55">
        <f t="shared" si="585"/>
        <v>6.2146892655367311E-2</v>
      </c>
      <c r="N768" s="56">
        <f t="shared" si="586"/>
        <v>0.55000000000000071</v>
      </c>
      <c r="O768" s="57">
        <f t="shared" si="587"/>
        <v>121.00000000000016</v>
      </c>
      <c r="P768" s="58"/>
      <c r="Q768" s="57"/>
      <c r="R768" s="59"/>
      <c r="S768" s="60"/>
      <c r="T768" s="56"/>
      <c r="U768" s="61"/>
      <c r="V768" s="62"/>
      <c r="W768" s="68">
        <f t="shared" si="588"/>
        <v>1947</v>
      </c>
      <c r="X768" s="69">
        <f t="shared" si="579"/>
        <v>1110618.8494999998</v>
      </c>
      <c r="Y768" s="67">
        <v>1</v>
      </c>
      <c r="Z768" s="71">
        <f t="shared" si="580"/>
        <v>121.00000000000016</v>
      </c>
      <c r="AA768" s="72">
        <f t="shared" si="581"/>
        <v>168012.60049999994</v>
      </c>
      <c r="AB768" s="70">
        <f t="shared" si="582"/>
        <v>4</v>
      </c>
      <c r="AC768" s="137">
        <f t="shared" si="583"/>
        <v>2068</v>
      </c>
      <c r="AD768" s="112">
        <f t="shared" si="584"/>
        <v>1278631.4499999997</v>
      </c>
      <c r="AE768" s="113"/>
    </row>
    <row r="769" spans="1:31" ht="11.5" customHeight="1" x14ac:dyDescent="0.3">
      <c r="A769" s="120">
        <v>44673</v>
      </c>
      <c r="B769" s="156">
        <f t="shared" si="558"/>
        <v>4</v>
      </c>
      <c r="C769" s="156">
        <f t="shared" si="559"/>
        <v>2022</v>
      </c>
      <c r="D769" s="158" t="s">
        <v>522</v>
      </c>
      <c r="E769" s="77" t="s">
        <v>64</v>
      </c>
      <c r="F769" s="77" t="s">
        <v>62</v>
      </c>
      <c r="G769" s="107" t="s">
        <v>524</v>
      </c>
      <c r="H769" s="75">
        <v>18</v>
      </c>
      <c r="I769" s="51">
        <v>5</v>
      </c>
      <c r="J769" s="67"/>
      <c r="K769" s="53">
        <f t="shared" si="529"/>
        <v>90</v>
      </c>
      <c r="L769" s="54">
        <v>21</v>
      </c>
      <c r="M769" s="55">
        <f t="shared" si="585"/>
        <v>0.16666666666666666</v>
      </c>
      <c r="N769" s="56">
        <f t="shared" si="586"/>
        <v>3</v>
      </c>
      <c r="O769" s="57">
        <f t="shared" si="587"/>
        <v>15</v>
      </c>
      <c r="P769" s="58"/>
      <c r="Q769" s="57"/>
      <c r="R769" s="59"/>
      <c r="S769" s="60"/>
      <c r="T769" s="56"/>
      <c r="U769" s="61"/>
      <c r="V769" s="62"/>
      <c r="W769" s="68">
        <f t="shared" si="588"/>
        <v>180</v>
      </c>
      <c r="X769" s="69">
        <f t="shared" si="579"/>
        <v>1110798.8494999998</v>
      </c>
      <c r="Y769" s="67">
        <v>2</v>
      </c>
      <c r="Z769" s="71">
        <f t="shared" si="580"/>
        <v>30</v>
      </c>
      <c r="AA769" s="72">
        <f t="shared" si="581"/>
        <v>168042.60049999994</v>
      </c>
      <c r="AB769" s="70">
        <f t="shared" si="582"/>
        <v>4</v>
      </c>
      <c r="AC769" s="137">
        <f t="shared" si="583"/>
        <v>210</v>
      </c>
      <c r="AD769" s="112">
        <f t="shared" si="584"/>
        <v>1278841.4499999997</v>
      </c>
      <c r="AE769" s="113"/>
    </row>
    <row r="770" spans="1:31" ht="11.5" customHeight="1" x14ac:dyDescent="0.3">
      <c r="A770" s="120">
        <v>44673</v>
      </c>
      <c r="B770" s="156">
        <v>4</v>
      </c>
      <c r="C770" s="156">
        <v>2022</v>
      </c>
      <c r="D770" s="158" t="s">
        <v>522</v>
      </c>
      <c r="E770" s="77" t="s">
        <v>64</v>
      </c>
      <c r="F770" s="77" t="s">
        <v>62</v>
      </c>
      <c r="G770" s="107" t="s">
        <v>524</v>
      </c>
      <c r="H770" s="75">
        <v>19</v>
      </c>
      <c r="I770" s="51">
        <v>5</v>
      </c>
      <c r="J770" s="67"/>
      <c r="K770" s="53">
        <f t="shared" si="529"/>
        <v>95</v>
      </c>
      <c r="L770" s="54">
        <v>21</v>
      </c>
      <c r="M770" s="55">
        <f t="shared" si="585"/>
        <v>0.10526315789473684</v>
      </c>
      <c r="N770" s="56">
        <f t="shared" si="586"/>
        <v>2</v>
      </c>
      <c r="O770" s="57">
        <f t="shared" si="587"/>
        <v>10</v>
      </c>
      <c r="P770" s="58"/>
      <c r="Q770" s="57"/>
      <c r="R770" s="59"/>
      <c r="S770" s="60"/>
      <c r="T770" s="56"/>
      <c r="U770" s="61"/>
      <c r="V770" s="62"/>
      <c r="W770" s="68">
        <f t="shared" si="588"/>
        <v>190</v>
      </c>
      <c r="X770" s="69">
        <f t="shared" si="579"/>
        <v>1110988.8494999998</v>
      </c>
      <c r="Y770" s="67">
        <v>2</v>
      </c>
      <c r="Z770" s="71">
        <f t="shared" si="580"/>
        <v>20</v>
      </c>
      <c r="AA770" s="72">
        <f t="shared" si="581"/>
        <v>168062.60049999994</v>
      </c>
      <c r="AB770" s="70">
        <f t="shared" si="582"/>
        <v>4</v>
      </c>
      <c r="AC770" s="137">
        <f t="shared" si="583"/>
        <v>210</v>
      </c>
      <c r="AD770" s="112">
        <f t="shared" si="584"/>
        <v>1279051.4499999997</v>
      </c>
      <c r="AE770" s="113"/>
    </row>
    <row r="771" spans="1:31" ht="11.5" customHeight="1" x14ac:dyDescent="0.3">
      <c r="A771" s="120">
        <v>44674</v>
      </c>
      <c r="B771" s="156">
        <f t="shared" si="558"/>
        <v>4</v>
      </c>
      <c r="C771" s="156">
        <f t="shared" si="559"/>
        <v>2022</v>
      </c>
      <c r="D771" s="158" t="s">
        <v>525</v>
      </c>
      <c r="E771" s="77" t="s">
        <v>289</v>
      </c>
      <c r="F771" s="77" t="s">
        <v>290</v>
      </c>
      <c r="G771" s="107" t="s">
        <v>526</v>
      </c>
      <c r="H771" s="75">
        <v>8.8000000000000007</v>
      </c>
      <c r="I771" s="51">
        <v>220</v>
      </c>
      <c r="J771" s="67"/>
      <c r="K771" s="53">
        <f t="shared" si="529"/>
        <v>1936.0000000000002</v>
      </c>
      <c r="L771" s="54">
        <v>9.5</v>
      </c>
      <c r="M771" s="55">
        <f t="shared" si="585"/>
        <v>7.9545454545454461E-2</v>
      </c>
      <c r="N771" s="56">
        <f t="shared" si="586"/>
        <v>0.69999999999999929</v>
      </c>
      <c r="O771" s="57">
        <f t="shared" si="587"/>
        <v>153.99999999999983</v>
      </c>
      <c r="P771" s="58"/>
      <c r="Q771" s="57"/>
      <c r="R771" s="59"/>
      <c r="S771" s="60"/>
      <c r="T771" s="56"/>
      <c r="U771" s="61"/>
      <c r="V771" s="62"/>
      <c r="W771" s="68">
        <f t="shared" si="588"/>
        <v>5808.0000000000009</v>
      </c>
      <c r="X771" s="69">
        <f t="shared" si="579"/>
        <v>1116796.8494999998</v>
      </c>
      <c r="Y771" s="67">
        <v>3</v>
      </c>
      <c r="Z771" s="71">
        <f t="shared" si="580"/>
        <v>461.99999999999949</v>
      </c>
      <c r="AA771" s="72">
        <f t="shared" si="581"/>
        <v>168524.60049999994</v>
      </c>
      <c r="AB771" s="70">
        <f t="shared" si="582"/>
        <v>4</v>
      </c>
      <c r="AC771" s="137">
        <f t="shared" si="583"/>
        <v>6270</v>
      </c>
      <c r="AD771" s="112">
        <f t="shared" si="584"/>
        <v>1285321.4499999997</v>
      </c>
      <c r="AE771" s="113"/>
    </row>
    <row r="772" spans="1:31" ht="11.5" customHeight="1" x14ac:dyDescent="0.3">
      <c r="A772" s="120">
        <v>44674</v>
      </c>
      <c r="B772" s="156">
        <f t="shared" si="558"/>
        <v>4</v>
      </c>
      <c r="C772" s="156">
        <f t="shared" si="559"/>
        <v>2022</v>
      </c>
      <c r="D772" s="158" t="s">
        <v>525</v>
      </c>
      <c r="E772" s="77" t="s">
        <v>289</v>
      </c>
      <c r="F772" s="77" t="s">
        <v>290</v>
      </c>
      <c r="G772" s="107" t="s">
        <v>453</v>
      </c>
      <c r="H772" s="75">
        <v>9.1999999999999993</v>
      </c>
      <c r="I772" s="51">
        <v>30</v>
      </c>
      <c r="J772" s="67"/>
      <c r="K772" s="53">
        <f t="shared" si="529"/>
        <v>276</v>
      </c>
      <c r="L772" s="54">
        <v>9.8000000000000007</v>
      </c>
      <c r="M772" s="55">
        <f t="shared" si="585"/>
        <v>6.5217391304347991E-2</v>
      </c>
      <c r="N772" s="56">
        <f t="shared" si="586"/>
        <v>0.60000000000000142</v>
      </c>
      <c r="O772" s="57">
        <f t="shared" si="587"/>
        <v>18.000000000000043</v>
      </c>
      <c r="P772" s="58"/>
      <c r="Q772" s="57"/>
      <c r="R772" s="59"/>
      <c r="S772" s="60"/>
      <c r="T772" s="56"/>
      <c r="U772" s="61"/>
      <c r="V772" s="62"/>
      <c r="W772" s="68">
        <f t="shared" si="588"/>
        <v>2208</v>
      </c>
      <c r="X772" s="69">
        <f t="shared" si="579"/>
        <v>1119004.8494999998</v>
      </c>
      <c r="Y772" s="67">
        <v>8</v>
      </c>
      <c r="Z772" s="71">
        <f t="shared" si="580"/>
        <v>144.00000000000034</v>
      </c>
      <c r="AA772" s="72">
        <f t="shared" si="581"/>
        <v>168668.60049999994</v>
      </c>
      <c r="AB772" s="70">
        <f t="shared" si="582"/>
        <v>4</v>
      </c>
      <c r="AC772" s="137">
        <f t="shared" si="583"/>
        <v>2352.0000000000005</v>
      </c>
      <c r="AD772" s="112">
        <f t="shared" si="584"/>
        <v>1287673.4499999997</v>
      </c>
      <c r="AE772" s="113"/>
    </row>
    <row r="773" spans="1:31" ht="11.5" customHeight="1" x14ac:dyDescent="0.3">
      <c r="A773" s="120">
        <v>44674</v>
      </c>
      <c r="B773" s="156">
        <f t="shared" si="558"/>
        <v>4</v>
      </c>
      <c r="C773" s="156">
        <f t="shared" si="559"/>
        <v>2022</v>
      </c>
      <c r="D773" s="158" t="s">
        <v>525</v>
      </c>
      <c r="E773" s="77" t="s">
        <v>289</v>
      </c>
      <c r="F773" s="77" t="s">
        <v>290</v>
      </c>
      <c r="G773" s="107" t="s">
        <v>295</v>
      </c>
      <c r="H773" s="75">
        <v>6.4</v>
      </c>
      <c r="I773" s="51">
        <v>45</v>
      </c>
      <c r="J773" s="67"/>
      <c r="K773" s="53">
        <f t="shared" si="529"/>
        <v>288</v>
      </c>
      <c r="L773" s="54">
        <v>7.8</v>
      </c>
      <c r="M773" s="55">
        <f t="shared" si="585"/>
        <v>0.21874999999999992</v>
      </c>
      <c r="N773" s="56">
        <f t="shared" si="586"/>
        <v>1.3999999999999995</v>
      </c>
      <c r="O773" s="57">
        <f t="shared" si="587"/>
        <v>62.999999999999979</v>
      </c>
      <c r="P773" s="58"/>
      <c r="Q773" s="57"/>
      <c r="R773" s="59"/>
      <c r="S773" s="60"/>
      <c r="T773" s="56"/>
      <c r="U773" s="61"/>
      <c r="V773" s="62"/>
      <c r="W773" s="68">
        <f t="shared" si="588"/>
        <v>1152</v>
      </c>
      <c r="X773" s="69">
        <f t="shared" si="579"/>
        <v>1120156.8494999998</v>
      </c>
      <c r="Y773" s="67">
        <v>4</v>
      </c>
      <c r="Z773" s="71">
        <f t="shared" si="580"/>
        <v>251.99999999999991</v>
      </c>
      <c r="AA773" s="72">
        <f t="shared" si="581"/>
        <v>168920.60049999994</v>
      </c>
      <c r="AB773" s="70">
        <f t="shared" si="582"/>
        <v>4</v>
      </c>
      <c r="AC773" s="137">
        <f t="shared" si="583"/>
        <v>1404</v>
      </c>
      <c r="AD773" s="112">
        <f t="shared" si="584"/>
        <v>1289077.4499999997</v>
      </c>
      <c r="AE773" s="113"/>
    </row>
    <row r="774" spans="1:31" ht="11.5" customHeight="1" x14ac:dyDescent="0.3">
      <c r="A774" s="120">
        <v>44674</v>
      </c>
      <c r="B774" s="156">
        <f t="shared" si="558"/>
        <v>4</v>
      </c>
      <c r="C774" s="156">
        <f t="shared" si="559"/>
        <v>2022</v>
      </c>
      <c r="D774" s="158" t="s">
        <v>525</v>
      </c>
      <c r="E774" s="77" t="s">
        <v>289</v>
      </c>
      <c r="F774" s="77" t="s">
        <v>290</v>
      </c>
      <c r="G774" s="107" t="s">
        <v>33</v>
      </c>
      <c r="H774" s="75">
        <v>1.3</v>
      </c>
      <c r="I774" s="51">
        <v>25</v>
      </c>
      <c r="J774" s="67"/>
      <c r="K774" s="53">
        <f t="shared" si="529"/>
        <v>32.5</v>
      </c>
      <c r="L774" s="54">
        <v>2.5</v>
      </c>
      <c r="M774" s="55">
        <f t="shared" si="585"/>
        <v>0.92307692307692302</v>
      </c>
      <c r="N774" s="56">
        <f t="shared" si="586"/>
        <v>1.2</v>
      </c>
      <c r="O774" s="57">
        <f t="shared" si="587"/>
        <v>30</v>
      </c>
      <c r="P774" s="58"/>
      <c r="Q774" s="57"/>
      <c r="R774" s="59"/>
      <c r="S774" s="60"/>
      <c r="T774" s="56"/>
      <c r="U774" s="61"/>
      <c r="V774" s="62"/>
      <c r="W774" s="68">
        <f t="shared" si="588"/>
        <v>65</v>
      </c>
      <c r="X774" s="69">
        <f t="shared" si="579"/>
        <v>1120221.8494999998</v>
      </c>
      <c r="Y774" s="67">
        <v>2</v>
      </c>
      <c r="Z774" s="71">
        <f t="shared" si="580"/>
        <v>60</v>
      </c>
      <c r="AA774" s="72">
        <f t="shared" si="581"/>
        <v>168980.60049999994</v>
      </c>
      <c r="AB774" s="70">
        <f t="shared" si="582"/>
        <v>4</v>
      </c>
      <c r="AC774" s="137">
        <f t="shared" si="583"/>
        <v>125</v>
      </c>
      <c r="AD774" s="112">
        <f t="shared" si="584"/>
        <v>1289202.4499999997</v>
      </c>
      <c r="AE774" s="113"/>
    </row>
    <row r="775" spans="1:31" ht="11.5" customHeight="1" x14ac:dyDescent="0.3">
      <c r="A775" s="120">
        <v>44674</v>
      </c>
      <c r="B775" s="156">
        <f t="shared" si="558"/>
        <v>4</v>
      </c>
      <c r="C775" s="156">
        <f t="shared" si="559"/>
        <v>2022</v>
      </c>
      <c r="D775" s="158" t="s">
        <v>525</v>
      </c>
      <c r="E775" s="77" t="s">
        <v>289</v>
      </c>
      <c r="F775" s="77" t="s">
        <v>290</v>
      </c>
      <c r="G775" s="107" t="s">
        <v>471</v>
      </c>
      <c r="H775" s="75">
        <v>26</v>
      </c>
      <c r="I775" s="51">
        <v>25</v>
      </c>
      <c r="J775" s="67"/>
      <c r="K775" s="53">
        <f t="shared" si="529"/>
        <v>650</v>
      </c>
      <c r="L775" s="54">
        <v>40</v>
      </c>
      <c r="M775" s="55">
        <f t="shared" si="585"/>
        <v>0.53846153846153844</v>
      </c>
      <c r="N775" s="56">
        <f t="shared" si="586"/>
        <v>14</v>
      </c>
      <c r="O775" s="57">
        <f t="shared" si="587"/>
        <v>350</v>
      </c>
      <c r="P775" s="58"/>
      <c r="Q775" s="57"/>
      <c r="R775" s="59"/>
      <c r="S775" s="60"/>
      <c r="T775" s="56"/>
      <c r="U775" s="61"/>
      <c r="V775" s="62"/>
      <c r="W775" s="68">
        <f t="shared" si="588"/>
        <v>650</v>
      </c>
      <c r="X775" s="69">
        <f t="shared" si="579"/>
        <v>1120871.8494999998</v>
      </c>
      <c r="Y775" s="67">
        <v>1</v>
      </c>
      <c r="Z775" s="71">
        <f t="shared" si="580"/>
        <v>350</v>
      </c>
      <c r="AA775" s="72">
        <f t="shared" si="581"/>
        <v>169330.60049999994</v>
      </c>
      <c r="AB775" s="70">
        <f t="shared" si="582"/>
        <v>4</v>
      </c>
      <c r="AC775" s="137">
        <f t="shared" si="583"/>
        <v>1000</v>
      </c>
      <c r="AD775" s="112">
        <f t="shared" si="584"/>
        <v>1290202.4499999997</v>
      </c>
      <c r="AE775" s="113"/>
    </row>
    <row r="776" spans="1:31" ht="11.5" customHeight="1" x14ac:dyDescent="0.3">
      <c r="A776" s="120" t="s">
        <v>534</v>
      </c>
      <c r="B776" s="156">
        <f t="shared" si="558"/>
        <v>4</v>
      </c>
      <c r="C776" s="156">
        <f t="shared" si="559"/>
        <v>2022</v>
      </c>
      <c r="D776" s="158" t="s">
        <v>527</v>
      </c>
      <c r="E776" s="77" t="s">
        <v>475</v>
      </c>
      <c r="F776" s="77" t="s">
        <v>476</v>
      </c>
      <c r="G776" s="107" t="s">
        <v>526</v>
      </c>
      <c r="H776" s="75">
        <v>8.5</v>
      </c>
      <c r="I776" s="51">
        <v>220</v>
      </c>
      <c r="J776" s="67"/>
      <c r="K776" s="53">
        <f t="shared" si="529"/>
        <v>1870</v>
      </c>
      <c r="L776" s="54">
        <v>9.5</v>
      </c>
      <c r="M776" s="55">
        <f t="shared" si="585"/>
        <v>0.11764705882352941</v>
      </c>
      <c r="N776" s="56">
        <f t="shared" si="586"/>
        <v>1</v>
      </c>
      <c r="O776" s="57">
        <f t="shared" si="587"/>
        <v>220</v>
      </c>
      <c r="P776" s="58"/>
      <c r="Q776" s="57"/>
      <c r="R776" s="59"/>
      <c r="S776" s="60"/>
      <c r="T776" s="56"/>
      <c r="U776" s="61"/>
      <c r="V776" s="62"/>
      <c r="W776" s="68">
        <f t="shared" si="588"/>
        <v>1870</v>
      </c>
      <c r="X776" s="69">
        <f t="shared" si="579"/>
        <v>1122741.8494999998</v>
      </c>
      <c r="Y776" s="67">
        <v>1</v>
      </c>
      <c r="Z776" s="71">
        <f t="shared" si="580"/>
        <v>220</v>
      </c>
      <c r="AA776" s="72">
        <f t="shared" si="581"/>
        <v>169550.60049999994</v>
      </c>
      <c r="AB776" s="70">
        <f t="shared" si="582"/>
        <v>4</v>
      </c>
      <c r="AC776" s="137">
        <f t="shared" si="583"/>
        <v>2090</v>
      </c>
      <c r="AD776" s="112">
        <f t="shared" si="584"/>
        <v>1292292.4499999997</v>
      </c>
      <c r="AE776" s="113"/>
    </row>
    <row r="777" spans="1:31" ht="11.5" customHeight="1" x14ac:dyDescent="0.3">
      <c r="A777" s="120" t="s">
        <v>534</v>
      </c>
      <c r="B777" s="156">
        <f t="shared" si="558"/>
        <v>4</v>
      </c>
      <c r="C777" s="156">
        <f t="shared" si="559"/>
        <v>2022</v>
      </c>
      <c r="D777" s="158" t="s">
        <v>527</v>
      </c>
      <c r="E777" s="77" t="s">
        <v>475</v>
      </c>
      <c r="F777" s="77" t="s">
        <v>476</v>
      </c>
      <c r="G777" s="107" t="s">
        <v>453</v>
      </c>
      <c r="H777" s="75">
        <v>9.1999999999999993</v>
      </c>
      <c r="I777" s="51">
        <v>30</v>
      </c>
      <c r="J777" s="67"/>
      <c r="K777" s="53">
        <f t="shared" si="529"/>
        <v>276</v>
      </c>
      <c r="L777" s="54">
        <v>9.8000000000000007</v>
      </c>
      <c r="M777" s="55">
        <f t="shared" si="585"/>
        <v>6.5217391304347991E-2</v>
      </c>
      <c r="N777" s="56">
        <f t="shared" si="586"/>
        <v>0.60000000000000142</v>
      </c>
      <c r="O777" s="57">
        <f t="shared" si="587"/>
        <v>18.000000000000043</v>
      </c>
      <c r="P777" s="58"/>
      <c r="Q777" s="57"/>
      <c r="R777" s="59"/>
      <c r="S777" s="60"/>
      <c r="T777" s="56"/>
      <c r="U777" s="61"/>
      <c r="V777" s="62"/>
      <c r="W777" s="68">
        <f t="shared" si="588"/>
        <v>828</v>
      </c>
      <c r="X777" s="69">
        <f t="shared" si="579"/>
        <v>1123569.8494999998</v>
      </c>
      <c r="Y777" s="67">
        <v>3</v>
      </c>
      <c r="Z777" s="71">
        <f t="shared" si="580"/>
        <v>54.000000000000128</v>
      </c>
      <c r="AA777" s="72">
        <f t="shared" si="581"/>
        <v>169604.60049999994</v>
      </c>
      <c r="AB777" s="70">
        <f t="shared" si="582"/>
        <v>4</v>
      </c>
      <c r="AC777" s="137">
        <f t="shared" si="583"/>
        <v>882.00000000000011</v>
      </c>
      <c r="AD777" s="112">
        <f t="shared" si="584"/>
        <v>1293174.4499999997</v>
      </c>
      <c r="AE777" s="113"/>
    </row>
    <row r="778" spans="1:31" ht="11.5" customHeight="1" x14ac:dyDescent="0.3">
      <c r="A778" s="120" t="s">
        <v>534</v>
      </c>
      <c r="B778" s="156">
        <f t="shared" si="558"/>
        <v>4</v>
      </c>
      <c r="C778" s="156">
        <f t="shared" si="559"/>
        <v>2022</v>
      </c>
      <c r="D778" s="158" t="s">
        <v>527</v>
      </c>
      <c r="E778" s="77" t="s">
        <v>475</v>
      </c>
      <c r="F778" s="77" t="s">
        <v>476</v>
      </c>
      <c r="G778" s="107" t="s">
        <v>295</v>
      </c>
      <c r="H778" s="75">
        <v>6.4</v>
      </c>
      <c r="I778" s="51">
        <v>45</v>
      </c>
      <c r="J778" s="67"/>
      <c r="K778" s="53">
        <f t="shared" si="529"/>
        <v>288</v>
      </c>
      <c r="L778" s="54">
        <v>7.8</v>
      </c>
      <c r="M778" s="55">
        <f t="shared" si="585"/>
        <v>0.21874999999999992</v>
      </c>
      <c r="N778" s="56">
        <f t="shared" si="586"/>
        <v>1.3999999999999995</v>
      </c>
      <c r="O778" s="57">
        <f t="shared" si="587"/>
        <v>62.999999999999979</v>
      </c>
      <c r="P778" s="58"/>
      <c r="Q778" s="57"/>
      <c r="R778" s="59"/>
      <c r="S778" s="60"/>
      <c r="T778" s="56"/>
      <c r="U778" s="61"/>
      <c r="V778" s="62"/>
      <c r="W778" s="68">
        <f t="shared" si="588"/>
        <v>576</v>
      </c>
      <c r="X778" s="69">
        <f t="shared" si="579"/>
        <v>1124145.8494999998</v>
      </c>
      <c r="Y778" s="67">
        <v>2</v>
      </c>
      <c r="Z778" s="71">
        <f t="shared" si="580"/>
        <v>125.99999999999996</v>
      </c>
      <c r="AA778" s="72">
        <f t="shared" si="581"/>
        <v>169730.60049999994</v>
      </c>
      <c r="AB778" s="70">
        <f t="shared" si="582"/>
        <v>4</v>
      </c>
      <c r="AC778" s="137">
        <f t="shared" si="583"/>
        <v>702</v>
      </c>
      <c r="AD778" s="112">
        <f t="shared" si="584"/>
        <v>1293876.4499999997</v>
      </c>
      <c r="AE778" s="113"/>
    </row>
    <row r="779" spans="1:31" ht="11.5" customHeight="1" x14ac:dyDescent="0.3">
      <c r="A779" s="120" t="s">
        <v>534</v>
      </c>
      <c r="B779" s="156">
        <f t="shared" si="558"/>
        <v>4</v>
      </c>
      <c r="C779" s="156">
        <f t="shared" si="559"/>
        <v>2022</v>
      </c>
      <c r="D779" s="158" t="s">
        <v>527</v>
      </c>
      <c r="E779" s="77" t="s">
        <v>475</v>
      </c>
      <c r="F779" s="77" t="s">
        <v>476</v>
      </c>
      <c r="G779" s="107" t="s">
        <v>33</v>
      </c>
      <c r="H779" s="75">
        <v>1.3</v>
      </c>
      <c r="I779" s="51">
        <v>25</v>
      </c>
      <c r="J779" s="67"/>
      <c r="K779" s="53">
        <f t="shared" si="529"/>
        <v>32.5</v>
      </c>
      <c r="L779" s="54">
        <v>2.5</v>
      </c>
      <c r="M779" s="55">
        <f t="shared" si="585"/>
        <v>0.92307692307692302</v>
      </c>
      <c r="N779" s="56">
        <f t="shared" si="586"/>
        <v>1.2</v>
      </c>
      <c r="O779" s="57">
        <f t="shared" si="587"/>
        <v>30</v>
      </c>
      <c r="P779" s="58"/>
      <c r="Q779" s="57"/>
      <c r="R779" s="59"/>
      <c r="S779" s="60"/>
      <c r="T779" s="56"/>
      <c r="U779" s="61"/>
      <c r="V779" s="62"/>
      <c r="W779" s="68">
        <f t="shared" si="588"/>
        <v>65</v>
      </c>
      <c r="X779" s="69">
        <f t="shared" si="579"/>
        <v>1124210.8494999998</v>
      </c>
      <c r="Y779" s="67">
        <v>2</v>
      </c>
      <c r="Z779" s="71">
        <f t="shared" si="580"/>
        <v>60</v>
      </c>
      <c r="AA779" s="72">
        <f t="shared" si="581"/>
        <v>169790.60049999994</v>
      </c>
      <c r="AB779" s="70">
        <f t="shared" si="582"/>
        <v>4</v>
      </c>
      <c r="AC779" s="137">
        <f t="shared" si="583"/>
        <v>125</v>
      </c>
      <c r="AD779" s="112">
        <f t="shared" si="584"/>
        <v>1294001.4499999997</v>
      </c>
      <c r="AE779" s="113"/>
    </row>
    <row r="780" spans="1:31" ht="11.5" customHeight="1" x14ac:dyDescent="0.3">
      <c r="A780" s="120">
        <v>44678</v>
      </c>
      <c r="B780" s="156">
        <f t="shared" si="558"/>
        <v>4</v>
      </c>
      <c r="C780" s="156">
        <f t="shared" si="559"/>
        <v>2022</v>
      </c>
      <c r="D780" s="158" t="s">
        <v>528</v>
      </c>
      <c r="E780" s="77" t="s">
        <v>104</v>
      </c>
      <c r="F780" s="77" t="s">
        <v>105</v>
      </c>
      <c r="G780" s="107" t="s">
        <v>535</v>
      </c>
      <c r="H780" s="75">
        <v>8.5</v>
      </c>
      <c r="I780" s="51">
        <v>220</v>
      </c>
      <c r="J780" s="67"/>
      <c r="K780" s="53">
        <f t="shared" si="529"/>
        <v>1870</v>
      </c>
      <c r="L780" s="54">
        <v>9</v>
      </c>
      <c r="M780" s="55">
        <f t="shared" si="585"/>
        <v>5.8823529411764705E-2</v>
      </c>
      <c r="N780" s="56">
        <f t="shared" si="586"/>
        <v>0.5</v>
      </c>
      <c r="O780" s="57">
        <f t="shared" si="587"/>
        <v>110</v>
      </c>
      <c r="P780" s="58"/>
      <c r="Q780" s="57"/>
      <c r="R780" s="59"/>
      <c r="S780" s="60"/>
      <c r="T780" s="56"/>
      <c r="U780" s="61"/>
      <c r="V780" s="62"/>
      <c r="W780" s="68">
        <f t="shared" si="588"/>
        <v>9350</v>
      </c>
      <c r="X780" s="69">
        <f t="shared" si="579"/>
        <v>1133560.8494999998</v>
      </c>
      <c r="Y780" s="67">
        <v>5</v>
      </c>
      <c r="Z780" s="71">
        <f t="shared" si="580"/>
        <v>550</v>
      </c>
      <c r="AA780" s="72">
        <f t="shared" si="581"/>
        <v>170340.60049999994</v>
      </c>
      <c r="AB780" s="70">
        <f t="shared" si="582"/>
        <v>4</v>
      </c>
      <c r="AC780" s="137">
        <f t="shared" si="583"/>
        <v>9900</v>
      </c>
      <c r="AD780" s="112">
        <f t="shared" si="584"/>
        <v>1303901.4499999997</v>
      </c>
      <c r="AE780" s="113"/>
    </row>
    <row r="781" spans="1:31" ht="11.5" customHeight="1" x14ac:dyDescent="0.3">
      <c r="A781" s="120">
        <v>44678</v>
      </c>
      <c r="B781" s="156">
        <f t="shared" si="558"/>
        <v>4</v>
      </c>
      <c r="C781" s="156">
        <f t="shared" si="559"/>
        <v>2022</v>
      </c>
      <c r="D781" s="158" t="s">
        <v>528</v>
      </c>
      <c r="E781" s="77" t="s">
        <v>104</v>
      </c>
      <c r="F781" s="77" t="s">
        <v>105</v>
      </c>
      <c r="G781" s="107" t="s">
        <v>455</v>
      </c>
      <c r="H781" s="75">
        <v>19</v>
      </c>
      <c r="I781" s="51">
        <v>5</v>
      </c>
      <c r="J781" s="67"/>
      <c r="K781" s="53">
        <f t="shared" si="529"/>
        <v>95</v>
      </c>
      <c r="L781" s="54">
        <v>21</v>
      </c>
      <c r="M781" s="55">
        <f t="shared" si="585"/>
        <v>0.10526315789473684</v>
      </c>
      <c r="N781" s="56">
        <f t="shared" si="586"/>
        <v>2</v>
      </c>
      <c r="O781" s="57">
        <f t="shared" si="587"/>
        <v>10</v>
      </c>
      <c r="P781" s="58"/>
      <c r="Q781" s="57"/>
      <c r="R781" s="59"/>
      <c r="S781" s="60"/>
      <c r="T781" s="56"/>
      <c r="U781" s="61"/>
      <c r="V781" s="62"/>
      <c r="W781" s="68">
        <f t="shared" si="588"/>
        <v>1140</v>
      </c>
      <c r="X781" s="69">
        <f t="shared" si="579"/>
        <v>1134700.8494999998</v>
      </c>
      <c r="Y781" s="67">
        <v>12</v>
      </c>
      <c r="Z781" s="71">
        <f t="shared" si="580"/>
        <v>120</v>
      </c>
      <c r="AA781" s="72">
        <f t="shared" si="581"/>
        <v>170460.60049999994</v>
      </c>
      <c r="AB781" s="70">
        <f t="shared" si="582"/>
        <v>4</v>
      </c>
      <c r="AC781" s="137">
        <f t="shared" si="583"/>
        <v>1260</v>
      </c>
      <c r="AD781" s="112">
        <f t="shared" si="584"/>
        <v>1305161.4499999997</v>
      </c>
      <c r="AE781" s="113"/>
    </row>
    <row r="782" spans="1:31" ht="11.5" customHeight="1" x14ac:dyDescent="0.3">
      <c r="A782" s="120">
        <v>44679</v>
      </c>
      <c r="B782" s="156">
        <f t="shared" ref="B782:B800" si="589">MONTH(A782)</f>
        <v>4</v>
      </c>
      <c r="C782" s="156">
        <f t="shared" ref="C782:C800" si="590">YEAR(A782)</f>
        <v>2022</v>
      </c>
      <c r="D782" s="158" t="s">
        <v>529</v>
      </c>
      <c r="E782" s="77" t="s">
        <v>340</v>
      </c>
      <c r="F782" s="77" t="s">
        <v>424</v>
      </c>
      <c r="G782" s="107" t="s">
        <v>35</v>
      </c>
      <c r="H782" s="75">
        <v>8.6</v>
      </c>
      <c r="I782" s="51">
        <v>220</v>
      </c>
      <c r="J782" s="67"/>
      <c r="K782" s="53">
        <f t="shared" si="529"/>
        <v>1892</v>
      </c>
      <c r="L782" s="54">
        <v>9.4</v>
      </c>
      <c r="M782" s="55">
        <f t="shared" si="585"/>
        <v>9.302325581395357E-2</v>
      </c>
      <c r="N782" s="56">
        <f t="shared" si="586"/>
        <v>0.80000000000000071</v>
      </c>
      <c r="O782" s="57">
        <f t="shared" si="587"/>
        <v>176.00000000000017</v>
      </c>
      <c r="P782" s="58"/>
      <c r="Q782" s="57"/>
      <c r="R782" s="59"/>
      <c r="S782" s="60"/>
      <c r="T782" s="56"/>
      <c r="U782" s="61"/>
      <c r="V782" s="62"/>
      <c r="W782" s="68">
        <f t="shared" si="588"/>
        <v>3784</v>
      </c>
      <c r="X782" s="69">
        <f t="shared" si="579"/>
        <v>1138484.8494999998</v>
      </c>
      <c r="Y782" s="67">
        <v>2</v>
      </c>
      <c r="Z782" s="71">
        <f t="shared" si="580"/>
        <v>352.00000000000034</v>
      </c>
      <c r="AA782" s="72">
        <f t="shared" si="581"/>
        <v>170812.60049999994</v>
      </c>
      <c r="AB782" s="70">
        <f t="shared" si="582"/>
        <v>4</v>
      </c>
      <c r="AC782" s="137">
        <f t="shared" si="583"/>
        <v>4136</v>
      </c>
      <c r="AD782" s="112">
        <f t="shared" si="584"/>
        <v>1309297.4499999997</v>
      </c>
      <c r="AE782" s="113"/>
    </row>
    <row r="783" spans="1:31" ht="11.5" customHeight="1" x14ac:dyDescent="0.3">
      <c r="A783" s="120">
        <v>44679</v>
      </c>
      <c r="B783" s="156">
        <f t="shared" si="589"/>
        <v>4</v>
      </c>
      <c r="C783" s="156">
        <f t="shared" si="590"/>
        <v>2022</v>
      </c>
      <c r="D783" s="158" t="s">
        <v>529</v>
      </c>
      <c r="E783" s="77" t="s">
        <v>340</v>
      </c>
      <c r="F783" s="77" t="s">
        <v>424</v>
      </c>
      <c r="G783" s="107" t="s">
        <v>453</v>
      </c>
      <c r="H783" s="75">
        <v>9.1999999999999993</v>
      </c>
      <c r="I783" s="51">
        <v>30</v>
      </c>
      <c r="J783" s="67"/>
      <c r="K783" s="53">
        <f t="shared" si="529"/>
        <v>276</v>
      </c>
      <c r="L783" s="54">
        <v>9.6</v>
      </c>
      <c r="M783" s="55">
        <f t="shared" si="585"/>
        <v>4.3478260869565258E-2</v>
      </c>
      <c r="N783" s="56">
        <f t="shared" si="586"/>
        <v>0.40000000000000036</v>
      </c>
      <c r="O783" s="57">
        <f t="shared" si="587"/>
        <v>12.000000000000011</v>
      </c>
      <c r="P783" s="58"/>
      <c r="Q783" s="57"/>
      <c r="R783" s="59"/>
      <c r="S783" s="60"/>
      <c r="T783" s="56"/>
      <c r="U783" s="61"/>
      <c r="V783" s="62"/>
      <c r="W783" s="68">
        <f t="shared" si="588"/>
        <v>1104</v>
      </c>
      <c r="X783" s="69">
        <f t="shared" si="579"/>
        <v>1139588.8494999998</v>
      </c>
      <c r="Y783" s="67">
        <v>4</v>
      </c>
      <c r="Z783" s="71">
        <f t="shared" si="580"/>
        <v>48.000000000000043</v>
      </c>
      <c r="AA783" s="72">
        <f t="shared" si="581"/>
        <v>170860.60049999994</v>
      </c>
      <c r="AB783" s="70">
        <f t="shared" si="582"/>
        <v>4</v>
      </c>
      <c r="AC783" s="137">
        <f t="shared" si="583"/>
        <v>1152</v>
      </c>
      <c r="AD783" s="112">
        <f t="shared" si="584"/>
        <v>1310449.4499999997</v>
      </c>
      <c r="AE783" s="113"/>
    </row>
    <row r="784" spans="1:31" ht="11.5" customHeight="1" x14ac:dyDescent="0.3">
      <c r="A784" s="120">
        <v>44679</v>
      </c>
      <c r="B784" s="156">
        <f t="shared" si="589"/>
        <v>4</v>
      </c>
      <c r="C784" s="156">
        <f t="shared" si="590"/>
        <v>2022</v>
      </c>
      <c r="D784" s="158" t="s">
        <v>529</v>
      </c>
      <c r="E784" s="77" t="s">
        <v>340</v>
      </c>
      <c r="F784" s="77" t="s">
        <v>424</v>
      </c>
      <c r="G784" s="107" t="s">
        <v>477</v>
      </c>
      <c r="H784" s="75">
        <v>11</v>
      </c>
      <c r="I784" s="51">
        <v>5</v>
      </c>
      <c r="J784" s="67"/>
      <c r="K784" s="53">
        <f t="shared" si="529"/>
        <v>55</v>
      </c>
      <c r="L784" s="54">
        <v>17</v>
      </c>
      <c r="M784" s="55">
        <f t="shared" si="585"/>
        <v>0.54545454545454541</v>
      </c>
      <c r="N784" s="56">
        <f t="shared" si="586"/>
        <v>6</v>
      </c>
      <c r="O784" s="57">
        <f t="shared" si="587"/>
        <v>30</v>
      </c>
      <c r="P784" s="58"/>
      <c r="Q784" s="57"/>
      <c r="R784" s="59"/>
      <c r="S784" s="60"/>
      <c r="T784" s="56"/>
      <c r="U784" s="61"/>
      <c r="V784" s="62"/>
      <c r="W784" s="68">
        <f t="shared" si="588"/>
        <v>110</v>
      </c>
      <c r="X784" s="69">
        <f t="shared" si="579"/>
        <v>1139698.8494999998</v>
      </c>
      <c r="Y784" s="67">
        <v>2</v>
      </c>
      <c r="Z784" s="71">
        <f t="shared" si="580"/>
        <v>60</v>
      </c>
      <c r="AA784" s="72">
        <f t="shared" si="581"/>
        <v>170920.60049999994</v>
      </c>
      <c r="AB784" s="70">
        <f t="shared" si="582"/>
        <v>4</v>
      </c>
      <c r="AC784" s="137">
        <f t="shared" si="583"/>
        <v>170</v>
      </c>
      <c r="AD784" s="112">
        <f t="shared" si="584"/>
        <v>1310619.4499999997</v>
      </c>
      <c r="AE784" s="113"/>
    </row>
    <row r="785" spans="1:31" ht="11.5" customHeight="1" x14ac:dyDescent="0.3">
      <c r="A785" s="120">
        <v>44679</v>
      </c>
      <c r="B785" s="156">
        <f t="shared" si="589"/>
        <v>4</v>
      </c>
      <c r="C785" s="156">
        <f t="shared" si="590"/>
        <v>2022</v>
      </c>
      <c r="D785" s="158" t="s">
        <v>530</v>
      </c>
      <c r="E785" s="77" t="s">
        <v>289</v>
      </c>
      <c r="F785" s="77" t="s">
        <v>290</v>
      </c>
      <c r="G785" s="107" t="s">
        <v>526</v>
      </c>
      <c r="H785" s="75">
        <v>8.5</v>
      </c>
      <c r="I785" s="51">
        <v>220</v>
      </c>
      <c r="J785" s="67"/>
      <c r="K785" s="53">
        <f t="shared" si="529"/>
        <v>1870</v>
      </c>
      <c r="L785" s="54">
        <v>9.5</v>
      </c>
      <c r="M785" s="55">
        <f t="shared" si="585"/>
        <v>0.11764705882352941</v>
      </c>
      <c r="N785" s="56">
        <f t="shared" si="586"/>
        <v>1</v>
      </c>
      <c r="O785" s="57">
        <f t="shared" si="587"/>
        <v>220</v>
      </c>
      <c r="P785" s="58"/>
      <c r="Q785" s="57"/>
      <c r="R785" s="59"/>
      <c r="S785" s="60"/>
      <c r="T785" s="56"/>
      <c r="U785" s="61"/>
      <c r="V785" s="62"/>
      <c r="W785" s="68">
        <f t="shared" si="588"/>
        <v>5610</v>
      </c>
      <c r="X785" s="69">
        <f t="shared" si="579"/>
        <v>1145308.8494999998</v>
      </c>
      <c r="Y785" s="67">
        <v>3</v>
      </c>
      <c r="Z785" s="71">
        <f t="shared" si="580"/>
        <v>660</v>
      </c>
      <c r="AA785" s="72">
        <f t="shared" si="581"/>
        <v>171580.60049999994</v>
      </c>
      <c r="AB785" s="70">
        <f t="shared" si="582"/>
        <v>4</v>
      </c>
      <c r="AC785" s="137">
        <f t="shared" si="583"/>
        <v>6270</v>
      </c>
      <c r="AD785" s="112">
        <f t="shared" si="584"/>
        <v>1316889.4499999997</v>
      </c>
      <c r="AE785" s="113"/>
    </row>
    <row r="786" spans="1:31" ht="11.5" customHeight="1" x14ac:dyDescent="0.3">
      <c r="A786" s="120">
        <v>44679</v>
      </c>
      <c r="B786" s="156">
        <f t="shared" si="589"/>
        <v>4</v>
      </c>
      <c r="C786" s="156">
        <f t="shared" si="590"/>
        <v>2022</v>
      </c>
      <c r="D786" s="158" t="s">
        <v>530</v>
      </c>
      <c r="E786" s="77" t="s">
        <v>289</v>
      </c>
      <c r="F786" s="77" t="s">
        <v>290</v>
      </c>
      <c r="G786" s="107" t="s">
        <v>453</v>
      </c>
      <c r="H786" s="75">
        <v>9.1999999999999993</v>
      </c>
      <c r="I786" s="51">
        <v>30</v>
      </c>
      <c r="J786" s="67"/>
      <c r="K786" s="53">
        <f t="shared" si="529"/>
        <v>276</v>
      </c>
      <c r="L786" s="54">
        <v>9.8000000000000007</v>
      </c>
      <c r="M786" s="55">
        <f t="shared" si="585"/>
        <v>6.5217391304347991E-2</v>
      </c>
      <c r="N786" s="56">
        <f t="shared" si="586"/>
        <v>0.60000000000000142</v>
      </c>
      <c r="O786" s="57">
        <f t="shared" si="587"/>
        <v>18.000000000000043</v>
      </c>
      <c r="P786" s="58"/>
      <c r="Q786" s="57"/>
      <c r="R786" s="59"/>
      <c r="S786" s="60"/>
      <c r="T786" s="56"/>
      <c r="U786" s="61"/>
      <c r="V786" s="62"/>
      <c r="W786" s="68">
        <f t="shared" si="588"/>
        <v>2484</v>
      </c>
      <c r="X786" s="69">
        <f t="shared" si="579"/>
        <v>1147792.8494999998</v>
      </c>
      <c r="Y786" s="67">
        <v>9</v>
      </c>
      <c r="Z786" s="71">
        <f t="shared" si="580"/>
        <v>162.0000000000004</v>
      </c>
      <c r="AA786" s="72">
        <f t="shared" si="581"/>
        <v>171742.60049999994</v>
      </c>
      <c r="AB786" s="70">
        <f t="shared" si="582"/>
        <v>4</v>
      </c>
      <c r="AC786" s="137">
        <f t="shared" si="583"/>
        <v>2646.0000000000005</v>
      </c>
      <c r="AD786" s="112">
        <f t="shared" si="584"/>
        <v>1319535.4499999997</v>
      </c>
      <c r="AE786" s="113"/>
    </row>
    <row r="787" spans="1:31" ht="11.5" customHeight="1" x14ac:dyDescent="0.3">
      <c r="A787" s="120">
        <v>44679</v>
      </c>
      <c r="B787" s="156">
        <f t="shared" si="589"/>
        <v>4</v>
      </c>
      <c r="C787" s="156">
        <f t="shared" si="590"/>
        <v>2022</v>
      </c>
      <c r="D787" s="158" t="s">
        <v>530</v>
      </c>
      <c r="E787" s="77" t="s">
        <v>289</v>
      </c>
      <c r="F787" s="77" t="s">
        <v>290</v>
      </c>
      <c r="G787" s="107" t="s">
        <v>295</v>
      </c>
      <c r="H787" s="75">
        <v>6.4</v>
      </c>
      <c r="I787" s="51">
        <v>45</v>
      </c>
      <c r="J787" s="67"/>
      <c r="K787" s="53">
        <f t="shared" si="529"/>
        <v>288</v>
      </c>
      <c r="L787" s="54">
        <v>7.8</v>
      </c>
      <c r="M787" s="55">
        <f t="shared" si="585"/>
        <v>0.21874999999999992</v>
      </c>
      <c r="N787" s="56">
        <f t="shared" si="586"/>
        <v>1.3999999999999995</v>
      </c>
      <c r="O787" s="57">
        <f t="shared" si="587"/>
        <v>62.999999999999979</v>
      </c>
      <c r="P787" s="58"/>
      <c r="Q787" s="57"/>
      <c r="R787" s="59"/>
      <c r="S787" s="60"/>
      <c r="T787" s="56"/>
      <c r="U787" s="61"/>
      <c r="V787" s="62"/>
      <c r="W787" s="68">
        <f t="shared" si="588"/>
        <v>1440</v>
      </c>
      <c r="X787" s="69">
        <f t="shared" si="579"/>
        <v>1149232.8494999998</v>
      </c>
      <c r="Y787" s="67">
        <v>5</v>
      </c>
      <c r="Z787" s="71">
        <f t="shared" si="580"/>
        <v>314.99999999999989</v>
      </c>
      <c r="AA787" s="72">
        <f t="shared" si="581"/>
        <v>172057.60049999994</v>
      </c>
      <c r="AB787" s="70">
        <f t="shared" si="582"/>
        <v>4</v>
      </c>
      <c r="AC787" s="137">
        <f t="shared" si="583"/>
        <v>1755</v>
      </c>
      <c r="AD787" s="112">
        <f t="shared" si="584"/>
        <v>1321290.4499999997</v>
      </c>
      <c r="AE787" s="113"/>
    </row>
    <row r="788" spans="1:31" ht="11.5" customHeight="1" x14ac:dyDescent="0.3">
      <c r="A788" s="120">
        <v>44679</v>
      </c>
      <c r="B788" s="156">
        <f t="shared" si="589"/>
        <v>4</v>
      </c>
      <c r="C788" s="156">
        <f t="shared" si="590"/>
        <v>2022</v>
      </c>
      <c r="D788" s="158" t="s">
        <v>530</v>
      </c>
      <c r="E788" s="77" t="s">
        <v>289</v>
      </c>
      <c r="F788" s="77" t="s">
        <v>290</v>
      </c>
      <c r="G788" s="107" t="s">
        <v>33</v>
      </c>
      <c r="H788" s="75">
        <v>1.3</v>
      </c>
      <c r="I788" s="51">
        <v>25</v>
      </c>
      <c r="J788" s="67"/>
      <c r="K788" s="53">
        <f t="shared" si="529"/>
        <v>32.5</v>
      </c>
      <c r="L788" s="54">
        <v>2.5</v>
      </c>
      <c r="M788" s="55">
        <f t="shared" si="585"/>
        <v>0.92307692307692302</v>
      </c>
      <c r="N788" s="56">
        <f t="shared" si="586"/>
        <v>1.2</v>
      </c>
      <c r="O788" s="57">
        <f t="shared" si="587"/>
        <v>30</v>
      </c>
      <c r="P788" s="58"/>
      <c r="Q788" s="57"/>
      <c r="R788" s="59"/>
      <c r="S788" s="60"/>
      <c r="T788" s="56"/>
      <c r="U788" s="61"/>
      <c r="V788" s="62"/>
      <c r="W788" s="68">
        <f t="shared" si="588"/>
        <v>97.5</v>
      </c>
      <c r="X788" s="69">
        <f t="shared" si="579"/>
        <v>1149330.3494999998</v>
      </c>
      <c r="Y788" s="67">
        <v>3</v>
      </c>
      <c r="Z788" s="71">
        <f t="shared" si="580"/>
        <v>90</v>
      </c>
      <c r="AA788" s="72">
        <f t="shared" si="581"/>
        <v>172147.60049999994</v>
      </c>
      <c r="AB788" s="70">
        <f t="shared" si="582"/>
        <v>4</v>
      </c>
      <c r="AC788" s="137">
        <f t="shared" si="583"/>
        <v>187.5</v>
      </c>
      <c r="AD788" s="112">
        <f t="shared" si="584"/>
        <v>1321477.9499999997</v>
      </c>
      <c r="AE788" s="113"/>
    </row>
    <row r="789" spans="1:31" ht="11.5" customHeight="1" x14ac:dyDescent="0.3">
      <c r="A789" s="120">
        <v>44679</v>
      </c>
      <c r="B789" s="156">
        <f t="shared" si="589"/>
        <v>4</v>
      </c>
      <c r="C789" s="156">
        <f t="shared" si="590"/>
        <v>2022</v>
      </c>
      <c r="D789" s="158" t="s">
        <v>530</v>
      </c>
      <c r="E789" s="77" t="s">
        <v>289</v>
      </c>
      <c r="F789" s="77" t="s">
        <v>290</v>
      </c>
      <c r="G789" s="107" t="s">
        <v>471</v>
      </c>
      <c r="H789" s="75">
        <v>26</v>
      </c>
      <c r="I789" s="51">
        <v>25</v>
      </c>
      <c r="J789" s="67"/>
      <c r="K789" s="53">
        <f t="shared" si="529"/>
        <v>650</v>
      </c>
      <c r="L789" s="54">
        <v>40</v>
      </c>
      <c r="M789" s="55">
        <f t="shared" si="585"/>
        <v>0.53846153846153844</v>
      </c>
      <c r="N789" s="56">
        <f t="shared" si="586"/>
        <v>14</v>
      </c>
      <c r="O789" s="57">
        <f t="shared" si="587"/>
        <v>350</v>
      </c>
      <c r="P789" s="58"/>
      <c r="Q789" s="57"/>
      <c r="R789" s="59"/>
      <c r="S789" s="60"/>
      <c r="T789" s="56"/>
      <c r="U789" s="61"/>
      <c r="V789" s="62"/>
      <c r="W789" s="68">
        <f t="shared" si="588"/>
        <v>650</v>
      </c>
      <c r="X789" s="69">
        <f t="shared" si="579"/>
        <v>1149980.3494999998</v>
      </c>
      <c r="Y789" s="67">
        <v>1</v>
      </c>
      <c r="Z789" s="71">
        <f t="shared" si="580"/>
        <v>350</v>
      </c>
      <c r="AA789" s="72">
        <f t="shared" si="581"/>
        <v>172497.60049999994</v>
      </c>
      <c r="AB789" s="70">
        <f t="shared" si="582"/>
        <v>4</v>
      </c>
      <c r="AC789" s="137">
        <f t="shared" si="583"/>
        <v>1000</v>
      </c>
      <c r="AD789" s="112">
        <f t="shared" si="584"/>
        <v>1322477.9499999997</v>
      </c>
      <c r="AE789" s="113"/>
    </row>
    <row r="790" spans="1:31" ht="11.5" customHeight="1" x14ac:dyDescent="0.3">
      <c r="A790" s="120">
        <v>44679</v>
      </c>
      <c r="B790" s="156">
        <f t="shared" si="589"/>
        <v>4</v>
      </c>
      <c r="C790" s="156">
        <f t="shared" si="590"/>
        <v>2022</v>
      </c>
      <c r="D790" s="158" t="s">
        <v>531</v>
      </c>
      <c r="E790" s="77" t="s">
        <v>280</v>
      </c>
      <c r="F790" s="77" t="s">
        <v>281</v>
      </c>
      <c r="G790" s="107" t="s">
        <v>202</v>
      </c>
      <c r="H790" s="75">
        <v>8.5</v>
      </c>
      <c r="I790" s="51">
        <v>220</v>
      </c>
      <c r="J790" s="67"/>
      <c r="K790" s="53">
        <f t="shared" si="529"/>
        <v>1870</v>
      </c>
      <c r="L790" s="54">
        <v>9.4</v>
      </c>
      <c r="M790" s="55">
        <f t="shared" si="585"/>
        <v>0.10588235294117651</v>
      </c>
      <c r="N790" s="56">
        <f t="shared" si="586"/>
        <v>0.90000000000000036</v>
      </c>
      <c r="O790" s="57">
        <f t="shared" si="587"/>
        <v>198.00000000000009</v>
      </c>
      <c r="P790" s="58"/>
      <c r="Q790" s="57"/>
      <c r="R790" s="59"/>
      <c r="S790" s="60"/>
      <c r="T790" s="56"/>
      <c r="U790" s="61"/>
      <c r="V790" s="62"/>
      <c r="W790" s="68">
        <f t="shared" si="588"/>
        <v>3740</v>
      </c>
      <c r="X790" s="69">
        <f t="shared" si="579"/>
        <v>1153720.3494999998</v>
      </c>
      <c r="Y790" s="67">
        <v>2</v>
      </c>
      <c r="Z790" s="71">
        <f t="shared" si="580"/>
        <v>396.00000000000017</v>
      </c>
      <c r="AA790" s="72">
        <f t="shared" si="581"/>
        <v>172893.60049999994</v>
      </c>
      <c r="AB790" s="70">
        <f t="shared" si="582"/>
        <v>4</v>
      </c>
      <c r="AC790" s="137">
        <f t="shared" si="583"/>
        <v>4136</v>
      </c>
      <c r="AD790" s="112">
        <f t="shared" si="584"/>
        <v>1326613.9499999997</v>
      </c>
      <c r="AE790" s="113"/>
    </row>
    <row r="791" spans="1:31" ht="11.5" customHeight="1" x14ac:dyDescent="0.3">
      <c r="A791" s="120">
        <v>44679</v>
      </c>
      <c r="B791" s="156">
        <f t="shared" si="589"/>
        <v>4</v>
      </c>
      <c r="C791" s="156">
        <f t="shared" si="590"/>
        <v>2022</v>
      </c>
      <c r="D791" s="158" t="s">
        <v>531</v>
      </c>
      <c r="E791" s="77" t="s">
        <v>280</v>
      </c>
      <c r="F791" s="77" t="s">
        <v>281</v>
      </c>
      <c r="G791" s="107" t="s">
        <v>345</v>
      </c>
      <c r="H791" s="75">
        <v>9.1</v>
      </c>
      <c r="I791" s="51">
        <v>54</v>
      </c>
      <c r="J791" s="67"/>
      <c r="K791" s="53">
        <f t="shared" si="529"/>
        <v>491.4</v>
      </c>
      <c r="L791" s="54">
        <v>9.6999999999999993</v>
      </c>
      <c r="M791" s="55">
        <f t="shared" si="585"/>
        <v>6.5934065934065894E-2</v>
      </c>
      <c r="N791" s="56">
        <f t="shared" si="586"/>
        <v>0.59999999999999964</v>
      </c>
      <c r="O791" s="57">
        <f t="shared" si="587"/>
        <v>32.399999999999977</v>
      </c>
      <c r="P791" s="58"/>
      <c r="Q791" s="57"/>
      <c r="R791" s="59"/>
      <c r="S791" s="60"/>
      <c r="T791" s="56"/>
      <c r="U791" s="61"/>
      <c r="V791" s="62"/>
      <c r="W791" s="68">
        <f t="shared" si="588"/>
        <v>982.8</v>
      </c>
      <c r="X791" s="69">
        <f t="shared" si="579"/>
        <v>1154703.1494999998</v>
      </c>
      <c r="Y791" s="67">
        <v>2</v>
      </c>
      <c r="Z791" s="71">
        <f t="shared" si="580"/>
        <v>64.799999999999955</v>
      </c>
      <c r="AA791" s="72">
        <f t="shared" si="581"/>
        <v>172958.40049999993</v>
      </c>
      <c r="AB791" s="70">
        <f t="shared" si="582"/>
        <v>4</v>
      </c>
      <c r="AC791" s="137">
        <f t="shared" si="583"/>
        <v>1047.5999999999999</v>
      </c>
      <c r="AD791" s="112">
        <f t="shared" si="584"/>
        <v>1327661.5499999998</v>
      </c>
      <c r="AE791" s="113"/>
    </row>
    <row r="792" spans="1:31" ht="11.5" customHeight="1" x14ac:dyDescent="0.3">
      <c r="A792" s="120">
        <v>44679</v>
      </c>
      <c r="B792" s="156">
        <f t="shared" si="589"/>
        <v>4</v>
      </c>
      <c r="C792" s="156">
        <f t="shared" si="590"/>
        <v>2022</v>
      </c>
      <c r="D792" s="158" t="s">
        <v>531</v>
      </c>
      <c r="E792" s="77" t="s">
        <v>280</v>
      </c>
      <c r="F792" s="77" t="s">
        <v>281</v>
      </c>
      <c r="G792" s="107" t="s">
        <v>33</v>
      </c>
      <c r="H792" s="75">
        <v>1.3</v>
      </c>
      <c r="I792" s="51">
        <v>25</v>
      </c>
      <c r="J792" s="67"/>
      <c r="K792" s="53">
        <f t="shared" si="529"/>
        <v>32.5</v>
      </c>
      <c r="L792" s="54">
        <v>2.5</v>
      </c>
      <c r="M792" s="55">
        <f t="shared" si="585"/>
        <v>0.92307692307692302</v>
      </c>
      <c r="N792" s="56">
        <f t="shared" si="586"/>
        <v>1.2</v>
      </c>
      <c r="O792" s="57">
        <f t="shared" si="587"/>
        <v>30</v>
      </c>
      <c r="P792" s="58"/>
      <c r="Q792" s="57"/>
      <c r="R792" s="59"/>
      <c r="S792" s="60"/>
      <c r="T792" s="56"/>
      <c r="U792" s="61"/>
      <c r="V792" s="62"/>
      <c r="W792" s="68">
        <f t="shared" si="588"/>
        <v>162.5</v>
      </c>
      <c r="X792" s="69">
        <f t="shared" si="579"/>
        <v>1154865.6494999998</v>
      </c>
      <c r="Y792" s="67">
        <v>5</v>
      </c>
      <c r="Z792" s="71">
        <f t="shared" si="580"/>
        <v>150</v>
      </c>
      <c r="AA792" s="72">
        <f t="shared" si="581"/>
        <v>173108.40049999993</v>
      </c>
      <c r="AB792" s="70">
        <f t="shared" si="582"/>
        <v>4</v>
      </c>
      <c r="AC792" s="137">
        <f t="shared" si="583"/>
        <v>312.5</v>
      </c>
      <c r="AD792" s="112">
        <f t="shared" si="584"/>
        <v>1327974.0499999998</v>
      </c>
      <c r="AE792" s="113"/>
    </row>
    <row r="793" spans="1:31" ht="11.5" customHeight="1" x14ac:dyDescent="0.3">
      <c r="A793" s="120">
        <v>44679</v>
      </c>
      <c r="B793" s="156">
        <f t="shared" si="589"/>
        <v>4</v>
      </c>
      <c r="C793" s="156">
        <f t="shared" si="590"/>
        <v>2022</v>
      </c>
      <c r="D793" s="158" t="s">
        <v>531</v>
      </c>
      <c r="E793" s="77" t="s">
        <v>280</v>
      </c>
      <c r="F793" s="77" t="s">
        <v>281</v>
      </c>
      <c r="G793" s="107" t="s">
        <v>214</v>
      </c>
      <c r="H793" s="75">
        <v>320</v>
      </c>
      <c r="I793" s="51">
        <v>1</v>
      </c>
      <c r="J793" s="67"/>
      <c r="K793" s="53">
        <f t="shared" si="529"/>
        <v>320</v>
      </c>
      <c r="L793" s="54">
        <v>390</v>
      </c>
      <c r="M793" s="55">
        <f t="shared" si="585"/>
        <v>0.21875</v>
      </c>
      <c r="N793" s="56">
        <f t="shared" si="586"/>
        <v>70</v>
      </c>
      <c r="O793" s="57">
        <f t="shared" si="587"/>
        <v>70</v>
      </c>
      <c r="P793" s="58"/>
      <c r="Q793" s="57"/>
      <c r="R793" s="59"/>
      <c r="S793" s="60"/>
      <c r="T793" s="56"/>
      <c r="U793" s="61"/>
      <c r="V793" s="62"/>
      <c r="W793" s="68">
        <f t="shared" si="588"/>
        <v>320</v>
      </c>
      <c r="X793" s="69">
        <f t="shared" si="579"/>
        <v>1155185.6494999998</v>
      </c>
      <c r="Y793" s="67">
        <v>1</v>
      </c>
      <c r="Z793" s="71">
        <f t="shared" si="580"/>
        <v>70</v>
      </c>
      <c r="AA793" s="72">
        <f t="shared" si="581"/>
        <v>173178.40049999993</v>
      </c>
      <c r="AB793" s="70">
        <f t="shared" si="582"/>
        <v>4</v>
      </c>
      <c r="AC793" s="137">
        <f t="shared" si="583"/>
        <v>390</v>
      </c>
      <c r="AD793" s="112">
        <f t="shared" si="584"/>
        <v>1328364.0499999998</v>
      </c>
      <c r="AE793" s="113"/>
    </row>
    <row r="794" spans="1:31" ht="11.5" customHeight="1" x14ac:dyDescent="0.3">
      <c r="A794" s="120">
        <v>44679</v>
      </c>
      <c r="B794" s="156">
        <f t="shared" si="589"/>
        <v>4</v>
      </c>
      <c r="C794" s="156">
        <f t="shared" si="590"/>
        <v>2022</v>
      </c>
      <c r="D794" s="158" t="s">
        <v>531</v>
      </c>
      <c r="E794" s="77" t="s">
        <v>280</v>
      </c>
      <c r="F794" s="77" t="s">
        <v>281</v>
      </c>
      <c r="G794" s="107" t="s">
        <v>455</v>
      </c>
      <c r="H794" s="75">
        <v>19</v>
      </c>
      <c r="I794" s="51">
        <v>5</v>
      </c>
      <c r="J794" s="67"/>
      <c r="K794" s="53">
        <f t="shared" si="529"/>
        <v>95</v>
      </c>
      <c r="L794" s="54">
        <v>21</v>
      </c>
      <c r="M794" s="55">
        <f t="shared" si="585"/>
        <v>0.10526315789473684</v>
      </c>
      <c r="N794" s="56">
        <f t="shared" si="586"/>
        <v>2</v>
      </c>
      <c r="O794" s="57">
        <f t="shared" si="587"/>
        <v>10</v>
      </c>
      <c r="P794" s="58"/>
      <c r="Q794" s="57"/>
      <c r="R794" s="59"/>
      <c r="S794" s="60"/>
      <c r="T794" s="56"/>
      <c r="U794" s="61"/>
      <c r="V794" s="62"/>
      <c r="W794" s="68">
        <f t="shared" si="588"/>
        <v>190</v>
      </c>
      <c r="X794" s="69">
        <f t="shared" si="579"/>
        <v>1155375.6494999998</v>
      </c>
      <c r="Y794" s="67">
        <v>2</v>
      </c>
      <c r="Z794" s="71">
        <f t="shared" si="580"/>
        <v>20</v>
      </c>
      <c r="AA794" s="72">
        <f t="shared" si="581"/>
        <v>173198.40049999993</v>
      </c>
      <c r="AB794" s="70">
        <f t="shared" si="582"/>
        <v>4</v>
      </c>
      <c r="AC794" s="137">
        <f t="shared" si="583"/>
        <v>210</v>
      </c>
      <c r="AD794" s="112">
        <f t="shared" si="584"/>
        <v>1328574.0499999998</v>
      </c>
      <c r="AE794" s="113"/>
    </row>
    <row r="795" spans="1:31" ht="11.5" customHeight="1" x14ac:dyDescent="0.3">
      <c r="A795" s="120">
        <v>44680</v>
      </c>
      <c r="B795" s="156">
        <f t="shared" si="589"/>
        <v>4</v>
      </c>
      <c r="C795" s="156">
        <f t="shared" si="590"/>
        <v>2022</v>
      </c>
      <c r="D795" s="158" t="s">
        <v>532</v>
      </c>
      <c r="E795" s="77" t="s">
        <v>475</v>
      </c>
      <c r="F795" s="77" t="s">
        <v>476</v>
      </c>
      <c r="G795" s="107" t="s">
        <v>536</v>
      </c>
      <c r="H795" s="75">
        <v>1092.3</v>
      </c>
      <c r="I795" s="51">
        <v>1</v>
      </c>
      <c r="J795" s="67"/>
      <c r="K795" s="53">
        <f t="shared" si="529"/>
        <v>1092.3</v>
      </c>
      <c r="L795" s="54">
        <v>1350</v>
      </c>
      <c r="M795" s="55">
        <f t="shared" si="585"/>
        <v>0.23592419664927222</v>
      </c>
      <c r="N795" s="56">
        <f t="shared" si="586"/>
        <v>257.70000000000005</v>
      </c>
      <c r="O795" s="57">
        <f t="shared" si="587"/>
        <v>257.70000000000005</v>
      </c>
      <c r="P795" s="58"/>
      <c r="Q795" s="57"/>
      <c r="R795" s="59"/>
      <c r="S795" s="60"/>
      <c r="T795" s="56"/>
      <c r="U795" s="61"/>
      <c r="V795" s="62"/>
      <c r="W795" s="68">
        <f t="shared" si="588"/>
        <v>1092.3</v>
      </c>
      <c r="X795" s="69">
        <f t="shared" si="579"/>
        <v>1156467.9494999999</v>
      </c>
      <c r="Y795" s="67">
        <v>1</v>
      </c>
      <c r="Z795" s="71">
        <f t="shared" si="580"/>
        <v>257.70000000000005</v>
      </c>
      <c r="AA795" s="72">
        <f t="shared" si="581"/>
        <v>173456.10049999994</v>
      </c>
      <c r="AB795" s="70">
        <f t="shared" si="582"/>
        <v>4</v>
      </c>
      <c r="AC795" s="137">
        <f t="shared" si="583"/>
        <v>1350</v>
      </c>
      <c r="AD795" s="112">
        <f t="shared" si="584"/>
        <v>1329924.0499999998</v>
      </c>
      <c r="AE795" s="113"/>
    </row>
    <row r="796" spans="1:31" ht="11.5" customHeight="1" x14ac:dyDescent="0.3">
      <c r="A796" s="120">
        <v>44681</v>
      </c>
      <c r="B796" s="156">
        <f t="shared" si="589"/>
        <v>4</v>
      </c>
      <c r="C796" s="156">
        <f t="shared" si="590"/>
        <v>2022</v>
      </c>
      <c r="D796" s="158" t="s">
        <v>533</v>
      </c>
      <c r="E796" s="77" t="s">
        <v>289</v>
      </c>
      <c r="F796" s="77" t="s">
        <v>290</v>
      </c>
      <c r="G796" s="107" t="s">
        <v>526</v>
      </c>
      <c r="H796" s="75">
        <v>8.5</v>
      </c>
      <c r="I796" s="51">
        <v>220</v>
      </c>
      <c r="J796" s="67"/>
      <c r="K796" s="53">
        <f t="shared" ref="K796:K859" si="591">I796*H796</f>
        <v>1870</v>
      </c>
      <c r="L796" s="54">
        <v>9.5</v>
      </c>
      <c r="M796" s="55">
        <f t="shared" si="585"/>
        <v>0.11764705882352941</v>
      </c>
      <c r="N796" s="56">
        <f t="shared" si="586"/>
        <v>1</v>
      </c>
      <c r="O796" s="57">
        <f t="shared" si="587"/>
        <v>220</v>
      </c>
      <c r="P796" s="58"/>
      <c r="Q796" s="57"/>
      <c r="R796" s="59"/>
      <c r="S796" s="60"/>
      <c r="T796" s="56"/>
      <c r="U796" s="61"/>
      <c r="V796" s="62"/>
      <c r="W796" s="68">
        <f t="shared" si="588"/>
        <v>7480</v>
      </c>
      <c r="X796" s="69">
        <f t="shared" si="579"/>
        <v>1163947.9494999999</v>
      </c>
      <c r="Y796" s="67">
        <v>4</v>
      </c>
      <c r="Z796" s="71">
        <f t="shared" si="580"/>
        <v>880</v>
      </c>
      <c r="AA796" s="72">
        <f t="shared" si="581"/>
        <v>174336.10049999994</v>
      </c>
      <c r="AB796" s="70">
        <f t="shared" si="582"/>
        <v>4</v>
      </c>
      <c r="AC796" s="137">
        <f t="shared" si="583"/>
        <v>8360</v>
      </c>
      <c r="AD796" s="112">
        <f t="shared" si="584"/>
        <v>1338284.0499999998</v>
      </c>
      <c r="AE796" s="113"/>
    </row>
    <row r="797" spans="1:31" ht="11.5" customHeight="1" x14ac:dyDescent="0.3">
      <c r="A797" s="120">
        <v>44681</v>
      </c>
      <c r="B797" s="156">
        <f t="shared" si="589"/>
        <v>4</v>
      </c>
      <c r="C797" s="156">
        <f t="shared" si="590"/>
        <v>2022</v>
      </c>
      <c r="D797" s="158" t="s">
        <v>533</v>
      </c>
      <c r="E797" s="77" t="s">
        <v>289</v>
      </c>
      <c r="F797" s="77" t="s">
        <v>290</v>
      </c>
      <c r="G797" s="107" t="s">
        <v>453</v>
      </c>
      <c r="H797" s="75">
        <v>9.1999999999999993</v>
      </c>
      <c r="I797" s="51">
        <v>30</v>
      </c>
      <c r="J797" s="67"/>
      <c r="K797" s="53">
        <f t="shared" si="591"/>
        <v>276</v>
      </c>
      <c r="L797" s="54">
        <v>9.8000000000000007</v>
      </c>
      <c r="M797" s="55">
        <f t="shared" si="585"/>
        <v>6.5217391304347991E-2</v>
      </c>
      <c r="N797" s="56">
        <f t="shared" si="586"/>
        <v>0.60000000000000142</v>
      </c>
      <c r="O797" s="57">
        <f t="shared" si="587"/>
        <v>18.000000000000043</v>
      </c>
      <c r="P797" s="58"/>
      <c r="Q797" s="57"/>
      <c r="R797" s="59"/>
      <c r="S797" s="60"/>
      <c r="T797" s="56"/>
      <c r="U797" s="61"/>
      <c r="V797" s="62"/>
      <c r="W797" s="68">
        <f t="shared" si="588"/>
        <v>3312</v>
      </c>
      <c r="X797" s="69">
        <f t="shared" si="579"/>
        <v>1167259.9494999999</v>
      </c>
      <c r="Y797" s="67">
        <v>12</v>
      </c>
      <c r="Z797" s="71">
        <f t="shared" si="580"/>
        <v>216.00000000000051</v>
      </c>
      <c r="AA797" s="72">
        <f t="shared" si="581"/>
        <v>174552.10049999994</v>
      </c>
      <c r="AB797" s="70">
        <f t="shared" si="582"/>
        <v>4</v>
      </c>
      <c r="AC797" s="137">
        <f t="shared" si="583"/>
        <v>3528.0000000000005</v>
      </c>
      <c r="AD797" s="112">
        <f t="shared" si="584"/>
        <v>1341812.0499999998</v>
      </c>
      <c r="AE797" s="113"/>
    </row>
    <row r="798" spans="1:31" ht="11.5" customHeight="1" x14ac:dyDescent="0.3">
      <c r="A798" s="120">
        <v>44681</v>
      </c>
      <c r="B798" s="156">
        <f t="shared" si="589"/>
        <v>4</v>
      </c>
      <c r="C798" s="156">
        <f t="shared" si="590"/>
        <v>2022</v>
      </c>
      <c r="D798" s="158" t="s">
        <v>533</v>
      </c>
      <c r="E798" s="77" t="s">
        <v>289</v>
      </c>
      <c r="F798" s="77" t="s">
        <v>290</v>
      </c>
      <c r="G798" s="107" t="s">
        <v>295</v>
      </c>
      <c r="H798" s="75">
        <v>6.4</v>
      </c>
      <c r="I798" s="51">
        <v>45</v>
      </c>
      <c r="J798" s="67"/>
      <c r="K798" s="53">
        <f t="shared" si="591"/>
        <v>288</v>
      </c>
      <c r="L798" s="54">
        <v>7.8</v>
      </c>
      <c r="M798" s="55">
        <f t="shared" si="585"/>
        <v>0.21874999999999992</v>
      </c>
      <c r="N798" s="56">
        <f t="shared" si="586"/>
        <v>1.3999999999999995</v>
      </c>
      <c r="O798" s="57">
        <f t="shared" si="587"/>
        <v>62.999999999999979</v>
      </c>
      <c r="P798" s="58"/>
      <c r="Q798" s="57"/>
      <c r="R798" s="59"/>
      <c r="S798" s="60"/>
      <c r="T798" s="56"/>
      <c r="U798" s="61"/>
      <c r="V798" s="62"/>
      <c r="W798" s="68">
        <f t="shared" si="588"/>
        <v>1728</v>
      </c>
      <c r="X798" s="69">
        <f t="shared" si="579"/>
        <v>1168987.9494999999</v>
      </c>
      <c r="Y798" s="67">
        <v>6</v>
      </c>
      <c r="Z798" s="71">
        <f t="shared" si="580"/>
        <v>377.99999999999989</v>
      </c>
      <c r="AA798" s="72">
        <f t="shared" si="581"/>
        <v>174930.10049999994</v>
      </c>
      <c r="AB798" s="70">
        <f t="shared" si="582"/>
        <v>4</v>
      </c>
      <c r="AC798" s="137">
        <f t="shared" si="583"/>
        <v>2106</v>
      </c>
      <c r="AD798" s="112">
        <f t="shared" si="584"/>
        <v>1343918.0499999998</v>
      </c>
      <c r="AE798" s="113"/>
    </row>
    <row r="799" spans="1:31" ht="11.5" customHeight="1" x14ac:dyDescent="0.3">
      <c r="A799" s="120">
        <v>44681</v>
      </c>
      <c r="B799" s="156">
        <f t="shared" si="589"/>
        <v>4</v>
      </c>
      <c r="C799" s="156">
        <f t="shared" si="590"/>
        <v>2022</v>
      </c>
      <c r="D799" s="158" t="s">
        <v>533</v>
      </c>
      <c r="E799" s="77" t="s">
        <v>289</v>
      </c>
      <c r="F799" s="77" t="s">
        <v>290</v>
      </c>
      <c r="G799" s="107" t="s">
        <v>33</v>
      </c>
      <c r="H799" s="75">
        <v>1.3</v>
      </c>
      <c r="I799" s="51">
        <v>25</v>
      </c>
      <c r="J799" s="67"/>
      <c r="K799" s="53">
        <f t="shared" si="591"/>
        <v>32.5</v>
      </c>
      <c r="L799" s="54">
        <v>2.5</v>
      </c>
      <c r="M799" s="55">
        <f t="shared" si="585"/>
        <v>0.92307692307692302</v>
      </c>
      <c r="N799" s="56">
        <f t="shared" si="586"/>
        <v>1.2</v>
      </c>
      <c r="O799" s="57">
        <f t="shared" si="587"/>
        <v>30</v>
      </c>
      <c r="P799" s="58"/>
      <c r="Q799" s="57"/>
      <c r="R799" s="59"/>
      <c r="S799" s="60"/>
      <c r="T799" s="56"/>
      <c r="U799" s="61"/>
      <c r="V799" s="62"/>
      <c r="W799" s="68">
        <f t="shared" si="588"/>
        <v>130</v>
      </c>
      <c r="X799" s="69">
        <f t="shared" si="579"/>
        <v>1169117.9494999999</v>
      </c>
      <c r="Y799" s="67">
        <v>4</v>
      </c>
      <c r="Z799" s="71">
        <f t="shared" si="580"/>
        <v>120</v>
      </c>
      <c r="AA799" s="72">
        <f t="shared" si="581"/>
        <v>175050.10049999994</v>
      </c>
      <c r="AB799" s="70">
        <f t="shared" si="582"/>
        <v>4</v>
      </c>
      <c r="AC799" s="137">
        <f t="shared" si="583"/>
        <v>250</v>
      </c>
      <c r="AD799" s="112">
        <f t="shared" si="584"/>
        <v>1344168.0499999998</v>
      </c>
      <c r="AE799" s="113"/>
    </row>
    <row r="800" spans="1:31" ht="11.5" customHeight="1" x14ac:dyDescent="0.3">
      <c r="A800" s="120">
        <v>44681</v>
      </c>
      <c r="B800" s="156">
        <f t="shared" si="589"/>
        <v>4</v>
      </c>
      <c r="C800" s="156">
        <f t="shared" si="590"/>
        <v>2022</v>
      </c>
      <c r="D800" s="158" t="s">
        <v>533</v>
      </c>
      <c r="E800" s="77" t="s">
        <v>289</v>
      </c>
      <c r="F800" s="77" t="s">
        <v>290</v>
      </c>
      <c r="G800" s="107" t="s">
        <v>471</v>
      </c>
      <c r="H800" s="75">
        <v>26</v>
      </c>
      <c r="I800" s="51">
        <v>25</v>
      </c>
      <c r="J800" s="67"/>
      <c r="K800" s="53">
        <f t="shared" si="591"/>
        <v>650</v>
      </c>
      <c r="L800" s="54">
        <v>40</v>
      </c>
      <c r="M800" s="55">
        <f t="shared" si="585"/>
        <v>0.53846153846153844</v>
      </c>
      <c r="N800" s="56">
        <f t="shared" si="586"/>
        <v>14</v>
      </c>
      <c r="O800" s="57">
        <f t="shared" si="587"/>
        <v>350</v>
      </c>
      <c r="P800" s="58"/>
      <c r="Q800" s="57"/>
      <c r="R800" s="59"/>
      <c r="S800" s="60"/>
      <c r="T800" s="56"/>
      <c r="U800" s="61"/>
      <c r="V800" s="62"/>
      <c r="W800" s="68">
        <f t="shared" si="588"/>
        <v>650</v>
      </c>
      <c r="X800" s="69">
        <f t="shared" si="579"/>
        <v>1169767.9494999999</v>
      </c>
      <c r="Y800" s="67">
        <v>1</v>
      </c>
      <c r="Z800" s="71">
        <f t="shared" si="580"/>
        <v>350</v>
      </c>
      <c r="AA800" s="72">
        <f t="shared" si="581"/>
        <v>175400.10049999994</v>
      </c>
      <c r="AB800" s="70">
        <f t="shared" si="582"/>
        <v>4</v>
      </c>
      <c r="AC800" s="137">
        <f t="shared" si="583"/>
        <v>1000</v>
      </c>
      <c r="AD800" s="112">
        <f t="shared" si="584"/>
        <v>1345168.0499999998</v>
      </c>
      <c r="AE800" s="113"/>
    </row>
    <row r="801" spans="1:31" ht="11.5" customHeight="1" x14ac:dyDescent="0.3">
      <c r="A801" s="120">
        <v>44687</v>
      </c>
      <c r="B801" s="156">
        <f t="shared" ref="B801:B830" si="592">MONTH(A801)</f>
        <v>5</v>
      </c>
      <c r="C801" s="156">
        <f t="shared" ref="C801:C830" si="593">YEAR(A801)</f>
        <v>2022</v>
      </c>
      <c r="D801" s="158" t="s">
        <v>549</v>
      </c>
      <c r="E801" s="77" t="s">
        <v>289</v>
      </c>
      <c r="F801" s="77" t="s">
        <v>290</v>
      </c>
      <c r="G801" s="107" t="s">
        <v>526</v>
      </c>
      <c r="H801" s="75">
        <v>8.5</v>
      </c>
      <c r="I801" s="51">
        <v>220</v>
      </c>
      <c r="J801" s="67"/>
      <c r="K801" s="53">
        <f t="shared" si="591"/>
        <v>1870</v>
      </c>
      <c r="L801" s="54">
        <v>9.5</v>
      </c>
      <c r="M801" s="55">
        <f t="shared" ref="M801:M864" si="594">(L801-H801)/H801</f>
        <v>0.11764705882352941</v>
      </c>
      <c r="N801" s="56">
        <f t="shared" ref="N801:N864" si="595">L801-H801</f>
        <v>1</v>
      </c>
      <c r="O801" s="57">
        <f t="shared" ref="O801:O864" si="596">N801*I801</f>
        <v>220</v>
      </c>
      <c r="P801" s="58"/>
      <c r="Q801" s="57"/>
      <c r="R801" s="59"/>
      <c r="S801" s="60"/>
      <c r="T801" s="56"/>
      <c r="U801" s="61"/>
      <c r="V801" s="62"/>
      <c r="W801" s="68">
        <f t="shared" ref="W801:W864" si="597">K801*Y801</f>
        <v>7480</v>
      </c>
      <c r="X801" s="69">
        <f t="shared" ref="X801:X864" si="598">X800+W801</f>
        <v>1177247.9494999999</v>
      </c>
      <c r="Y801" s="67">
        <v>4</v>
      </c>
      <c r="Z801" s="71">
        <f t="shared" ref="Z801:Z864" si="599">O801*Y801</f>
        <v>880</v>
      </c>
      <c r="AA801" s="72">
        <f t="shared" ref="AA801:AA864" si="600">AA800+Z801</f>
        <v>176280.10049999994</v>
      </c>
      <c r="AB801" s="70">
        <f t="shared" si="582"/>
        <v>5</v>
      </c>
      <c r="AC801" s="137">
        <f t="shared" ref="AC801:AC864" si="601">W801+Z801</f>
        <v>8360</v>
      </c>
      <c r="AD801" s="112">
        <f t="shared" ref="AD801:AD864" si="602">X801+AA801</f>
        <v>1353528.0499999998</v>
      </c>
      <c r="AE801" s="113"/>
    </row>
    <row r="802" spans="1:31" ht="11.5" customHeight="1" x14ac:dyDescent="0.3">
      <c r="A802" s="120">
        <v>44687</v>
      </c>
      <c r="B802" s="156">
        <f t="shared" si="592"/>
        <v>5</v>
      </c>
      <c r="C802" s="156">
        <f t="shared" si="593"/>
        <v>2022</v>
      </c>
      <c r="D802" s="158" t="s">
        <v>549</v>
      </c>
      <c r="E802" s="77" t="s">
        <v>289</v>
      </c>
      <c r="F802" s="77" t="s">
        <v>290</v>
      </c>
      <c r="G802" s="107" t="s">
        <v>453</v>
      </c>
      <c r="H802" s="75">
        <v>9.1999999999999993</v>
      </c>
      <c r="I802" s="51">
        <v>30</v>
      </c>
      <c r="J802" s="67"/>
      <c r="K802" s="53">
        <f t="shared" si="591"/>
        <v>276</v>
      </c>
      <c r="L802" s="54">
        <v>9.8000000000000007</v>
      </c>
      <c r="M802" s="55">
        <f t="shared" si="594"/>
        <v>6.5217391304347991E-2</v>
      </c>
      <c r="N802" s="56">
        <f t="shared" si="595"/>
        <v>0.60000000000000142</v>
      </c>
      <c r="O802" s="57">
        <f t="shared" si="596"/>
        <v>18.000000000000043</v>
      </c>
      <c r="P802" s="58"/>
      <c r="Q802" s="57"/>
      <c r="R802" s="59"/>
      <c r="S802" s="60"/>
      <c r="T802" s="56"/>
      <c r="U802" s="61"/>
      <c r="V802" s="62"/>
      <c r="W802" s="68">
        <f t="shared" si="597"/>
        <v>1104</v>
      </c>
      <c r="X802" s="69">
        <f t="shared" si="598"/>
        <v>1178351.9494999999</v>
      </c>
      <c r="Y802" s="67">
        <v>4</v>
      </c>
      <c r="Z802" s="71">
        <f t="shared" si="599"/>
        <v>72.000000000000171</v>
      </c>
      <c r="AA802" s="72">
        <f t="shared" si="600"/>
        <v>176352.10049999994</v>
      </c>
      <c r="AB802" s="70">
        <f t="shared" si="582"/>
        <v>5</v>
      </c>
      <c r="AC802" s="137">
        <f t="shared" si="601"/>
        <v>1176.0000000000002</v>
      </c>
      <c r="AD802" s="112">
        <f t="shared" si="602"/>
        <v>1354704.0499999998</v>
      </c>
      <c r="AE802" s="113"/>
    </row>
    <row r="803" spans="1:31" ht="11.5" customHeight="1" x14ac:dyDescent="0.3">
      <c r="A803" s="120">
        <v>44687</v>
      </c>
      <c r="B803" s="156">
        <f t="shared" si="592"/>
        <v>5</v>
      </c>
      <c r="C803" s="156">
        <f t="shared" si="593"/>
        <v>2022</v>
      </c>
      <c r="D803" s="158" t="s">
        <v>549</v>
      </c>
      <c r="E803" s="77" t="s">
        <v>289</v>
      </c>
      <c r="F803" s="77" t="s">
        <v>290</v>
      </c>
      <c r="G803" s="107" t="s">
        <v>295</v>
      </c>
      <c r="H803" s="75">
        <v>6.4</v>
      </c>
      <c r="I803" s="51">
        <v>45</v>
      </c>
      <c r="J803" s="67"/>
      <c r="K803" s="53">
        <f t="shared" si="591"/>
        <v>288</v>
      </c>
      <c r="L803" s="54">
        <v>7.8</v>
      </c>
      <c r="M803" s="55">
        <f t="shared" si="594"/>
        <v>0.21874999999999992</v>
      </c>
      <c r="N803" s="56">
        <f t="shared" si="595"/>
        <v>1.3999999999999995</v>
      </c>
      <c r="O803" s="57">
        <f t="shared" si="596"/>
        <v>62.999999999999979</v>
      </c>
      <c r="P803" s="58"/>
      <c r="Q803" s="57"/>
      <c r="R803" s="59"/>
      <c r="S803" s="60"/>
      <c r="T803" s="56"/>
      <c r="U803" s="61"/>
      <c r="V803" s="62"/>
      <c r="W803" s="68">
        <f t="shared" si="597"/>
        <v>1152</v>
      </c>
      <c r="X803" s="69">
        <f t="shared" si="598"/>
        <v>1179503.9494999999</v>
      </c>
      <c r="Y803" s="67">
        <v>4</v>
      </c>
      <c r="Z803" s="71">
        <f t="shared" si="599"/>
        <v>251.99999999999991</v>
      </c>
      <c r="AA803" s="72">
        <f t="shared" si="600"/>
        <v>176604.10049999994</v>
      </c>
      <c r="AB803" s="70">
        <f t="shared" si="582"/>
        <v>5</v>
      </c>
      <c r="AC803" s="137">
        <f t="shared" si="601"/>
        <v>1404</v>
      </c>
      <c r="AD803" s="112">
        <f t="shared" si="602"/>
        <v>1356108.0499999998</v>
      </c>
      <c r="AE803" s="113"/>
    </row>
    <row r="804" spans="1:31" ht="11.5" customHeight="1" x14ac:dyDescent="0.3">
      <c r="A804" s="120">
        <v>44687</v>
      </c>
      <c r="B804" s="156">
        <f t="shared" si="592"/>
        <v>5</v>
      </c>
      <c r="C804" s="156">
        <f t="shared" si="593"/>
        <v>2022</v>
      </c>
      <c r="D804" s="158" t="s">
        <v>549</v>
      </c>
      <c r="E804" s="77" t="s">
        <v>289</v>
      </c>
      <c r="F804" s="77" t="s">
        <v>290</v>
      </c>
      <c r="G804" s="107" t="s">
        <v>33</v>
      </c>
      <c r="H804" s="75">
        <v>1.3</v>
      </c>
      <c r="I804" s="51">
        <v>25</v>
      </c>
      <c r="J804" s="67"/>
      <c r="K804" s="53">
        <f t="shared" si="591"/>
        <v>32.5</v>
      </c>
      <c r="L804" s="54">
        <v>2.5</v>
      </c>
      <c r="M804" s="55">
        <f t="shared" si="594"/>
        <v>0.92307692307692302</v>
      </c>
      <c r="N804" s="56">
        <f t="shared" si="595"/>
        <v>1.2</v>
      </c>
      <c r="O804" s="57">
        <f t="shared" si="596"/>
        <v>30</v>
      </c>
      <c r="P804" s="58"/>
      <c r="Q804" s="57"/>
      <c r="R804" s="59"/>
      <c r="S804" s="60"/>
      <c r="T804" s="56"/>
      <c r="U804" s="61"/>
      <c r="V804" s="62"/>
      <c r="W804" s="68">
        <f t="shared" si="597"/>
        <v>130</v>
      </c>
      <c r="X804" s="69">
        <f t="shared" si="598"/>
        <v>1179633.9494999999</v>
      </c>
      <c r="Y804" s="67">
        <v>4</v>
      </c>
      <c r="Z804" s="71">
        <f t="shared" si="599"/>
        <v>120</v>
      </c>
      <c r="AA804" s="72">
        <f t="shared" si="600"/>
        <v>176724.10049999994</v>
      </c>
      <c r="AB804" s="70">
        <f t="shared" si="582"/>
        <v>5</v>
      </c>
      <c r="AC804" s="137">
        <f t="shared" si="601"/>
        <v>250</v>
      </c>
      <c r="AD804" s="112">
        <f t="shared" si="602"/>
        <v>1356358.0499999998</v>
      </c>
      <c r="AE804" s="113"/>
    </row>
    <row r="805" spans="1:31" ht="11.5" customHeight="1" x14ac:dyDescent="0.3">
      <c r="A805" s="120">
        <v>44687</v>
      </c>
      <c r="B805" s="156">
        <f t="shared" si="592"/>
        <v>5</v>
      </c>
      <c r="C805" s="156">
        <f t="shared" si="593"/>
        <v>2022</v>
      </c>
      <c r="D805" s="158" t="s">
        <v>549</v>
      </c>
      <c r="E805" s="77" t="s">
        <v>289</v>
      </c>
      <c r="F805" s="77" t="s">
        <v>290</v>
      </c>
      <c r="G805" s="107" t="s">
        <v>477</v>
      </c>
      <c r="H805" s="75">
        <v>11</v>
      </c>
      <c r="I805" s="51">
        <v>5</v>
      </c>
      <c r="J805" s="67"/>
      <c r="K805" s="53">
        <f t="shared" si="591"/>
        <v>55</v>
      </c>
      <c r="L805" s="54">
        <v>17</v>
      </c>
      <c r="M805" s="55">
        <f t="shared" si="594"/>
        <v>0.54545454545454541</v>
      </c>
      <c r="N805" s="56">
        <f t="shared" si="595"/>
        <v>6</v>
      </c>
      <c r="O805" s="57">
        <f t="shared" si="596"/>
        <v>30</v>
      </c>
      <c r="P805" s="58"/>
      <c r="Q805" s="57"/>
      <c r="R805" s="59"/>
      <c r="S805" s="60"/>
      <c r="T805" s="56"/>
      <c r="U805" s="61"/>
      <c r="V805" s="62"/>
      <c r="W805" s="68">
        <f t="shared" si="597"/>
        <v>220</v>
      </c>
      <c r="X805" s="69">
        <f t="shared" si="598"/>
        <v>1179853.9494999999</v>
      </c>
      <c r="Y805" s="67">
        <v>4</v>
      </c>
      <c r="Z805" s="71">
        <f t="shared" si="599"/>
        <v>120</v>
      </c>
      <c r="AA805" s="72">
        <f t="shared" si="600"/>
        <v>176844.10049999994</v>
      </c>
      <c r="AB805" s="70">
        <f t="shared" si="582"/>
        <v>5</v>
      </c>
      <c r="AC805" s="137">
        <f t="shared" si="601"/>
        <v>340</v>
      </c>
      <c r="AD805" s="112">
        <f t="shared" si="602"/>
        <v>1356698.0499999998</v>
      </c>
      <c r="AE805" s="113"/>
    </row>
    <row r="806" spans="1:31" ht="11.5" customHeight="1" x14ac:dyDescent="0.3">
      <c r="A806" s="120">
        <v>44687</v>
      </c>
      <c r="B806" s="156">
        <f t="shared" si="592"/>
        <v>5</v>
      </c>
      <c r="C806" s="156">
        <f t="shared" si="593"/>
        <v>2022</v>
      </c>
      <c r="D806" s="158" t="s">
        <v>550</v>
      </c>
      <c r="E806" s="77" t="s">
        <v>475</v>
      </c>
      <c r="F806" s="77" t="s">
        <v>476</v>
      </c>
      <c r="G806" s="107" t="s">
        <v>536</v>
      </c>
      <c r="H806" s="75">
        <v>1092.3</v>
      </c>
      <c r="I806" s="51">
        <v>1</v>
      </c>
      <c r="J806" s="67"/>
      <c r="K806" s="53">
        <f t="shared" si="591"/>
        <v>1092.3</v>
      </c>
      <c r="L806" s="54">
        <v>1350</v>
      </c>
      <c r="M806" s="55">
        <f t="shared" si="594"/>
        <v>0.23592419664927222</v>
      </c>
      <c r="N806" s="56">
        <f t="shared" si="595"/>
        <v>257.70000000000005</v>
      </c>
      <c r="O806" s="57">
        <f t="shared" si="596"/>
        <v>257.70000000000005</v>
      </c>
      <c r="P806" s="58"/>
      <c r="Q806" s="57"/>
      <c r="R806" s="59"/>
      <c r="S806" s="60"/>
      <c r="T806" s="56"/>
      <c r="U806" s="61"/>
      <c r="V806" s="62"/>
      <c r="W806" s="68">
        <f t="shared" si="597"/>
        <v>1092.3</v>
      </c>
      <c r="X806" s="69">
        <f t="shared" si="598"/>
        <v>1180946.2494999999</v>
      </c>
      <c r="Y806" s="67">
        <v>1</v>
      </c>
      <c r="Z806" s="71">
        <f t="shared" si="599"/>
        <v>257.70000000000005</v>
      </c>
      <c r="AA806" s="72">
        <f t="shared" si="600"/>
        <v>177101.80049999995</v>
      </c>
      <c r="AB806" s="70">
        <f t="shared" si="582"/>
        <v>5</v>
      </c>
      <c r="AC806" s="137">
        <f t="shared" si="601"/>
        <v>1350</v>
      </c>
      <c r="AD806" s="112">
        <f t="shared" si="602"/>
        <v>1358048.0499999998</v>
      </c>
      <c r="AE806" s="113"/>
    </row>
    <row r="807" spans="1:31" ht="11.5" customHeight="1" x14ac:dyDescent="0.3">
      <c r="A807" s="120">
        <v>44688</v>
      </c>
      <c r="B807" s="156">
        <f t="shared" si="592"/>
        <v>5</v>
      </c>
      <c r="C807" s="156">
        <f t="shared" si="593"/>
        <v>2022</v>
      </c>
      <c r="D807" s="158" t="s">
        <v>551</v>
      </c>
      <c r="E807" s="77" t="s">
        <v>289</v>
      </c>
      <c r="F807" s="77" t="s">
        <v>290</v>
      </c>
      <c r="G807" s="107" t="s">
        <v>526</v>
      </c>
      <c r="H807" s="75">
        <v>8.5</v>
      </c>
      <c r="I807" s="51">
        <v>220</v>
      </c>
      <c r="J807" s="67"/>
      <c r="K807" s="53">
        <f t="shared" si="591"/>
        <v>1870</v>
      </c>
      <c r="L807" s="54">
        <v>9.5</v>
      </c>
      <c r="M807" s="55">
        <f t="shared" si="594"/>
        <v>0.11764705882352941</v>
      </c>
      <c r="N807" s="56">
        <f t="shared" si="595"/>
        <v>1</v>
      </c>
      <c r="O807" s="57">
        <f t="shared" si="596"/>
        <v>220</v>
      </c>
      <c r="P807" s="58"/>
      <c r="Q807" s="57"/>
      <c r="R807" s="59"/>
      <c r="S807" s="60"/>
      <c r="T807" s="56"/>
      <c r="U807" s="61"/>
      <c r="V807" s="62"/>
      <c r="W807" s="68">
        <f t="shared" si="597"/>
        <v>7480</v>
      </c>
      <c r="X807" s="69">
        <f t="shared" si="598"/>
        <v>1188426.2494999999</v>
      </c>
      <c r="Y807" s="67">
        <v>4</v>
      </c>
      <c r="Z807" s="71">
        <f t="shared" si="599"/>
        <v>880</v>
      </c>
      <c r="AA807" s="72">
        <f t="shared" si="600"/>
        <v>177981.80049999995</v>
      </c>
      <c r="AB807" s="70">
        <f t="shared" si="582"/>
        <v>5</v>
      </c>
      <c r="AC807" s="137">
        <f t="shared" si="601"/>
        <v>8360</v>
      </c>
      <c r="AD807" s="112">
        <f t="shared" si="602"/>
        <v>1366408.0499999998</v>
      </c>
      <c r="AE807" s="113"/>
    </row>
    <row r="808" spans="1:31" ht="11.5" customHeight="1" x14ac:dyDescent="0.3">
      <c r="A808" s="120">
        <v>44688</v>
      </c>
      <c r="B808" s="156">
        <f t="shared" si="592"/>
        <v>5</v>
      </c>
      <c r="C808" s="156">
        <f t="shared" si="593"/>
        <v>2022</v>
      </c>
      <c r="D808" s="158" t="s">
        <v>551</v>
      </c>
      <c r="E808" s="77" t="s">
        <v>289</v>
      </c>
      <c r="F808" s="77" t="s">
        <v>290</v>
      </c>
      <c r="G808" s="107" t="s">
        <v>453</v>
      </c>
      <c r="H808" s="75">
        <v>9.1999999999999993</v>
      </c>
      <c r="I808" s="51">
        <v>30</v>
      </c>
      <c r="J808" s="67"/>
      <c r="K808" s="53">
        <f t="shared" si="591"/>
        <v>276</v>
      </c>
      <c r="L808" s="54">
        <v>9.8000000000000007</v>
      </c>
      <c r="M808" s="55">
        <f t="shared" si="594"/>
        <v>6.5217391304347991E-2</v>
      </c>
      <c r="N808" s="56">
        <f t="shared" si="595"/>
        <v>0.60000000000000142</v>
      </c>
      <c r="O808" s="57">
        <f t="shared" si="596"/>
        <v>18.000000000000043</v>
      </c>
      <c r="P808" s="58"/>
      <c r="Q808" s="57"/>
      <c r="R808" s="59"/>
      <c r="S808" s="60"/>
      <c r="T808" s="56"/>
      <c r="U808" s="61"/>
      <c r="V808" s="62"/>
      <c r="W808" s="68">
        <f t="shared" si="597"/>
        <v>5520</v>
      </c>
      <c r="X808" s="69">
        <f t="shared" si="598"/>
        <v>1193946.2494999999</v>
      </c>
      <c r="Y808" s="67">
        <v>20</v>
      </c>
      <c r="Z808" s="71">
        <f t="shared" si="599"/>
        <v>360.00000000000085</v>
      </c>
      <c r="AA808" s="72">
        <f t="shared" si="600"/>
        <v>178341.80049999995</v>
      </c>
      <c r="AB808" s="70">
        <f t="shared" si="582"/>
        <v>5</v>
      </c>
      <c r="AC808" s="137">
        <f t="shared" si="601"/>
        <v>5880.0000000000009</v>
      </c>
      <c r="AD808" s="112">
        <f t="shared" si="602"/>
        <v>1372288.0499999998</v>
      </c>
      <c r="AE808" s="113"/>
    </row>
    <row r="809" spans="1:31" ht="11.5" customHeight="1" x14ac:dyDescent="0.3">
      <c r="A809" s="120">
        <v>44688</v>
      </c>
      <c r="B809" s="156">
        <f t="shared" si="592"/>
        <v>5</v>
      </c>
      <c r="C809" s="156">
        <f t="shared" si="593"/>
        <v>2022</v>
      </c>
      <c r="D809" s="158" t="s">
        <v>551</v>
      </c>
      <c r="E809" s="77" t="s">
        <v>289</v>
      </c>
      <c r="F809" s="77" t="s">
        <v>290</v>
      </c>
      <c r="G809" s="107" t="s">
        <v>295</v>
      </c>
      <c r="H809" s="75">
        <v>6.4</v>
      </c>
      <c r="I809" s="51">
        <v>45</v>
      </c>
      <c r="J809" s="67"/>
      <c r="K809" s="53">
        <f t="shared" si="591"/>
        <v>288</v>
      </c>
      <c r="L809" s="54">
        <v>7.8</v>
      </c>
      <c r="M809" s="55">
        <f t="shared" si="594"/>
        <v>0.21874999999999992</v>
      </c>
      <c r="N809" s="56">
        <f t="shared" si="595"/>
        <v>1.3999999999999995</v>
      </c>
      <c r="O809" s="57">
        <f t="shared" si="596"/>
        <v>62.999999999999979</v>
      </c>
      <c r="P809" s="58"/>
      <c r="Q809" s="57"/>
      <c r="R809" s="59"/>
      <c r="S809" s="60"/>
      <c r="T809" s="56"/>
      <c r="U809" s="61"/>
      <c r="V809" s="62"/>
      <c r="W809" s="68">
        <f t="shared" si="597"/>
        <v>1440</v>
      </c>
      <c r="X809" s="69">
        <f t="shared" si="598"/>
        <v>1195386.2494999999</v>
      </c>
      <c r="Y809" s="67">
        <v>5</v>
      </c>
      <c r="Z809" s="71">
        <f t="shared" si="599"/>
        <v>314.99999999999989</v>
      </c>
      <c r="AA809" s="72">
        <f t="shared" si="600"/>
        <v>178656.80049999995</v>
      </c>
      <c r="AB809" s="70">
        <f t="shared" si="582"/>
        <v>5</v>
      </c>
      <c r="AC809" s="137">
        <f t="shared" si="601"/>
        <v>1755</v>
      </c>
      <c r="AD809" s="112">
        <f t="shared" si="602"/>
        <v>1374043.0499999998</v>
      </c>
      <c r="AE809" s="113"/>
    </row>
    <row r="810" spans="1:31" ht="11.5" customHeight="1" x14ac:dyDescent="0.3">
      <c r="A810" s="120">
        <v>44688</v>
      </c>
      <c r="B810" s="156">
        <f t="shared" si="592"/>
        <v>5</v>
      </c>
      <c r="C810" s="156">
        <f t="shared" si="593"/>
        <v>2022</v>
      </c>
      <c r="D810" s="158" t="s">
        <v>551</v>
      </c>
      <c r="E810" s="77" t="s">
        <v>289</v>
      </c>
      <c r="F810" s="77" t="s">
        <v>290</v>
      </c>
      <c r="G810" s="107" t="s">
        <v>33</v>
      </c>
      <c r="H810" s="75">
        <v>1.3</v>
      </c>
      <c r="I810" s="51">
        <v>25</v>
      </c>
      <c r="J810" s="67"/>
      <c r="K810" s="53">
        <f t="shared" si="591"/>
        <v>32.5</v>
      </c>
      <c r="L810" s="54">
        <v>2.5</v>
      </c>
      <c r="M810" s="55">
        <f t="shared" si="594"/>
        <v>0.92307692307692302</v>
      </c>
      <c r="N810" s="56">
        <f t="shared" si="595"/>
        <v>1.2</v>
      </c>
      <c r="O810" s="57">
        <f t="shared" si="596"/>
        <v>30</v>
      </c>
      <c r="P810" s="58"/>
      <c r="Q810" s="57"/>
      <c r="R810" s="59"/>
      <c r="S810" s="60"/>
      <c r="T810" s="56"/>
      <c r="U810" s="61"/>
      <c r="V810" s="62"/>
      <c r="W810" s="68">
        <f t="shared" si="597"/>
        <v>130</v>
      </c>
      <c r="X810" s="69">
        <f t="shared" si="598"/>
        <v>1195516.2494999999</v>
      </c>
      <c r="Y810" s="67">
        <v>4</v>
      </c>
      <c r="Z810" s="71">
        <f t="shared" si="599"/>
        <v>120</v>
      </c>
      <c r="AA810" s="72">
        <f t="shared" si="600"/>
        <v>178776.80049999995</v>
      </c>
      <c r="AB810" s="70">
        <f t="shared" si="582"/>
        <v>5</v>
      </c>
      <c r="AC810" s="137">
        <f t="shared" si="601"/>
        <v>250</v>
      </c>
      <c r="AD810" s="112">
        <f t="shared" si="602"/>
        <v>1374293.0499999998</v>
      </c>
      <c r="AE810" s="113"/>
    </row>
    <row r="811" spans="1:31" ht="11.5" customHeight="1" x14ac:dyDescent="0.3">
      <c r="A811" s="120">
        <v>44691</v>
      </c>
      <c r="B811" s="156">
        <f t="shared" si="592"/>
        <v>5</v>
      </c>
      <c r="C811" s="156">
        <f t="shared" si="593"/>
        <v>2022</v>
      </c>
      <c r="D811" s="158" t="s">
        <v>552</v>
      </c>
      <c r="E811" s="77" t="s">
        <v>100</v>
      </c>
      <c r="F811" s="77" t="s">
        <v>101</v>
      </c>
      <c r="G811" s="107" t="s">
        <v>526</v>
      </c>
      <c r="H811" s="75">
        <v>8.5</v>
      </c>
      <c r="I811" s="51">
        <v>220</v>
      </c>
      <c r="J811" s="67"/>
      <c r="K811" s="53">
        <f t="shared" si="591"/>
        <v>1870</v>
      </c>
      <c r="L811" s="54">
        <v>9</v>
      </c>
      <c r="M811" s="55">
        <f t="shared" si="594"/>
        <v>5.8823529411764705E-2</v>
      </c>
      <c r="N811" s="56">
        <f t="shared" si="595"/>
        <v>0.5</v>
      </c>
      <c r="O811" s="57">
        <f t="shared" si="596"/>
        <v>110</v>
      </c>
      <c r="P811" s="58"/>
      <c r="Q811" s="57"/>
      <c r="R811" s="59"/>
      <c r="S811" s="60"/>
      <c r="T811" s="56"/>
      <c r="U811" s="61"/>
      <c r="V811" s="62"/>
      <c r="W811" s="68">
        <f t="shared" si="597"/>
        <v>1870</v>
      </c>
      <c r="X811" s="69">
        <f t="shared" si="598"/>
        <v>1197386.2494999999</v>
      </c>
      <c r="Y811" s="67">
        <v>1</v>
      </c>
      <c r="Z811" s="71">
        <f t="shared" si="599"/>
        <v>110</v>
      </c>
      <c r="AA811" s="72">
        <f t="shared" si="600"/>
        <v>178886.80049999995</v>
      </c>
      <c r="AB811" s="70">
        <f t="shared" si="582"/>
        <v>5</v>
      </c>
      <c r="AC811" s="137">
        <f t="shared" si="601"/>
        <v>1980</v>
      </c>
      <c r="AD811" s="112">
        <f t="shared" si="602"/>
        <v>1376273.0499999998</v>
      </c>
      <c r="AE811" s="113"/>
    </row>
    <row r="812" spans="1:31" ht="11.5" customHeight="1" x14ac:dyDescent="0.3">
      <c r="A812" s="120">
        <v>44691</v>
      </c>
      <c r="B812" s="156">
        <f t="shared" si="592"/>
        <v>5</v>
      </c>
      <c r="C812" s="156">
        <f t="shared" si="593"/>
        <v>2022</v>
      </c>
      <c r="D812" s="158" t="s">
        <v>552</v>
      </c>
      <c r="E812" s="77" t="s">
        <v>100</v>
      </c>
      <c r="F812" s="77" t="s">
        <v>101</v>
      </c>
      <c r="G812" s="107" t="s">
        <v>418</v>
      </c>
      <c r="H812" s="75">
        <v>8.4</v>
      </c>
      <c r="I812" s="51">
        <v>220</v>
      </c>
      <c r="J812" s="67"/>
      <c r="K812" s="53">
        <f t="shared" si="591"/>
        <v>1848</v>
      </c>
      <c r="L812" s="54">
        <v>9</v>
      </c>
      <c r="M812" s="55">
        <f t="shared" si="594"/>
        <v>7.1428571428571383E-2</v>
      </c>
      <c r="N812" s="56">
        <f t="shared" si="595"/>
        <v>0.59999999999999964</v>
      </c>
      <c r="O812" s="57">
        <f t="shared" si="596"/>
        <v>131.99999999999991</v>
      </c>
      <c r="P812" s="58"/>
      <c r="Q812" s="57"/>
      <c r="R812" s="59"/>
      <c r="S812" s="60"/>
      <c r="T812" s="56"/>
      <c r="U812" s="61"/>
      <c r="V812" s="62"/>
      <c r="W812" s="68">
        <f t="shared" si="597"/>
        <v>1848</v>
      </c>
      <c r="X812" s="69">
        <f t="shared" si="598"/>
        <v>1199234.2494999999</v>
      </c>
      <c r="Y812" s="67">
        <v>1</v>
      </c>
      <c r="Z812" s="71">
        <f t="shared" si="599"/>
        <v>131.99999999999991</v>
      </c>
      <c r="AA812" s="72">
        <f t="shared" si="600"/>
        <v>179018.80049999995</v>
      </c>
      <c r="AB812" s="70">
        <f t="shared" si="582"/>
        <v>5</v>
      </c>
      <c r="AC812" s="137">
        <f t="shared" si="601"/>
        <v>1980</v>
      </c>
      <c r="AD812" s="112">
        <f t="shared" si="602"/>
        <v>1378253.0499999998</v>
      </c>
      <c r="AE812" s="113"/>
    </row>
    <row r="813" spans="1:31" ht="11.5" customHeight="1" x14ac:dyDescent="0.3">
      <c r="A813" s="120">
        <v>44691</v>
      </c>
      <c r="B813" s="156">
        <f t="shared" si="592"/>
        <v>5</v>
      </c>
      <c r="C813" s="156">
        <f t="shared" si="593"/>
        <v>2022</v>
      </c>
      <c r="D813" s="158" t="s">
        <v>552</v>
      </c>
      <c r="E813" s="77" t="s">
        <v>100</v>
      </c>
      <c r="F813" s="77" t="s">
        <v>101</v>
      </c>
      <c r="G813" s="107" t="s">
        <v>482</v>
      </c>
      <c r="H813" s="75">
        <v>9.1999999999999993</v>
      </c>
      <c r="I813" s="51">
        <v>60</v>
      </c>
      <c r="J813" s="67"/>
      <c r="K813" s="53">
        <f t="shared" si="591"/>
        <v>552</v>
      </c>
      <c r="L813" s="54">
        <v>9.5</v>
      </c>
      <c r="M813" s="55">
        <f t="shared" si="594"/>
        <v>3.2608695652173995E-2</v>
      </c>
      <c r="N813" s="56">
        <f t="shared" si="595"/>
        <v>0.30000000000000071</v>
      </c>
      <c r="O813" s="57">
        <f t="shared" si="596"/>
        <v>18.000000000000043</v>
      </c>
      <c r="P813" s="58"/>
      <c r="Q813" s="57"/>
      <c r="R813" s="59"/>
      <c r="S813" s="60"/>
      <c r="T813" s="56"/>
      <c r="U813" s="61"/>
      <c r="V813" s="62"/>
      <c r="W813" s="68">
        <f t="shared" si="597"/>
        <v>1104</v>
      </c>
      <c r="X813" s="69">
        <f t="shared" si="598"/>
        <v>1200338.2494999999</v>
      </c>
      <c r="Y813" s="67">
        <v>2</v>
      </c>
      <c r="Z813" s="71">
        <f t="shared" si="599"/>
        <v>36.000000000000085</v>
      </c>
      <c r="AA813" s="72">
        <f t="shared" si="600"/>
        <v>179054.80049999995</v>
      </c>
      <c r="AB813" s="70">
        <f t="shared" si="582"/>
        <v>5</v>
      </c>
      <c r="AC813" s="137">
        <f t="shared" si="601"/>
        <v>1140</v>
      </c>
      <c r="AD813" s="112">
        <f t="shared" si="602"/>
        <v>1379393.0499999998</v>
      </c>
      <c r="AE813" s="113"/>
    </row>
    <row r="814" spans="1:31" ht="11.5" customHeight="1" x14ac:dyDescent="0.3">
      <c r="A814" s="120" t="s">
        <v>548</v>
      </c>
      <c r="B814" s="156">
        <f t="shared" si="592"/>
        <v>5</v>
      </c>
      <c r="C814" s="156">
        <f t="shared" si="593"/>
        <v>2022</v>
      </c>
      <c r="D814" s="158" t="s">
        <v>553</v>
      </c>
      <c r="E814" s="77" t="s">
        <v>90</v>
      </c>
      <c r="F814" s="77" t="s">
        <v>91</v>
      </c>
      <c r="G814" s="107" t="s">
        <v>224</v>
      </c>
      <c r="H814" s="75">
        <v>8.5</v>
      </c>
      <c r="I814" s="51">
        <v>220</v>
      </c>
      <c r="J814" s="67"/>
      <c r="K814" s="53">
        <f t="shared" si="591"/>
        <v>1870</v>
      </c>
      <c r="L814" s="54">
        <v>9.4</v>
      </c>
      <c r="M814" s="55">
        <f t="shared" si="594"/>
        <v>0.10588235294117651</v>
      </c>
      <c r="N814" s="56">
        <f t="shared" si="595"/>
        <v>0.90000000000000036</v>
      </c>
      <c r="O814" s="57">
        <f t="shared" si="596"/>
        <v>198.00000000000009</v>
      </c>
      <c r="P814" s="58"/>
      <c r="Q814" s="57"/>
      <c r="R814" s="59"/>
      <c r="S814" s="60"/>
      <c r="T814" s="56"/>
      <c r="U814" s="61"/>
      <c r="V814" s="62"/>
      <c r="W814" s="68">
        <f t="shared" si="597"/>
        <v>1870</v>
      </c>
      <c r="X814" s="69">
        <f t="shared" si="598"/>
        <v>1202208.2494999999</v>
      </c>
      <c r="Y814" s="67">
        <v>1</v>
      </c>
      <c r="Z814" s="71">
        <f t="shared" si="599"/>
        <v>198.00000000000009</v>
      </c>
      <c r="AA814" s="72">
        <f t="shared" si="600"/>
        <v>179252.80049999995</v>
      </c>
      <c r="AB814" s="70">
        <f t="shared" si="582"/>
        <v>5</v>
      </c>
      <c r="AC814" s="137">
        <f t="shared" si="601"/>
        <v>2068</v>
      </c>
      <c r="AD814" s="112">
        <f t="shared" si="602"/>
        <v>1381461.0499999998</v>
      </c>
      <c r="AE814" s="113"/>
    </row>
    <row r="815" spans="1:31" ht="11.5" customHeight="1" x14ac:dyDescent="0.3">
      <c r="A815" s="120" t="s">
        <v>548</v>
      </c>
      <c r="B815" s="156">
        <f t="shared" si="592"/>
        <v>5</v>
      </c>
      <c r="C815" s="156">
        <f t="shared" si="593"/>
        <v>2022</v>
      </c>
      <c r="D815" s="158" t="s">
        <v>553</v>
      </c>
      <c r="E815" s="77" t="s">
        <v>90</v>
      </c>
      <c r="F815" s="77" t="s">
        <v>91</v>
      </c>
      <c r="G815" s="107" t="s">
        <v>384</v>
      </c>
      <c r="H815" s="75">
        <v>9</v>
      </c>
      <c r="I815" s="51">
        <v>30</v>
      </c>
      <c r="J815" s="67"/>
      <c r="K815" s="53">
        <f t="shared" si="591"/>
        <v>270</v>
      </c>
      <c r="L815" s="54">
        <v>9.6999999999999993</v>
      </c>
      <c r="M815" s="55">
        <f t="shared" si="594"/>
        <v>7.7777777777777696E-2</v>
      </c>
      <c r="N815" s="56">
        <f t="shared" si="595"/>
        <v>0.69999999999999929</v>
      </c>
      <c r="O815" s="57">
        <f t="shared" si="596"/>
        <v>20.999999999999979</v>
      </c>
      <c r="P815" s="58"/>
      <c r="Q815" s="57"/>
      <c r="R815" s="59"/>
      <c r="S815" s="60"/>
      <c r="T815" s="56"/>
      <c r="U815" s="61"/>
      <c r="V815" s="62"/>
      <c r="W815" s="68">
        <f t="shared" si="597"/>
        <v>270</v>
      </c>
      <c r="X815" s="69">
        <f t="shared" si="598"/>
        <v>1202478.2494999999</v>
      </c>
      <c r="Y815" s="67">
        <v>1</v>
      </c>
      <c r="Z815" s="71">
        <f t="shared" si="599"/>
        <v>20.999999999999979</v>
      </c>
      <c r="AA815" s="72">
        <f t="shared" si="600"/>
        <v>179273.80049999995</v>
      </c>
      <c r="AB815" s="70">
        <f t="shared" si="582"/>
        <v>5</v>
      </c>
      <c r="AC815" s="137">
        <f t="shared" si="601"/>
        <v>291</v>
      </c>
      <c r="AD815" s="112">
        <f t="shared" si="602"/>
        <v>1381752.0499999998</v>
      </c>
      <c r="AE815" s="113"/>
    </row>
    <row r="816" spans="1:31" ht="11.5" customHeight="1" x14ac:dyDescent="0.3">
      <c r="A816" s="120" t="s">
        <v>548</v>
      </c>
      <c r="B816" s="156">
        <f t="shared" si="592"/>
        <v>5</v>
      </c>
      <c r="C816" s="156">
        <f t="shared" si="593"/>
        <v>2022</v>
      </c>
      <c r="D816" s="158" t="s">
        <v>553</v>
      </c>
      <c r="E816" s="77" t="s">
        <v>90</v>
      </c>
      <c r="F816" s="77" t="s">
        <v>91</v>
      </c>
      <c r="G816" s="107" t="s">
        <v>554</v>
      </c>
      <c r="H816" s="75">
        <v>24</v>
      </c>
      <c r="I816" s="51">
        <v>5</v>
      </c>
      <c r="J816" s="67"/>
      <c r="K816" s="53">
        <f t="shared" si="591"/>
        <v>120</v>
      </c>
      <c r="L816" s="54">
        <v>35</v>
      </c>
      <c r="M816" s="55">
        <f t="shared" si="594"/>
        <v>0.45833333333333331</v>
      </c>
      <c r="N816" s="56">
        <f t="shared" si="595"/>
        <v>11</v>
      </c>
      <c r="O816" s="57">
        <f t="shared" si="596"/>
        <v>55</v>
      </c>
      <c r="P816" s="58"/>
      <c r="Q816" s="57"/>
      <c r="R816" s="59"/>
      <c r="S816" s="60"/>
      <c r="T816" s="56"/>
      <c r="U816" s="61"/>
      <c r="V816" s="62"/>
      <c r="W816" s="68">
        <f t="shared" si="597"/>
        <v>120</v>
      </c>
      <c r="X816" s="69">
        <f t="shared" si="598"/>
        <v>1202598.2494999999</v>
      </c>
      <c r="Y816" s="67">
        <v>1</v>
      </c>
      <c r="Z816" s="71">
        <f t="shared" si="599"/>
        <v>55</v>
      </c>
      <c r="AA816" s="72">
        <f t="shared" si="600"/>
        <v>179328.80049999995</v>
      </c>
      <c r="AB816" s="70">
        <f t="shared" si="582"/>
        <v>5</v>
      </c>
      <c r="AC816" s="137">
        <f t="shared" si="601"/>
        <v>175</v>
      </c>
      <c r="AD816" s="112">
        <f t="shared" si="602"/>
        <v>1381927.0499999998</v>
      </c>
      <c r="AE816" s="113"/>
    </row>
    <row r="817" spans="1:31" ht="11.5" customHeight="1" x14ac:dyDescent="0.3">
      <c r="A817" s="120">
        <v>44693</v>
      </c>
      <c r="B817" s="156">
        <f t="shared" si="592"/>
        <v>5</v>
      </c>
      <c r="C817" s="156">
        <f t="shared" si="593"/>
        <v>2022</v>
      </c>
      <c r="D817" s="158" t="s">
        <v>555</v>
      </c>
      <c r="E817" s="77" t="s">
        <v>436</v>
      </c>
      <c r="F817" s="77" t="s">
        <v>437</v>
      </c>
      <c r="G817" s="107" t="s">
        <v>202</v>
      </c>
      <c r="H817" s="75">
        <v>8.5</v>
      </c>
      <c r="I817" s="51">
        <v>220</v>
      </c>
      <c r="J817" s="67"/>
      <c r="K817" s="53">
        <f t="shared" si="591"/>
        <v>1870</v>
      </c>
      <c r="L817" s="54">
        <v>9.6</v>
      </c>
      <c r="M817" s="55">
        <f t="shared" si="594"/>
        <v>0.12941176470588231</v>
      </c>
      <c r="N817" s="56">
        <f t="shared" si="595"/>
        <v>1.0999999999999996</v>
      </c>
      <c r="O817" s="57">
        <f t="shared" si="596"/>
        <v>241.99999999999991</v>
      </c>
      <c r="P817" s="58"/>
      <c r="Q817" s="57"/>
      <c r="R817" s="59"/>
      <c r="S817" s="60"/>
      <c r="T817" s="56"/>
      <c r="U817" s="61"/>
      <c r="V817" s="62"/>
      <c r="W817" s="68">
        <f t="shared" si="597"/>
        <v>1870</v>
      </c>
      <c r="X817" s="69">
        <f t="shared" si="598"/>
        <v>1204468.2494999999</v>
      </c>
      <c r="Y817" s="67">
        <v>1</v>
      </c>
      <c r="Z817" s="71">
        <f t="shared" si="599"/>
        <v>241.99999999999991</v>
      </c>
      <c r="AA817" s="72">
        <f t="shared" si="600"/>
        <v>179570.80049999995</v>
      </c>
      <c r="AB817" s="70">
        <f t="shared" si="582"/>
        <v>5</v>
      </c>
      <c r="AC817" s="137">
        <f t="shared" si="601"/>
        <v>2112</v>
      </c>
      <c r="AD817" s="112">
        <f t="shared" si="602"/>
        <v>1384039.0499999998</v>
      </c>
      <c r="AE817" s="113"/>
    </row>
    <row r="818" spans="1:31" ht="11.5" customHeight="1" x14ac:dyDescent="0.3">
      <c r="A818" s="120">
        <v>44693</v>
      </c>
      <c r="B818" s="156">
        <f t="shared" si="592"/>
        <v>5</v>
      </c>
      <c r="C818" s="156">
        <f t="shared" si="593"/>
        <v>2022</v>
      </c>
      <c r="D818" s="158" t="s">
        <v>555</v>
      </c>
      <c r="E818" s="77" t="s">
        <v>436</v>
      </c>
      <c r="F818" s="77" t="s">
        <v>437</v>
      </c>
      <c r="G818" s="107" t="s">
        <v>491</v>
      </c>
      <c r="H818" s="75">
        <v>8.8000000000000007</v>
      </c>
      <c r="I818" s="51">
        <v>54</v>
      </c>
      <c r="J818" s="67"/>
      <c r="K818" s="53">
        <f t="shared" si="591"/>
        <v>475.20000000000005</v>
      </c>
      <c r="L818" s="54">
        <v>9.8000000000000007</v>
      </c>
      <c r="M818" s="55">
        <f t="shared" si="594"/>
        <v>0.11363636363636363</v>
      </c>
      <c r="N818" s="56">
        <f t="shared" si="595"/>
        <v>1</v>
      </c>
      <c r="O818" s="57">
        <f t="shared" si="596"/>
        <v>54</v>
      </c>
      <c r="P818" s="58"/>
      <c r="Q818" s="57"/>
      <c r="R818" s="59"/>
      <c r="S818" s="60"/>
      <c r="T818" s="56"/>
      <c r="U818" s="61"/>
      <c r="V818" s="62"/>
      <c r="W818" s="68">
        <f t="shared" si="597"/>
        <v>950.40000000000009</v>
      </c>
      <c r="X818" s="69">
        <f t="shared" si="598"/>
        <v>1205418.6494999998</v>
      </c>
      <c r="Y818" s="67">
        <v>2</v>
      </c>
      <c r="Z818" s="71">
        <f t="shared" si="599"/>
        <v>108</v>
      </c>
      <c r="AA818" s="72">
        <f t="shared" si="600"/>
        <v>179678.80049999995</v>
      </c>
      <c r="AB818" s="70">
        <f t="shared" si="582"/>
        <v>5</v>
      </c>
      <c r="AC818" s="137">
        <f t="shared" si="601"/>
        <v>1058.4000000000001</v>
      </c>
      <c r="AD818" s="112">
        <f t="shared" si="602"/>
        <v>1385097.4499999997</v>
      </c>
      <c r="AE818" s="113"/>
    </row>
    <row r="819" spans="1:31" ht="11.5" customHeight="1" x14ac:dyDescent="0.3">
      <c r="A819" s="120">
        <v>44693</v>
      </c>
      <c r="B819" s="156">
        <f t="shared" si="592"/>
        <v>5</v>
      </c>
      <c r="C819" s="156">
        <f t="shared" si="593"/>
        <v>2022</v>
      </c>
      <c r="D819" s="158" t="s">
        <v>555</v>
      </c>
      <c r="E819" s="77" t="s">
        <v>436</v>
      </c>
      <c r="F819" s="77" t="s">
        <v>437</v>
      </c>
      <c r="G819" s="107" t="s">
        <v>295</v>
      </c>
      <c r="H819" s="75">
        <v>6.4</v>
      </c>
      <c r="I819" s="51">
        <v>45</v>
      </c>
      <c r="J819" s="67"/>
      <c r="K819" s="53">
        <f t="shared" si="591"/>
        <v>288</v>
      </c>
      <c r="L819" s="54">
        <v>7.5</v>
      </c>
      <c r="M819" s="55">
        <f t="shared" si="594"/>
        <v>0.17187499999999994</v>
      </c>
      <c r="N819" s="56">
        <f t="shared" si="595"/>
        <v>1.0999999999999996</v>
      </c>
      <c r="O819" s="57">
        <f t="shared" si="596"/>
        <v>49.499999999999986</v>
      </c>
      <c r="P819" s="58"/>
      <c r="Q819" s="57"/>
      <c r="R819" s="59"/>
      <c r="S819" s="60"/>
      <c r="T819" s="56"/>
      <c r="U819" s="61"/>
      <c r="V819" s="62"/>
      <c r="W819" s="68">
        <f t="shared" si="597"/>
        <v>288</v>
      </c>
      <c r="X819" s="69">
        <f t="shared" si="598"/>
        <v>1205706.6494999998</v>
      </c>
      <c r="Y819" s="67">
        <v>1</v>
      </c>
      <c r="Z819" s="71">
        <f t="shared" si="599"/>
        <v>49.499999999999986</v>
      </c>
      <c r="AA819" s="72">
        <f t="shared" si="600"/>
        <v>179728.30049999995</v>
      </c>
      <c r="AB819" s="70">
        <f t="shared" si="582"/>
        <v>5</v>
      </c>
      <c r="AC819" s="137">
        <f t="shared" si="601"/>
        <v>337.5</v>
      </c>
      <c r="AD819" s="112">
        <f t="shared" si="602"/>
        <v>1385434.9499999997</v>
      </c>
      <c r="AE819" s="113"/>
    </row>
    <row r="820" spans="1:31" ht="11.5" customHeight="1" x14ac:dyDescent="0.3">
      <c r="A820" s="120">
        <v>44693</v>
      </c>
      <c r="B820" s="156">
        <f t="shared" si="592"/>
        <v>5</v>
      </c>
      <c r="C820" s="156">
        <f t="shared" si="593"/>
        <v>2022</v>
      </c>
      <c r="D820" s="158" t="s">
        <v>555</v>
      </c>
      <c r="E820" s="77" t="s">
        <v>436</v>
      </c>
      <c r="F820" s="77" t="s">
        <v>437</v>
      </c>
      <c r="G820" s="107" t="s">
        <v>556</v>
      </c>
      <c r="H820" s="75">
        <v>33</v>
      </c>
      <c r="I820" s="51">
        <v>10</v>
      </c>
      <c r="J820" s="67"/>
      <c r="K820" s="53">
        <f t="shared" si="591"/>
        <v>330</v>
      </c>
      <c r="L820" s="54">
        <v>45</v>
      </c>
      <c r="M820" s="55">
        <f t="shared" si="594"/>
        <v>0.36363636363636365</v>
      </c>
      <c r="N820" s="56">
        <f t="shared" si="595"/>
        <v>12</v>
      </c>
      <c r="O820" s="57">
        <f t="shared" si="596"/>
        <v>120</v>
      </c>
      <c r="P820" s="58"/>
      <c r="Q820" s="57"/>
      <c r="R820" s="59"/>
      <c r="S820" s="60"/>
      <c r="T820" s="56"/>
      <c r="U820" s="61"/>
      <c r="V820" s="62"/>
      <c r="W820" s="68">
        <f t="shared" si="597"/>
        <v>330</v>
      </c>
      <c r="X820" s="69">
        <f t="shared" si="598"/>
        <v>1206036.6494999998</v>
      </c>
      <c r="Y820" s="67">
        <v>1</v>
      </c>
      <c r="Z820" s="71">
        <f t="shared" si="599"/>
        <v>120</v>
      </c>
      <c r="AA820" s="72">
        <f t="shared" si="600"/>
        <v>179848.30049999995</v>
      </c>
      <c r="AB820" s="70">
        <f t="shared" si="582"/>
        <v>5</v>
      </c>
      <c r="AC820" s="137">
        <f t="shared" si="601"/>
        <v>450</v>
      </c>
      <c r="AD820" s="112">
        <f t="shared" si="602"/>
        <v>1385884.9499999997</v>
      </c>
      <c r="AE820" s="113"/>
    </row>
    <row r="821" spans="1:31" ht="11.5" customHeight="1" x14ac:dyDescent="0.3">
      <c r="A821" s="120">
        <v>44693</v>
      </c>
      <c r="B821" s="156">
        <f t="shared" si="592"/>
        <v>5</v>
      </c>
      <c r="C821" s="156">
        <f t="shared" si="593"/>
        <v>2022</v>
      </c>
      <c r="D821" s="158" t="s">
        <v>555</v>
      </c>
      <c r="E821" s="77" t="s">
        <v>436</v>
      </c>
      <c r="F821" s="77" t="s">
        <v>437</v>
      </c>
      <c r="G821" s="107" t="s">
        <v>557</v>
      </c>
      <c r="H821" s="75">
        <v>12.4</v>
      </c>
      <c r="I821" s="51">
        <v>20</v>
      </c>
      <c r="J821" s="67"/>
      <c r="K821" s="53">
        <f t="shared" si="591"/>
        <v>248</v>
      </c>
      <c r="L821" s="54">
        <v>13.5</v>
      </c>
      <c r="M821" s="55">
        <f t="shared" si="594"/>
        <v>8.8709677419354802E-2</v>
      </c>
      <c r="N821" s="56">
        <f t="shared" si="595"/>
        <v>1.0999999999999996</v>
      </c>
      <c r="O821" s="57">
        <f t="shared" si="596"/>
        <v>21.999999999999993</v>
      </c>
      <c r="P821" s="58"/>
      <c r="Q821" s="57"/>
      <c r="R821" s="59"/>
      <c r="S821" s="60"/>
      <c r="T821" s="56"/>
      <c r="U821" s="61"/>
      <c r="V821" s="62"/>
      <c r="W821" s="68">
        <f t="shared" si="597"/>
        <v>248</v>
      </c>
      <c r="X821" s="69">
        <f t="shared" si="598"/>
        <v>1206284.6494999998</v>
      </c>
      <c r="Y821" s="67">
        <v>1</v>
      </c>
      <c r="Z821" s="71">
        <f t="shared" si="599"/>
        <v>21.999999999999993</v>
      </c>
      <c r="AA821" s="72">
        <f t="shared" si="600"/>
        <v>179870.30049999995</v>
      </c>
      <c r="AB821" s="70">
        <f t="shared" si="582"/>
        <v>5</v>
      </c>
      <c r="AC821" s="137">
        <f t="shared" si="601"/>
        <v>270</v>
      </c>
      <c r="AD821" s="112">
        <f t="shared" si="602"/>
        <v>1386154.9499999997</v>
      </c>
      <c r="AE821" s="113"/>
    </row>
    <row r="822" spans="1:31" ht="11.5" customHeight="1" x14ac:dyDescent="0.3">
      <c r="A822" s="120">
        <v>44693</v>
      </c>
      <c r="B822" s="156">
        <f t="shared" si="592"/>
        <v>5</v>
      </c>
      <c r="C822" s="156">
        <f t="shared" si="593"/>
        <v>2022</v>
      </c>
      <c r="D822" s="158" t="s">
        <v>555</v>
      </c>
      <c r="E822" s="77" t="s">
        <v>436</v>
      </c>
      <c r="F822" s="77" t="s">
        <v>437</v>
      </c>
      <c r="G822" s="107" t="s">
        <v>558</v>
      </c>
      <c r="H822" s="75">
        <v>35</v>
      </c>
      <c r="I822" s="51">
        <v>1</v>
      </c>
      <c r="J822" s="67"/>
      <c r="K822" s="53">
        <f t="shared" si="591"/>
        <v>35</v>
      </c>
      <c r="L822" s="54">
        <v>45</v>
      </c>
      <c r="M822" s="55">
        <f t="shared" si="594"/>
        <v>0.2857142857142857</v>
      </c>
      <c r="N822" s="56">
        <f t="shared" si="595"/>
        <v>10</v>
      </c>
      <c r="O822" s="57">
        <f t="shared" si="596"/>
        <v>10</v>
      </c>
      <c r="P822" s="58"/>
      <c r="Q822" s="57"/>
      <c r="R822" s="59"/>
      <c r="S822" s="60"/>
      <c r="T822" s="56"/>
      <c r="U822" s="61"/>
      <c r="V822" s="62"/>
      <c r="W822" s="68">
        <f t="shared" si="597"/>
        <v>70</v>
      </c>
      <c r="X822" s="69">
        <f t="shared" si="598"/>
        <v>1206354.6494999998</v>
      </c>
      <c r="Y822" s="67">
        <v>2</v>
      </c>
      <c r="Z822" s="71">
        <f t="shared" si="599"/>
        <v>20</v>
      </c>
      <c r="AA822" s="72">
        <f t="shared" si="600"/>
        <v>179890.30049999995</v>
      </c>
      <c r="AB822" s="70">
        <f t="shared" si="582"/>
        <v>5</v>
      </c>
      <c r="AC822" s="137">
        <f t="shared" si="601"/>
        <v>90</v>
      </c>
      <c r="AD822" s="112">
        <f t="shared" si="602"/>
        <v>1386244.9499999997</v>
      </c>
      <c r="AE822" s="113"/>
    </row>
    <row r="823" spans="1:31" ht="11.5" customHeight="1" x14ac:dyDescent="0.3">
      <c r="A823" s="120">
        <v>44693</v>
      </c>
      <c r="B823" s="156">
        <f t="shared" si="592"/>
        <v>5</v>
      </c>
      <c r="C823" s="156">
        <f t="shared" si="593"/>
        <v>2022</v>
      </c>
      <c r="D823" s="158" t="s">
        <v>559</v>
      </c>
      <c r="E823" s="77" t="s">
        <v>494</v>
      </c>
      <c r="F823" s="77" t="s">
        <v>560</v>
      </c>
      <c r="G823" s="107" t="s">
        <v>561</v>
      </c>
      <c r="H823" s="75">
        <v>8.6</v>
      </c>
      <c r="I823" s="51">
        <v>220</v>
      </c>
      <c r="J823" s="67"/>
      <c r="K823" s="53">
        <f t="shared" si="591"/>
        <v>1892</v>
      </c>
      <c r="L823" s="54">
        <v>9.5</v>
      </c>
      <c r="M823" s="55">
        <f t="shared" si="594"/>
        <v>0.10465116279069772</v>
      </c>
      <c r="N823" s="56">
        <f t="shared" si="595"/>
        <v>0.90000000000000036</v>
      </c>
      <c r="O823" s="57">
        <f t="shared" si="596"/>
        <v>198.00000000000009</v>
      </c>
      <c r="P823" s="58"/>
      <c r="Q823" s="57"/>
      <c r="R823" s="59"/>
      <c r="S823" s="60"/>
      <c r="T823" s="56"/>
      <c r="U823" s="61"/>
      <c r="V823" s="62"/>
      <c r="W823" s="68">
        <f t="shared" si="597"/>
        <v>3784</v>
      </c>
      <c r="X823" s="69">
        <f t="shared" si="598"/>
        <v>1210138.6494999998</v>
      </c>
      <c r="Y823" s="67">
        <v>2</v>
      </c>
      <c r="Z823" s="71">
        <f t="shared" si="599"/>
        <v>396.00000000000017</v>
      </c>
      <c r="AA823" s="72">
        <f t="shared" si="600"/>
        <v>180286.30049999995</v>
      </c>
      <c r="AB823" s="70">
        <f t="shared" si="582"/>
        <v>5</v>
      </c>
      <c r="AC823" s="137">
        <f t="shared" si="601"/>
        <v>4180</v>
      </c>
      <c r="AD823" s="112">
        <f t="shared" si="602"/>
        <v>1390424.9499999997</v>
      </c>
      <c r="AE823" s="113"/>
    </row>
    <row r="824" spans="1:31" ht="11.5" customHeight="1" x14ac:dyDescent="0.3">
      <c r="A824" s="120">
        <v>44693</v>
      </c>
      <c r="B824" s="156">
        <f t="shared" si="592"/>
        <v>5</v>
      </c>
      <c r="C824" s="156">
        <f t="shared" si="593"/>
        <v>2022</v>
      </c>
      <c r="D824" s="158" t="s">
        <v>559</v>
      </c>
      <c r="E824" s="77" t="s">
        <v>494</v>
      </c>
      <c r="F824" s="77" t="s">
        <v>560</v>
      </c>
      <c r="G824" s="107" t="s">
        <v>482</v>
      </c>
      <c r="H824" s="75">
        <v>9.1999999999999993</v>
      </c>
      <c r="I824" s="51">
        <v>60</v>
      </c>
      <c r="J824" s="67"/>
      <c r="K824" s="53">
        <f t="shared" si="591"/>
        <v>552</v>
      </c>
      <c r="L824" s="54">
        <v>9.8000000000000007</v>
      </c>
      <c r="M824" s="55">
        <f t="shared" si="594"/>
        <v>6.5217391304347991E-2</v>
      </c>
      <c r="N824" s="56">
        <f t="shared" si="595"/>
        <v>0.60000000000000142</v>
      </c>
      <c r="O824" s="57">
        <f t="shared" si="596"/>
        <v>36.000000000000085</v>
      </c>
      <c r="P824" s="58"/>
      <c r="Q824" s="57"/>
      <c r="R824" s="59"/>
      <c r="S824" s="60"/>
      <c r="T824" s="56"/>
      <c r="U824" s="61"/>
      <c r="V824" s="62"/>
      <c r="W824" s="68">
        <f t="shared" si="597"/>
        <v>1656</v>
      </c>
      <c r="X824" s="69">
        <f t="shared" si="598"/>
        <v>1211794.6494999998</v>
      </c>
      <c r="Y824" s="67">
        <v>3</v>
      </c>
      <c r="Z824" s="71">
        <f t="shared" si="599"/>
        <v>108.00000000000026</v>
      </c>
      <c r="AA824" s="72">
        <f t="shared" si="600"/>
        <v>180394.30049999995</v>
      </c>
      <c r="AB824" s="70">
        <f t="shared" si="582"/>
        <v>5</v>
      </c>
      <c r="AC824" s="137">
        <f t="shared" si="601"/>
        <v>1764.0000000000002</v>
      </c>
      <c r="AD824" s="112">
        <f t="shared" si="602"/>
        <v>1392188.9499999997</v>
      </c>
      <c r="AE824" s="113"/>
    </row>
    <row r="825" spans="1:31" ht="11.5" customHeight="1" x14ac:dyDescent="0.3">
      <c r="A825" s="120">
        <v>44693</v>
      </c>
      <c r="B825" s="156">
        <f t="shared" si="592"/>
        <v>5</v>
      </c>
      <c r="C825" s="156">
        <f t="shared" si="593"/>
        <v>2022</v>
      </c>
      <c r="D825" s="158" t="s">
        <v>559</v>
      </c>
      <c r="E825" s="77" t="s">
        <v>494</v>
      </c>
      <c r="F825" s="77" t="s">
        <v>560</v>
      </c>
      <c r="G825" s="107" t="s">
        <v>295</v>
      </c>
      <c r="H825" s="75">
        <v>6.4</v>
      </c>
      <c r="I825" s="51">
        <v>45</v>
      </c>
      <c r="J825" s="67"/>
      <c r="K825" s="53">
        <f t="shared" si="591"/>
        <v>288</v>
      </c>
      <c r="L825" s="54">
        <v>7.8</v>
      </c>
      <c r="M825" s="55">
        <f t="shared" si="594"/>
        <v>0.21874999999999992</v>
      </c>
      <c r="N825" s="56">
        <f t="shared" si="595"/>
        <v>1.3999999999999995</v>
      </c>
      <c r="O825" s="57">
        <f t="shared" si="596"/>
        <v>62.999999999999979</v>
      </c>
      <c r="P825" s="58"/>
      <c r="Q825" s="57"/>
      <c r="R825" s="59"/>
      <c r="S825" s="60"/>
      <c r="T825" s="56"/>
      <c r="U825" s="61"/>
      <c r="V825" s="62"/>
      <c r="W825" s="68">
        <f t="shared" si="597"/>
        <v>864</v>
      </c>
      <c r="X825" s="69">
        <f t="shared" si="598"/>
        <v>1212658.6494999998</v>
      </c>
      <c r="Y825" s="67">
        <v>3</v>
      </c>
      <c r="Z825" s="71">
        <f t="shared" si="599"/>
        <v>188.99999999999994</v>
      </c>
      <c r="AA825" s="72">
        <f t="shared" si="600"/>
        <v>180583.30049999995</v>
      </c>
      <c r="AB825" s="70">
        <f t="shared" si="582"/>
        <v>5</v>
      </c>
      <c r="AC825" s="137">
        <f t="shared" si="601"/>
        <v>1053</v>
      </c>
      <c r="AD825" s="112">
        <f t="shared" si="602"/>
        <v>1393241.9499999997</v>
      </c>
      <c r="AE825" s="113"/>
    </row>
    <row r="826" spans="1:31" ht="11.5" customHeight="1" x14ac:dyDescent="0.3">
      <c r="A826" s="120">
        <v>44693</v>
      </c>
      <c r="B826" s="156">
        <f t="shared" si="592"/>
        <v>5</v>
      </c>
      <c r="C826" s="156">
        <f t="shared" si="593"/>
        <v>2022</v>
      </c>
      <c r="D826" s="158" t="s">
        <v>559</v>
      </c>
      <c r="E826" s="77" t="s">
        <v>494</v>
      </c>
      <c r="F826" s="77" t="s">
        <v>560</v>
      </c>
      <c r="G826" s="107" t="s">
        <v>33</v>
      </c>
      <c r="H826" s="75">
        <v>1.3</v>
      </c>
      <c r="I826" s="51">
        <v>25</v>
      </c>
      <c r="J826" s="67"/>
      <c r="K826" s="53">
        <f t="shared" si="591"/>
        <v>32.5</v>
      </c>
      <c r="L826" s="54">
        <v>2.5</v>
      </c>
      <c r="M826" s="55">
        <f t="shared" si="594"/>
        <v>0.92307692307692302</v>
      </c>
      <c r="N826" s="56">
        <f t="shared" si="595"/>
        <v>1.2</v>
      </c>
      <c r="O826" s="57">
        <f t="shared" si="596"/>
        <v>30</v>
      </c>
      <c r="P826" s="58"/>
      <c r="Q826" s="57"/>
      <c r="R826" s="59"/>
      <c r="S826" s="60"/>
      <c r="T826" s="56"/>
      <c r="U826" s="61"/>
      <c r="V826" s="62"/>
      <c r="W826" s="68">
        <f t="shared" si="597"/>
        <v>97.5</v>
      </c>
      <c r="X826" s="69">
        <f t="shared" si="598"/>
        <v>1212756.1494999998</v>
      </c>
      <c r="Y826" s="67">
        <v>3</v>
      </c>
      <c r="Z826" s="71">
        <f t="shared" si="599"/>
        <v>90</v>
      </c>
      <c r="AA826" s="72">
        <f t="shared" si="600"/>
        <v>180673.30049999995</v>
      </c>
      <c r="AB826" s="70">
        <f t="shared" si="582"/>
        <v>5</v>
      </c>
      <c r="AC826" s="137">
        <f t="shared" si="601"/>
        <v>187.5</v>
      </c>
      <c r="AD826" s="112">
        <f t="shared" si="602"/>
        <v>1393429.4499999997</v>
      </c>
      <c r="AE826" s="113"/>
    </row>
    <row r="827" spans="1:31" ht="11.5" customHeight="1" x14ac:dyDescent="0.3">
      <c r="A827" s="120">
        <v>44693</v>
      </c>
      <c r="B827" s="156">
        <f t="shared" si="592"/>
        <v>5</v>
      </c>
      <c r="C827" s="156">
        <f t="shared" si="593"/>
        <v>2022</v>
      </c>
      <c r="D827" s="158" t="s">
        <v>559</v>
      </c>
      <c r="E827" s="77" t="s">
        <v>494</v>
      </c>
      <c r="F827" s="77" t="s">
        <v>560</v>
      </c>
      <c r="G827" s="107" t="s">
        <v>477</v>
      </c>
      <c r="H827" s="75">
        <v>11</v>
      </c>
      <c r="I827" s="51">
        <v>5</v>
      </c>
      <c r="J827" s="67"/>
      <c r="K827" s="53">
        <f t="shared" si="591"/>
        <v>55</v>
      </c>
      <c r="L827" s="54">
        <v>17</v>
      </c>
      <c r="M827" s="55">
        <f t="shared" si="594"/>
        <v>0.54545454545454541</v>
      </c>
      <c r="N827" s="56">
        <f t="shared" si="595"/>
        <v>6</v>
      </c>
      <c r="O827" s="57">
        <f t="shared" si="596"/>
        <v>30</v>
      </c>
      <c r="P827" s="58"/>
      <c r="Q827" s="57"/>
      <c r="R827" s="59"/>
      <c r="S827" s="60"/>
      <c r="T827" s="56"/>
      <c r="U827" s="61"/>
      <c r="V827" s="62"/>
      <c r="W827" s="68">
        <f t="shared" si="597"/>
        <v>220</v>
      </c>
      <c r="X827" s="69">
        <f t="shared" si="598"/>
        <v>1212976.1494999998</v>
      </c>
      <c r="Y827" s="67">
        <v>4</v>
      </c>
      <c r="Z827" s="71">
        <f t="shared" si="599"/>
        <v>120</v>
      </c>
      <c r="AA827" s="72">
        <f t="shared" si="600"/>
        <v>180793.30049999995</v>
      </c>
      <c r="AB827" s="70">
        <f t="shared" si="582"/>
        <v>5</v>
      </c>
      <c r="AC827" s="137">
        <f t="shared" si="601"/>
        <v>340</v>
      </c>
      <c r="AD827" s="112">
        <f t="shared" si="602"/>
        <v>1393769.4499999997</v>
      </c>
      <c r="AE827" s="113"/>
    </row>
    <row r="828" spans="1:31" ht="11.5" customHeight="1" x14ac:dyDescent="0.3">
      <c r="A828" s="120">
        <v>44693</v>
      </c>
      <c r="B828" s="156">
        <f t="shared" si="592"/>
        <v>5</v>
      </c>
      <c r="C828" s="156">
        <f t="shared" si="593"/>
        <v>2022</v>
      </c>
      <c r="D828" s="158" t="s">
        <v>559</v>
      </c>
      <c r="E828" s="77" t="s">
        <v>494</v>
      </c>
      <c r="F828" s="77" t="s">
        <v>560</v>
      </c>
      <c r="G828" s="107" t="s">
        <v>471</v>
      </c>
      <c r="H828" s="75">
        <v>26</v>
      </c>
      <c r="I828" s="51">
        <v>25</v>
      </c>
      <c r="J828" s="67"/>
      <c r="K828" s="53">
        <f t="shared" si="591"/>
        <v>650</v>
      </c>
      <c r="L828" s="54">
        <v>40</v>
      </c>
      <c r="M828" s="55">
        <f t="shared" si="594"/>
        <v>0.53846153846153844</v>
      </c>
      <c r="N828" s="56">
        <f t="shared" si="595"/>
        <v>14</v>
      </c>
      <c r="O828" s="57">
        <f t="shared" si="596"/>
        <v>350</v>
      </c>
      <c r="P828" s="58"/>
      <c r="Q828" s="57"/>
      <c r="R828" s="59"/>
      <c r="S828" s="60"/>
      <c r="T828" s="56"/>
      <c r="U828" s="61"/>
      <c r="V828" s="62"/>
      <c r="W828" s="68">
        <f t="shared" si="597"/>
        <v>650</v>
      </c>
      <c r="X828" s="69">
        <f t="shared" si="598"/>
        <v>1213626.1494999998</v>
      </c>
      <c r="Y828" s="67">
        <v>1</v>
      </c>
      <c r="Z828" s="71">
        <f t="shared" si="599"/>
        <v>350</v>
      </c>
      <c r="AA828" s="72">
        <f t="shared" si="600"/>
        <v>181143.30049999995</v>
      </c>
      <c r="AB828" s="70">
        <f t="shared" si="582"/>
        <v>5</v>
      </c>
      <c r="AC828" s="137">
        <f t="shared" si="601"/>
        <v>1000</v>
      </c>
      <c r="AD828" s="112">
        <f t="shared" si="602"/>
        <v>1394769.4499999997</v>
      </c>
      <c r="AE828" s="113"/>
    </row>
    <row r="829" spans="1:31" ht="11.5" customHeight="1" x14ac:dyDescent="0.3">
      <c r="A829" s="120">
        <v>44695</v>
      </c>
      <c r="B829" s="156">
        <f t="shared" si="592"/>
        <v>5</v>
      </c>
      <c r="C829" s="156">
        <f t="shared" si="593"/>
        <v>2022</v>
      </c>
      <c r="D829" s="158" t="s">
        <v>562</v>
      </c>
      <c r="E829" s="77" t="s">
        <v>90</v>
      </c>
      <c r="F829" s="77" t="s">
        <v>91</v>
      </c>
      <c r="G829" s="107" t="s">
        <v>563</v>
      </c>
      <c r="H829" s="75">
        <v>46</v>
      </c>
      <c r="I829" s="51">
        <v>1</v>
      </c>
      <c r="J829" s="67"/>
      <c r="K829" s="53">
        <f t="shared" si="591"/>
        <v>46</v>
      </c>
      <c r="L829" s="54">
        <v>50</v>
      </c>
      <c r="M829" s="55">
        <f t="shared" si="594"/>
        <v>8.6956521739130432E-2</v>
      </c>
      <c r="N829" s="56">
        <f t="shared" si="595"/>
        <v>4</v>
      </c>
      <c r="O829" s="57">
        <f t="shared" si="596"/>
        <v>4</v>
      </c>
      <c r="P829" s="58"/>
      <c r="Q829" s="57"/>
      <c r="R829" s="59"/>
      <c r="S829" s="60"/>
      <c r="T829" s="56"/>
      <c r="U829" s="61"/>
      <c r="V829" s="62"/>
      <c r="W829" s="68">
        <f t="shared" si="597"/>
        <v>92</v>
      </c>
      <c r="X829" s="69">
        <f t="shared" si="598"/>
        <v>1213718.1494999998</v>
      </c>
      <c r="Y829" s="67">
        <v>2</v>
      </c>
      <c r="Z829" s="71">
        <f t="shared" si="599"/>
        <v>8</v>
      </c>
      <c r="AA829" s="72">
        <f t="shared" si="600"/>
        <v>181151.30049999995</v>
      </c>
      <c r="AB829" s="70">
        <f t="shared" ref="AB829:AB892" si="603">MONTH(A829)</f>
        <v>5</v>
      </c>
      <c r="AC829" s="137">
        <f t="shared" si="601"/>
        <v>100</v>
      </c>
      <c r="AD829" s="112">
        <f t="shared" si="602"/>
        <v>1394869.4499999997</v>
      </c>
      <c r="AE829" s="113"/>
    </row>
    <row r="830" spans="1:31" ht="11.5" customHeight="1" x14ac:dyDescent="0.3">
      <c r="A830" s="120">
        <v>44695</v>
      </c>
      <c r="B830" s="156">
        <f t="shared" si="592"/>
        <v>5</v>
      </c>
      <c r="C830" s="156">
        <f t="shared" si="593"/>
        <v>2022</v>
      </c>
      <c r="D830" s="158" t="s">
        <v>564</v>
      </c>
      <c r="E830" s="77" t="s">
        <v>289</v>
      </c>
      <c r="F830" s="77" t="s">
        <v>290</v>
      </c>
      <c r="G830" s="107" t="s">
        <v>561</v>
      </c>
      <c r="H830" s="75">
        <v>8.6</v>
      </c>
      <c r="I830" s="51">
        <v>220</v>
      </c>
      <c r="J830" s="67"/>
      <c r="K830" s="53">
        <f t="shared" si="591"/>
        <v>1892</v>
      </c>
      <c r="L830" s="54">
        <v>9.5</v>
      </c>
      <c r="M830" s="55">
        <f t="shared" si="594"/>
        <v>0.10465116279069772</v>
      </c>
      <c r="N830" s="56">
        <f t="shared" si="595"/>
        <v>0.90000000000000036</v>
      </c>
      <c r="O830" s="57">
        <f t="shared" si="596"/>
        <v>198.00000000000009</v>
      </c>
      <c r="P830" s="58"/>
      <c r="Q830" s="57"/>
      <c r="R830" s="59"/>
      <c r="S830" s="60"/>
      <c r="T830" s="56"/>
      <c r="U830" s="61"/>
      <c r="V830" s="62"/>
      <c r="W830" s="68">
        <f t="shared" si="597"/>
        <v>5676</v>
      </c>
      <c r="X830" s="69">
        <f t="shared" si="598"/>
        <v>1219394.1494999998</v>
      </c>
      <c r="Y830" s="67">
        <v>3</v>
      </c>
      <c r="Z830" s="71">
        <f t="shared" si="599"/>
        <v>594.00000000000023</v>
      </c>
      <c r="AA830" s="72">
        <f t="shared" si="600"/>
        <v>181745.30049999995</v>
      </c>
      <c r="AB830" s="70">
        <f t="shared" si="603"/>
        <v>5</v>
      </c>
      <c r="AC830" s="137">
        <f t="shared" si="601"/>
        <v>6270</v>
      </c>
      <c r="AD830" s="112">
        <f t="shared" si="602"/>
        <v>1401139.4499999997</v>
      </c>
      <c r="AE830" s="113"/>
    </row>
    <row r="831" spans="1:31" ht="11.5" customHeight="1" x14ac:dyDescent="0.3">
      <c r="A831" s="120">
        <v>44695</v>
      </c>
      <c r="B831" s="156">
        <f t="shared" ref="B831:B894" si="604">MONTH(A831)</f>
        <v>5</v>
      </c>
      <c r="C831" s="156">
        <f t="shared" ref="C831:C894" si="605">YEAR(A831)</f>
        <v>2022</v>
      </c>
      <c r="D831" s="158" t="s">
        <v>564</v>
      </c>
      <c r="E831" s="77" t="s">
        <v>289</v>
      </c>
      <c r="F831" s="77" t="s">
        <v>290</v>
      </c>
      <c r="G831" s="107" t="s">
        <v>482</v>
      </c>
      <c r="H831" s="75">
        <v>9.1999999999999993</v>
      </c>
      <c r="I831" s="51">
        <v>60</v>
      </c>
      <c r="J831" s="67"/>
      <c r="K831" s="53">
        <f t="shared" si="591"/>
        <v>552</v>
      </c>
      <c r="L831" s="54">
        <v>9.8000000000000007</v>
      </c>
      <c r="M831" s="55">
        <f t="shared" si="594"/>
        <v>6.5217391304347991E-2</v>
      </c>
      <c r="N831" s="56">
        <f t="shared" si="595"/>
        <v>0.60000000000000142</v>
      </c>
      <c r="O831" s="57">
        <f t="shared" si="596"/>
        <v>36.000000000000085</v>
      </c>
      <c r="P831" s="58"/>
      <c r="Q831" s="57"/>
      <c r="R831" s="59"/>
      <c r="S831" s="60"/>
      <c r="T831" s="56"/>
      <c r="U831" s="61"/>
      <c r="V831" s="62"/>
      <c r="W831" s="68">
        <f t="shared" si="597"/>
        <v>2208</v>
      </c>
      <c r="X831" s="69">
        <f t="shared" si="598"/>
        <v>1221602.1494999998</v>
      </c>
      <c r="Y831" s="67">
        <v>4</v>
      </c>
      <c r="Z831" s="71">
        <f t="shared" si="599"/>
        <v>144.00000000000034</v>
      </c>
      <c r="AA831" s="72">
        <f t="shared" si="600"/>
        <v>181889.30049999995</v>
      </c>
      <c r="AB831" s="70">
        <f t="shared" si="603"/>
        <v>5</v>
      </c>
      <c r="AC831" s="137">
        <f t="shared" si="601"/>
        <v>2352.0000000000005</v>
      </c>
      <c r="AD831" s="112">
        <f t="shared" si="602"/>
        <v>1403491.4499999997</v>
      </c>
      <c r="AE831" s="113"/>
    </row>
    <row r="832" spans="1:31" ht="11.5" customHeight="1" x14ac:dyDescent="0.3">
      <c r="A832" s="120">
        <v>44695</v>
      </c>
      <c r="B832" s="156">
        <f t="shared" si="604"/>
        <v>5</v>
      </c>
      <c r="C832" s="156">
        <f t="shared" si="605"/>
        <v>2022</v>
      </c>
      <c r="D832" s="158" t="s">
        <v>564</v>
      </c>
      <c r="E832" s="77" t="s">
        <v>289</v>
      </c>
      <c r="F832" s="77" t="s">
        <v>290</v>
      </c>
      <c r="G832" s="107" t="s">
        <v>565</v>
      </c>
      <c r="H832" s="75">
        <v>5.2</v>
      </c>
      <c r="I832" s="51">
        <v>40</v>
      </c>
      <c r="J832" s="67"/>
      <c r="K832" s="53">
        <f t="shared" si="591"/>
        <v>208</v>
      </c>
      <c r="L832" s="54">
        <v>7.8</v>
      </c>
      <c r="M832" s="55">
        <f t="shared" si="594"/>
        <v>0.49999999999999989</v>
      </c>
      <c r="N832" s="56">
        <f t="shared" si="595"/>
        <v>2.5999999999999996</v>
      </c>
      <c r="O832" s="57">
        <f t="shared" si="596"/>
        <v>103.99999999999999</v>
      </c>
      <c r="P832" s="58"/>
      <c r="Q832" s="57"/>
      <c r="R832" s="59"/>
      <c r="S832" s="60"/>
      <c r="T832" s="56"/>
      <c r="U832" s="61"/>
      <c r="V832" s="62"/>
      <c r="W832" s="68">
        <f t="shared" si="597"/>
        <v>1040</v>
      </c>
      <c r="X832" s="69">
        <f t="shared" si="598"/>
        <v>1222642.1494999998</v>
      </c>
      <c r="Y832" s="67">
        <v>5</v>
      </c>
      <c r="Z832" s="71">
        <f t="shared" si="599"/>
        <v>519.99999999999989</v>
      </c>
      <c r="AA832" s="72">
        <f t="shared" si="600"/>
        <v>182409.30049999995</v>
      </c>
      <c r="AB832" s="70">
        <f t="shared" si="603"/>
        <v>5</v>
      </c>
      <c r="AC832" s="137">
        <f t="shared" si="601"/>
        <v>1560</v>
      </c>
      <c r="AD832" s="112">
        <f t="shared" si="602"/>
        <v>1405051.4499999997</v>
      </c>
      <c r="AE832" s="113"/>
    </row>
    <row r="833" spans="1:31" ht="11.5" customHeight="1" x14ac:dyDescent="0.3">
      <c r="A833" s="120">
        <v>44695</v>
      </c>
      <c r="B833" s="156">
        <f t="shared" si="604"/>
        <v>5</v>
      </c>
      <c r="C833" s="156">
        <f t="shared" si="605"/>
        <v>2022</v>
      </c>
      <c r="D833" s="158" t="s">
        <v>564</v>
      </c>
      <c r="E833" s="77" t="s">
        <v>289</v>
      </c>
      <c r="F833" s="77" t="s">
        <v>290</v>
      </c>
      <c r="G833" s="107" t="s">
        <v>33</v>
      </c>
      <c r="H833" s="75">
        <v>1.3</v>
      </c>
      <c r="I833" s="51">
        <v>25</v>
      </c>
      <c r="J833" s="67"/>
      <c r="K833" s="53">
        <f t="shared" si="591"/>
        <v>32.5</v>
      </c>
      <c r="L833" s="54">
        <v>2.5</v>
      </c>
      <c r="M833" s="55">
        <f t="shared" si="594"/>
        <v>0.92307692307692302</v>
      </c>
      <c r="N833" s="56">
        <f t="shared" si="595"/>
        <v>1.2</v>
      </c>
      <c r="O833" s="57">
        <f t="shared" si="596"/>
        <v>30</v>
      </c>
      <c r="P833" s="58"/>
      <c r="Q833" s="57"/>
      <c r="R833" s="59"/>
      <c r="S833" s="60"/>
      <c r="T833" s="56"/>
      <c r="U833" s="61"/>
      <c r="V833" s="62"/>
      <c r="W833" s="68">
        <f t="shared" si="597"/>
        <v>97.5</v>
      </c>
      <c r="X833" s="69">
        <f t="shared" si="598"/>
        <v>1222739.6494999998</v>
      </c>
      <c r="Y833" s="67">
        <v>3</v>
      </c>
      <c r="Z833" s="71">
        <f t="shared" si="599"/>
        <v>90</v>
      </c>
      <c r="AA833" s="72">
        <f t="shared" si="600"/>
        <v>182499.30049999995</v>
      </c>
      <c r="AB833" s="70">
        <f t="shared" si="603"/>
        <v>5</v>
      </c>
      <c r="AC833" s="137">
        <f t="shared" si="601"/>
        <v>187.5</v>
      </c>
      <c r="AD833" s="112">
        <f t="shared" si="602"/>
        <v>1405238.9499999997</v>
      </c>
      <c r="AE833" s="113"/>
    </row>
    <row r="834" spans="1:31" ht="11.5" customHeight="1" x14ac:dyDescent="0.3">
      <c r="A834" s="120">
        <v>44697</v>
      </c>
      <c r="B834" s="156">
        <f t="shared" si="604"/>
        <v>5</v>
      </c>
      <c r="C834" s="156">
        <f t="shared" si="605"/>
        <v>2022</v>
      </c>
      <c r="D834" s="158" t="s">
        <v>566</v>
      </c>
      <c r="E834" s="77" t="s">
        <v>74</v>
      </c>
      <c r="F834" s="77" t="s">
        <v>59</v>
      </c>
      <c r="G834" s="107" t="s">
        <v>35</v>
      </c>
      <c r="H834" s="75">
        <v>8.6</v>
      </c>
      <c r="I834" s="51">
        <v>220</v>
      </c>
      <c r="J834" s="67"/>
      <c r="K834" s="53">
        <f t="shared" si="591"/>
        <v>1892</v>
      </c>
      <c r="L834" s="54">
        <v>9.6</v>
      </c>
      <c r="M834" s="55">
        <f t="shared" si="594"/>
        <v>0.11627906976744186</v>
      </c>
      <c r="N834" s="56">
        <f t="shared" si="595"/>
        <v>1</v>
      </c>
      <c r="O834" s="57">
        <f t="shared" si="596"/>
        <v>220</v>
      </c>
      <c r="P834" s="58"/>
      <c r="Q834" s="57"/>
      <c r="R834" s="59"/>
      <c r="S834" s="60"/>
      <c r="T834" s="56"/>
      <c r="U834" s="61"/>
      <c r="V834" s="62"/>
      <c r="W834" s="68">
        <f t="shared" si="597"/>
        <v>5676</v>
      </c>
      <c r="X834" s="69">
        <f t="shared" si="598"/>
        <v>1228415.6494999998</v>
      </c>
      <c r="Y834" s="67">
        <v>3</v>
      </c>
      <c r="Z834" s="71">
        <f t="shared" si="599"/>
        <v>660</v>
      </c>
      <c r="AA834" s="72">
        <f t="shared" si="600"/>
        <v>183159.30049999995</v>
      </c>
      <c r="AB834" s="70">
        <f t="shared" si="603"/>
        <v>5</v>
      </c>
      <c r="AC834" s="137">
        <f t="shared" si="601"/>
        <v>6336</v>
      </c>
      <c r="AD834" s="112">
        <f t="shared" si="602"/>
        <v>1411574.9499999997</v>
      </c>
      <c r="AE834" s="113"/>
    </row>
    <row r="835" spans="1:31" ht="11.5" customHeight="1" x14ac:dyDescent="0.3">
      <c r="A835" s="120">
        <v>44697</v>
      </c>
      <c r="B835" s="156">
        <f t="shared" si="604"/>
        <v>5</v>
      </c>
      <c r="C835" s="156">
        <f t="shared" si="605"/>
        <v>2022</v>
      </c>
      <c r="D835" s="158" t="s">
        <v>566</v>
      </c>
      <c r="E835" s="77" t="s">
        <v>74</v>
      </c>
      <c r="F835" s="77" t="s">
        <v>59</v>
      </c>
      <c r="G835" s="107" t="s">
        <v>33</v>
      </c>
      <c r="H835" s="75">
        <v>1.3</v>
      </c>
      <c r="I835" s="51">
        <v>25</v>
      </c>
      <c r="J835" s="67"/>
      <c r="K835" s="53">
        <f t="shared" si="591"/>
        <v>32.5</v>
      </c>
      <c r="L835" s="54">
        <v>2.6</v>
      </c>
      <c r="M835" s="55">
        <f t="shared" si="594"/>
        <v>1</v>
      </c>
      <c r="N835" s="56">
        <f t="shared" si="595"/>
        <v>1.3</v>
      </c>
      <c r="O835" s="57">
        <f t="shared" si="596"/>
        <v>32.5</v>
      </c>
      <c r="P835" s="58"/>
      <c r="Q835" s="57"/>
      <c r="R835" s="59"/>
      <c r="S835" s="60"/>
      <c r="T835" s="56"/>
      <c r="U835" s="61"/>
      <c r="V835" s="62"/>
      <c r="W835" s="68">
        <f t="shared" si="597"/>
        <v>162.5</v>
      </c>
      <c r="X835" s="69">
        <f t="shared" si="598"/>
        <v>1228578.1494999998</v>
      </c>
      <c r="Y835" s="67">
        <v>5</v>
      </c>
      <c r="Z835" s="71">
        <f t="shared" si="599"/>
        <v>162.5</v>
      </c>
      <c r="AA835" s="72">
        <f t="shared" si="600"/>
        <v>183321.80049999995</v>
      </c>
      <c r="AB835" s="70">
        <f t="shared" si="603"/>
        <v>5</v>
      </c>
      <c r="AC835" s="137">
        <f t="shared" si="601"/>
        <v>325</v>
      </c>
      <c r="AD835" s="112">
        <f t="shared" si="602"/>
        <v>1411899.9499999997</v>
      </c>
      <c r="AE835" s="113"/>
    </row>
    <row r="836" spans="1:31" ht="11.5" customHeight="1" x14ac:dyDescent="0.3">
      <c r="A836" s="120">
        <v>44697</v>
      </c>
      <c r="B836" s="156">
        <f t="shared" si="604"/>
        <v>5</v>
      </c>
      <c r="C836" s="156">
        <f t="shared" si="605"/>
        <v>2022</v>
      </c>
      <c r="D836" s="158" t="s">
        <v>566</v>
      </c>
      <c r="E836" s="77" t="s">
        <v>74</v>
      </c>
      <c r="F836" s="77" t="s">
        <v>59</v>
      </c>
      <c r="G836" s="107" t="s">
        <v>30</v>
      </c>
      <c r="H836" s="75">
        <v>19</v>
      </c>
      <c r="I836" s="51">
        <v>5</v>
      </c>
      <c r="J836" s="67"/>
      <c r="K836" s="53">
        <f t="shared" si="591"/>
        <v>95</v>
      </c>
      <c r="L836" s="54">
        <v>21</v>
      </c>
      <c r="M836" s="55">
        <f t="shared" si="594"/>
        <v>0.10526315789473684</v>
      </c>
      <c r="N836" s="56">
        <f t="shared" si="595"/>
        <v>2</v>
      </c>
      <c r="O836" s="57">
        <f t="shared" si="596"/>
        <v>10</v>
      </c>
      <c r="P836" s="58"/>
      <c r="Q836" s="57"/>
      <c r="R836" s="59"/>
      <c r="S836" s="60"/>
      <c r="T836" s="56"/>
      <c r="U836" s="61"/>
      <c r="V836" s="62"/>
      <c r="W836" s="68">
        <f t="shared" si="597"/>
        <v>570</v>
      </c>
      <c r="X836" s="69">
        <f t="shared" si="598"/>
        <v>1229148.1494999998</v>
      </c>
      <c r="Y836" s="67">
        <v>6</v>
      </c>
      <c r="Z836" s="71">
        <f t="shared" si="599"/>
        <v>60</v>
      </c>
      <c r="AA836" s="72">
        <f t="shared" si="600"/>
        <v>183381.80049999995</v>
      </c>
      <c r="AB836" s="70">
        <f t="shared" si="603"/>
        <v>5</v>
      </c>
      <c r="AC836" s="137">
        <f t="shared" si="601"/>
        <v>630</v>
      </c>
      <c r="AD836" s="112">
        <f t="shared" si="602"/>
        <v>1412529.9499999997</v>
      </c>
      <c r="AE836" s="113"/>
    </row>
    <row r="837" spans="1:31" ht="11.5" customHeight="1" x14ac:dyDescent="0.3">
      <c r="A837" s="120">
        <v>44697</v>
      </c>
      <c r="B837" s="156">
        <f t="shared" si="604"/>
        <v>5</v>
      </c>
      <c r="C837" s="156">
        <f t="shared" si="605"/>
        <v>2022</v>
      </c>
      <c r="D837" s="158" t="s">
        <v>566</v>
      </c>
      <c r="E837" s="77" t="s">
        <v>74</v>
      </c>
      <c r="F837" s="77" t="s">
        <v>59</v>
      </c>
      <c r="G837" s="107" t="s">
        <v>56</v>
      </c>
      <c r="H837" s="75">
        <v>28</v>
      </c>
      <c r="I837" s="51">
        <v>1</v>
      </c>
      <c r="J837" s="67"/>
      <c r="K837" s="53">
        <f t="shared" si="591"/>
        <v>28</v>
      </c>
      <c r="L837" s="54">
        <v>45</v>
      </c>
      <c r="M837" s="55">
        <f t="shared" si="594"/>
        <v>0.6071428571428571</v>
      </c>
      <c r="N837" s="56">
        <f t="shared" si="595"/>
        <v>17</v>
      </c>
      <c r="O837" s="57">
        <f t="shared" si="596"/>
        <v>17</v>
      </c>
      <c r="P837" s="58"/>
      <c r="Q837" s="57"/>
      <c r="R837" s="59"/>
      <c r="S837" s="60"/>
      <c r="T837" s="56"/>
      <c r="U837" s="61"/>
      <c r="V837" s="62"/>
      <c r="W837" s="68">
        <f t="shared" si="597"/>
        <v>28</v>
      </c>
      <c r="X837" s="69">
        <f t="shared" si="598"/>
        <v>1229176.1494999998</v>
      </c>
      <c r="Y837" s="67">
        <v>1</v>
      </c>
      <c r="Z837" s="71">
        <f t="shared" si="599"/>
        <v>17</v>
      </c>
      <c r="AA837" s="72">
        <f t="shared" si="600"/>
        <v>183398.80049999995</v>
      </c>
      <c r="AB837" s="70">
        <f t="shared" si="603"/>
        <v>5</v>
      </c>
      <c r="AC837" s="137">
        <f t="shared" si="601"/>
        <v>45</v>
      </c>
      <c r="AD837" s="112">
        <f t="shared" si="602"/>
        <v>1412574.9499999997</v>
      </c>
      <c r="AE837" s="113"/>
    </row>
    <row r="838" spans="1:31" ht="11.5" customHeight="1" x14ac:dyDescent="0.3">
      <c r="A838" s="120">
        <v>44699</v>
      </c>
      <c r="B838" s="156">
        <f t="shared" si="604"/>
        <v>5</v>
      </c>
      <c r="C838" s="156">
        <f t="shared" si="605"/>
        <v>2022</v>
      </c>
      <c r="D838" s="158" t="s">
        <v>567</v>
      </c>
      <c r="E838" s="77" t="s">
        <v>289</v>
      </c>
      <c r="F838" s="77" t="s">
        <v>290</v>
      </c>
      <c r="G838" s="107" t="s">
        <v>561</v>
      </c>
      <c r="H838" s="75">
        <v>8.6</v>
      </c>
      <c r="I838" s="51">
        <v>220</v>
      </c>
      <c r="J838" s="67"/>
      <c r="K838" s="53">
        <f t="shared" si="591"/>
        <v>1892</v>
      </c>
      <c r="L838" s="54">
        <v>9.5</v>
      </c>
      <c r="M838" s="55">
        <f t="shared" si="594"/>
        <v>0.10465116279069772</v>
      </c>
      <c r="N838" s="56">
        <f t="shared" si="595"/>
        <v>0.90000000000000036</v>
      </c>
      <c r="O838" s="57">
        <f t="shared" si="596"/>
        <v>198.00000000000009</v>
      </c>
      <c r="P838" s="58"/>
      <c r="Q838" s="57"/>
      <c r="R838" s="59"/>
      <c r="S838" s="60"/>
      <c r="T838" s="56"/>
      <c r="U838" s="61"/>
      <c r="V838" s="62"/>
      <c r="W838" s="68">
        <f t="shared" si="597"/>
        <v>3784</v>
      </c>
      <c r="X838" s="69">
        <f t="shared" si="598"/>
        <v>1232960.1494999998</v>
      </c>
      <c r="Y838" s="67">
        <v>2</v>
      </c>
      <c r="Z838" s="71">
        <f t="shared" si="599"/>
        <v>396.00000000000017</v>
      </c>
      <c r="AA838" s="72">
        <f t="shared" si="600"/>
        <v>183794.80049999995</v>
      </c>
      <c r="AB838" s="70">
        <f t="shared" si="603"/>
        <v>5</v>
      </c>
      <c r="AC838" s="137">
        <f t="shared" si="601"/>
        <v>4180</v>
      </c>
      <c r="AD838" s="112">
        <f t="shared" si="602"/>
        <v>1416754.9499999997</v>
      </c>
      <c r="AE838" s="113"/>
    </row>
    <row r="839" spans="1:31" ht="11.5" customHeight="1" x14ac:dyDescent="0.3">
      <c r="A839" s="120">
        <v>44699</v>
      </c>
      <c r="B839" s="156">
        <f t="shared" si="604"/>
        <v>5</v>
      </c>
      <c r="C839" s="156">
        <f t="shared" si="605"/>
        <v>2022</v>
      </c>
      <c r="D839" s="158" t="s">
        <v>567</v>
      </c>
      <c r="E839" s="77" t="s">
        <v>289</v>
      </c>
      <c r="F839" s="77" t="s">
        <v>290</v>
      </c>
      <c r="G839" s="107" t="s">
        <v>482</v>
      </c>
      <c r="H839" s="75">
        <v>9.1999999999999993</v>
      </c>
      <c r="I839" s="51">
        <v>60</v>
      </c>
      <c r="J839" s="67"/>
      <c r="K839" s="53">
        <f t="shared" si="591"/>
        <v>552</v>
      </c>
      <c r="L839" s="54">
        <v>9.8000000000000007</v>
      </c>
      <c r="M839" s="55">
        <f t="shared" si="594"/>
        <v>6.5217391304347991E-2</v>
      </c>
      <c r="N839" s="56">
        <f t="shared" si="595"/>
        <v>0.60000000000000142</v>
      </c>
      <c r="O839" s="57">
        <f t="shared" si="596"/>
        <v>36.000000000000085</v>
      </c>
      <c r="P839" s="58"/>
      <c r="Q839" s="57"/>
      <c r="R839" s="59"/>
      <c r="S839" s="60"/>
      <c r="T839" s="56"/>
      <c r="U839" s="61"/>
      <c r="V839" s="62"/>
      <c r="W839" s="68">
        <f t="shared" si="597"/>
        <v>1104</v>
      </c>
      <c r="X839" s="69">
        <f t="shared" si="598"/>
        <v>1234064.1494999998</v>
      </c>
      <c r="Y839" s="67">
        <v>2</v>
      </c>
      <c r="Z839" s="71">
        <f t="shared" si="599"/>
        <v>72.000000000000171</v>
      </c>
      <c r="AA839" s="72">
        <f t="shared" si="600"/>
        <v>183866.80049999995</v>
      </c>
      <c r="AB839" s="70">
        <f t="shared" si="603"/>
        <v>5</v>
      </c>
      <c r="AC839" s="137">
        <f t="shared" si="601"/>
        <v>1176.0000000000002</v>
      </c>
      <c r="AD839" s="112">
        <f t="shared" si="602"/>
        <v>1417930.9499999997</v>
      </c>
      <c r="AE839" s="113"/>
    </row>
    <row r="840" spans="1:31" ht="11.5" customHeight="1" x14ac:dyDescent="0.3">
      <c r="A840" s="120">
        <v>44699</v>
      </c>
      <c r="B840" s="156">
        <f t="shared" si="604"/>
        <v>5</v>
      </c>
      <c r="C840" s="156">
        <f t="shared" si="605"/>
        <v>2022</v>
      </c>
      <c r="D840" s="158" t="s">
        <v>567</v>
      </c>
      <c r="E840" s="77" t="s">
        <v>289</v>
      </c>
      <c r="F840" s="77" t="s">
        <v>290</v>
      </c>
      <c r="G840" s="107" t="s">
        <v>565</v>
      </c>
      <c r="H840" s="75">
        <v>5.2</v>
      </c>
      <c r="I840" s="51">
        <v>40</v>
      </c>
      <c r="J840" s="67"/>
      <c r="K840" s="53">
        <f t="shared" si="591"/>
        <v>208</v>
      </c>
      <c r="L840" s="54">
        <v>7.8</v>
      </c>
      <c r="M840" s="55">
        <f t="shared" si="594"/>
        <v>0.49999999999999989</v>
      </c>
      <c r="N840" s="56">
        <f t="shared" si="595"/>
        <v>2.5999999999999996</v>
      </c>
      <c r="O840" s="57">
        <f t="shared" si="596"/>
        <v>103.99999999999999</v>
      </c>
      <c r="P840" s="58"/>
      <c r="Q840" s="57"/>
      <c r="R840" s="59"/>
      <c r="S840" s="60"/>
      <c r="T840" s="56"/>
      <c r="U840" s="61"/>
      <c r="V840" s="62"/>
      <c r="W840" s="68">
        <f t="shared" si="597"/>
        <v>624</v>
      </c>
      <c r="X840" s="69">
        <f t="shared" si="598"/>
        <v>1234688.1494999998</v>
      </c>
      <c r="Y840" s="67">
        <v>3</v>
      </c>
      <c r="Z840" s="71">
        <f t="shared" si="599"/>
        <v>311.99999999999994</v>
      </c>
      <c r="AA840" s="72">
        <f t="shared" si="600"/>
        <v>184178.80049999995</v>
      </c>
      <c r="AB840" s="70">
        <f t="shared" si="603"/>
        <v>5</v>
      </c>
      <c r="AC840" s="137">
        <f t="shared" si="601"/>
        <v>936</v>
      </c>
      <c r="AD840" s="112">
        <f t="shared" si="602"/>
        <v>1418866.9499999997</v>
      </c>
      <c r="AE840" s="113"/>
    </row>
    <row r="841" spans="1:31" ht="11.5" customHeight="1" x14ac:dyDescent="0.3">
      <c r="A841" s="120">
        <v>44699</v>
      </c>
      <c r="B841" s="156">
        <f t="shared" si="604"/>
        <v>5</v>
      </c>
      <c r="C841" s="156">
        <f t="shared" si="605"/>
        <v>2022</v>
      </c>
      <c r="D841" s="158" t="s">
        <v>567</v>
      </c>
      <c r="E841" s="77" t="s">
        <v>289</v>
      </c>
      <c r="F841" s="77" t="s">
        <v>290</v>
      </c>
      <c r="G841" s="107" t="s">
        <v>33</v>
      </c>
      <c r="H841" s="75">
        <v>1.3</v>
      </c>
      <c r="I841" s="51">
        <v>25</v>
      </c>
      <c r="J841" s="67"/>
      <c r="K841" s="53">
        <f t="shared" si="591"/>
        <v>32.5</v>
      </c>
      <c r="L841" s="54">
        <v>2.5</v>
      </c>
      <c r="M841" s="55">
        <f t="shared" si="594"/>
        <v>0.92307692307692302</v>
      </c>
      <c r="N841" s="56">
        <f t="shared" si="595"/>
        <v>1.2</v>
      </c>
      <c r="O841" s="57">
        <f t="shared" si="596"/>
        <v>30</v>
      </c>
      <c r="P841" s="58"/>
      <c r="Q841" s="57"/>
      <c r="R841" s="59"/>
      <c r="S841" s="60"/>
      <c r="T841" s="56"/>
      <c r="U841" s="61"/>
      <c r="V841" s="62"/>
      <c r="W841" s="68">
        <f t="shared" si="597"/>
        <v>65</v>
      </c>
      <c r="X841" s="69">
        <f t="shared" si="598"/>
        <v>1234753.1494999998</v>
      </c>
      <c r="Y841" s="67">
        <v>2</v>
      </c>
      <c r="Z841" s="71">
        <f t="shared" si="599"/>
        <v>60</v>
      </c>
      <c r="AA841" s="72">
        <f t="shared" si="600"/>
        <v>184238.80049999995</v>
      </c>
      <c r="AB841" s="70">
        <f t="shared" si="603"/>
        <v>5</v>
      </c>
      <c r="AC841" s="137">
        <f t="shared" si="601"/>
        <v>125</v>
      </c>
      <c r="AD841" s="112">
        <f t="shared" si="602"/>
        <v>1418991.9499999997</v>
      </c>
      <c r="AE841" s="113"/>
    </row>
    <row r="842" spans="1:31" ht="11.5" customHeight="1" x14ac:dyDescent="0.3">
      <c r="A842" s="120">
        <v>44699</v>
      </c>
      <c r="B842" s="156">
        <f t="shared" si="604"/>
        <v>5</v>
      </c>
      <c r="C842" s="156">
        <f t="shared" si="605"/>
        <v>2022</v>
      </c>
      <c r="D842" s="158" t="s">
        <v>567</v>
      </c>
      <c r="E842" s="77" t="s">
        <v>289</v>
      </c>
      <c r="F842" s="77" t="s">
        <v>290</v>
      </c>
      <c r="G842" s="107" t="s">
        <v>471</v>
      </c>
      <c r="H842" s="75">
        <v>26</v>
      </c>
      <c r="I842" s="51">
        <v>25</v>
      </c>
      <c r="J842" s="67"/>
      <c r="K842" s="53">
        <f t="shared" si="591"/>
        <v>650</v>
      </c>
      <c r="L842" s="54">
        <v>40</v>
      </c>
      <c r="M842" s="55">
        <f t="shared" si="594"/>
        <v>0.53846153846153844</v>
      </c>
      <c r="N842" s="56">
        <f t="shared" si="595"/>
        <v>14</v>
      </c>
      <c r="O842" s="57">
        <f t="shared" si="596"/>
        <v>350</v>
      </c>
      <c r="P842" s="58"/>
      <c r="Q842" s="57"/>
      <c r="R842" s="59"/>
      <c r="S842" s="60"/>
      <c r="T842" s="56"/>
      <c r="U842" s="61"/>
      <c r="V842" s="62"/>
      <c r="W842" s="68">
        <f t="shared" si="597"/>
        <v>1300</v>
      </c>
      <c r="X842" s="69">
        <f t="shared" si="598"/>
        <v>1236053.1494999998</v>
      </c>
      <c r="Y842" s="67">
        <v>2</v>
      </c>
      <c r="Z842" s="71">
        <f t="shared" si="599"/>
        <v>700</v>
      </c>
      <c r="AA842" s="72">
        <f t="shared" si="600"/>
        <v>184938.80049999995</v>
      </c>
      <c r="AB842" s="70">
        <f t="shared" si="603"/>
        <v>5</v>
      </c>
      <c r="AC842" s="137">
        <f t="shared" si="601"/>
        <v>2000</v>
      </c>
      <c r="AD842" s="112">
        <f t="shared" si="602"/>
        <v>1420991.9499999997</v>
      </c>
      <c r="AE842" s="113"/>
    </row>
    <row r="843" spans="1:31" ht="11.5" customHeight="1" x14ac:dyDescent="0.3">
      <c r="A843" s="120">
        <v>44700</v>
      </c>
      <c r="B843" s="156">
        <f t="shared" si="604"/>
        <v>5</v>
      </c>
      <c r="C843" s="156">
        <f t="shared" si="605"/>
        <v>2022</v>
      </c>
      <c r="D843" s="158" t="s">
        <v>568</v>
      </c>
      <c r="E843" s="77" t="s">
        <v>340</v>
      </c>
      <c r="F843" s="77" t="s">
        <v>424</v>
      </c>
      <c r="G843" s="107" t="s">
        <v>523</v>
      </c>
      <c r="H843" s="75">
        <v>8.6</v>
      </c>
      <c r="I843" s="51">
        <v>220</v>
      </c>
      <c r="J843" s="67"/>
      <c r="K843" s="53">
        <f t="shared" si="591"/>
        <v>1892</v>
      </c>
      <c r="L843" s="54">
        <v>9.4</v>
      </c>
      <c r="M843" s="55">
        <f t="shared" si="594"/>
        <v>9.302325581395357E-2</v>
      </c>
      <c r="N843" s="56">
        <f t="shared" si="595"/>
        <v>0.80000000000000071</v>
      </c>
      <c r="O843" s="57">
        <f t="shared" si="596"/>
        <v>176.00000000000017</v>
      </c>
      <c r="P843" s="58"/>
      <c r="Q843" s="57"/>
      <c r="R843" s="59"/>
      <c r="S843" s="60"/>
      <c r="T843" s="56"/>
      <c r="U843" s="61"/>
      <c r="V843" s="62"/>
      <c r="W843" s="68">
        <f t="shared" si="597"/>
        <v>1892</v>
      </c>
      <c r="X843" s="69">
        <f t="shared" si="598"/>
        <v>1237945.1494999998</v>
      </c>
      <c r="Y843" s="67">
        <v>1</v>
      </c>
      <c r="Z843" s="71">
        <f t="shared" si="599"/>
        <v>176.00000000000017</v>
      </c>
      <c r="AA843" s="72">
        <f t="shared" si="600"/>
        <v>185114.80049999995</v>
      </c>
      <c r="AB843" s="70">
        <f t="shared" si="603"/>
        <v>5</v>
      </c>
      <c r="AC843" s="137">
        <f t="shared" si="601"/>
        <v>2068</v>
      </c>
      <c r="AD843" s="112">
        <f t="shared" si="602"/>
        <v>1423059.9499999997</v>
      </c>
      <c r="AE843" s="113"/>
    </row>
    <row r="844" spans="1:31" ht="11.5" customHeight="1" x14ac:dyDescent="0.3">
      <c r="A844" s="120">
        <v>44700</v>
      </c>
      <c r="B844" s="156">
        <f t="shared" si="604"/>
        <v>5</v>
      </c>
      <c r="C844" s="156">
        <f t="shared" si="605"/>
        <v>2022</v>
      </c>
      <c r="D844" s="158" t="s">
        <v>568</v>
      </c>
      <c r="E844" s="77" t="s">
        <v>340</v>
      </c>
      <c r="F844" s="77" t="s">
        <v>424</v>
      </c>
      <c r="G844" s="107" t="s">
        <v>453</v>
      </c>
      <c r="H844" s="75">
        <v>9.1999999999999993</v>
      </c>
      <c r="I844" s="51">
        <v>30</v>
      </c>
      <c r="J844" s="67"/>
      <c r="K844" s="53">
        <f t="shared" si="591"/>
        <v>276</v>
      </c>
      <c r="L844" s="54">
        <v>9.6</v>
      </c>
      <c r="M844" s="55">
        <f t="shared" si="594"/>
        <v>4.3478260869565258E-2</v>
      </c>
      <c r="N844" s="56">
        <f t="shared" si="595"/>
        <v>0.40000000000000036</v>
      </c>
      <c r="O844" s="57">
        <f t="shared" si="596"/>
        <v>12.000000000000011</v>
      </c>
      <c r="P844" s="58"/>
      <c r="Q844" s="57"/>
      <c r="R844" s="59"/>
      <c r="S844" s="60"/>
      <c r="T844" s="56"/>
      <c r="U844" s="61"/>
      <c r="V844" s="62"/>
      <c r="W844" s="68">
        <f t="shared" si="597"/>
        <v>828</v>
      </c>
      <c r="X844" s="69">
        <f t="shared" si="598"/>
        <v>1238773.1494999998</v>
      </c>
      <c r="Y844" s="67">
        <v>3</v>
      </c>
      <c r="Z844" s="71">
        <f t="shared" si="599"/>
        <v>36.000000000000028</v>
      </c>
      <c r="AA844" s="72">
        <f t="shared" si="600"/>
        <v>185150.80049999995</v>
      </c>
      <c r="AB844" s="70">
        <f t="shared" si="603"/>
        <v>5</v>
      </c>
      <c r="AC844" s="137">
        <f t="shared" si="601"/>
        <v>864</v>
      </c>
      <c r="AD844" s="112">
        <f t="shared" si="602"/>
        <v>1423923.9499999997</v>
      </c>
      <c r="AE844" s="113"/>
    </row>
    <row r="845" spans="1:31" ht="11.5" customHeight="1" x14ac:dyDescent="0.3">
      <c r="A845" s="120">
        <v>44700</v>
      </c>
      <c r="B845" s="156">
        <f t="shared" si="604"/>
        <v>5</v>
      </c>
      <c r="C845" s="156">
        <f t="shared" si="605"/>
        <v>2022</v>
      </c>
      <c r="D845" s="158" t="s">
        <v>568</v>
      </c>
      <c r="E845" s="77" t="s">
        <v>340</v>
      </c>
      <c r="F845" s="77" t="s">
        <v>424</v>
      </c>
      <c r="G845" s="107" t="s">
        <v>185</v>
      </c>
      <c r="H845" s="75">
        <v>40</v>
      </c>
      <c r="I845" s="51">
        <v>1</v>
      </c>
      <c r="J845" s="67"/>
      <c r="K845" s="53">
        <f t="shared" si="591"/>
        <v>40</v>
      </c>
      <c r="L845" s="54">
        <v>46</v>
      </c>
      <c r="M845" s="55">
        <f t="shared" si="594"/>
        <v>0.15</v>
      </c>
      <c r="N845" s="56">
        <f t="shared" si="595"/>
        <v>6</v>
      </c>
      <c r="O845" s="57">
        <f t="shared" si="596"/>
        <v>6</v>
      </c>
      <c r="P845" s="58"/>
      <c r="Q845" s="57"/>
      <c r="R845" s="59"/>
      <c r="S845" s="60"/>
      <c r="T845" s="56"/>
      <c r="U845" s="61"/>
      <c r="V845" s="62"/>
      <c r="W845" s="68">
        <f t="shared" si="597"/>
        <v>480</v>
      </c>
      <c r="X845" s="69">
        <f t="shared" si="598"/>
        <v>1239253.1494999998</v>
      </c>
      <c r="Y845" s="67">
        <v>12</v>
      </c>
      <c r="Z845" s="71">
        <f t="shared" si="599"/>
        <v>72</v>
      </c>
      <c r="AA845" s="72">
        <f t="shared" si="600"/>
        <v>185222.80049999995</v>
      </c>
      <c r="AB845" s="70">
        <f t="shared" si="603"/>
        <v>5</v>
      </c>
      <c r="AC845" s="137">
        <f t="shared" si="601"/>
        <v>552</v>
      </c>
      <c r="AD845" s="112">
        <f t="shared" si="602"/>
        <v>1424475.9499999997</v>
      </c>
      <c r="AE845" s="113"/>
    </row>
    <row r="846" spans="1:31" ht="11.5" customHeight="1" x14ac:dyDescent="0.3">
      <c r="A846" s="120">
        <v>44701</v>
      </c>
      <c r="B846" s="156">
        <f t="shared" si="604"/>
        <v>5</v>
      </c>
      <c r="C846" s="156">
        <f t="shared" si="605"/>
        <v>2022</v>
      </c>
      <c r="D846" s="158" t="s">
        <v>569</v>
      </c>
      <c r="E846" s="77" t="s">
        <v>289</v>
      </c>
      <c r="F846" s="77" t="s">
        <v>290</v>
      </c>
      <c r="G846" s="107" t="s">
        <v>561</v>
      </c>
      <c r="H846" s="75">
        <v>8.6</v>
      </c>
      <c r="I846" s="51">
        <v>220</v>
      </c>
      <c r="J846" s="67"/>
      <c r="K846" s="53">
        <f t="shared" si="591"/>
        <v>1892</v>
      </c>
      <c r="L846" s="54">
        <v>9.5</v>
      </c>
      <c r="M846" s="55">
        <f t="shared" si="594"/>
        <v>0.10465116279069772</v>
      </c>
      <c r="N846" s="56">
        <f t="shared" si="595"/>
        <v>0.90000000000000036</v>
      </c>
      <c r="O846" s="57">
        <f t="shared" si="596"/>
        <v>198.00000000000009</v>
      </c>
      <c r="P846" s="58"/>
      <c r="Q846" s="57"/>
      <c r="R846" s="59"/>
      <c r="S846" s="60"/>
      <c r="T846" s="56"/>
      <c r="U846" s="61"/>
      <c r="V846" s="62"/>
      <c r="W846" s="68">
        <f t="shared" si="597"/>
        <v>3784</v>
      </c>
      <c r="X846" s="69">
        <f t="shared" si="598"/>
        <v>1243037.1494999998</v>
      </c>
      <c r="Y846" s="67">
        <v>2</v>
      </c>
      <c r="Z846" s="71">
        <f t="shared" si="599"/>
        <v>396.00000000000017</v>
      </c>
      <c r="AA846" s="72">
        <f t="shared" si="600"/>
        <v>185618.80049999995</v>
      </c>
      <c r="AB846" s="70">
        <f t="shared" si="603"/>
        <v>5</v>
      </c>
      <c r="AC846" s="137">
        <f t="shared" si="601"/>
        <v>4180</v>
      </c>
      <c r="AD846" s="112">
        <f t="shared" si="602"/>
        <v>1428655.9499999997</v>
      </c>
      <c r="AE846" s="113"/>
    </row>
    <row r="847" spans="1:31" ht="11.5" customHeight="1" x14ac:dyDescent="0.3">
      <c r="A847" s="120">
        <v>44701</v>
      </c>
      <c r="B847" s="156">
        <f t="shared" si="604"/>
        <v>5</v>
      </c>
      <c r="C847" s="156">
        <f t="shared" si="605"/>
        <v>2022</v>
      </c>
      <c r="D847" s="158" t="s">
        <v>569</v>
      </c>
      <c r="E847" s="77" t="s">
        <v>289</v>
      </c>
      <c r="F847" s="77" t="s">
        <v>290</v>
      </c>
      <c r="G847" s="107" t="s">
        <v>561</v>
      </c>
      <c r="H847" s="75">
        <v>8.5</v>
      </c>
      <c r="I847" s="51">
        <v>220</v>
      </c>
      <c r="J847" s="67"/>
      <c r="K847" s="53">
        <f t="shared" si="591"/>
        <v>1870</v>
      </c>
      <c r="L847" s="54">
        <v>9.5</v>
      </c>
      <c r="M847" s="55">
        <f t="shared" si="594"/>
        <v>0.11764705882352941</v>
      </c>
      <c r="N847" s="56">
        <f t="shared" si="595"/>
        <v>1</v>
      </c>
      <c r="O847" s="57">
        <f t="shared" si="596"/>
        <v>220</v>
      </c>
      <c r="P847" s="58"/>
      <c r="Q847" s="57"/>
      <c r="R847" s="59"/>
      <c r="S847" s="60"/>
      <c r="T847" s="56"/>
      <c r="U847" s="61"/>
      <c r="V847" s="62"/>
      <c r="W847" s="68">
        <f t="shared" si="597"/>
        <v>3740</v>
      </c>
      <c r="X847" s="69">
        <f t="shared" si="598"/>
        <v>1246777.1494999998</v>
      </c>
      <c r="Y847" s="67">
        <v>2</v>
      </c>
      <c r="Z847" s="71">
        <f t="shared" si="599"/>
        <v>440</v>
      </c>
      <c r="AA847" s="72">
        <f t="shared" si="600"/>
        <v>186058.80049999995</v>
      </c>
      <c r="AB847" s="70">
        <f t="shared" si="603"/>
        <v>5</v>
      </c>
      <c r="AC847" s="137">
        <f t="shared" si="601"/>
        <v>4180</v>
      </c>
      <c r="AD847" s="112">
        <f t="shared" si="602"/>
        <v>1432835.9499999997</v>
      </c>
      <c r="AE847" s="113"/>
    </row>
    <row r="848" spans="1:31" ht="11.5" customHeight="1" x14ac:dyDescent="0.3">
      <c r="A848" s="120">
        <v>44701</v>
      </c>
      <c r="B848" s="156">
        <f t="shared" si="604"/>
        <v>5</v>
      </c>
      <c r="C848" s="156">
        <f t="shared" si="605"/>
        <v>2022</v>
      </c>
      <c r="D848" s="158" t="s">
        <v>569</v>
      </c>
      <c r="E848" s="77" t="s">
        <v>289</v>
      </c>
      <c r="F848" s="77" t="s">
        <v>290</v>
      </c>
      <c r="G848" s="107" t="s">
        <v>482</v>
      </c>
      <c r="H848" s="75">
        <v>9.1999999999999993</v>
      </c>
      <c r="I848" s="51">
        <v>60</v>
      </c>
      <c r="J848" s="67"/>
      <c r="K848" s="53">
        <f t="shared" si="591"/>
        <v>552</v>
      </c>
      <c r="L848" s="54">
        <v>9.8000000000000007</v>
      </c>
      <c r="M848" s="55">
        <f t="shared" si="594"/>
        <v>6.5217391304347991E-2</v>
      </c>
      <c r="N848" s="56">
        <f t="shared" si="595"/>
        <v>0.60000000000000142</v>
      </c>
      <c r="O848" s="57">
        <f t="shared" si="596"/>
        <v>36.000000000000085</v>
      </c>
      <c r="P848" s="58"/>
      <c r="Q848" s="57"/>
      <c r="R848" s="59"/>
      <c r="S848" s="60"/>
      <c r="T848" s="56"/>
      <c r="U848" s="61"/>
      <c r="V848" s="62"/>
      <c r="W848" s="68">
        <f t="shared" si="597"/>
        <v>2760</v>
      </c>
      <c r="X848" s="69">
        <f t="shared" si="598"/>
        <v>1249537.1494999998</v>
      </c>
      <c r="Y848" s="67">
        <v>5</v>
      </c>
      <c r="Z848" s="71">
        <f t="shared" si="599"/>
        <v>180.00000000000043</v>
      </c>
      <c r="AA848" s="72">
        <f t="shared" si="600"/>
        <v>186238.80049999995</v>
      </c>
      <c r="AB848" s="70">
        <f t="shared" si="603"/>
        <v>5</v>
      </c>
      <c r="AC848" s="137">
        <f t="shared" si="601"/>
        <v>2940.0000000000005</v>
      </c>
      <c r="AD848" s="112">
        <f t="shared" si="602"/>
        <v>1435775.9499999997</v>
      </c>
      <c r="AE848" s="113"/>
    </row>
    <row r="849" spans="1:31" ht="11.5" customHeight="1" x14ac:dyDescent="0.3">
      <c r="A849" s="120">
        <v>44701</v>
      </c>
      <c r="B849" s="156">
        <f t="shared" si="604"/>
        <v>5</v>
      </c>
      <c r="C849" s="156">
        <f t="shared" si="605"/>
        <v>2022</v>
      </c>
      <c r="D849" s="158" t="s">
        <v>569</v>
      </c>
      <c r="E849" s="77" t="s">
        <v>289</v>
      </c>
      <c r="F849" s="77" t="s">
        <v>290</v>
      </c>
      <c r="G849" s="107" t="s">
        <v>565</v>
      </c>
      <c r="H849" s="75">
        <v>5.2</v>
      </c>
      <c r="I849" s="51">
        <v>40</v>
      </c>
      <c r="J849" s="67"/>
      <c r="K849" s="53">
        <f t="shared" si="591"/>
        <v>208</v>
      </c>
      <c r="L849" s="54">
        <v>7.8</v>
      </c>
      <c r="M849" s="55">
        <f t="shared" si="594"/>
        <v>0.49999999999999989</v>
      </c>
      <c r="N849" s="56">
        <f t="shared" si="595"/>
        <v>2.5999999999999996</v>
      </c>
      <c r="O849" s="57">
        <f t="shared" si="596"/>
        <v>103.99999999999999</v>
      </c>
      <c r="P849" s="58"/>
      <c r="Q849" s="57"/>
      <c r="R849" s="59"/>
      <c r="S849" s="60"/>
      <c r="T849" s="56"/>
      <c r="U849" s="61"/>
      <c r="V849" s="62"/>
      <c r="W849" s="68">
        <f t="shared" si="597"/>
        <v>1040</v>
      </c>
      <c r="X849" s="69">
        <f t="shared" si="598"/>
        <v>1250577.1494999998</v>
      </c>
      <c r="Y849" s="67">
        <v>5</v>
      </c>
      <c r="Z849" s="71">
        <f t="shared" si="599"/>
        <v>519.99999999999989</v>
      </c>
      <c r="AA849" s="72">
        <f t="shared" si="600"/>
        <v>186758.80049999995</v>
      </c>
      <c r="AB849" s="70">
        <f t="shared" si="603"/>
        <v>5</v>
      </c>
      <c r="AC849" s="137">
        <f t="shared" si="601"/>
        <v>1560</v>
      </c>
      <c r="AD849" s="112">
        <f t="shared" si="602"/>
        <v>1437335.9499999997</v>
      </c>
      <c r="AE849" s="113"/>
    </row>
    <row r="850" spans="1:31" ht="11.5" customHeight="1" x14ac:dyDescent="0.3">
      <c r="A850" s="120">
        <v>44701</v>
      </c>
      <c r="B850" s="156">
        <f t="shared" si="604"/>
        <v>5</v>
      </c>
      <c r="C850" s="156">
        <f t="shared" si="605"/>
        <v>2022</v>
      </c>
      <c r="D850" s="158" t="s">
        <v>569</v>
      </c>
      <c r="E850" s="77" t="s">
        <v>289</v>
      </c>
      <c r="F850" s="77" t="s">
        <v>290</v>
      </c>
      <c r="G850" s="107" t="s">
        <v>33</v>
      </c>
      <c r="H850" s="75">
        <v>1.3</v>
      </c>
      <c r="I850" s="51">
        <v>25</v>
      </c>
      <c r="J850" s="67"/>
      <c r="K850" s="53">
        <f t="shared" si="591"/>
        <v>32.5</v>
      </c>
      <c r="L850" s="54">
        <v>2.5</v>
      </c>
      <c r="M850" s="55">
        <f t="shared" si="594"/>
        <v>0.92307692307692302</v>
      </c>
      <c r="N850" s="56">
        <f t="shared" si="595"/>
        <v>1.2</v>
      </c>
      <c r="O850" s="57">
        <f t="shared" si="596"/>
        <v>30</v>
      </c>
      <c r="P850" s="58"/>
      <c r="Q850" s="57"/>
      <c r="R850" s="59"/>
      <c r="S850" s="60"/>
      <c r="T850" s="56"/>
      <c r="U850" s="61"/>
      <c r="V850" s="62"/>
      <c r="W850" s="68">
        <f t="shared" si="597"/>
        <v>130</v>
      </c>
      <c r="X850" s="69">
        <f t="shared" si="598"/>
        <v>1250707.1494999998</v>
      </c>
      <c r="Y850" s="67">
        <v>4</v>
      </c>
      <c r="Z850" s="71">
        <f t="shared" si="599"/>
        <v>120</v>
      </c>
      <c r="AA850" s="72">
        <f t="shared" si="600"/>
        <v>186878.80049999995</v>
      </c>
      <c r="AB850" s="70">
        <f t="shared" si="603"/>
        <v>5</v>
      </c>
      <c r="AC850" s="137">
        <f t="shared" si="601"/>
        <v>250</v>
      </c>
      <c r="AD850" s="112">
        <f t="shared" si="602"/>
        <v>1437585.9499999997</v>
      </c>
      <c r="AE850" s="113"/>
    </row>
    <row r="851" spans="1:31" ht="11.5" customHeight="1" x14ac:dyDescent="0.3">
      <c r="A851" s="120">
        <v>44702</v>
      </c>
      <c r="B851" s="156">
        <f t="shared" si="604"/>
        <v>5</v>
      </c>
      <c r="C851" s="156">
        <f t="shared" si="605"/>
        <v>2022</v>
      </c>
      <c r="D851" s="158" t="s">
        <v>570</v>
      </c>
      <c r="E851" s="77" t="s">
        <v>571</v>
      </c>
      <c r="F851" s="77" t="s">
        <v>572</v>
      </c>
      <c r="G851" s="107" t="s">
        <v>501</v>
      </c>
      <c r="H851" s="75">
        <v>9.1</v>
      </c>
      <c r="I851" s="51">
        <v>54</v>
      </c>
      <c r="J851" s="67"/>
      <c r="K851" s="53">
        <f t="shared" si="591"/>
        <v>491.4</v>
      </c>
      <c r="L851" s="54">
        <v>9.9</v>
      </c>
      <c r="M851" s="55">
        <f t="shared" si="594"/>
        <v>8.7912087912087988E-2</v>
      </c>
      <c r="N851" s="56">
        <f t="shared" si="595"/>
        <v>0.80000000000000071</v>
      </c>
      <c r="O851" s="57">
        <f t="shared" si="596"/>
        <v>43.200000000000038</v>
      </c>
      <c r="P851" s="58"/>
      <c r="Q851" s="57"/>
      <c r="R851" s="59"/>
      <c r="S851" s="60"/>
      <c r="T851" s="56"/>
      <c r="U851" s="61"/>
      <c r="V851" s="62"/>
      <c r="W851" s="68">
        <f t="shared" si="597"/>
        <v>491.4</v>
      </c>
      <c r="X851" s="69">
        <f t="shared" si="598"/>
        <v>1251198.5494999997</v>
      </c>
      <c r="Y851" s="67">
        <v>1</v>
      </c>
      <c r="Z851" s="71">
        <f t="shared" si="599"/>
        <v>43.200000000000038</v>
      </c>
      <c r="AA851" s="72">
        <f t="shared" si="600"/>
        <v>186922.00049999997</v>
      </c>
      <c r="AB851" s="70">
        <f t="shared" si="603"/>
        <v>5</v>
      </c>
      <c r="AC851" s="137">
        <f t="shared" si="601"/>
        <v>534.6</v>
      </c>
      <c r="AD851" s="112">
        <f t="shared" si="602"/>
        <v>1438120.5499999998</v>
      </c>
      <c r="AE851" s="113"/>
    </row>
    <row r="852" spans="1:31" ht="11.5" customHeight="1" x14ac:dyDescent="0.3">
      <c r="A852" s="120">
        <v>44702</v>
      </c>
      <c r="B852" s="156">
        <f t="shared" si="604"/>
        <v>5</v>
      </c>
      <c r="C852" s="156">
        <f t="shared" si="605"/>
        <v>2022</v>
      </c>
      <c r="D852" s="158" t="s">
        <v>570</v>
      </c>
      <c r="E852" s="77" t="s">
        <v>571</v>
      </c>
      <c r="F852" s="77" t="s">
        <v>572</v>
      </c>
      <c r="G852" s="107" t="s">
        <v>573</v>
      </c>
      <c r="H852" s="75">
        <v>23</v>
      </c>
      <c r="I852" s="51">
        <v>5</v>
      </c>
      <c r="J852" s="67"/>
      <c r="K852" s="53">
        <f t="shared" si="591"/>
        <v>115</v>
      </c>
      <c r="L852" s="54">
        <v>33</v>
      </c>
      <c r="M852" s="55">
        <f t="shared" si="594"/>
        <v>0.43478260869565216</v>
      </c>
      <c r="N852" s="56">
        <f t="shared" si="595"/>
        <v>10</v>
      </c>
      <c r="O852" s="57">
        <f t="shared" si="596"/>
        <v>50</v>
      </c>
      <c r="P852" s="58"/>
      <c r="Q852" s="57"/>
      <c r="R852" s="59"/>
      <c r="S852" s="60"/>
      <c r="T852" s="56"/>
      <c r="U852" s="61"/>
      <c r="V852" s="62"/>
      <c r="W852" s="68">
        <f t="shared" si="597"/>
        <v>115</v>
      </c>
      <c r="X852" s="69">
        <f t="shared" si="598"/>
        <v>1251313.5494999997</v>
      </c>
      <c r="Y852" s="67">
        <v>1</v>
      </c>
      <c r="Z852" s="71">
        <f t="shared" si="599"/>
        <v>50</v>
      </c>
      <c r="AA852" s="72">
        <f t="shared" si="600"/>
        <v>186972.00049999997</v>
      </c>
      <c r="AB852" s="70">
        <f t="shared" si="603"/>
        <v>5</v>
      </c>
      <c r="AC852" s="137">
        <f t="shared" si="601"/>
        <v>165</v>
      </c>
      <c r="AD852" s="112">
        <f t="shared" si="602"/>
        <v>1438285.5499999998</v>
      </c>
      <c r="AE852" s="113"/>
    </row>
    <row r="853" spans="1:31" ht="11.5" customHeight="1" x14ac:dyDescent="0.3">
      <c r="A853" s="120">
        <v>44702</v>
      </c>
      <c r="B853" s="156">
        <f t="shared" si="604"/>
        <v>5</v>
      </c>
      <c r="C853" s="156">
        <f t="shared" si="605"/>
        <v>2022</v>
      </c>
      <c r="D853" s="158" t="s">
        <v>570</v>
      </c>
      <c r="E853" s="77" t="s">
        <v>571</v>
      </c>
      <c r="F853" s="77" t="s">
        <v>572</v>
      </c>
      <c r="G853" s="107" t="s">
        <v>477</v>
      </c>
      <c r="H853" s="75">
        <v>11</v>
      </c>
      <c r="I853" s="51">
        <v>5</v>
      </c>
      <c r="J853" s="67"/>
      <c r="K853" s="53">
        <f t="shared" si="591"/>
        <v>55</v>
      </c>
      <c r="L853" s="54">
        <v>18</v>
      </c>
      <c r="M853" s="55">
        <f t="shared" si="594"/>
        <v>0.63636363636363635</v>
      </c>
      <c r="N853" s="56">
        <f t="shared" si="595"/>
        <v>7</v>
      </c>
      <c r="O853" s="57">
        <f t="shared" si="596"/>
        <v>35</v>
      </c>
      <c r="P853" s="58"/>
      <c r="Q853" s="57"/>
      <c r="R853" s="59"/>
      <c r="S853" s="60"/>
      <c r="T853" s="56"/>
      <c r="U853" s="61"/>
      <c r="V853" s="62"/>
      <c r="W853" s="68">
        <f t="shared" si="597"/>
        <v>55</v>
      </c>
      <c r="X853" s="69">
        <f t="shared" si="598"/>
        <v>1251368.5494999997</v>
      </c>
      <c r="Y853" s="67">
        <v>1</v>
      </c>
      <c r="Z853" s="71">
        <f t="shared" si="599"/>
        <v>35</v>
      </c>
      <c r="AA853" s="72">
        <f t="shared" si="600"/>
        <v>187007.00049999997</v>
      </c>
      <c r="AB853" s="70">
        <f t="shared" si="603"/>
        <v>5</v>
      </c>
      <c r="AC853" s="137">
        <f t="shared" si="601"/>
        <v>90</v>
      </c>
      <c r="AD853" s="112">
        <f t="shared" si="602"/>
        <v>1438375.5499999998</v>
      </c>
      <c r="AE853" s="113"/>
    </row>
    <row r="854" spans="1:31" ht="11.5" customHeight="1" x14ac:dyDescent="0.3">
      <c r="A854" s="120">
        <v>44702</v>
      </c>
      <c r="B854" s="156">
        <f t="shared" si="604"/>
        <v>5</v>
      </c>
      <c r="C854" s="156">
        <f t="shared" si="605"/>
        <v>2022</v>
      </c>
      <c r="D854" s="158" t="s">
        <v>570</v>
      </c>
      <c r="E854" s="77" t="s">
        <v>571</v>
      </c>
      <c r="F854" s="77" t="s">
        <v>572</v>
      </c>
      <c r="G854" s="107" t="s">
        <v>574</v>
      </c>
      <c r="H854" s="75">
        <v>37</v>
      </c>
      <c r="I854" s="51">
        <v>10</v>
      </c>
      <c r="J854" s="67"/>
      <c r="K854" s="53">
        <f t="shared" si="591"/>
        <v>370</v>
      </c>
      <c r="L854" s="54">
        <v>45</v>
      </c>
      <c r="M854" s="55">
        <f t="shared" si="594"/>
        <v>0.21621621621621623</v>
      </c>
      <c r="N854" s="56">
        <f t="shared" si="595"/>
        <v>8</v>
      </c>
      <c r="O854" s="57">
        <f t="shared" si="596"/>
        <v>80</v>
      </c>
      <c r="P854" s="58"/>
      <c r="Q854" s="57"/>
      <c r="R854" s="59"/>
      <c r="S854" s="60"/>
      <c r="T854" s="56"/>
      <c r="U854" s="61"/>
      <c r="V854" s="62"/>
      <c r="W854" s="68">
        <f t="shared" si="597"/>
        <v>370</v>
      </c>
      <c r="X854" s="69">
        <f t="shared" si="598"/>
        <v>1251738.5494999997</v>
      </c>
      <c r="Y854" s="67">
        <v>1</v>
      </c>
      <c r="Z854" s="71">
        <f t="shared" si="599"/>
        <v>80</v>
      </c>
      <c r="AA854" s="72">
        <f t="shared" si="600"/>
        <v>187087.00049999997</v>
      </c>
      <c r="AB854" s="70">
        <f t="shared" si="603"/>
        <v>5</v>
      </c>
      <c r="AC854" s="137">
        <f t="shared" si="601"/>
        <v>450</v>
      </c>
      <c r="AD854" s="112">
        <f t="shared" si="602"/>
        <v>1438825.5499999998</v>
      </c>
      <c r="AE854" s="113"/>
    </row>
    <row r="855" spans="1:31" ht="11.5" customHeight="1" x14ac:dyDescent="0.3">
      <c r="A855" s="120">
        <v>44702</v>
      </c>
      <c r="B855" s="156">
        <f t="shared" si="604"/>
        <v>5</v>
      </c>
      <c r="C855" s="156">
        <f t="shared" si="605"/>
        <v>2022</v>
      </c>
      <c r="D855" s="158" t="s">
        <v>575</v>
      </c>
      <c r="E855" s="77" t="s">
        <v>289</v>
      </c>
      <c r="F855" s="77" t="s">
        <v>290</v>
      </c>
      <c r="G855" s="107" t="s">
        <v>561</v>
      </c>
      <c r="H855" s="75">
        <v>8.5</v>
      </c>
      <c r="I855" s="51">
        <v>220</v>
      </c>
      <c r="J855" s="67"/>
      <c r="K855" s="53">
        <f t="shared" si="591"/>
        <v>1870</v>
      </c>
      <c r="L855" s="54">
        <v>9.5</v>
      </c>
      <c r="M855" s="55">
        <f t="shared" si="594"/>
        <v>0.11764705882352941</v>
      </c>
      <c r="N855" s="56">
        <f t="shared" si="595"/>
        <v>1</v>
      </c>
      <c r="O855" s="57">
        <f t="shared" si="596"/>
        <v>220</v>
      </c>
      <c r="P855" s="58"/>
      <c r="Q855" s="57"/>
      <c r="R855" s="59"/>
      <c r="S855" s="60"/>
      <c r="T855" s="56"/>
      <c r="U855" s="61"/>
      <c r="V855" s="62"/>
      <c r="W855" s="68">
        <f t="shared" si="597"/>
        <v>7480</v>
      </c>
      <c r="X855" s="69">
        <f t="shared" si="598"/>
        <v>1259218.5494999997</v>
      </c>
      <c r="Y855" s="67">
        <v>4</v>
      </c>
      <c r="Z855" s="71">
        <f t="shared" si="599"/>
        <v>880</v>
      </c>
      <c r="AA855" s="72">
        <f t="shared" si="600"/>
        <v>187967.00049999997</v>
      </c>
      <c r="AB855" s="70">
        <f t="shared" si="603"/>
        <v>5</v>
      </c>
      <c r="AC855" s="137">
        <f t="shared" si="601"/>
        <v>8360</v>
      </c>
      <c r="AD855" s="112">
        <f t="shared" si="602"/>
        <v>1447185.5499999998</v>
      </c>
      <c r="AE855" s="113"/>
    </row>
    <row r="856" spans="1:31" ht="11.5" customHeight="1" x14ac:dyDescent="0.3">
      <c r="A856" s="120">
        <v>44702</v>
      </c>
      <c r="B856" s="156">
        <f t="shared" si="604"/>
        <v>5</v>
      </c>
      <c r="C856" s="156">
        <f t="shared" si="605"/>
        <v>2022</v>
      </c>
      <c r="D856" s="158" t="s">
        <v>575</v>
      </c>
      <c r="E856" s="77" t="s">
        <v>289</v>
      </c>
      <c r="F856" s="77" t="s">
        <v>290</v>
      </c>
      <c r="G856" s="107" t="s">
        <v>453</v>
      </c>
      <c r="H856" s="75">
        <v>9.1999999999999993</v>
      </c>
      <c r="I856" s="51">
        <v>30</v>
      </c>
      <c r="J856" s="67"/>
      <c r="K856" s="53">
        <f t="shared" si="591"/>
        <v>276</v>
      </c>
      <c r="L856" s="54">
        <v>9.8000000000000007</v>
      </c>
      <c r="M856" s="55">
        <f t="shared" si="594"/>
        <v>6.5217391304347991E-2</v>
      </c>
      <c r="N856" s="56">
        <f t="shared" si="595"/>
        <v>0.60000000000000142</v>
      </c>
      <c r="O856" s="57">
        <f t="shared" si="596"/>
        <v>18.000000000000043</v>
      </c>
      <c r="P856" s="58"/>
      <c r="Q856" s="57"/>
      <c r="R856" s="59"/>
      <c r="S856" s="60"/>
      <c r="T856" s="56"/>
      <c r="U856" s="61"/>
      <c r="V856" s="62"/>
      <c r="W856" s="68">
        <f t="shared" si="597"/>
        <v>2760</v>
      </c>
      <c r="X856" s="69">
        <f t="shared" si="598"/>
        <v>1261978.5494999997</v>
      </c>
      <c r="Y856" s="67">
        <v>10</v>
      </c>
      <c r="Z856" s="71">
        <f t="shared" si="599"/>
        <v>180.00000000000043</v>
      </c>
      <c r="AA856" s="72">
        <f t="shared" si="600"/>
        <v>188147.00049999997</v>
      </c>
      <c r="AB856" s="70">
        <f t="shared" si="603"/>
        <v>5</v>
      </c>
      <c r="AC856" s="137">
        <f t="shared" si="601"/>
        <v>2940.0000000000005</v>
      </c>
      <c r="AD856" s="112">
        <f t="shared" si="602"/>
        <v>1450125.5499999998</v>
      </c>
      <c r="AE856" s="113"/>
    </row>
    <row r="857" spans="1:31" ht="11.5" customHeight="1" x14ac:dyDescent="0.3">
      <c r="A857" s="120">
        <v>44702</v>
      </c>
      <c r="B857" s="156">
        <f t="shared" si="604"/>
        <v>5</v>
      </c>
      <c r="C857" s="156">
        <f t="shared" si="605"/>
        <v>2022</v>
      </c>
      <c r="D857" s="158" t="s">
        <v>575</v>
      </c>
      <c r="E857" s="77" t="s">
        <v>289</v>
      </c>
      <c r="F857" s="77" t="s">
        <v>290</v>
      </c>
      <c r="G857" s="107" t="s">
        <v>565</v>
      </c>
      <c r="H857" s="75">
        <v>5.2</v>
      </c>
      <c r="I857" s="51">
        <v>40</v>
      </c>
      <c r="J857" s="67"/>
      <c r="K857" s="53">
        <f t="shared" si="591"/>
        <v>208</v>
      </c>
      <c r="L857" s="54">
        <v>7.8</v>
      </c>
      <c r="M857" s="55">
        <f t="shared" si="594"/>
        <v>0.49999999999999989</v>
      </c>
      <c r="N857" s="56">
        <f t="shared" si="595"/>
        <v>2.5999999999999996</v>
      </c>
      <c r="O857" s="57">
        <f t="shared" si="596"/>
        <v>103.99999999999999</v>
      </c>
      <c r="P857" s="58"/>
      <c r="Q857" s="57"/>
      <c r="R857" s="59"/>
      <c r="S857" s="60"/>
      <c r="T857" s="56"/>
      <c r="U857" s="61"/>
      <c r="V857" s="62"/>
      <c r="W857" s="68">
        <f t="shared" si="597"/>
        <v>1040</v>
      </c>
      <c r="X857" s="69">
        <f t="shared" si="598"/>
        <v>1263018.5494999997</v>
      </c>
      <c r="Y857" s="67">
        <v>5</v>
      </c>
      <c r="Z857" s="71">
        <f t="shared" si="599"/>
        <v>519.99999999999989</v>
      </c>
      <c r="AA857" s="72">
        <f t="shared" si="600"/>
        <v>188667.00049999997</v>
      </c>
      <c r="AB857" s="70">
        <f t="shared" si="603"/>
        <v>5</v>
      </c>
      <c r="AC857" s="137">
        <f t="shared" si="601"/>
        <v>1560</v>
      </c>
      <c r="AD857" s="112">
        <f t="shared" si="602"/>
        <v>1451685.5499999998</v>
      </c>
      <c r="AE857" s="113"/>
    </row>
    <row r="858" spans="1:31" ht="11.5" customHeight="1" x14ac:dyDescent="0.3">
      <c r="A858" s="120">
        <v>44702</v>
      </c>
      <c r="B858" s="156">
        <f t="shared" si="604"/>
        <v>5</v>
      </c>
      <c r="C858" s="156">
        <f t="shared" si="605"/>
        <v>2022</v>
      </c>
      <c r="D858" s="158" t="s">
        <v>575</v>
      </c>
      <c r="E858" s="77" t="s">
        <v>289</v>
      </c>
      <c r="F858" s="77" t="s">
        <v>290</v>
      </c>
      <c r="G858" s="107" t="s">
        <v>33</v>
      </c>
      <c r="H858" s="75">
        <v>1.3</v>
      </c>
      <c r="I858" s="51">
        <v>25</v>
      </c>
      <c r="J858" s="67"/>
      <c r="K858" s="53">
        <f t="shared" si="591"/>
        <v>32.5</v>
      </c>
      <c r="L858" s="54">
        <v>2.5</v>
      </c>
      <c r="M858" s="55">
        <f t="shared" si="594"/>
        <v>0.92307692307692302</v>
      </c>
      <c r="N858" s="56">
        <f t="shared" si="595"/>
        <v>1.2</v>
      </c>
      <c r="O858" s="57">
        <f t="shared" si="596"/>
        <v>30</v>
      </c>
      <c r="P858" s="58"/>
      <c r="Q858" s="57"/>
      <c r="R858" s="59"/>
      <c r="S858" s="60"/>
      <c r="T858" s="56"/>
      <c r="U858" s="61"/>
      <c r="V858" s="62"/>
      <c r="W858" s="68">
        <f t="shared" si="597"/>
        <v>130</v>
      </c>
      <c r="X858" s="69">
        <f t="shared" si="598"/>
        <v>1263148.5494999997</v>
      </c>
      <c r="Y858" s="67">
        <v>4</v>
      </c>
      <c r="Z858" s="71">
        <f t="shared" si="599"/>
        <v>120</v>
      </c>
      <c r="AA858" s="72">
        <f t="shared" si="600"/>
        <v>188787.00049999997</v>
      </c>
      <c r="AB858" s="70">
        <f t="shared" si="603"/>
        <v>5</v>
      </c>
      <c r="AC858" s="137">
        <f t="shared" si="601"/>
        <v>250</v>
      </c>
      <c r="AD858" s="112">
        <f t="shared" si="602"/>
        <v>1451935.5499999998</v>
      </c>
      <c r="AE858" s="113"/>
    </row>
    <row r="859" spans="1:31" ht="11.5" customHeight="1" x14ac:dyDescent="0.3">
      <c r="A859" s="120">
        <v>44704</v>
      </c>
      <c r="B859" s="156">
        <f t="shared" si="604"/>
        <v>5</v>
      </c>
      <c r="C859" s="156">
        <f t="shared" si="605"/>
        <v>2022</v>
      </c>
      <c r="D859" s="158" t="s">
        <v>576</v>
      </c>
      <c r="E859" s="77" t="s">
        <v>104</v>
      </c>
      <c r="F859" s="77" t="s">
        <v>105</v>
      </c>
      <c r="G859" s="107" t="s">
        <v>535</v>
      </c>
      <c r="H859" s="75">
        <v>8.5</v>
      </c>
      <c r="I859" s="51">
        <v>220</v>
      </c>
      <c r="J859" s="67"/>
      <c r="K859" s="53">
        <f t="shared" si="591"/>
        <v>1870</v>
      </c>
      <c r="L859" s="54">
        <v>9</v>
      </c>
      <c r="M859" s="55">
        <f t="shared" si="594"/>
        <v>5.8823529411764705E-2</v>
      </c>
      <c r="N859" s="56">
        <f t="shared" si="595"/>
        <v>0.5</v>
      </c>
      <c r="O859" s="57">
        <f t="shared" si="596"/>
        <v>110</v>
      </c>
      <c r="P859" s="58"/>
      <c r="Q859" s="57"/>
      <c r="R859" s="59"/>
      <c r="S859" s="60"/>
      <c r="T859" s="56"/>
      <c r="U859" s="61"/>
      <c r="V859" s="62"/>
      <c r="W859" s="68">
        <f t="shared" si="597"/>
        <v>1870</v>
      </c>
      <c r="X859" s="69">
        <f t="shared" si="598"/>
        <v>1265018.5494999997</v>
      </c>
      <c r="Y859" s="67">
        <v>1</v>
      </c>
      <c r="Z859" s="71">
        <f t="shared" si="599"/>
        <v>110</v>
      </c>
      <c r="AA859" s="72">
        <f t="shared" si="600"/>
        <v>188897.00049999997</v>
      </c>
      <c r="AB859" s="70">
        <f t="shared" si="603"/>
        <v>5</v>
      </c>
      <c r="AC859" s="137">
        <f t="shared" si="601"/>
        <v>1980</v>
      </c>
      <c r="AD859" s="112">
        <f t="shared" si="602"/>
        <v>1453915.5499999998</v>
      </c>
      <c r="AE859" s="113"/>
    </row>
    <row r="860" spans="1:31" ht="11.5" customHeight="1" x14ac:dyDescent="0.3">
      <c r="A860" s="120">
        <v>44704</v>
      </c>
      <c r="B860" s="156">
        <f t="shared" si="604"/>
        <v>5</v>
      </c>
      <c r="C860" s="156">
        <f t="shared" si="605"/>
        <v>2022</v>
      </c>
      <c r="D860" s="158" t="s">
        <v>576</v>
      </c>
      <c r="E860" s="77" t="s">
        <v>104</v>
      </c>
      <c r="F860" s="77" t="s">
        <v>105</v>
      </c>
      <c r="G860" s="107" t="s">
        <v>535</v>
      </c>
      <c r="H860" s="75">
        <v>8.4</v>
      </c>
      <c r="I860" s="51">
        <v>220</v>
      </c>
      <c r="J860" s="67"/>
      <c r="K860" s="53">
        <f t="shared" ref="K860:K924" si="606">I860*H860</f>
        <v>1848</v>
      </c>
      <c r="L860" s="54">
        <v>9</v>
      </c>
      <c r="M860" s="55">
        <f t="shared" si="594"/>
        <v>7.1428571428571383E-2</v>
      </c>
      <c r="N860" s="56">
        <f t="shared" si="595"/>
        <v>0.59999999999999964</v>
      </c>
      <c r="O860" s="57">
        <f t="shared" si="596"/>
        <v>131.99999999999991</v>
      </c>
      <c r="P860" s="58"/>
      <c r="Q860" s="57"/>
      <c r="R860" s="59"/>
      <c r="S860" s="60"/>
      <c r="T860" s="56"/>
      <c r="U860" s="61"/>
      <c r="V860" s="62"/>
      <c r="W860" s="68">
        <f t="shared" si="597"/>
        <v>9240</v>
      </c>
      <c r="X860" s="69">
        <f t="shared" si="598"/>
        <v>1274258.5494999997</v>
      </c>
      <c r="Y860" s="67">
        <v>5</v>
      </c>
      <c r="Z860" s="71">
        <f t="shared" si="599"/>
        <v>659.99999999999955</v>
      </c>
      <c r="AA860" s="72">
        <f t="shared" si="600"/>
        <v>189557.00049999997</v>
      </c>
      <c r="AB860" s="70">
        <f t="shared" si="603"/>
        <v>5</v>
      </c>
      <c r="AC860" s="137">
        <f t="shared" si="601"/>
        <v>9900</v>
      </c>
      <c r="AD860" s="112">
        <f t="shared" si="602"/>
        <v>1463815.5499999998</v>
      </c>
      <c r="AE860" s="113"/>
    </row>
    <row r="861" spans="1:31" ht="11.5" customHeight="1" x14ac:dyDescent="0.3">
      <c r="A861" s="120">
        <v>44704</v>
      </c>
      <c r="B861" s="156">
        <f t="shared" si="604"/>
        <v>5</v>
      </c>
      <c r="C861" s="156">
        <f t="shared" si="605"/>
        <v>2022</v>
      </c>
      <c r="D861" s="158" t="s">
        <v>576</v>
      </c>
      <c r="E861" s="77" t="s">
        <v>104</v>
      </c>
      <c r="F861" s="77" t="s">
        <v>105</v>
      </c>
      <c r="G861" s="107" t="s">
        <v>453</v>
      </c>
      <c r="H861" s="75">
        <v>9.1999999999999993</v>
      </c>
      <c r="I861" s="51">
        <v>30</v>
      </c>
      <c r="J861" s="67"/>
      <c r="K861" s="53">
        <f t="shared" si="606"/>
        <v>276</v>
      </c>
      <c r="L861" s="54">
        <v>9.5</v>
      </c>
      <c r="M861" s="55">
        <f t="shared" si="594"/>
        <v>3.2608695652173995E-2</v>
      </c>
      <c r="N861" s="56">
        <f t="shared" si="595"/>
        <v>0.30000000000000071</v>
      </c>
      <c r="O861" s="57">
        <f t="shared" si="596"/>
        <v>9.0000000000000213</v>
      </c>
      <c r="P861" s="58"/>
      <c r="Q861" s="57"/>
      <c r="R861" s="59"/>
      <c r="S861" s="60"/>
      <c r="T861" s="56"/>
      <c r="U861" s="61"/>
      <c r="V861" s="62"/>
      <c r="W861" s="68">
        <f t="shared" si="597"/>
        <v>1380</v>
      </c>
      <c r="X861" s="69">
        <f t="shared" si="598"/>
        <v>1275638.5494999997</v>
      </c>
      <c r="Y861" s="67">
        <v>5</v>
      </c>
      <c r="Z861" s="71">
        <f t="shared" si="599"/>
        <v>45.000000000000107</v>
      </c>
      <c r="AA861" s="72">
        <f t="shared" si="600"/>
        <v>189602.00049999997</v>
      </c>
      <c r="AB861" s="70">
        <f t="shared" si="603"/>
        <v>5</v>
      </c>
      <c r="AC861" s="137">
        <f t="shared" si="601"/>
        <v>1425</v>
      </c>
      <c r="AD861" s="112">
        <f t="shared" si="602"/>
        <v>1465240.5499999998</v>
      </c>
      <c r="AE861" s="113"/>
    </row>
    <row r="862" spans="1:31" ht="11.5" customHeight="1" x14ac:dyDescent="0.3">
      <c r="A862" s="120">
        <v>44704</v>
      </c>
      <c r="B862" s="156">
        <f t="shared" si="604"/>
        <v>5</v>
      </c>
      <c r="C862" s="156">
        <f t="shared" si="605"/>
        <v>2022</v>
      </c>
      <c r="D862" s="158" t="s">
        <v>576</v>
      </c>
      <c r="E862" s="77" t="s">
        <v>104</v>
      </c>
      <c r="F862" s="77" t="s">
        <v>105</v>
      </c>
      <c r="G862" s="107" t="s">
        <v>577</v>
      </c>
      <c r="H862" s="75">
        <v>1.3</v>
      </c>
      <c r="I862" s="51">
        <v>25</v>
      </c>
      <c r="J862" s="67"/>
      <c r="K862" s="53">
        <f t="shared" si="606"/>
        <v>32.5</v>
      </c>
      <c r="L862" s="54">
        <v>2.2000000000000002</v>
      </c>
      <c r="M862" s="55">
        <f t="shared" si="594"/>
        <v>0.6923076923076924</v>
      </c>
      <c r="N862" s="56">
        <f t="shared" si="595"/>
        <v>0.90000000000000013</v>
      </c>
      <c r="O862" s="57">
        <f t="shared" si="596"/>
        <v>22.500000000000004</v>
      </c>
      <c r="P862" s="58"/>
      <c r="Q862" s="57"/>
      <c r="R862" s="59"/>
      <c r="S862" s="60"/>
      <c r="T862" s="56"/>
      <c r="U862" s="61"/>
      <c r="V862" s="62"/>
      <c r="W862" s="68">
        <f t="shared" si="597"/>
        <v>325</v>
      </c>
      <c r="X862" s="69">
        <f t="shared" si="598"/>
        <v>1275963.5494999997</v>
      </c>
      <c r="Y862" s="67">
        <v>10</v>
      </c>
      <c r="Z862" s="71">
        <f t="shared" si="599"/>
        <v>225.00000000000003</v>
      </c>
      <c r="AA862" s="72">
        <f t="shared" si="600"/>
        <v>189827.00049999997</v>
      </c>
      <c r="AB862" s="70">
        <f t="shared" si="603"/>
        <v>5</v>
      </c>
      <c r="AC862" s="137">
        <f t="shared" si="601"/>
        <v>550</v>
      </c>
      <c r="AD862" s="112">
        <f t="shared" si="602"/>
        <v>1465790.5499999998</v>
      </c>
      <c r="AE862" s="113"/>
    </row>
    <row r="863" spans="1:31" ht="11.5" customHeight="1" x14ac:dyDescent="0.3">
      <c r="A863" s="120">
        <v>44704</v>
      </c>
      <c r="B863" s="156">
        <f t="shared" si="604"/>
        <v>5</v>
      </c>
      <c r="C863" s="156">
        <f t="shared" si="605"/>
        <v>2022</v>
      </c>
      <c r="D863" s="158" t="s">
        <v>576</v>
      </c>
      <c r="E863" s="77" t="s">
        <v>104</v>
      </c>
      <c r="F863" s="77" t="s">
        <v>105</v>
      </c>
      <c r="G863" s="107" t="s">
        <v>455</v>
      </c>
      <c r="H863" s="75">
        <v>19</v>
      </c>
      <c r="I863" s="51">
        <v>5</v>
      </c>
      <c r="J863" s="67"/>
      <c r="K863" s="53">
        <f t="shared" si="606"/>
        <v>95</v>
      </c>
      <c r="L863" s="54">
        <v>21</v>
      </c>
      <c r="M863" s="55">
        <f t="shared" si="594"/>
        <v>0.10526315789473684</v>
      </c>
      <c r="N863" s="56">
        <f t="shared" si="595"/>
        <v>2</v>
      </c>
      <c r="O863" s="57">
        <f t="shared" si="596"/>
        <v>10</v>
      </c>
      <c r="P863" s="58"/>
      <c r="Q863" s="57"/>
      <c r="R863" s="59"/>
      <c r="S863" s="60"/>
      <c r="T863" s="56"/>
      <c r="U863" s="61"/>
      <c r="V863" s="62"/>
      <c r="W863" s="68">
        <f t="shared" si="597"/>
        <v>380</v>
      </c>
      <c r="X863" s="69">
        <f t="shared" si="598"/>
        <v>1276343.5494999997</v>
      </c>
      <c r="Y863" s="67">
        <v>4</v>
      </c>
      <c r="Z863" s="71">
        <f t="shared" si="599"/>
        <v>40</v>
      </c>
      <c r="AA863" s="72">
        <f t="shared" si="600"/>
        <v>189867.00049999997</v>
      </c>
      <c r="AB863" s="70">
        <f t="shared" si="603"/>
        <v>5</v>
      </c>
      <c r="AC863" s="137">
        <f t="shared" si="601"/>
        <v>420</v>
      </c>
      <c r="AD863" s="112">
        <f t="shared" si="602"/>
        <v>1466210.5499999998</v>
      </c>
      <c r="AE863" s="113"/>
    </row>
    <row r="864" spans="1:31" ht="11.5" customHeight="1" x14ac:dyDescent="0.3">
      <c r="A864" s="120">
        <v>44704</v>
      </c>
      <c r="B864" s="156">
        <f t="shared" si="604"/>
        <v>5</v>
      </c>
      <c r="C864" s="156">
        <f t="shared" si="605"/>
        <v>2022</v>
      </c>
      <c r="D864" s="158" t="s">
        <v>576</v>
      </c>
      <c r="E864" s="77" t="s">
        <v>104</v>
      </c>
      <c r="F864" s="77" t="s">
        <v>105</v>
      </c>
      <c r="G864" s="107" t="s">
        <v>574</v>
      </c>
      <c r="H864" s="75">
        <v>37</v>
      </c>
      <c r="I864" s="51">
        <v>10</v>
      </c>
      <c r="J864" s="67"/>
      <c r="K864" s="53">
        <f t="shared" si="606"/>
        <v>370</v>
      </c>
      <c r="L864" s="54">
        <v>44</v>
      </c>
      <c r="M864" s="55">
        <f t="shared" si="594"/>
        <v>0.1891891891891892</v>
      </c>
      <c r="N864" s="56">
        <f t="shared" si="595"/>
        <v>7</v>
      </c>
      <c r="O864" s="57">
        <f t="shared" si="596"/>
        <v>70</v>
      </c>
      <c r="P864" s="58"/>
      <c r="Q864" s="57"/>
      <c r="R864" s="59"/>
      <c r="S864" s="60"/>
      <c r="T864" s="56"/>
      <c r="U864" s="61"/>
      <c r="V864" s="62"/>
      <c r="W864" s="68">
        <f t="shared" si="597"/>
        <v>370</v>
      </c>
      <c r="X864" s="69">
        <f t="shared" si="598"/>
        <v>1276713.5494999997</v>
      </c>
      <c r="Y864" s="67">
        <v>1</v>
      </c>
      <c r="Z864" s="71">
        <f t="shared" si="599"/>
        <v>70</v>
      </c>
      <c r="AA864" s="72">
        <f t="shared" si="600"/>
        <v>189937.00049999997</v>
      </c>
      <c r="AB864" s="70">
        <f t="shared" si="603"/>
        <v>5</v>
      </c>
      <c r="AC864" s="137">
        <f t="shared" si="601"/>
        <v>440</v>
      </c>
      <c r="AD864" s="112">
        <f t="shared" si="602"/>
        <v>1466650.5499999998</v>
      </c>
      <c r="AE864" s="113"/>
    </row>
    <row r="865" spans="1:31" ht="11.5" customHeight="1" x14ac:dyDescent="0.3">
      <c r="A865" s="120">
        <v>44704</v>
      </c>
      <c r="B865" s="156">
        <f t="shared" si="604"/>
        <v>5</v>
      </c>
      <c r="C865" s="156">
        <f t="shared" si="605"/>
        <v>2022</v>
      </c>
      <c r="D865" s="158" t="s">
        <v>578</v>
      </c>
      <c r="E865" s="77" t="s">
        <v>289</v>
      </c>
      <c r="F865" s="77" t="s">
        <v>290</v>
      </c>
      <c r="G865" s="107" t="s">
        <v>561</v>
      </c>
      <c r="H865" s="75">
        <v>8.5</v>
      </c>
      <c r="I865" s="51">
        <v>220</v>
      </c>
      <c r="J865" s="67"/>
      <c r="K865" s="53">
        <f t="shared" si="606"/>
        <v>1870</v>
      </c>
      <c r="L865" s="54">
        <v>9.5</v>
      </c>
      <c r="M865" s="55">
        <f t="shared" ref="M865:M884" si="607">(L865-H865)/H865</f>
        <v>0.11764705882352941</v>
      </c>
      <c r="N865" s="56">
        <f t="shared" ref="N865:N884" si="608">L865-H865</f>
        <v>1</v>
      </c>
      <c r="O865" s="57">
        <f t="shared" ref="O865:O874" si="609">N865*I865</f>
        <v>220</v>
      </c>
      <c r="P865" s="58"/>
      <c r="Q865" s="57"/>
      <c r="R865" s="59"/>
      <c r="S865" s="60"/>
      <c r="T865" s="56"/>
      <c r="U865" s="61"/>
      <c r="V865" s="62"/>
      <c r="W865" s="68">
        <f t="shared" ref="W865:W874" si="610">K865*Y865</f>
        <v>3740</v>
      </c>
      <c r="X865" s="69">
        <f t="shared" ref="X865:X874" si="611">X864+W865</f>
        <v>1280453.5494999997</v>
      </c>
      <c r="Y865" s="67">
        <v>2</v>
      </c>
      <c r="Z865" s="71">
        <f t="shared" ref="Z865:Z874" si="612">O865*Y865</f>
        <v>440</v>
      </c>
      <c r="AA865" s="72">
        <f t="shared" ref="AA865:AA874" si="613">AA864+Z865</f>
        <v>190377.00049999997</v>
      </c>
      <c r="AB865" s="70">
        <f t="shared" si="603"/>
        <v>5</v>
      </c>
      <c r="AC865" s="137">
        <f t="shared" ref="AC865:AC876" si="614">W865+Z865</f>
        <v>4180</v>
      </c>
      <c r="AD865" s="112">
        <f t="shared" ref="AD865:AD876" si="615">X865+AA865</f>
        <v>1470830.5499999998</v>
      </c>
      <c r="AE865" s="113"/>
    </row>
    <row r="866" spans="1:31" ht="11.5" customHeight="1" x14ac:dyDescent="0.3">
      <c r="A866" s="120">
        <v>44704</v>
      </c>
      <c r="B866" s="156">
        <f t="shared" si="604"/>
        <v>5</v>
      </c>
      <c r="C866" s="156">
        <f t="shared" si="605"/>
        <v>2022</v>
      </c>
      <c r="D866" s="158" t="s">
        <v>578</v>
      </c>
      <c r="E866" s="77" t="s">
        <v>289</v>
      </c>
      <c r="F866" s="77" t="s">
        <v>290</v>
      </c>
      <c r="G866" s="107" t="s">
        <v>453</v>
      </c>
      <c r="H866" s="75">
        <v>9.1999999999999993</v>
      </c>
      <c r="I866" s="51">
        <v>30</v>
      </c>
      <c r="J866" s="67"/>
      <c r="K866" s="53">
        <f t="shared" si="606"/>
        <v>276</v>
      </c>
      <c r="L866" s="54">
        <v>9.8000000000000007</v>
      </c>
      <c r="M866" s="55">
        <f t="shared" si="607"/>
        <v>6.5217391304347991E-2</v>
      </c>
      <c r="N866" s="56">
        <f t="shared" si="608"/>
        <v>0.60000000000000142</v>
      </c>
      <c r="O866" s="57">
        <f t="shared" si="609"/>
        <v>18.000000000000043</v>
      </c>
      <c r="P866" s="58"/>
      <c r="Q866" s="57"/>
      <c r="R866" s="59"/>
      <c r="S866" s="60"/>
      <c r="T866" s="56"/>
      <c r="U866" s="61"/>
      <c r="V866" s="62"/>
      <c r="W866" s="68">
        <f t="shared" si="610"/>
        <v>1380</v>
      </c>
      <c r="X866" s="69">
        <f t="shared" si="611"/>
        <v>1281833.5494999997</v>
      </c>
      <c r="Y866" s="67">
        <v>5</v>
      </c>
      <c r="Z866" s="71">
        <f t="shared" si="612"/>
        <v>90.000000000000213</v>
      </c>
      <c r="AA866" s="72">
        <f t="shared" si="613"/>
        <v>190467.00049999997</v>
      </c>
      <c r="AB866" s="70">
        <f t="shared" si="603"/>
        <v>5</v>
      </c>
      <c r="AC866" s="137">
        <f t="shared" si="614"/>
        <v>1470.0000000000002</v>
      </c>
      <c r="AD866" s="112">
        <f t="shared" si="615"/>
        <v>1472300.5499999998</v>
      </c>
      <c r="AE866" s="113"/>
    </row>
    <row r="867" spans="1:31" ht="11.5" customHeight="1" x14ac:dyDescent="0.3">
      <c r="A867" s="120">
        <v>44704</v>
      </c>
      <c r="B867" s="156">
        <f t="shared" si="604"/>
        <v>5</v>
      </c>
      <c r="C867" s="156">
        <f t="shared" si="605"/>
        <v>2022</v>
      </c>
      <c r="D867" s="158" t="s">
        <v>578</v>
      </c>
      <c r="E867" s="77" t="s">
        <v>289</v>
      </c>
      <c r="F867" s="77" t="s">
        <v>290</v>
      </c>
      <c r="G867" s="107" t="s">
        <v>565</v>
      </c>
      <c r="H867" s="75">
        <v>5.2</v>
      </c>
      <c r="I867" s="51">
        <v>40</v>
      </c>
      <c r="J867" s="67"/>
      <c r="K867" s="53">
        <f t="shared" si="606"/>
        <v>208</v>
      </c>
      <c r="L867" s="54">
        <v>7.8</v>
      </c>
      <c r="M867" s="55">
        <f t="shared" si="607"/>
        <v>0.49999999999999989</v>
      </c>
      <c r="N867" s="56">
        <f t="shared" si="608"/>
        <v>2.5999999999999996</v>
      </c>
      <c r="O867" s="57">
        <f t="shared" si="609"/>
        <v>103.99999999999999</v>
      </c>
      <c r="P867" s="58"/>
      <c r="Q867" s="57"/>
      <c r="R867" s="59"/>
      <c r="S867" s="60"/>
      <c r="T867" s="56"/>
      <c r="U867" s="61"/>
      <c r="V867" s="62"/>
      <c r="W867" s="68">
        <f t="shared" si="610"/>
        <v>416</v>
      </c>
      <c r="X867" s="69">
        <f t="shared" si="611"/>
        <v>1282249.5494999997</v>
      </c>
      <c r="Y867" s="67">
        <v>2</v>
      </c>
      <c r="Z867" s="71">
        <f t="shared" si="612"/>
        <v>207.99999999999997</v>
      </c>
      <c r="AA867" s="72">
        <f t="shared" si="613"/>
        <v>190675.00049999997</v>
      </c>
      <c r="AB867" s="70">
        <f t="shared" si="603"/>
        <v>5</v>
      </c>
      <c r="AC867" s="137">
        <f t="shared" si="614"/>
        <v>624</v>
      </c>
      <c r="AD867" s="112">
        <f t="shared" si="615"/>
        <v>1472924.5499999998</v>
      </c>
      <c r="AE867" s="113"/>
    </row>
    <row r="868" spans="1:31" ht="11.5" customHeight="1" x14ac:dyDescent="0.3">
      <c r="A868" s="120">
        <v>44704</v>
      </c>
      <c r="B868" s="156">
        <f t="shared" si="604"/>
        <v>5</v>
      </c>
      <c r="C868" s="156">
        <f t="shared" si="605"/>
        <v>2022</v>
      </c>
      <c r="D868" s="158" t="s">
        <v>578</v>
      </c>
      <c r="E868" s="77" t="s">
        <v>289</v>
      </c>
      <c r="F868" s="77" t="s">
        <v>290</v>
      </c>
      <c r="G868" s="107" t="s">
        <v>579</v>
      </c>
      <c r="H868" s="75">
        <v>6.4</v>
      </c>
      <c r="I868" s="51">
        <v>45</v>
      </c>
      <c r="J868" s="67"/>
      <c r="K868" s="53">
        <f t="shared" si="606"/>
        <v>288</v>
      </c>
      <c r="L868" s="54">
        <v>7.8</v>
      </c>
      <c r="M868" s="55">
        <f t="shared" si="607"/>
        <v>0.21874999999999992</v>
      </c>
      <c r="N868" s="56">
        <f t="shared" si="608"/>
        <v>1.3999999999999995</v>
      </c>
      <c r="O868" s="57">
        <f t="shared" si="609"/>
        <v>62.999999999999979</v>
      </c>
      <c r="P868" s="58"/>
      <c r="Q868" s="57"/>
      <c r="R868" s="59"/>
      <c r="S868" s="60"/>
      <c r="T868" s="56"/>
      <c r="U868" s="61"/>
      <c r="V868" s="62"/>
      <c r="W868" s="68">
        <f t="shared" si="610"/>
        <v>288</v>
      </c>
      <c r="X868" s="69">
        <f t="shared" si="611"/>
        <v>1282537.5494999997</v>
      </c>
      <c r="Y868" s="67">
        <v>1</v>
      </c>
      <c r="Z868" s="71">
        <f t="shared" si="612"/>
        <v>62.999999999999979</v>
      </c>
      <c r="AA868" s="72">
        <f t="shared" si="613"/>
        <v>190738.00049999997</v>
      </c>
      <c r="AB868" s="70">
        <f t="shared" si="603"/>
        <v>5</v>
      </c>
      <c r="AC868" s="137">
        <f t="shared" si="614"/>
        <v>351</v>
      </c>
      <c r="AD868" s="112">
        <f t="shared" si="615"/>
        <v>1473275.5499999998</v>
      </c>
      <c r="AE868" s="113"/>
    </row>
    <row r="869" spans="1:31" ht="11.5" customHeight="1" x14ac:dyDescent="0.3">
      <c r="A869" s="120">
        <v>44704</v>
      </c>
      <c r="B869" s="156">
        <f t="shared" si="604"/>
        <v>5</v>
      </c>
      <c r="C869" s="156">
        <f t="shared" si="605"/>
        <v>2022</v>
      </c>
      <c r="D869" s="158" t="s">
        <v>578</v>
      </c>
      <c r="E869" s="77" t="s">
        <v>289</v>
      </c>
      <c r="F869" s="77" t="s">
        <v>290</v>
      </c>
      <c r="G869" s="107" t="s">
        <v>577</v>
      </c>
      <c r="H869" s="75">
        <v>1.3</v>
      </c>
      <c r="I869" s="51">
        <v>25</v>
      </c>
      <c r="J869" s="67"/>
      <c r="K869" s="53">
        <f t="shared" si="606"/>
        <v>32.5</v>
      </c>
      <c r="L869" s="54">
        <v>2.5</v>
      </c>
      <c r="M869" s="55">
        <f t="shared" si="607"/>
        <v>0.92307692307692302</v>
      </c>
      <c r="N869" s="56">
        <f t="shared" si="608"/>
        <v>1.2</v>
      </c>
      <c r="O869" s="57">
        <f t="shared" si="609"/>
        <v>30</v>
      </c>
      <c r="P869" s="58"/>
      <c r="Q869" s="57"/>
      <c r="R869" s="59"/>
      <c r="S869" s="60"/>
      <c r="T869" s="56"/>
      <c r="U869" s="61"/>
      <c r="V869" s="62"/>
      <c r="W869" s="68">
        <f t="shared" si="610"/>
        <v>65</v>
      </c>
      <c r="X869" s="69">
        <f t="shared" si="611"/>
        <v>1282602.5494999997</v>
      </c>
      <c r="Y869" s="67">
        <v>2</v>
      </c>
      <c r="Z869" s="71">
        <f t="shared" si="612"/>
        <v>60</v>
      </c>
      <c r="AA869" s="72">
        <f t="shared" si="613"/>
        <v>190798.00049999997</v>
      </c>
      <c r="AB869" s="70">
        <f t="shared" si="603"/>
        <v>5</v>
      </c>
      <c r="AC869" s="137">
        <f t="shared" si="614"/>
        <v>125</v>
      </c>
      <c r="AD869" s="112">
        <f t="shared" si="615"/>
        <v>1473400.5499999998</v>
      </c>
      <c r="AE869" s="113"/>
    </row>
    <row r="870" spans="1:31" ht="11.5" customHeight="1" x14ac:dyDescent="0.3">
      <c r="A870" s="120">
        <v>44704</v>
      </c>
      <c r="B870" s="156">
        <f t="shared" si="604"/>
        <v>5</v>
      </c>
      <c r="C870" s="156">
        <f t="shared" si="605"/>
        <v>2022</v>
      </c>
      <c r="D870" s="158" t="s">
        <v>580</v>
      </c>
      <c r="E870" s="77" t="s">
        <v>280</v>
      </c>
      <c r="F870" s="77" t="s">
        <v>281</v>
      </c>
      <c r="G870" s="107" t="s">
        <v>526</v>
      </c>
      <c r="H870" s="75">
        <v>8.4</v>
      </c>
      <c r="I870" s="51">
        <v>220</v>
      </c>
      <c r="J870" s="67"/>
      <c r="K870" s="53">
        <f t="shared" si="606"/>
        <v>1848</v>
      </c>
      <c r="L870" s="54">
        <v>9.4</v>
      </c>
      <c r="M870" s="55">
        <f t="shared" si="607"/>
        <v>0.11904761904761904</v>
      </c>
      <c r="N870" s="56">
        <f t="shared" si="608"/>
        <v>1</v>
      </c>
      <c r="O870" s="57">
        <f t="shared" si="609"/>
        <v>220</v>
      </c>
      <c r="P870" s="58"/>
      <c r="Q870" s="57"/>
      <c r="R870" s="59"/>
      <c r="S870" s="60"/>
      <c r="T870" s="56"/>
      <c r="U870" s="61"/>
      <c r="V870" s="62"/>
      <c r="W870" s="68">
        <f t="shared" si="610"/>
        <v>3696</v>
      </c>
      <c r="X870" s="69">
        <f t="shared" si="611"/>
        <v>1286298.5494999997</v>
      </c>
      <c r="Y870" s="67">
        <v>2</v>
      </c>
      <c r="Z870" s="71">
        <f t="shared" si="612"/>
        <v>440</v>
      </c>
      <c r="AA870" s="72">
        <f t="shared" si="613"/>
        <v>191238.00049999997</v>
      </c>
      <c r="AB870" s="70">
        <f t="shared" si="603"/>
        <v>5</v>
      </c>
      <c r="AC870" s="137">
        <f t="shared" si="614"/>
        <v>4136</v>
      </c>
      <c r="AD870" s="112">
        <f t="shared" si="615"/>
        <v>1477536.5499999998</v>
      </c>
      <c r="AE870" s="113"/>
    </row>
    <row r="871" spans="1:31" ht="11.5" customHeight="1" x14ac:dyDescent="0.3">
      <c r="A871" s="120">
        <v>44704</v>
      </c>
      <c r="B871" s="156">
        <f t="shared" si="604"/>
        <v>5</v>
      </c>
      <c r="C871" s="156">
        <f t="shared" si="605"/>
        <v>2022</v>
      </c>
      <c r="D871" s="158" t="s">
        <v>580</v>
      </c>
      <c r="E871" s="77" t="s">
        <v>280</v>
      </c>
      <c r="F871" s="77" t="s">
        <v>281</v>
      </c>
      <c r="G871" s="107" t="s">
        <v>501</v>
      </c>
      <c r="H871" s="75">
        <v>9.1</v>
      </c>
      <c r="I871" s="51">
        <v>54</v>
      </c>
      <c r="J871" s="67"/>
      <c r="K871" s="53">
        <f t="shared" si="606"/>
        <v>491.4</v>
      </c>
      <c r="L871" s="54">
        <v>9.6999999999999993</v>
      </c>
      <c r="M871" s="55">
        <f t="shared" si="607"/>
        <v>6.5934065934065894E-2</v>
      </c>
      <c r="N871" s="56">
        <f t="shared" si="608"/>
        <v>0.59999999999999964</v>
      </c>
      <c r="O871" s="57">
        <f t="shared" si="609"/>
        <v>32.399999999999977</v>
      </c>
      <c r="P871" s="58"/>
      <c r="Q871" s="57"/>
      <c r="R871" s="59"/>
      <c r="S871" s="60"/>
      <c r="T871" s="56"/>
      <c r="U871" s="61"/>
      <c r="V871" s="62"/>
      <c r="W871" s="68">
        <f t="shared" si="610"/>
        <v>982.8</v>
      </c>
      <c r="X871" s="69">
        <f t="shared" si="611"/>
        <v>1287281.3494999998</v>
      </c>
      <c r="Y871" s="67">
        <v>2</v>
      </c>
      <c r="Z871" s="71">
        <f t="shared" si="612"/>
        <v>64.799999999999955</v>
      </c>
      <c r="AA871" s="72">
        <f t="shared" si="613"/>
        <v>191302.80049999995</v>
      </c>
      <c r="AB871" s="70">
        <f t="shared" si="603"/>
        <v>5</v>
      </c>
      <c r="AC871" s="137">
        <f t="shared" si="614"/>
        <v>1047.5999999999999</v>
      </c>
      <c r="AD871" s="112">
        <f t="shared" si="615"/>
        <v>1478584.1499999997</v>
      </c>
      <c r="AE871" s="113"/>
    </row>
    <row r="872" spans="1:31" ht="11.5" customHeight="1" x14ac:dyDescent="0.3">
      <c r="A872" s="120">
        <v>44704</v>
      </c>
      <c r="B872" s="156">
        <f t="shared" si="604"/>
        <v>5</v>
      </c>
      <c r="C872" s="156">
        <f t="shared" si="605"/>
        <v>2022</v>
      </c>
      <c r="D872" s="158" t="s">
        <v>580</v>
      </c>
      <c r="E872" s="77" t="s">
        <v>280</v>
      </c>
      <c r="F872" s="77" t="s">
        <v>281</v>
      </c>
      <c r="G872" s="107" t="s">
        <v>577</v>
      </c>
      <c r="H872" s="75">
        <v>1.3</v>
      </c>
      <c r="I872" s="51">
        <v>25</v>
      </c>
      <c r="J872" s="67"/>
      <c r="K872" s="53">
        <f t="shared" si="606"/>
        <v>32.5</v>
      </c>
      <c r="L872" s="54">
        <v>2.5</v>
      </c>
      <c r="M872" s="55">
        <f t="shared" si="607"/>
        <v>0.92307692307692302</v>
      </c>
      <c r="N872" s="56">
        <f t="shared" si="608"/>
        <v>1.2</v>
      </c>
      <c r="O872" s="57">
        <f t="shared" si="609"/>
        <v>30</v>
      </c>
      <c r="P872" s="58"/>
      <c r="Q872" s="57"/>
      <c r="R872" s="59"/>
      <c r="S872" s="60"/>
      <c r="T872" s="56"/>
      <c r="U872" s="61"/>
      <c r="V872" s="62"/>
      <c r="W872" s="68">
        <f t="shared" si="610"/>
        <v>97.5</v>
      </c>
      <c r="X872" s="69">
        <f t="shared" si="611"/>
        <v>1287378.8494999998</v>
      </c>
      <c r="Y872" s="67">
        <v>3</v>
      </c>
      <c r="Z872" s="71">
        <f t="shared" si="612"/>
        <v>90</v>
      </c>
      <c r="AA872" s="72">
        <f t="shared" si="613"/>
        <v>191392.80049999995</v>
      </c>
      <c r="AB872" s="70">
        <f t="shared" si="603"/>
        <v>5</v>
      </c>
      <c r="AC872" s="137">
        <f t="shared" si="614"/>
        <v>187.5</v>
      </c>
      <c r="AD872" s="112">
        <f t="shared" si="615"/>
        <v>1478771.6499999997</v>
      </c>
      <c r="AE872" s="113"/>
    </row>
    <row r="873" spans="1:31" ht="11.5" customHeight="1" x14ac:dyDescent="0.3">
      <c r="A873" s="120">
        <v>44704</v>
      </c>
      <c r="B873" s="156">
        <f t="shared" si="604"/>
        <v>5</v>
      </c>
      <c r="C873" s="156">
        <f t="shared" si="605"/>
        <v>2022</v>
      </c>
      <c r="D873" s="158" t="s">
        <v>580</v>
      </c>
      <c r="E873" s="77" t="s">
        <v>280</v>
      </c>
      <c r="F873" s="77" t="s">
        <v>281</v>
      </c>
      <c r="G873" s="107" t="s">
        <v>214</v>
      </c>
      <c r="H873" s="75">
        <v>320</v>
      </c>
      <c r="I873" s="51">
        <v>1</v>
      </c>
      <c r="J873" s="67"/>
      <c r="K873" s="53">
        <f t="shared" si="606"/>
        <v>320</v>
      </c>
      <c r="L873" s="54">
        <v>390</v>
      </c>
      <c r="M873" s="55">
        <f t="shared" si="607"/>
        <v>0.21875</v>
      </c>
      <c r="N873" s="56">
        <f t="shared" si="608"/>
        <v>70</v>
      </c>
      <c r="O873" s="57">
        <f t="shared" si="609"/>
        <v>70</v>
      </c>
      <c r="P873" s="58"/>
      <c r="Q873" s="57"/>
      <c r="R873" s="59"/>
      <c r="S873" s="60"/>
      <c r="T873" s="56"/>
      <c r="U873" s="61"/>
      <c r="V873" s="62"/>
      <c r="W873" s="68">
        <f t="shared" si="610"/>
        <v>320</v>
      </c>
      <c r="X873" s="69">
        <f t="shared" si="611"/>
        <v>1287698.8494999998</v>
      </c>
      <c r="Y873" s="67">
        <v>1</v>
      </c>
      <c r="Z873" s="71">
        <f t="shared" si="612"/>
        <v>70</v>
      </c>
      <c r="AA873" s="72">
        <f t="shared" si="613"/>
        <v>191462.80049999995</v>
      </c>
      <c r="AB873" s="70">
        <f t="shared" si="603"/>
        <v>5</v>
      </c>
      <c r="AC873" s="137">
        <f t="shared" si="614"/>
        <v>390</v>
      </c>
      <c r="AD873" s="112">
        <f t="shared" si="615"/>
        <v>1479161.6499999997</v>
      </c>
      <c r="AE873" s="113"/>
    </row>
    <row r="874" spans="1:31" ht="11.5" customHeight="1" x14ac:dyDescent="0.3">
      <c r="A874" s="120">
        <v>44704</v>
      </c>
      <c r="B874" s="156">
        <f t="shared" si="604"/>
        <v>5</v>
      </c>
      <c r="C874" s="156">
        <f t="shared" si="605"/>
        <v>2022</v>
      </c>
      <c r="D874" s="158" t="s">
        <v>580</v>
      </c>
      <c r="E874" s="77" t="s">
        <v>280</v>
      </c>
      <c r="F874" s="77" t="s">
        <v>281</v>
      </c>
      <c r="G874" s="107" t="s">
        <v>574</v>
      </c>
      <c r="H874" s="75">
        <v>37</v>
      </c>
      <c r="I874" s="51">
        <v>10</v>
      </c>
      <c r="J874" s="67"/>
      <c r="K874" s="53">
        <f t="shared" si="606"/>
        <v>370</v>
      </c>
      <c r="L874" s="54">
        <v>44</v>
      </c>
      <c r="M874" s="55">
        <f t="shared" si="607"/>
        <v>0.1891891891891892</v>
      </c>
      <c r="N874" s="56">
        <f t="shared" si="608"/>
        <v>7</v>
      </c>
      <c r="O874" s="57">
        <f t="shared" si="609"/>
        <v>70</v>
      </c>
      <c r="P874" s="58"/>
      <c r="Q874" s="57"/>
      <c r="R874" s="59"/>
      <c r="S874" s="60"/>
      <c r="T874" s="56"/>
      <c r="U874" s="61"/>
      <c r="V874" s="62"/>
      <c r="W874" s="68">
        <f t="shared" si="610"/>
        <v>370</v>
      </c>
      <c r="X874" s="69">
        <f t="shared" si="611"/>
        <v>1288068.8494999998</v>
      </c>
      <c r="Y874" s="67">
        <v>1</v>
      </c>
      <c r="Z874" s="71">
        <f t="shared" si="612"/>
        <v>70</v>
      </c>
      <c r="AA874" s="72">
        <f t="shared" si="613"/>
        <v>191532.80049999995</v>
      </c>
      <c r="AB874" s="70">
        <f t="shared" si="603"/>
        <v>5</v>
      </c>
      <c r="AC874" s="137">
        <f t="shared" si="614"/>
        <v>440</v>
      </c>
      <c r="AD874" s="112">
        <f t="shared" si="615"/>
        <v>1479601.6499999997</v>
      </c>
      <c r="AE874" s="113"/>
    </row>
    <row r="875" spans="1:31" ht="11.5" customHeight="1" x14ac:dyDescent="0.3">
      <c r="A875" s="120">
        <v>44705</v>
      </c>
      <c r="B875" s="156">
        <f t="shared" si="604"/>
        <v>5</v>
      </c>
      <c r="C875" s="156">
        <f t="shared" si="605"/>
        <v>2022</v>
      </c>
      <c r="D875" s="158" t="s">
        <v>581</v>
      </c>
      <c r="E875" s="77" t="s">
        <v>76</v>
      </c>
      <c r="F875" s="77" t="s">
        <v>77</v>
      </c>
      <c r="G875" s="107" t="s">
        <v>526</v>
      </c>
      <c r="H875" s="75">
        <v>8.4</v>
      </c>
      <c r="I875" s="51">
        <v>220</v>
      </c>
      <c r="J875" s="67"/>
      <c r="K875" s="53">
        <f t="shared" si="606"/>
        <v>1848</v>
      </c>
      <c r="L875" s="54">
        <v>9.1999999999999993</v>
      </c>
      <c r="M875" s="55">
        <f t="shared" si="607"/>
        <v>9.5238095238095108E-2</v>
      </c>
      <c r="N875" s="56">
        <f t="shared" si="608"/>
        <v>0.79999999999999893</v>
      </c>
      <c r="O875" s="57">
        <f t="shared" ref="O875:O884" si="616">N875*I875</f>
        <v>175.99999999999977</v>
      </c>
      <c r="P875" s="58"/>
      <c r="Q875" s="57"/>
      <c r="R875" s="59"/>
      <c r="S875" s="60"/>
      <c r="T875" s="56"/>
      <c r="U875" s="61"/>
      <c r="V875" s="62"/>
      <c r="W875" s="68">
        <f t="shared" ref="W875:W884" si="617">K875*Y875</f>
        <v>9240</v>
      </c>
      <c r="X875" s="69">
        <f t="shared" ref="X875:X884" si="618">X874+W875</f>
        <v>1297308.8494999998</v>
      </c>
      <c r="Y875" s="67">
        <v>5</v>
      </c>
      <c r="Z875" s="71">
        <f t="shared" ref="Z875:Z889" si="619">O875*Y875</f>
        <v>879.99999999999886</v>
      </c>
      <c r="AA875" s="72">
        <f t="shared" ref="AA875:AA889" si="620">AA874+Z875</f>
        <v>192412.80049999995</v>
      </c>
      <c r="AB875" s="70">
        <f t="shared" si="603"/>
        <v>5</v>
      </c>
      <c r="AC875" s="137">
        <f t="shared" si="614"/>
        <v>10119.999999999998</v>
      </c>
      <c r="AD875" s="112">
        <f t="shared" si="615"/>
        <v>1489721.6499999997</v>
      </c>
      <c r="AE875" s="113"/>
    </row>
    <row r="876" spans="1:31" ht="11.5" customHeight="1" x14ac:dyDescent="0.3">
      <c r="A876" s="120">
        <v>44706</v>
      </c>
      <c r="B876" s="156">
        <f t="shared" si="604"/>
        <v>5</v>
      </c>
      <c r="C876" s="156">
        <f t="shared" si="605"/>
        <v>2022</v>
      </c>
      <c r="D876" s="158" t="s">
        <v>582</v>
      </c>
      <c r="E876" s="77" t="s">
        <v>289</v>
      </c>
      <c r="F876" s="77" t="s">
        <v>290</v>
      </c>
      <c r="G876" s="107" t="s">
        <v>526</v>
      </c>
      <c r="H876" s="75">
        <v>8.4</v>
      </c>
      <c r="I876" s="51">
        <v>220</v>
      </c>
      <c r="J876" s="67"/>
      <c r="K876" s="53">
        <f t="shared" si="606"/>
        <v>1848</v>
      </c>
      <c r="L876" s="54">
        <v>9.5</v>
      </c>
      <c r="M876" s="55">
        <f t="shared" si="607"/>
        <v>0.1309523809523809</v>
      </c>
      <c r="N876" s="56">
        <f t="shared" si="608"/>
        <v>1.0999999999999996</v>
      </c>
      <c r="O876" s="57">
        <f t="shared" si="616"/>
        <v>241.99999999999991</v>
      </c>
      <c r="P876" s="58"/>
      <c r="Q876" s="57"/>
      <c r="R876" s="59"/>
      <c r="S876" s="60"/>
      <c r="T876" s="56"/>
      <c r="U876" s="61"/>
      <c r="V876" s="62"/>
      <c r="W876" s="68">
        <f t="shared" si="617"/>
        <v>7392</v>
      </c>
      <c r="X876" s="69">
        <f t="shared" si="618"/>
        <v>1304700.8494999998</v>
      </c>
      <c r="Y876" s="67">
        <v>4</v>
      </c>
      <c r="Z876" s="71">
        <f t="shared" si="619"/>
        <v>967.99999999999966</v>
      </c>
      <c r="AA876" s="72">
        <f t="shared" si="620"/>
        <v>193380.80049999995</v>
      </c>
      <c r="AB876" s="70">
        <f t="shared" si="603"/>
        <v>5</v>
      </c>
      <c r="AC876" s="137">
        <f t="shared" si="614"/>
        <v>8360</v>
      </c>
      <c r="AD876" s="112">
        <f t="shared" si="615"/>
        <v>1498081.6499999997</v>
      </c>
      <c r="AE876" s="113"/>
    </row>
    <row r="877" spans="1:31" ht="11.5" customHeight="1" x14ac:dyDescent="0.3">
      <c r="A877" s="120">
        <v>44706</v>
      </c>
      <c r="B877" s="156">
        <f t="shared" si="604"/>
        <v>5</v>
      </c>
      <c r="C877" s="156">
        <f t="shared" si="605"/>
        <v>2022</v>
      </c>
      <c r="D877" s="158" t="s">
        <v>583</v>
      </c>
      <c r="E877" s="77" t="s">
        <v>289</v>
      </c>
      <c r="F877" s="77" t="s">
        <v>290</v>
      </c>
      <c r="G877" s="107" t="s">
        <v>453</v>
      </c>
      <c r="H877" s="75">
        <v>9.1999999999999993</v>
      </c>
      <c r="I877" s="51">
        <v>30</v>
      </c>
      <c r="J877" s="67"/>
      <c r="K877" s="53">
        <f t="shared" si="606"/>
        <v>276</v>
      </c>
      <c r="L877" s="54">
        <v>9.8000000000000007</v>
      </c>
      <c r="M877" s="55">
        <f t="shared" si="607"/>
        <v>6.5217391304347991E-2</v>
      </c>
      <c r="N877" s="56">
        <f t="shared" si="608"/>
        <v>0.60000000000000142</v>
      </c>
      <c r="O877" s="57">
        <f t="shared" si="616"/>
        <v>18.000000000000043</v>
      </c>
      <c r="P877" s="58"/>
      <c r="Q877" s="57"/>
      <c r="R877" s="59"/>
      <c r="S877" s="60"/>
      <c r="T877" s="56"/>
      <c r="U877" s="61"/>
      <c r="V877" s="62"/>
      <c r="W877" s="68">
        <f t="shared" si="617"/>
        <v>2208</v>
      </c>
      <c r="X877" s="69">
        <f t="shared" si="618"/>
        <v>1306908.8494999998</v>
      </c>
      <c r="Y877" s="67">
        <v>8</v>
      </c>
      <c r="Z877" s="71">
        <f t="shared" si="619"/>
        <v>144.00000000000034</v>
      </c>
      <c r="AA877" s="72">
        <f t="shared" si="620"/>
        <v>193524.80049999995</v>
      </c>
      <c r="AB877" s="70">
        <f t="shared" si="603"/>
        <v>5</v>
      </c>
      <c r="AC877" s="137">
        <f t="shared" ref="AC877:AC889" si="621">W877+Z877</f>
        <v>2352.0000000000005</v>
      </c>
      <c r="AD877" s="112">
        <f t="shared" ref="AD877:AD889" si="622">X877+AA877</f>
        <v>1500433.6499999997</v>
      </c>
      <c r="AE877" s="113"/>
    </row>
    <row r="878" spans="1:31" ht="11.5" customHeight="1" x14ac:dyDescent="0.3">
      <c r="A878" s="120">
        <v>44706</v>
      </c>
      <c r="B878" s="156">
        <f t="shared" si="604"/>
        <v>5</v>
      </c>
      <c r="C878" s="156">
        <f t="shared" si="605"/>
        <v>2022</v>
      </c>
      <c r="D878" s="158" t="s">
        <v>583</v>
      </c>
      <c r="E878" s="77" t="s">
        <v>289</v>
      </c>
      <c r="F878" s="77" t="s">
        <v>290</v>
      </c>
      <c r="G878" s="107" t="s">
        <v>579</v>
      </c>
      <c r="H878" s="75">
        <v>6.4</v>
      </c>
      <c r="I878" s="51">
        <v>45</v>
      </c>
      <c r="J878" s="67"/>
      <c r="K878" s="53">
        <f t="shared" si="606"/>
        <v>288</v>
      </c>
      <c r="L878" s="54">
        <v>7.8</v>
      </c>
      <c r="M878" s="55">
        <f t="shared" si="607"/>
        <v>0.21874999999999992</v>
      </c>
      <c r="N878" s="56">
        <f t="shared" si="608"/>
        <v>1.3999999999999995</v>
      </c>
      <c r="O878" s="57">
        <f t="shared" si="616"/>
        <v>62.999999999999979</v>
      </c>
      <c r="P878" s="58"/>
      <c r="Q878" s="57"/>
      <c r="R878" s="59"/>
      <c r="S878" s="60"/>
      <c r="T878" s="56"/>
      <c r="U878" s="61"/>
      <c r="V878" s="62"/>
      <c r="W878" s="68">
        <f t="shared" si="617"/>
        <v>1728</v>
      </c>
      <c r="X878" s="69">
        <f t="shared" si="618"/>
        <v>1308636.8494999998</v>
      </c>
      <c r="Y878" s="67">
        <v>6</v>
      </c>
      <c r="Z878" s="71">
        <f t="shared" si="619"/>
        <v>377.99999999999989</v>
      </c>
      <c r="AA878" s="72">
        <f t="shared" si="620"/>
        <v>193902.80049999995</v>
      </c>
      <c r="AB878" s="70">
        <f t="shared" si="603"/>
        <v>5</v>
      </c>
      <c r="AC878" s="137">
        <f t="shared" si="621"/>
        <v>2106</v>
      </c>
      <c r="AD878" s="112">
        <f t="shared" si="622"/>
        <v>1502539.6499999997</v>
      </c>
      <c r="AE878" s="113"/>
    </row>
    <row r="879" spans="1:31" ht="11.5" customHeight="1" x14ac:dyDescent="0.3">
      <c r="A879" s="120">
        <v>44706</v>
      </c>
      <c r="B879" s="156">
        <f t="shared" si="604"/>
        <v>5</v>
      </c>
      <c r="C879" s="156">
        <f t="shared" si="605"/>
        <v>2022</v>
      </c>
      <c r="D879" s="158" t="s">
        <v>583</v>
      </c>
      <c r="E879" s="77" t="s">
        <v>289</v>
      </c>
      <c r="F879" s="77" t="s">
        <v>290</v>
      </c>
      <c r="G879" s="107" t="s">
        <v>577</v>
      </c>
      <c r="H879" s="75">
        <v>1.3</v>
      </c>
      <c r="I879" s="51">
        <v>25</v>
      </c>
      <c r="J879" s="67"/>
      <c r="K879" s="53">
        <f t="shared" si="606"/>
        <v>32.5</v>
      </c>
      <c r="L879" s="54">
        <v>2.5</v>
      </c>
      <c r="M879" s="55">
        <f t="shared" si="607"/>
        <v>0.92307692307692302</v>
      </c>
      <c r="N879" s="56">
        <f t="shared" si="608"/>
        <v>1.2</v>
      </c>
      <c r="O879" s="57">
        <f t="shared" si="616"/>
        <v>30</v>
      </c>
      <c r="P879" s="58"/>
      <c r="Q879" s="57"/>
      <c r="R879" s="59"/>
      <c r="S879" s="60"/>
      <c r="T879" s="56"/>
      <c r="U879" s="61"/>
      <c r="V879" s="62"/>
      <c r="W879" s="68">
        <f t="shared" si="617"/>
        <v>130</v>
      </c>
      <c r="X879" s="69">
        <f t="shared" si="618"/>
        <v>1308766.8494999998</v>
      </c>
      <c r="Y879" s="67">
        <v>4</v>
      </c>
      <c r="Z879" s="71">
        <f t="shared" si="619"/>
        <v>120</v>
      </c>
      <c r="AA879" s="72">
        <f t="shared" si="620"/>
        <v>194022.80049999995</v>
      </c>
      <c r="AB879" s="70">
        <f t="shared" si="603"/>
        <v>5</v>
      </c>
      <c r="AC879" s="137">
        <f t="shared" si="621"/>
        <v>250</v>
      </c>
      <c r="AD879" s="112">
        <f t="shared" si="622"/>
        <v>1502789.6499999997</v>
      </c>
      <c r="AE879" s="113"/>
    </row>
    <row r="880" spans="1:31" ht="11.5" customHeight="1" x14ac:dyDescent="0.3">
      <c r="A880" s="120">
        <v>44706</v>
      </c>
      <c r="B880" s="156">
        <f t="shared" si="604"/>
        <v>5</v>
      </c>
      <c r="C880" s="156">
        <f t="shared" si="605"/>
        <v>2022</v>
      </c>
      <c r="D880" s="158" t="s">
        <v>583</v>
      </c>
      <c r="E880" s="77" t="s">
        <v>289</v>
      </c>
      <c r="F880" s="77" t="s">
        <v>290</v>
      </c>
      <c r="G880" s="107" t="s">
        <v>471</v>
      </c>
      <c r="H880" s="75">
        <v>26</v>
      </c>
      <c r="I880" s="51">
        <v>25</v>
      </c>
      <c r="J880" s="67"/>
      <c r="K880" s="53">
        <f t="shared" si="606"/>
        <v>650</v>
      </c>
      <c r="L880" s="54">
        <v>40</v>
      </c>
      <c r="M880" s="55">
        <f t="shared" si="607"/>
        <v>0.53846153846153844</v>
      </c>
      <c r="N880" s="56">
        <f t="shared" si="608"/>
        <v>14</v>
      </c>
      <c r="O880" s="57">
        <f t="shared" si="616"/>
        <v>350</v>
      </c>
      <c r="P880" s="58"/>
      <c r="Q880" s="57"/>
      <c r="R880" s="59"/>
      <c r="S880" s="60"/>
      <c r="T880" s="56"/>
      <c r="U880" s="61"/>
      <c r="V880" s="62"/>
      <c r="W880" s="68">
        <f t="shared" si="617"/>
        <v>650</v>
      </c>
      <c r="X880" s="69">
        <f t="shared" si="618"/>
        <v>1309416.8494999998</v>
      </c>
      <c r="Y880" s="67">
        <v>1</v>
      </c>
      <c r="Z880" s="71">
        <f t="shared" si="619"/>
        <v>350</v>
      </c>
      <c r="AA880" s="72">
        <f t="shared" si="620"/>
        <v>194372.80049999995</v>
      </c>
      <c r="AB880" s="70">
        <f t="shared" si="603"/>
        <v>5</v>
      </c>
      <c r="AC880" s="137">
        <f t="shared" si="621"/>
        <v>1000</v>
      </c>
      <c r="AD880" s="112">
        <f t="shared" si="622"/>
        <v>1503789.6499999997</v>
      </c>
      <c r="AE880" s="113"/>
    </row>
    <row r="881" spans="1:31" ht="11.5" customHeight="1" x14ac:dyDescent="0.3">
      <c r="A881" s="120">
        <v>44709</v>
      </c>
      <c r="B881" s="156">
        <f t="shared" si="604"/>
        <v>5</v>
      </c>
      <c r="C881" s="156">
        <f t="shared" si="605"/>
        <v>2022</v>
      </c>
      <c r="D881" s="158" t="s">
        <v>583</v>
      </c>
      <c r="E881" s="77" t="s">
        <v>340</v>
      </c>
      <c r="F881" s="77" t="s">
        <v>424</v>
      </c>
      <c r="G881" s="107" t="s">
        <v>523</v>
      </c>
      <c r="H881" s="75">
        <v>8.5</v>
      </c>
      <c r="I881" s="51">
        <v>220</v>
      </c>
      <c r="J881" s="67"/>
      <c r="K881" s="53">
        <f t="shared" si="606"/>
        <v>1870</v>
      </c>
      <c r="L881" s="54">
        <v>9.4</v>
      </c>
      <c r="M881" s="55">
        <f t="shared" si="607"/>
        <v>0.10588235294117651</v>
      </c>
      <c r="N881" s="56">
        <f t="shared" si="608"/>
        <v>0.90000000000000036</v>
      </c>
      <c r="O881" s="57">
        <f t="shared" si="616"/>
        <v>198.00000000000009</v>
      </c>
      <c r="P881" s="58"/>
      <c r="Q881" s="57"/>
      <c r="R881" s="59"/>
      <c r="S881" s="60"/>
      <c r="T881" s="56"/>
      <c r="U881" s="61"/>
      <c r="V881" s="62"/>
      <c r="W881" s="68">
        <f t="shared" si="617"/>
        <v>1870</v>
      </c>
      <c r="X881" s="69">
        <f t="shared" si="618"/>
        <v>1311286.8494999998</v>
      </c>
      <c r="Y881" s="67">
        <v>1</v>
      </c>
      <c r="Z881" s="71">
        <f t="shared" si="619"/>
        <v>198.00000000000009</v>
      </c>
      <c r="AA881" s="72">
        <f t="shared" si="620"/>
        <v>194570.80049999995</v>
      </c>
      <c r="AB881" s="70">
        <f t="shared" si="603"/>
        <v>5</v>
      </c>
      <c r="AC881" s="137">
        <f t="shared" si="621"/>
        <v>2068</v>
      </c>
      <c r="AD881" s="112">
        <f t="shared" si="622"/>
        <v>1505857.6499999997</v>
      </c>
      <c r="AE881" s="113"/>
    </row>
    <row r="882" spans="1:31" ht="11.5" customHeight="1" x14ac:dyDescent="0.3">
      <c r="A882" s="120">
        <v>44709</v>
      </c>
      <c r="B882" s="156">
        <f t="shared" si="604"/>
        <v>5</v>
      </c>
      <c r="C882" s="156">
        <f t="shared" si="605"/>
        <v>2022</v>
      </c>
      <c r="D882" s="158" t="s">
        <v>583</v>
      </c>
      <c r="E882" s="77" t="s">
        <v>340</v>
      </c>
      <c r="F882" s="77" t="s">
        <v>424</v>
      </c>
      <c r="G882" s="107" t="s">
        <v>453</v>
      </c>
      <c r="H882" s="75">
        <v>9.1999999999999993</v>
      </c>
      <c r="I882" s="51">
        <v>30</v>
      </c>
      <c r="J882" s="67"/>
      <c r="K882" s="53">
        <f t="shared" si="606"/>
        <v>276</v>
      </c>
      <c r="L882" s="54">
        <v>9.6</v>
      </c>
      <c r="M882" s="55">
        <f t="shared" si="607"/>
        <v>4.3478260869565258E-2</v>
      </c>
      <c r="N882" s="56">
        <f t="shared" si="608"/>
        <v>0.40000000000000036</v>
      </c>
      <c r="O882" s="57">
        <f t="shared" si="616"/>
        <v>12.000000000000011</v>
      </c>
      <c r="P882" s="58"/>
      <c r="Q882" s="57"/>
      <c r="R882" s="59"/>
      <c r="S882" s="60"/>
      <c r="T882" s="56"/>
      <c r="U882" s="61"/>
      <c r="V882" s="62"/>
      <c r="W882" s="68">
        <f t="shared" si="617"/>
        <v>828</v>
      </c>
      <c r="X882" s="69">
        <f t="shared" si="618"/>
        <v>1312114.8494999998</v>
      </c>
      <c r="Y882" s="67">
        <v>3</v>
      </c>
      <c r="Z882" s="71">
        <f t="shared" si="619"/>
        <v>36.000000000000028</v>
      </c>
      <c r="AA882" s="72">
        <f t="shared" si="620"/>
        <v>194606.80049999995</v>
      </c>
      <c r="AB882" s="70">
        <f t="shared" si="603"/>
        <v>5</v>
      </c>
      <c r="AC882" s="137">
        <f t="shared" si="621"/>
        <v>864</v>
      </c>
      <c r="AD882" s="112">
        <f t="shared" si="622"/>
        <v>1506721.6499999997</v>
      </c>
      <c r="AE882" s="113"/>
    </row>
    <row r="883" spans="1:31" ht="11.5" customHeight="1" x14ac:dyDescent="0.3">
      <c r="A883" s="120">
        <v>44709</v>
      </c>
      <c r="B883" s="156">
        <f t="shared" si="604"/>
        <v>5</v>
      </c>
      <c r="C883" s="156">
        <f t="shared" si="605"/>
        <v>2022</v>
      </c>
      <c r="D883" s="158" t="s">
        <v>583</v>
      </c>
      <c r="E883" s="77" t="s">
        <v>340</v>
      </c>
      <c r="F883" s="77" t="s">
        <v>424</v>
      </c>
      <c r="G883" s="107" t="s">
        <v>477</v>
      </c>
      <c r="H883" s="75">
        <v>11</v>
      </c>
      <c r="I883" s="51">
        <v>5</v>
      </c>
      <c r="J883" s="67"/>
      <c r="K883" s="53">
        <f t="shared" si="606"/>
        <v>55</v>
      </c>
      <c r="L883" s="54">
        <v>18</v>
      </c>
      <c r="M883" s="55">
        <f t="shared" si="607"/>
        <v>0.63636363636363635</v>
      </c>
      <c r="N883" s="56">
        <f t="shared" si="608"/>
        <v>7</v>
      </c>
      <c r="O883" s="57">
        <f t="shared" si="616"/>
        <v>35</v>
      </c>
      <c r="P883" s="58"/>
      <c r="Q883" s="57"/>
      <c r="R883" s="59"/>
      <c r="S883" s="60"/>
      <c r="T883" s="56"/>
      <c r="U883" s="61"/>
      <c r="V883" s="62"/>
      <c r="W883" s="68">
        <f t="shared" si="617"/>
        <v>55</v>
      </c>
      <c r="X883" s="69">
        <f t="shared" si="618"/>
        <v>1312169.8494999998</v>
      </c>
      <c r="Y883" s="67">
        <v>1</v>
      </c>
      <c r="Z883" s="71">
        <f t="shared" si="619"/>
        <v>35</v>
      </c>
      <c r="AA883" s="72">
        <f t="shared" si="620"/>
        <v>194641.80049999995</v>
      </c>
      <c r="AB883" s="70">
        <f t="shared" si="603"/>
        <v>5</v>
      </c>
      <c r="AC883" s="137">
        <f t="shared" si="621"/>
        <v>90</v>
      </c>
      <c r="AD883" s="112">
        <f t="shared" si="622"/>
        <v>1506811.6499999997</v>
      </c>
      <c r="AE883" s="113"/>
    </row>
    <row r="884" spans="1:31" ht="11.5" customHeight="1" x14ac:dyDescent="0.3">
      <c r="A884" s="120">
        <v>44709</v>
      </c>
      <c r="B884" s="156">
        <f t="shared" si="604"/>
        <v>5</v>
      </c>
      <c r="C884" s="156">
        <f t="shared" si="605"/>
        <v>2022</v>
      </c>
      <c r="D884" s="158" t="s">
        <v>583</v>
      </c>
      <c r="E884" s="77" t="s">
        <v>340</v>
      </c>
      <c r="F884" s="77" t="s">
        <v>424</v>
      </c>
      <c r="G884" s="107" t="s">
        <v>584</v>
      </c>
      <c r="H884" s="75">
        <v>6.2</v>
      </c>
      <c r="I884" s="51">
        <v>30</v>
      </c>
      <c r="J884" s="67"/>
      <c r="K884" s="53">
        <f t="shared" si="606"/>
        <v>186</v>
      </c>
      <c r="L884" s="54">
        <v>7.3</v>
      </c>
      <c r="M884" s="55">
        <f t="shared" si="607"/>
        <v>0.1774193548387096</v>
      </c>
      <c r="N884" s="56">
        <f t="shared" si="608"/>
        <v>1.0999999999999996</v>
      </c>
      <c r="O884" s="57">
        <f t="shared" si="616"/>
        <v>32.999999999999986</v>
      </c>
      <c r="P884" s="58"/>
      <c r="Q884" s="57"/>
      <c r="R884" s="59"/>
      <c r="S884" s="60"/>
      <c r="T884" s="56"/>
      <c r="U884" s="61"/>
      <c r="V884" s="62"/>
      <c r="W884" s="68">
        <f t="shared" si="617"/>
        <v>186</v>
      </c>
      <c r="X884" s="69">
        <f t="shared" si="618"/>
        <v>1312355.8494999998</v>
      </c>
      <c r="Y884" s="67">
        <v>1</v>
      </c>
      <c r="Z884" s="71">
        <f t="shared" si="619"/>
        <v>32.999999999999986</v>
      </c>
      <c r="AA884" s="72">
        <f t="shared" si="620"/>
        <v>194674.80049999995</v>
      </c>
      <c r="AB884" s="70">
        <f t="shared" si="603"/>
        <v>5</v>
      </c>
      <c r="AC884" s="137">
        <f t="shared" si="621"/>
        <v>219</v>
      </c>
      <c r="AD884" s="112">
        <f t="shared" si="622"/>
        <v>1507030.6499999997</v>
      </c>
      <c r="AE884" s="113"/>
    </row>
    <row r="885" spans="1:31" ht="11.5" customHeight="1" x14ac:dyDescent="0.3">
      <c r="A885" s="120">
        <v>44714</v>
      </c>
      <c r="B885" s="156">
        <f t="shared" si="604"/>
        <v>6</v>
      </c>
      <c r="C885" s="156">
        <f t="shared" si="605"/>
        <v>2022</v>
      </c>
      <c r="D885" s="158" t="s">
        <v>598</v>
      </c>
      <c r="E885" s="77" t="s">
        <v>289</v>
      </c>
      <c r="F885" s="77" t="s">
        <v>290</v>
      </c>
      <c r="G885" s="107" t="s">
        <v>523</v>
      </c>
      <c r="H885" s="75">
        <v>8.5</v>
      </c>
      <c r="I885" s="51">
        <v>220</v>
      </c>
      <c r="J885" s="67"/>
      <c r="K885" s="53">
        <f t="shared" si="606"/>
        <v>1870</v>
      </c>
      <c r="L885" s="54">
        <v>9.5</v>
      </c>
      <c r="M885" s="55">
        <f t="shared" ref="M885:M889" si="623">(L885-H885)/H885</f>
        <v>0.11764705882352941</v>
      </c>
      <c r="N885" s="56">
        <f t="shared" ref="N885:N889" si="624">L885-H885</f>
        <v>1</v>
      </c>
      <c r="O885" s="57">
        <f t="shared" ref="O885:O889" si="625">N885*I885</f>
        <v>220</v>
      </c>
      <c r="P885" s="58"/>
      <c r="Q885" s="57"/>
      <c r="R885" s="59"/>
      <c r="S885" s="60"/>
      <c r="T885" s="56"/>
      <c r="U885" s="61"/>
      <c r="V885" s="62"/>
      <c r="W885" s="68">
        <f t="shared" ref="W885:W889" si="626">K885*Y885</f>
        <v>7480</v>
      </c>
      <c r="X885" s="69">
        <f t="shared" ref="X885:X889" si="627">X884+W885</f>
        <v>1319835.8494999998</v>
      </c>
      <c r="Y885" s="67">
        <v>4</v>
      </c>
      <c r="Z885" s="71">
        <f t="shared" si="619"/>
        <v>880</v>
      </c>
      <c r="AA885" s="72">
        <f t="shared" si="620"/>
        <v>195554.80049999995</v>
      </c>
      <c r="AB885" s="70">
        <f t="shared" si="603"/>
        <v>6</v>
      </c>
      <c r="AC885" s="137">
        <f t="shared" si="621"/>
        <v>8360</v>
      </c>
      <c r="AD885" s="112">
        <f t="shared" si="622"/>
        <v>1515390.6499999997</v>
      </c>
      <c r="AE885" s="113"/>
    </row>
    <row r="886" spans="1:31" ht="11.5" customHeight="1" x14ac:dyDescent="0.3">
      <c r="A886" s="120">
        <v>44714</v>
      </c>
      <c r="B886" s="156">
        <f t="shared" si="604"/>
        <v>6</v>
      </c>
      <c r="C886" s="156">
        <f t="shared" si="605"/>
        <v>2022</v>
      </c>
      <c r="D886" s="158" t="s">
        <v>598</v>
      </c>
      <c r="E886" s="77" t="s">
        <v>289</v>
      </c>
      <c r="F886" s="77" t="s">
        <v>290</v>
      </c>
      <c r="G886" s="107" t="s">
        <v>453</v>
      </c>
      <c r="H886" s="75">
        <v>9.1999999999999993</v>
      </c>
      <c r="I886" s="51">
        <v>30</v>
      </c>
      <c r="J886" s="67"/>
      <c r="K886" s="53">
        <f t="shared" si="606"/>
        <v>276</v>
      </c>
      <c r="L886" s="54">
        <v>9.8000000000000007</v>
      </c>
      <c r="M886" s="55">
        <f t="shared" si="623"/>
        <v>6.5217391304347991E-2</v>
      </c>
      <c r="N886" s="56">
        <f t="shared" si="624"/>
        <v>0.60000000000000142</v>
      </c>
      <c r="O886" s="57">
        <f t="shared" si="625"/>
        <v>18.000000000000043</v>
      </c>
      <c r="P886" s="58"/>
      <c r="Q886" s="57"/>
      <c r="R886" s="59"/>
      <c r="S886" s="60"/>
      <c r="T886" s="56"/>
      <c r="U886" s="61"/>
      <c r="V886" s="62"/>
      <c r="W886" s="68">
        <f t="shared" si="626"/>
        <v>1656</v>
      </c>
      <c r="X886" s="69">
        <f t="shared" si="627"/>
        <v>1321491.8494999998</v>
      </c>
      <c r="Y886" s="67">
        <v>6</v>
      </c>
      <c r="Z886" s="71">
        <f t="shared" si="619"/>
        <v>108.00000000000026</v>
      </c>
      <c r="AA886" s="72">
        <f t="shared" si="620"/>
        <v>195662.80049999995</v>
      </c>
      <c r="AB886" s="70">
        <f t="shared" si="603"/>
        <v>6</v>
      </c>
      <c r="AC886" s="137">
        <f t="shared" si="621"/>
        <v>1764.0000000000002</v>
      </c>
      <c r="AD886" s="112">
        <f t="shared" si="622"/>
        <v>1517154.6499999997</v>
      </c>
      <c r="AE886" s="113"/>
    </row>
    <row r="887" spans="1:31" ht="11.5" customHeight="1" x14ac:dyDescent="0.3">
      <c r="A887" s="120">
        <v>44714</v>
      </c>
      <c r="B887" s="156">
        <f t="shared" si="604"/>
        <v>6</v>
      </c>
      <c r="C887" s="156">
        <f t="shared" si="605"/>
        <v>2022</v>
      </c>
      <c r="D887" s="158" t="s">
        <v>598</v>
      </c>
      <c r="E887" s="77" t="s">
        <v>289</v>
      </c>
      <c r="F887" s="77" t="s">
        <v>290</v>
      </c>
      <c r="G887" s="107" t="s">
        <v>579</v>
      </c>
      <c r="H887" s="75">
        <v>6.4</v>
      </c>
      <c r="I887" s="51">
        <v>45</v>
      </c>
      <c r="J887" s="67"/>
      <c r="K887" s="53">
        <f t="shared" si="606"/>
        <v>288</v>
      </c>
      <c r="L887" s="54">
        <v>7.8</v>
      </c>
      <c r="M887" s="55">
        <f t="shared" si="623"/>
        <v>0.21874999999999992</v>
      </c>
      <c r="N887" s="56">
        <f t="shared" si="624"/>
        <v>1.3999999999999995</v>
      </c>
      <c r="O887" s="57">
        <f t="shared" si="625"/>
        <v>62.999999999999979</v>
      </c>
      <c r="P887" s="58"/>
      <c r="Q887" s="57"/>
      <c r="R887" s="59"/>
      <c r="S887" s="60"/>
      <c r="T887" s="56"/>
      <c r="U887" s="61"/>
      <c r="V887" s="62"/>
      <c r="W887" s="68">
        <f t="shared" si="626"/>
        <v>864</v>
      </c>
      <c r="X887" s="69">
        <f t="shared" si="627"/>
        <v>1322355.8494999998</v>
      </c>
      <c r="Y887" s="67">
        <v>3</v>
      </c>
      <c r="Z887" s="71">
        <f t="shared" si="619"/>
        <v>188.99999999999994</v>
      </c>
      <c r="AA887" s="72">
        <f t="shared" si="620"/>
        <v>195851.80049999995</v>
      </c>
      <c r="AB887" s="70">
        <f t="shared" si="603"/>
        <v>6</v>
      </c>
      <c r="AC887" s="137">
        <f t="shared" si="621"/>
        <v>1053</v>
      </c>
      <c r="AD887" s="112">
        <f t="shared" si="622"/>
        <v>1518207.6499999997</v>
      </c>
      <c r="AE887" s="113"/>
    </row>
    <row r="888" spans="1:31" ht="11.5" customHeight="1" x14ac:dyDescent="0.3">
      <c r="A888" s="120">
        <v>44714</v>
      </c>
      <c r="B888" s="156">
        <f t="shared" si="604"/>
        <v>6</v>
      </c>
      <c r="C888" s="156">
        <f t="shared" si="605"/>
        <v>2022</v>
      </c>
      <c r="D888" s="158" t="s">
        <v>598</v>
      </c>
      <c r="E888" s="77" t="s">
        <v>289</v>
      </c>
      <c r="F888" s="77" t="s">
        <v>290</v>
      </c>
      <c r="G888" s="107" t="s">
        <v>577</v>
      </c>
      <c r="H888" s="75">
        <v>1.3</v>
      </c>
      <c r="I888" s="51">
        <v>25</v>
      </c>
      <c r="J888" s="67"/>
      <c r="K888" s="53">
        <f t="shared" si="606"/>
        <v>32.5</v>
      </c>
      <c r="L888" s="54">
        <v>2.5</v>
      </c>
      <c r="M888" s="55">
        <f t="shared" si="623"/>
        <v>0.92307692307692302</v>
      </c>
      <c r="N888" s="56">
        <f t="shared" si="624"/>
        <v>1.2</v>
      </c>
      <c r="O888" s="57">
        <f t="shared" si="625"/>
        <v>30</v>
      </c>
      <c r="P888" s="58"/>
      <c r="Q888" s="57"/>
      <c r="R888" s="59"/>
      <c r="S888" s="60"/>
      <c r="T888" s="56"/>
      <c r="U888" s="61"/>
      <c r="V888" s="62"/>
      <c r="W888" s="68">
        <f t="shared" si="626"/>
        <v>130</v>
      </c>
      <c r="X888" s="69">
        <f t="shared" si="627"/>
        <v>1322485.8494999998</v>
      </c>
      <c r="Y888" s="67">
        <v>4</v>
      </c>
      <c r="Z888" s="71">
        <f t="shared" si="619"/>
        <v>120</v>
      </c>
      <c r="AA888" s="72">
        <f t="shared" si="620"/>
        <v>195971.80049999995</v>
      </c>
      <c r="AB888" s="70">
        <f t="shared" si="603"/>
        <v>6</v>
      </c>
      <c r="AC888" s="137">
        <f t="shared" si="621"/>
        <v>250</v>
      </c>
      <c r="AD888" s="112">
        <f t="shared" si="622"/>
        <v>1518457.6499999997</v>
      </c>
      <c r="AE888" s="113"/>
    </row>
    <row r="889" spans="1:31" ht="11.5" customHeight="1" x14ac:dyDescent="0.3">
      <c r="A889" s="120">
        <v>44714</v>
      </c>
      <c r="B889" s="156">
        <f t="shared" si="604"/>
        <v>6</v>
      </c>
      <c r="C889" s="156">
        <f t="shared" si="605"/>
        <v>2022</v>
      </c>
      <c r="D889" s="158" t="s">
        <v>598</v>
      </c>
      <c r="E889" s="77" t="s">
        <v>289</v>
      </c>
      <c r="F889" s="77" t="s">
        <v>290</v>
      </c>
      <c r="G889" s="107" t="s">
        <v>471</v>
      </c>
      <c r="H889" s="75">
        <v>26</v>
      </c>
      <c r="I889" s="51">
        <v>25</v>
      </c>
      <c r="J889" s="67"/>
      <c r="K889" s="53">
        <f t="shared" si="606"/>
        <v>650</v>
      </c>
      <c r="L889" s="54">
        <v>40</v>
      </c>
      <c r="M889" s="55">
        <f t="shared" si="623"/>
        <v>0.53846153846153844</v>
      </c>
      <c r="N889" s="56">
        <f t="shared" si="624"/>
        <v>14</v>
      </c>
      <c r="O889" s="57">
        <f t="shared" si="625"/>
        <v>350</v>
      </c>
      <c r="P889" s="58"/>
      <c r="Q889" s="57"/>
      <c r="R889" s="59"/>
      <c r="S889" s="60"/>
      <c r="T889" s="56"/>
      <c r="U889" s="61"/>
      <c r="V889" s="62"/>
      <c r="W889" s="68">
        <f t="shared" si="626"/>
        <v>650</v>
      </c>
      <c r="X889" s="69">
        <f t="shared" si="627"/>
        <v>1323135.8494999998</v>
      </c>
      <c r="Y889" s="67">
        <v>1</v>
      </c>
      <c r="Z889" s="71">
        <f t="shared" si="619"/>
        <v>350</v>
      </c>
      <c r="AA889" s="72">
        <f t="shared" si="620"/>
        <v>196321.80049999995</v>
      </c>
      <c r="AB889" s="70">
        <f t="shared" si="603"/>
        <v>6</v>
      </c>
      <c r="AC889" s="137">
        <f t="shared" si="621"/>
        <v>1000</v>
      </c>
      <c r="AD889" s="112">
        <f t="shared" si="622"/>
        <v>1519457.6499999997</v>
      </c>
      <c r="AE889" s="113"/>
    </row>
    <row r="890" spans="1:31" ht="11.5" customHeight="1" x14ac:dyDescent="0.3">
      <c r="A890" s="120">
        <v>44715</v>
      </c>
      <c r="B890" s="156">
        <f t="shared" si="604"/>
        <v>6</v>
      </c>
      <c r="C890" s="156">
        <f t="shared" si="605"/>
        <v>2022</v>
      </c>
      <c r="D890" s="158" t="s">
        <v>599</v>
      </c>
      <c r="E890" s="77" t="s">
        <v>436</v>
      </c>
      <c r="F890" s="77" t="s">
        <v>437</v>
      </c>
      <c r="G890" s="107" t="s">
        <v>202</v>
      </c>
      <c r="H890" s="75">
        <v>8.5</v>
      </c>
      <c r="I890" s="51">
        <v>220</v>
      </c>
      <c r="J890" s="67"/>
      <c r="K890" s="53">
        <f t="shared" si="606"/>
        <v>1870</v>
      </c>
      <c r="L890" s="54">
        <v>9.6</v>
      </c>
      <c r="M890" s="55">
        <f t="shared" ref="M890:M929" si="628">(L890-H890)/H890</f>
        <v>0.12941176470588231</v>
      </c>
      <c r="N890" s="56">
        <f t="shared" ref="N890:N894" si="629">L890-H890</f>
        <v>1.0999999999999996</v>
      </c>
      <c r="O890" s="57">
        <f t="shared" ref="O890:O894" si="630">N890*I890</f>
        <v>241.99999999999991</v>
      </c>
      <c r="P890" s="58"/>
      <c r="Q890" s="57"/>
      <c r="R890" s="59"/>
      <c r="S890" s="60"/>
      <c r="T890" s="56"/>
      <c r="U890" s="61"/>
      <c r="V890" s="62"/>
      <c r="W890" s="68">
        <f t="shared" ref="W890:W894" si="631">K890*Y890</f>
        <v>1870</v>
      </c>
      <c r="X890" s="69">
        <f t="shared" ref="X890:X894" si="632">X889+W890</f>
        <v>1325005.8494999998</v>
      </c>
      <c r="Y890" s="67">
        <v>1</v>
      </c>
      <c r="Z890" s="71">
        <f t="shared" ref="Z890:Z895" si="633">O890*Y890</f>
        <v>241.99999999999991</v>
      </c>
      <c r="AA890" s="72">
        <f t="shared" ref="AA890:AA895" si="634">AA889+Z890</f>
        <v>196563.80049999995</v>
      </c>
      <c r="AB890" s="70">
        <f t="shared" si="603"/>
        <v>6</v>
      </c>
      <c r="AC890" s="137">
        <f t="shared" ref="AC890:AC895" si="635">W890+Z890</f>
        <v>2112</v>
      </c>
      <c r="AD890" s="112">
        <f t="shared" ref="AD890:AD895" si="636">X890+AA890</f>
        <v>1521569.6499999997</v>
      </c>
      <c r="AE890" s="113"/>
    </row>
    <row r="891" spans="1:31" ht="11.5" customHeight="1" x14ac:dyDescent="0.3">
      <c r="A891" s="120">
        <v>44716</v>
      </c>
      <c r="B891" s="156">
        <f t="shared" si="604"/>
        <v>6</v>
      </c>
      <c r="C891" s="156">
        <f t="shared" si="605"/>
        <v>2022</v>
      </c>
      <c r="D891" s="158" t="s">
        <v>600</v>
      </c>
      <c r="E891" s="77" t="s">
        <v>289</v>
      </c>
      <c r="F891" s="77" t="s">
        <v>290</v>
      </c>
      <c r="G891" s="107" t="s">
        <v>523</v>
      </c>
      <c r="H891" s="75">
        <v>9.1999999999999993</v>
      </c>
      <c r="I891" s="51">
        <v>220</v>
      </c>
      <c r="J891" s="67"/>
      <c r="K891" s="53">
        <f t="shared" si="606"/>
        <v>2023.9999999999998</v>
      </c>
      <c r="L891" s="54">
        <v>9.5</v>
      </c>
      <c r="M891" s="55">
        <f t="shared" si="628"/>
        <v>3.2608695652173995E-2</v>
      </c>
      <c r="N891" s="56">
        <f t="shared" si="629"/>
        <v>0.30000000000000071</v>
      </c>
      <c r="O891" s="57">
        <f t="shared" si="630"/>
        <v>66.000000000000156</v>
      </c>
      <c r="P891" s="58"/>
      <c r="Q891" s="57"/>
      <c r="R891" s="59"/>
      <c r="S891" s="60"/>
      <c r="T891" s="56"/>
      <c r="U891" s="61"/>
      <c r="V891" s="62"/>
      <c r="W891" s="68">
        <f t="shared" si="631"/>
        <v>4047.9999999999995</v>
      </c>
      <c r="X891" s="69">
        <f t="shared" si="632"/>
        <v>1329053.8494999998</v>
      </c>
      <c r="Y891" s="67">
        <v>2</v>
      </c>
      <c r="Z891" s="71">
        <f t="shared" si="633"/>
        <v>132.00000000000031</v>
      </c>
      <c r="AA891" s="72">
        <f t="shared" si="634"/>
        <v>196695.80049999995</v>
      </c>
      <c r="AB891" s="70">
        <f t="shared" si="603"/>
        <v>6</v>
      </c>
      <c r="AC891" s="137">
        <f t="shared" si="635"/>
        <v>4180</v>
      </c>
      <c r="AD891" s="112">
        <f t="shared" si="636"/>
        <v>1525749.6499999997</v>
      </c>
      <c r="AE891" s="113"/>
    </row>
    <row r="892" spans="1:31" ht="11.5" customHeight="1" x14ac:dyDescent="0.3">
      <c r="A892" s="120">
        <v>44716</v>
      </c>
      <c r="B892" s="156">
        <f t="shared" si="604"/>
        <v>6</v>
      </c>
      <c r="C892" s="156">
        <f t="shared" si="605"/>
        <v>2022</v>
      </c>
      <c r="D892" s="158" t="s">
        <v>600</v>
      </c>
      <c r="E892" s="77" t="s">
        <v>289</v>
      </c>
      <c r="F892" s="77" t="s">
        <v>290</v>
      </c>
      <c r="G892" s="107" t="s">
        <v>453</v>
      </c>
      <c r="H892" s="75">
        <v>9.1999999999999993</v>
      </c>
      <c r="I892" s="51">
        <v>30</v>
      </c>
      <c r="J892" s="67"/>
      <c r="K892" s="53">
        <f t="shared" si="606"/>
        <v>276</v>
      </c>
      <c r="L892" s="54">
        <v>9.8000000000000007</v>
      </c>
      <c r="M892" s="55">
        <f t="shared" si="628"/>
        <v>6.5217391304347991E-2</v>
      </c>
      <c r="N892" s="56">
        <f t="shared" si="629"/>
        <v>0.60000000000000142</v>
      </c>
      <c r="O892" s="57">
        <f t="shared" si="630"/>
        <v>18.000000000000043</v>
      </c>
      <c r="P892" s="58"/>
      <c r="Q892" s="57"/>
      <c r="R892" s="59"/>
      <c r="S892" s="60"/>
      <c r="T892" s="56"/>
      <c r="U892" s="61"/>
      <c r="V892" s="62"/>
      <c r="W892" s="68">
        <f t="shared" si="631"/>
        <v>2760</v>
      </c>
      <c r="X892" s="69">
        <f t="shared" si="632"/>
        <v>1331813.8494999998</v>
      </c>
      <c r="Y892" s="67">
        <v>10</v>
      </c>
      <c r="Z892" s="71">
        <f t="shared" si="633"/>
        <v>180.00000000000043</v>
      </c>
      <c r="AA892" s="72">
        <f t="shared" si="634"/>
        <v>196875.80049999995</v>
      </c>
      <c r="AB892" s="70">
        <f t="shared" si="603"/>
        <v>6</v>
      </c>
      <c r="AC892" s="137">
        <f t="shared" si="635"/>
        <v>2940.0000000000005</v>
      </c>
      <c r="AD892" s="112">
        <f t="shared" si="636"/>
        <v>1528689.6499999997</v>
      </c>
      <c r="AE892" s="113"/>
    </row>
    <row r="893" spans="1:31" ht="11.5" customHeight="1" x14ac:dyDescent="0.3">
      <c r="A893" s="120">
        <v>44716</v>
      </c>
      <c r="B893" s="156">
        <f t="shared" si="604"/>
        <v>6</v>
      </c>
      <c r="C893" s="156">
        <f t="shared" si="605"/>
        <v>2022</v>
      </c>
      <c r="D893" s="158" t="s">
        <v>600</v>
      </c>
      <c r="E893" s="77" t="s">
        <v>289</v>
      </c>
      <c r="F893" s="77" t="s">
        <v>290</v>
      </c>
      <c r="G893" s="107" t="s">
        <v>579</v>
      </c>
      <c r="H893" s="75">
        <v>6.4</v>
      </c>
      <c r="I893" s="51">
        <v>45</v>
      </c>
      <c r="J893" s="67"/>
      <c r="K893" s="53">
        <f t="shared" si="606"/>
        <v>288</v>
      </c>
      <c r="L893" s="54">
        <v>7.8</v>
      </c>
      <c r="M893" s="55">
        <f t="shared" si="628"/>
        <v>0.21874999999999992</v>
      </c>
      <c r="N893" s="56">
        <f t="shared" si="629"/>
        <v>1.3999999999999995</v>
      </c>
      <c r="O893" s="57">
        <f t="shared" si="630"/>
        <v>62.999999999999979</v>
      </c>
      <c r="P893" s="58"/>
      <c r="Q893" s="57"/>
      <c r="R893" s="59"/>
      <c r="S893" s="60"/>
      <c r="T893" s="56"/>
      <c r="U893" s="61"/>
      <c r="V893" s="62"/>
      <c r="W893" s="68">
        <f t="shared" si="631"/>
        <v>1440</v>
      </c>
      <c r="X893" s="69">
        <f t="shared" si="632"/>
        <v>1333253.8494999998</v>
      </c>
      <c r="Y893" s="67">
        <v>5</v>
      </c>
      <c r="Z893" s="71">
        <f t="shared" si="633"/>
        <v>314.99999999999989</v>
      </c>
      <c r="AA893" s="72">
        <f t="shared" si="634"/>
        <v>197190.80049999995</v>
      </c>
      <c r="AB893" s="70">
        <f t="shared" ref="AB893:AB944" si="637">MONTH(A893)</f>
        <v>6</v>
      </c>
      <c r="AC893" s="137">
        <f t="shared" si="635"/>
        <v>1755</v>
      </c>
      <c r="AD893" s="112">
        <f t="shared" si="636"/>
        <v>1530444.6499999997</v>
      </c>
      <c r="AE893" s="113"/>
    </row>
    <row r="894" spans="1:31" ht="11.5" customHeight="1" x14ac:dyDescent="0.3">
      <c r="A894" s="120">
        <v>44716</v>
      </c>
      <c r="B894" s="156">
        <f t="shared" si="604"/>
        <v>6</v>
      </c>
      <c r="C894" s="156">
        <f t="shared" si="605"/>
        <v>2022</v>
      </c>
      <c r="D894" s="158" t="s">
        <v>600</v>
      </c>
      <c r="E894" s="77" t="s">
        <v>289</v>
      </c>
      <c r="F894" s="77" t="s">
        <v>290</v>
      </c>
      <c r="G894" s="107" t="s">
        <v>577</v>
      </c>
      <c r="H894" s="75">
        <v>1.3</v>
      </c>
      <c r="I894" s="51">
        <v>25</v>
      </c>
      <c r="J894" s="67"/>
      <c r="K894" s="53">
        <f t="shared" si="606"/>
        <v>32.5</v>
      </c>
      <c r="L894" s="54">
        <v>2.5</v>
      </c>
      <c r="M894" s="55">
        <f t="shared" si="628"/>
        <v>0.92307692307692302</v>
      </c>
      <c r="N894" s="56">
        <f t="shared" si="629"/>
        <v>1.2</v>
      </c>
      <c r="O894" s="57">
        <f t="shared" si="630"/>
        <v>30</v>
      </c>
      <c r="P894" s="58"/>
      <c r="Q894" s="57"/>
      <c r="R894" s="59"/>
      <c r="S894" s="60"/>
      <c r="T894" s="56"/>
      <c r="U894" s="61"/>
      <c r="V894" s="62"/>
      <c r="W894" s="68">
        <f t="shared" si="631"/>
        <v>65</v>
      </c>
      <c r="X894" s="69">
        <f t="shared" si="632"/>
        <v>1333318.8494999998</v>
      </c>
      <c r="Y894" s="67">
        <v>2</v>
      </c>
      <c r="Z894" s="71">
        <f t="shared" si="633"/>
        <v>60</v>
      </c>
      <c r="AA894" s="72">
        <f t="shared" si="634"/>
        <v>197250.80049999995</v>
      </c>
      <c r="AB894" s="70">
        <f t="shared" si="637"/>
        <v>6</v>
      </c>
      <c r="AC894" s="137">
        <f t="shared" si="635"/>
        <v>125</v>
      </c>
      <c r="AD894" s="112">
        <f t="shared" si="636"/>
        <v>1530569.6499999997</v>
      </c>
      <c r="AE894" s="113"/>
    </row>
    <row r="895" spans="1:31" ht="11.5" customHeight="1" x14ac:dyDescent="0.3">
      <c r="A895" s="120">
        <v>44719</v>
      </c>
      <c r="B895" s="156">
        <f t="shared" ref="B895:B944" si="638">MONTH(A895)</f>
        <v>6</v>
      </c>
      <c r="C895" s="156">
        <f t="shared" ref="C895:C944" si="639">YEAR(A895)</f>
        <v>2022</v>
      </c>
      <c r="D895" s="158" t="s">
        <v>601</v>
      </c>
      <c r="E895" s="77" t="s">
        <v>64</v>
      </c>
      <c r="F895" s="77" t="s">
        <v>62</v>
      </c>
      <c r="G895" s="107" t="s">
        <v>523</v>
      </c>
      <c r="H895" s="75">
        <v>8.4</v>
      </c>
      <c r="I895" s="51">
        <v>220</v>
      </c>
      <c r="J895" s="67"/>
      <c r="K895" s="53">
        <f t="shared" si="606"/>
        <v>1848</v>
      </c>
      <c r="L895" s="54">
        <v>9.4</v>
      </c>
      <c r="M895" s="55">
        <f t="shared" si="628"/>
        <v>0.11904761904761904</v>
      </c>
      <c r="N895" s="56">
        <f t="shared" ref="N895:N929" si="640">L895-H895</f>
        <v>1</v>
      </c>
      <c r="O895" s="57">
        <f t="shared" ref="O895:O929" si="641">N895*I895</f>
        <v>220</v>
      </c>
      <c r="P895" s="58"/>
      <c r="Q895" s="57"/>
      <c r="R895" s="59"/>
      <c r="S895" s="60"/>
      <c r="T895" s="56"/>
      <c r="U895" s="61"/>
      <c r="V895" s="62"/>
      <c r="W895" s="68">
        <f t="shared" ref="W895:W929" si="642">K895*Y895</f>
        <v>1848</v>
      </c>
      <c r="X895" s="69">
        <f t="shared" ref="X895:X929" si="643">X894+W895</f>
        <v>1335166.8494999998</v>
      </c>
      <c r="Y895" s="67">
        <v>1</v>
      </c>
      <c r="Z895" s="71">
        <f t="shared" si="633"/>
        <v>220</v>
      </c>
      <c r="AA895" s="72">
        <f t="shared" si="634"/>
        <v>197470.80049999995</v>
      </c>
      <c r="AB895" s="70">
        <f t="shared" si="637"/>
        <v>6</v>
      </c>
      <c r="AC895" s="137">
        <f t="shared" si="635"/>
        <v>2068</v>
      </c>
      <c r="AD895" s="112">
        <f t="shared" si="636"/>
        <v>1532637.6499999997</v>
      </c>
      <c r="AE895" s="113"/>
    </row>
    <row r="896" spans="1:31" ht="11.5" customHeight="1" x14ac:dyDescent="0.3">
      <c r="A896" s="120">
        <v>44719</v>
      </c>
      <c r="B896" s="156">
        <f t="shared" si="638"/>
        <v>6</v>
      </c>
      <c r="C896" s="156">
        <f t="shared" si="639"/>
        <v>2022</v>
      </c>
      <c r="D896" s="158" t="s">
        <v>601</v>
      </c>
      <c r="E896" s="77" t="s">
        <v>64</v>
      </c>
      <c r="F896" s="77" t="s">
        <v>62</v>
      </c>
      <c r="G896" s="107" t="s">
        <v>615</v>
      </c>
      <c r="H896" s="75">
        <v>6.45</v>
      </c>
      <c r="I896" s="51">
        <v>40</v>
      </c>
      <c r="J896" s="67"/>
      <c r="K896" s="53">
        <f t="shared" si="606"/>
        <v>258</v>
      </c>
      <c r="L896" s="54">
        <v>7.2</v>
      </c>
      <c r="M896" s="55">
        <f t="shared" si="628"/>
        <v>0.11627906976744186</v>
      </c>
      <c r="N896" s="56">
        <f t="shared" si="640"/>
        <v>0.75</v>
      </c>
      <c r="O896" s="57">
        <f t="shared" si="641"/>
        <v>30</v>
      </c>
      <c r="P896" s="58"/>
      <c r="Q896" s="57"/>
      <c r="R896" s="59"/>
      <c r="S896" s="60"/>
      <c r="T896" s="56"/>
      <c r="U896" s="61"/>
      <c r="V896" s="62"/>
      <c r="W896" s="68">
        <f t="shared" si="642"/>
        <v>258</v>
      </c>
      <c r="X896" s="69">
        <f t="shared" si="643"/>
        <v>1335424.8494999998</v>
      </c>
      <c r="Y896" s="67">
        <v>1</v>
      </c>
      <c r="Z896" s="71">
        <f t="shared" ref="Z896:Z929" si="644">O896*Y896</f>
        <v>30</v>
      </c>
      <c r="AA896" s="72">
        <f t="shared" ref="AA896:AA929" si="645">AA895+Z896</f>
        <v>197500.80049999995</v>
      </c>
      <c r="AB896" s="70">
        <f t="shared" si="637"/>
        <v>6</v>
      </c>
      <c r="AC896" s="137">
        <f t="shared" ref="AC896:AC929" si="646">W896+Z896</f>
        <v>288</v>
      </c>
      <c r="AD896" s="112">
        <f t="shared" ref="AD896:AD929" si="647">X896+AA896</f>
        <v>1532925.6499999997</v>
      </c>
      <c r="AE896" s="113"/>
    </row>
    <row r="897" spans="1:31" ht="11.5" customHeight="1" x14ac:dyDescent="0.3">
      <c r="A897" s="120">
        <v>44721</v>
      </c>
      <c r="B897" s="156">
        <f t="shared" si="638"/>
        <v>6</v>
      </c>
      <c r="C897" s="156">
        <f t="shared" si="639"/>
        <v>2022</v>
      </c>
      <c r="D897" s="158" t="s">
        <v>602</v>
      </c>
      <c r="E897" s="77" t="s">
        <v>104</v>
      </c>
      <c r="F897" s="77" t="s">
        <v>105</v>
      </c>
      <c r="G897" s="107" t="s">
        <v>535</v>
      </c>
      <c r="H897" s="75">
        <v>8.4</v>
      </c>
      <c r="I897" s="51">
        <v>220</v>
      </c>
      <c r="J897" s="67"/>
      <c r="K897" s="53">
        <f t="shared" si="606"/>
        <v>1848</v>
      </c>
      <c r="L897" s="54">
        <v>9</v>
      </c>
      <c r="M897" s="55">
        <f t="shared" si="628"/>
        <v>7.1428571428571383E-2</v>
      </c>
      <c r="N897" s="56">
        <f t="shared" si="640"/>
        <v>0.59999999999999964</v>
      </c>
      <c r="O897" s="57">
        <f t="shared" si="641"/>
        <v>131.99999999999991</v>
      </c>
      <c r="P897" s="58"/>
      <c r="Q897" s="57"/>
      <c r="R897" s="59"/>
      <c r="S897" s="60"/>
      <c r="T897" s="56"/>
      <c r="U897" s="61"/>
      <c r="V897" s="62"/>
      <c r="W897" s="68">
        <f t="shared" si="642"/>
        <v>7392</v>
      </c>
      <c r="X897" s="69">
        <f t="shared" si="643"/>
        <v>1342816.8494999998</v>
      </c>
      <c r="Y897" s="67">
        <v>4</v>
      </c>
      <c r="Z897" s="71">
        <f t="shared" si="644"/>
        <v>527.99999999999966</v>
      </c>
      <c r="AA897" s="72">
        <f t="shared" si="645"/>
        <v>198028.80049999995</v>
      </c>
      <c r="AB897" s="70">
        <f t="shared" si="637"/>
        <v>6</v>
      </c>
      <c r="AC897" s="137">
        <f t="shared" si="646"/>
        <v>7920</v>
      </c>
      <c r="AD897" s="112">
        <f t="shared" si="647"/>
        <v>1540845.6499999997</v>
      </c>
      <c r="AE897" s="113"/>
    </row>
    <row r="898" spans="1:31" ht="11.5" customHeight="1" x14ac:dyDescent="0.3">
      <c r="A898" s="120">
        <v>44721</v>
      </c>
      <c r="B898" s="156">
        <f t="shared" si="638"/>
        <v>6</v>
      </c>
      <c r="C898" s="156">
        <f t="shared" si="639"/>
        <v>2022</v>
      </c>
      <c r="D898" s="158" t="s">
        <v>602</v>
      </c>
      <c r="E898" s="77" t="s">
        <v>104</v>
      </c>
      <c r="F898" s="77" t="s">
        <v>105</v>
      </c>
      <c r="G898" s="107" t="s">
        <v>535</v>
      </c>
      <c r="H898" s="75">
        <v>8.5</v>
      </c>
      <c r="I898" s="51">
        <v>220</v>
      </c>
      <c r="J898" s="67"/>
      <c r="K898" s="53">
        <f t="shared" si="606"/>
        <v>1870</v>
      </c>
      <c r="L898" s="54">
        <v>9</v>
      </c>
      <c r="M898" s="55">
        <f t="shared" si="628"/>
        <v>5.8823529411764705E-2</v>
      </c>
      <c r="N898" s="56">
        <f t="shared" si="640"/>
        <v>0.5</v>
      </c>
      <c r="O898" s="57">
        <f t="shared" si="641"/>
        <v>110</v>
      </c>
      <c r="P898" s="58"/>
      <c r="Q898" s="57"/>
      <c r="R898" s="59"/>
      <c r="S898" s="60"/>
      <c r="T898" s="56"/>
      <c r="U898" s="61"/>
      <c r="V898" s="62"/>
      <c r="W898" s="68">
        <f t="shared" si="642"/>
        <v>1870</v>
      </c>
      <c r="X898" s="69">
        <f t="shared" si="643"/>
        <v>1344686.8494999998</v>
      </c>
      <c r="Y898" s="67">
        <v>1</v>
      </c>
      <c r="Z898" s="71">
        <f t="shared" si="644"/>
        <v>110</v>
      </c>
      <c r="AA898" s="72">
        <f t="shared" si="645"/>
        <v>198138.80049999995</v>
      </c>
      <c r="AB898" s="70">
        <f t="shared" si="637"/>
        <v>6</v>
      </c>
      <c r="AC898" s="137">
        <f t="shared" si="646"/>
        <v>1980</v>
      </c>
      <c r="AD898" s="112">
        <f t="shared" si="647"/>
        <v>1542825.6499999997</v>
      </c>
      <c r="AE898" s="113"/>
    </row>
    <row r="899" spans="1:31" ht="11.5" customHeight="1" x14ac:dyDescent="0.3">
      <c r="A899" s="120">
        <v>44721</v>
      </c>
      <c r="B899" s="156">
        <f t="shared" si="638"/>
        <v>6</v>
      </c>
      <c r="C899" s="156">
        <f t="shared" si="639"/>
        <v>2022</v>
      </c>
      <c r="D899" s="158" t="s">
        <v>602</v>
      </c>
      <c r="E899" s="77" t="s">
        <v>104</v>
      </c>
      <c r="F899" s="77" t="s">
        <v>105</v>
      </c>
      <c r="G899" s="107" t="s">
        <v>453</v>
      </c>
      <c r="H899" s="75">
        <v>9.1999999999999993</v>
      </c>
      <c r="I899" s="51">
        <v>30</v>
      </c>
      <c r="J899" s="67"/>
      <c r="K899" s="53">
        <f t="shared" si="606"/>
        <v>276</v>
      </c>
      <c r="L899" s="54">
        <v>9.5</v>
      </c>
      <c r="M899" s="55">
        <f t="shared" si="628"/>
        <v>3.2608695652173995E-2</v>
      </c>
      <c r="N899" s="56">
        <f t="shared" si="640"/>
        <v>0.30000000000000071</v>
      </c>
      <c r="O899" s="57">
        <f t="shared" si="641"/>
        <v>9.0000000000000213</v>
      </c>
      <c r="P899" s="58"/>
      <c r="Q899" s="57"/>
      <c r="R899" s="59"/>
      <c r="S899" s="60"/>
      <c r="T899" s="56"/>
      <c r="U899" s="61"/>
      <c r="V899" s="62"/>
      <c r="W899" s="68">
        <f t="shared" si="642"/>
        <v>1380</v>
      </c>
      <c r="X899" s="69">
        <f t="shared" si="643"/>
        <v>1346066.8494999998</v>
      </c>
      <c r="Y899" s="67">
        <v>5</v>
      </c>
      <c r="Z899" s="71">
        <f t="shared" si="644"/>
        <v>45.000000000000107</v>
      </c>
      <c r="AA899" s="72">
        <f t="shared" si="645"/>
        <v>198183.80049999995</v>
      </c>
      <c r="AB899" s="70">
        <f t="shared" si="637"/>
        <v>6</v>
      </c>
      <c r="AC899" s="137">
        <f t="shared" si="646"/>
        <v>1425</v>
      </c>
      <c r="AD899" s="112">
        <f t="shared" si="647"/>
        <v>1544250.6499999997</v>
      </c>
      <c r="AE899" s="113"/>
    </row>
    <row r="900" spans="1:31" ht="11.5" customHeight="1" x14ac:dyDescent="0.3">
      <c r="A900" s="120">
        <v>44721</v>
      </c>
      <c r="B900" s="156">
        <f t="shared" si="638"/>
        <v>6</v>
      </c>
      <c r="C900" s="156">
        <f t="shared" si="639"/>
        <v>2022</v>
      </c>
      <c r="D900" s="158" t="s">
        <v>602</v>
      </c>
      <c r="E900" s="77" t="s">
        <v>104</v>
      </c>
      <c r="F900" s="77" t="s">
        <v>105</v>
      </c>
      <c r="G900" s="107" t="s">
        <v>577</v>
      </c>
      <c r="H900" s="75">
        <v>1.3</v>
      </c>
      <c r="I900" s="51">
        <v>25</v>
      </c>
      <c r="J900" s="67"/>
      <c r="K900" s="53">
        <f t="shared" si="606"/>
        <v>32.5</v>
      </c>
      <c r="L900" s="54">
        <v>2.2000000000000002</v>
      </c>
      <c r="M900" s="55">
        <f t="shared" si="628"/>
        <v>0.6923076923076924</v>
      </c>
      <c r="N900" s="56">
        <f t="shared" si="640"/>
        <v>0.90000000000000013</v>
      </c>
      <c r="O900" s="57">
        <f t="shared" si="641"/>
        <v>22.500000000000004</v>
      </c>
      <c r="P900" s="58"/>
      <c r="Q900" s="57"/>
      <c r="R900" s="59"/>
      <c r="S900" s="60"/>
      <c r="T900" s="56"/>
      <c r="U900" s="61"/>
      <c r="V900" s="62"/>
      <c r="W900" s="68">
        <f t="shared" si="642"/>
        <v>325</v>
      </c>
      <c r="X900" s="69">
        <f t="shared" si="643"/>
        <v>1346391.8494999998</v>
      </c>
      <c r="Y900" s="67">
        <v>10</v>
      </c>
      <c r="Z900" s="71">
        <f t="shared" si="644"/>
        <v>225.00000000000003</v>
      </c>
      <c r="AA900" s="72">
        <f t="shared" si="645"/>
        <v>198408.80049999995</v>
      </c>
      <c r="AB900" s="70">
        <f t="shared" si="637"/>
        <v>6</v>
      </c>
      <c r="AC900" s="137">
        <f t="shared" si="646"/>
        <v>550</v>
      </c>
      <c r="AD900" s="112">
        <f t="shared" si="647"/>
        <v>1544800.6499999997</v>
      </c>
      <c r="AE900" s="113"/>
    </row>
    <row r="901" spans="1:31" ht="11.5" customHeight="1" x14ac:dyDescent="0.3">
      <c r="A901" s="120">
        <v>44721</v>
      </c>
      <c r="B901" s="156">
        <f t="shared" si="638"/>
        <v>6</v>
      </c>
      <c r="C901" s="156">
        <f t="shared" si="639"/>
        <v>2022</v>
      </c>
      <c r="D901" s="158" t="s">
        <v>602</v>
      </c>
      <c r="E901" s="77" t="s">
        <v>104</v>
      </c>
      <c r="F901" s="77" t="s">
        <v>105</v>
      </c>
      <c r="G901" s="107" t="s">
        <v>25</v>
      </c>
      <c r="H901" s="75">
        <v>19</v>
      </c>
      <c r="I901" s="51">
        <v>5</v>
      </c>
      <c r="J901" s="67"/>
      <c r="K901" s="53">
        <f t="shared" si="606"/>
        <v>95</v>
      </c>
      <c r="L901" s="54">
        <v>21</v>
      </c>
      <c r="M901" s="55">
        <f t="shared" si="628"/>
        <v>0.10526315789473684</v>
      </c>
      <c r="N901" s="56">
        <f t="shared" si="640"/>
        <v>2</v>
      </c>
      <c r="O901" s="57">
        <f t="shared" si="641"/>
        <v>10</v>
      </c>
      <c r="P901" s="58"/>
      <c r="Q901" s="57"/>
      <c r="R901" s="59"/>
      <c r="S901" s="60"/>
      <c r="T901" s="56"/>
      <c r="U901" s="61"/>
      <c r="V901" s="62"/>
      <c r="W901" s="68">
        <f t="shared" si="642"/>
        <v>380</v>
      </c>
      <c r="X901" s="69">
        <f t="shared" si="643"/>
        <v>1346771.8494999998</v>
      </c>
      <c r="Y901" s="67">
        <v>4</v>
      </c>
      <c r="Z901" s="71">
        <f t="shared" si="644"/>
        <v>40</v>
      </c>
      <c r="AA901" s="72">
        <f t="shared" si="645"/>
        <v>198448.80049999995</v>
      </c>
      <c r="AB901" s="70">
        <f t="shared" si="637"/>
        <v>6</v>
      </c>
      <c r="AC901" s="137">
        <f t="shared" si="646"/>
        <v>420</v>
      </c>
      <c r="AD901" s="112">
        <f t="shared" si="647"/>
        <v>1545220.6499999997</v>
      </c>
      <c r="AE901" s="113"/>
    </row>
    <row r="902" spans="1:31" ht="11.5" customHeight="1" x14ac:dyDescent="0.3">
      <c r="A902" s="120">
        <v>44721</v>
      </c>
      <c r="B902" s="156">
        <f t="shared" si="638"/>
        <v>6</v>
      </c>
      <c r="C902" s="156">
        <f t="shared" si="639"/>
        <v>2022</v>
      </c>
      <c r="D902" s="158" t="s">
        <v>602</v>
      </c>
      <c r="E902" s="77" t="s">
        <v>104</v>
      </c>
      <c r="F902" s="77" t="s">
        <v>105</v>
      </c>
      <c r="G902" s="107" t="s">
        <v>413</v>
      </c>
      <c r="H902" s="75">
        <v>370</v>
      </c>
      <c r="I902" s="51">
        <v>1</v>
      </c>
      <c r="J902" s="67"/>
      <c r="K902" s="53">
        <f t="shared" si="606"/>
        <v>370</v>
      </c>
      <c r="L902" s="54">
        <v>395</v>
      </c>
      <c r="M902" s="55">
        <f t="shared" si="628"/>
        <v>6.7567567567567571E-2</v>
      </c>
      <c r="N902" s="56">
        <f t="shared" si="640"/>
        <v>25</v>
      </c>
      <c r="O902" s="57">
        <f t="shared" si="641"/>
        <v>25</v>
      </c>
      <c r="P902" s="58"/>
      <c r="Q902" s="57"/>
      <c r="R902" s="59"/>
      <c r="S902" s="60"/>
      <c r="T902" s="56"/>
      <c r="U902" s="61"/>
      <c r="V902" s="62"/>
      <c r="W902" s="68">
        <f t="shared" si="642"/>
        <v>370</v>
      </c>
      <c r="X902" s="69">
        <f t="shared" si="643"/>
        <v>1347141.8494999998</v>
      </c>
      <c r="Y902" s="67">
        <v>1</v>
      </c>
      <c r="Z902" s="71">
        <f t="shared" si="644"/>
        <v>25</v>
      </c>
      <c r="AA902" s="72">
        <f t="shared" si="645"/>
        <v>198473.80049999995</v>
      </c>
      <c r="AB902" s="70">
        <f t="shared" si="637"/>
        <v>6</v>
      </c>
      <c r="AC902" s="137">
        <f t="shared" si="646"/>
        <v>395</v>
      </c>
      <c r="AD902" s="112">
        <f t="shared" si="647"/>
        <v>1545615.6499999997</v>
      </c>
      <c r="AE902" s="113"/>
    </row>
    <row r="903" spans="1:31" ht="11.5" customHeight="1" x14ac:dyDescent="0.3">
      <c r="A903" s="120">
        <v>44721</v>
      </c>
      <c r="B903" s="156">
        <f t="shared" si="638"/>
        <v>6</v>
      </c>
      <c r="C903" s="156">
        <f t="shared" si="639"/>
        <v>2022</v>
      </c>
      <c r="D903" s="158" t="s">
        <v>603</v>
      </c>
      <c r="E903" s="77" t="s">
        <v>436</v>
      </c>
      <c r="F903" s="77" t="s">
        <v>437</v>
      </c>
      <c r="G903" s="107" t="s">
        <v>202</v>
      </c>
      <c r="H903" s="75">
        <v>8.5</v>
      </c>
      <c r="I903" s="51">
        <v>220</v>
      </c>
      <c r="J903" s="67"/>
      <c r="K903" s="53">
        <f t="shared" si="606"/>
        <v>1870</v>
      </c>
      <c r="L903" s="54">
        <v>9.6</v>
      </c>
      <c r="M903" s="55">
        <f t="shared" si="628"/>
        <v>0.12941176470588231</v>
      </c>
      <c r="N903" s="56">
        <f t="shared" si="640"/>
        <v>1.0999999999999996</v>
      </c>
      <c r="O903" s="57">
        <f t="shared" si="641"/>
        <v>241.99999999999991</v>
      </c>
      <c r="P903" s="58"/>
      <c r="Q903" s="57"/>
      <c r="R903" s="59"/>
      <c r="S903" s="60"/>
      <c r="T903" s="56"/>
      <c r="U903" s="61"/>
      <c r="V903" s="62"/>
      <c r="W903" s="68">
        <f t="shared" si="642"/>
        <v>1870</v>
      </c>
      <c r="X903" s="69">
        <f t="shared" si="643"/>
        <v>1349011.8494999998</v>
      </c>
      <c r="Y903" s="67">
        <v>1</v>
      </c>
      <c r="Z903" s="71">
        <f t="shared" si="644"/>
        <v>241.99999999999991</v>
      </c>
      <c r="AA903" s="72">
        <f t="shared" si="645"/>
        <v>198715.80049999995</v>
      </c>
      <c r="AB903" s="70">
        <f t="shared" si="637"/>
        <v>6</v>
      </c>
      <c r="AC903" s="137">
        <f t="shared" si="646"/>
        <v>2112</v>
      </c>
      <c r="AD903" s="112">
        <f t="shared" si="647"/>
        <v>1547727.6499999997</v>
      </c>
      <c r="AE903" s="113"/>
    </row>
    <row r="904" spans="1:31" ht="11.5" customHeight="1" x14ac:dyDescent="0.3">
      <c r="A904" s="120">
        <v>44722</v>
      </c>
      <c r="B904" s="156">
        <f t="shared" si="638"/>
        <v>6</v>
      </c>
      <c r="C904" s="156">
        <f t="shared" si="639"/>
        <v>2022</v>
      </c>
      <c r="D904" s="158" t="s">
        <v>604</v>
      </c>
      <c r="E904" s="77" t="s">
        <v>340</v>
      </c>
      <c r="F904" s="77" t="s">
        <v>424</v>
      </c>
      <c r="G904" s="107" t="s">
        <v>523</v>
      </c>
      <c r="H904" s="75">
        <v>8.4</v>
      </c>
      <c r="I904" s="51">
        <v>220</v>
      </c>
      <c r="J904" s="67"/>
      <c r="K904" s="53">
        <f t="shared" si="606"/>
        <v>1848</v>
      </c>
      <c r="L904" s="54">
        <v>9.4</v>
      </c>
      <c r="M904" s="55">
        <f t="shared" si="628"/>
        <v>0.11904761904761904</v>
      </c>
      <c r="N904" s="56">
        <f t="shared" si="640"/>
        <v>1</v>
      </c>
      <c r="O904" s="57">
        <f t="shared" si="641"/>
        <v>220</v>
      </c>
      <c r="P904" s="58"/>
      <c r="Q904" s="57"/>
      <c r="R904" s="59"/>
      <c r="S904" s="60"/>
      <c r="T904" s="56"/>
      <c r="U904" s="61"/>
      <c r="V904" s="62"/>
      <c r="W904" s="68">
        <f t="shared" si="642"/>
        <v>1848</v>
      </c>
      <c r="X904" s="69">
        <f t="shared" si="643"/>
        <v>1350859.8494999998</v>
      </c>
      <c r="Y904" s="67">
        <v>1</v>
      </c>
      <c r="Z904" s="71">
        <f t="shared" si="644"/>
        <v>220</v>
      </c>
      <c r="AA904" s="72">
        <f t="shared" si="645"/>
        <v>198935.80049999995</v>
      </c>
      <c r="AB904" s="70">
        <f t="shared" si="637"/>
        <v>6</v>
      </c>
      <c r="AC904" s="137">
        <f t="shared" si="646"/>
        <v>2068</v>
      </c>
      <c r="AD904" s="112">
        <f t="shared" si="647"/>
        <v>1549795.6499999997</v>
      </c>
      <c r="AE904" s="113"/>
    </row>
    <row r="905" spans="1:31" ht="11.5" customHeight="1" x14ac:dyDescent="0.3">
      <c r="A905" s="120">
        <v>44722</v>
      </c>
      <c r="B905" s="156">
        <f t="shared" si="638"/>
        <v>6</v>
      </c>
      <c r="C905" s="156">
        <f t="shared" si="639"/>
        <v>2022</v>
      </c>
      <c r="D905" s="158" t="s">
        <v>604</v>
      </c>
      <c r="E905" s="77" t="s">
        <v>340</v>
      </c>
      <c r="F905" s="77" t="s">
        <v>424</v>
      </c>
      <c r="G905" s="107" t="s">
        <v>453</v>
      </c>
      <c r="H905" s="75">
        <v>9.1999999999999993</v>
      </c>
      <c r="I905" s="51">
        <v>30</v>
      </c>
      <c r="J905" s="67"/>
      <c r="K905" s="53">
        <f t="shared" si="606"/>
        <v>276</v>
      </c>
      <c r="L905" s="54">
        <v>9.8000000000000007</v>
      </c>
      <c r="M905" s="55">
        <f t="shared" si="628"/>
        <v>6.5217391304347991E-2</v>
      </c>
      <c r="N905" s="56">
        <f t="shared" si="640"/>
        <v>0.60000000000000142</v>
      </c>
      <c r="O905" s="57">
        <f t="shared" si="641"/>
        <v>18.000000000000043</v>
      </c>
      <c r="P905" s="58"/>
      <c r="Q905" s="57"/>
      <c r="R905" s="59"/>
      <c r="S905" s="60"/>
      <c r="T905" s="56"/>
      <c r="U905" s="61"/>
      <c r="V905" s="62"/>
      <c r="W905" s="68">
        <f t="shared" si="642"/>
        <v>552</v>
      </c>
      <c r="X905" s="69">
        <f t="shared" si="643"/>
        <v>1351411.8494999998</v>
      </c>
      <c r="Y905" s="67">
        <v>2</v>
      </c>
      <c r="Z905" s="71">
        <f t="shared" si="644"/>
        <v>36.000000000000085</v>
      </c>
      <c r="AA905" s="72">
        <f t="shared" si="645"/>
        <v>198971.80049999995</v>
      </c>
      <c r="AB905" s="70">
        <f t="shared" si="637"/>
        <v>6</v>
      </c>
      <c r="AC905" s="137">
        <f t="shared" si="646"/>
        <v>588.00000000000011</v>
      </c>
      <c r="AD905" s="112">
        <f t="shared" si="647"/>
        <v>1550383.6499999997</v>
      </c>
      <c r="AE905" s="113"/>
    </row>
    <row r="906" spans="1:31" ht="11.5" customHeight="1" x14ac:dyDescent="0.3">
      <c r="A906" s="120">
        <v>44722</v>
      </c>
      <c r="B906" s="156">
        <f t="shared" si="638"/>
        <v>6</v>
      </c>
      <c r="C906" s="156">
        <f t="shared" si="639"/>
        <v>2022</v>
      </c>
      <c r="D906" s="158" t="s">
        <v>604</v>
      </c>
      <c r="E906" s="77" t="s">
        <v>340</v>
      </c>
      <c r="F906" s="77" t="s">
        <v>424</v>
      </c>
      <c r="G906" s="107" t="s">
        <v>477</v>
      </c>
      <c r="H906" s="75">
        <v>11</v>
      </c>
      <c r="I906" s="51">
        <v>5</v>
      </c>
      <c r="J906" s="67"/>
      <c r="K906" s="53">
        <f t="shared" si="606"/>
        <v>55</v>
      </c>
      <c r="L906" s="54">
        <v>18</v>
      </c>
      <c r="M906" s="55">
        <f t="shared" si="628"/>
        <v>0.63636363636363635</v>
      </c>
      <c r="N906" s="56">
        <f t="shared" si="640"/>
        <v>7</v>
      </c>
      <c r="O906" s="57">
        <f t="shared" si="641"/>
        <v>35</v>
      </c>
      <c r="P906" s="58"/>
      <c r="Q906" s="57"/>
      <c r="R906" s="59"/>
      <c r="S906" s="60"/>
      <c r="T906" s="56"/>
      <c r="U906" s="61"/>
      <c r="V906" s="62"/>
      <c r="W906" s="68">
        <f t="shared" si="642"/>
        <v>55</v>
      </c>
      <c r="X906" s="69">
        <f t="shared" si="643"/>
        <v>1351466.8494999998</v>
      </c>
      <c r="Y906" s="67">
        <v>1</v>
      </c>
      <c r="Z906" s="71">
        <f t="shared" si="644"/>
        <v>35</v>
      </c>
      <c r="AA906" s="72">
        <f t="shared" si="645"/>
        <v>199006.80049999995</v>
      </c>
      <c r="AB906" s="70">
        <f t="shared" si="637"/>
        <v>6</v>
      </c>
      <c r="AC906" s="137">
        <f t="shared" si="646"/>
        <v>90</v>
      </c>
      <c r="AD906" s="112">
        <f t="shared" si="647"/>
        <v>1550473.6499999997</v>
      </c>
      <c r="AE906" s="113"/>
    </row>
    <row r="907" spans="1:31" ht="11.5" customHeight="1" x14ac:dyDescent="0.3">
      <c r="A907" s="120">
        <v>44723</v>
      </c>
      <c r="B907" s="156">
        <f t="shared" si="638"/>
        <v>6</v>
      </c>
      <c r="C907" s="156">
        <f t="shared" si="639"/>
        <v>2022</v>
      </c>
      <c r="D907" s="158" t="s">
        <v>605</v>
      </c>
      <c r="E907" s="77" t="s">
        <v>289</v>
      </c>
      <c r="F907" s="77" t="s">
        <v>290</v>
      </c>
      <c r="G907" s="107" t="s">
        <v>523</v>
      </c>
      <c r="H907" s="75">
        <v>8.4</v>
      </c>
      <c r="I907" s="51">
        <v>220</v>
      </c>
      <c r="J907" s="67"/>
      <c r="K907" s="53">
        <f t="shared" si="606"/>
        <v>1848</v>
      </c>
      <c r="L907" s="54">
        <v>9.5</v>
      </c>
      <c r="M907" s="55">
        <f t="shared" si="628"/>
        <v>0.1309523809523809</v>
      </c>
      <c r="N907" s="56">
        <f t="shared" si="640"/>
        <v>1.0999999999999996</v>
      </c>
      <c r="O907" s="57">
        <f t="shared" si="641"/>
        <v>241.99999999999991</v>
      </c>
      <c r="P907" s="58"/>
      <c r="Q907" s="57"/>
      <c r="R907" s="59"/>
      <c r="S907" s="60"/>
      <c r="T907" s="56"/>
      <c r="U907" s="61"/>
      <c r="V907" s="62"/>
      <c r="W907" s="68">
        <f t="shared" si="642"/>
        <v>3696</v>
      </c>
      <c r="X907" s="69">
        <f t="shared" si="643"/>
        <v>1355162.8494999998</v>
      </c>
      <c r="Y907" s="67">
        <v>2</v>
      </c>
      <c r="Z907" s="71">
        <f t="shared" si="644"/>
        <v>483.99999999999983</v>
      </c>
      <c r="AA907" s="72">
        <f t="shared" si="645"/>
        <v>199490.80049999995</v>
      </c>
      <c r="AB907" s="70">
        <f t="shared" si="637"/>
        <v>6</v>
      </c>
      <c r="AC907" s="137">
        <f t="shared" si="646"/>
        <v>4180</v>
      </c>
      <c r="AD907" s="112">
        <f t="shared" si="647"/>
        <v>1554653.6499999997</v>
      </c>
      <c r="AE907" s="113"/>
    </row>
    <row r="908" spans="1:31" ht="11.5" customHeight="1" x14ac:dyDescent="0.3">
      <c r="A908" s="120">
        <v>44723</v>
      </c>
      <c r="B908" s="156">
        <f t="shared" si="638"/>
        <v>6</v>
      </c>
      <c r="C908" s="156">
        <f t="shared" si="639"/>
        <v>2022</v>
      </c>
      <c r="D908" s="158" t="s">
        <v>605</v>
      </c>
      <c r="E908" s="77" t="s">
        <v>289</v>
      </c>
      <c r="F908" s="77" t="s">
        <v>290</v>
      </c>
      <c r="G908" s="107" t="s">
        <v>453</v>
      </c>
      <c r="H908" s="75">
        <v>9.1999999999999993</v>
      </c>
      <c r="I908" s="51">
        <v>30</v>
      </c>
      <c r="J908" s="67"/>
      <c r="K908" s="53">
        <f t="shared" si="606"/>
        <v>276</v>
      </c>
      <c r="L908" s="54">
        <v>9.8000000000000007</v>
      </c>
      <c r="M908" s="55">
        <f t="shared" si="628"/>
        <v>6.5217391304347991E-2</v>
      </c>
      <c r="N908" s="56">
        <f t="shared" si="640"/>
        <v>0.60000000000000142</v>
      </c>
      <c r="O908" s="57">
        <f t="shared" si="641"/>
        <v>18.000000000000043</v>
      </c>
      <c r="P908" s="58"/>
      <c r="Q908" s="57"/>
      <c r="R908" s="59"/>
      <c r="S908" s="60"/>
      <c r="T908" s="56"/>
      <c r="U908" s="61"/>
      <c r="V908" s="62"/>
      <c r="W908" s="68">
        <f t="shared" si="642"/>
        <v>276</v>
      </c>
      <c r="X908" s="69">
        <f t="shared" si="643"/>
        <v>1355438.8494999998</v>
      </c>
      <c r="Y908" s="67">
        <v>1</v>
      </c>
      <c r="Z908" s="71">
        <f t="shared" si="644"/>
        <v>18.000000000000043</v>
      </c>
      <c r="AA908" s="72">
        <f t="shared" si="645"/>
        <v>199508.80049999995</v>
      </c>
      <c r="AB908" s="70">
        <f t="shared" si="637"/>
        <v>6</v>
      </c>
      <c r="AC908" s="137">
        <f t="shared" si="646"/>
        <v>294.00000000000006</v>
      </c>
      <c r="AD908" s="112">
        <f t="shared" si="647"/>
        <v>1554947.6499999997</v>
      </c>
      <c r="AE908" s="113"/>
    </row>
    <row r="909" spans="1:31" ht="11.5" customHeight="1" x14ac:dyDescent="0.3">
      <c r="A909" s="120">
        <v>44723</v>
      </c>
      <c r="B909" s="156">
        <f t="shared" si="638"/>
        <v>6</v>
      </c>
      <c r="C909" s="156">
        <f t="shared" si="639"/>
        <v>2022</v>
      </c>
      <c r="D909" s="158" t="s">
        <v>605</v>
      </c>
      <c r="E909" s="77" t="s">
        <v>289</v>
      </c>
      <c r="F909" s="77" t="s">
        <v>290</v>
      </c>
      <c r="G909" s="107" t="s">
        <v>579</v>
      </c>
      <c r="H909" s="75">
        <v>6.4</v>
      </c>
      <c r="I909" s="51">
        <v>45</v>
      </c>
      <c r="J909" s="67"/>
      <c r="K909" s="53">
        <f t="shared" si="606"/>
        <v>288</v>
      </c>
      <c r="L909" s="54">
        <v>7.8</v>
      </c>
      <c r="M909" s="55">
        <f t="shared" si="628"/>
        <v>0.21874999999999992</v>
      </c>
      <c r="N909" s="56">
        <f t="shared" si="640"/>
        <v>1.3999999999999995</v>
      </c>
      <c r="O909" s="57">
        <f t="shared" si="641"/>
        <v>62.999999999999979</v>
      </c>
      <c r="P909" s="58"/>
      <c r="Q909" s="57"/>
      <c r="R909" s="59"/>
      <c r="S909" s="60"/>
      <c r="T909" s="56"/>
      <c r="U909" s="61"/>
      <c r="V909" s="62"/>
      <c r="W909" s="68">
        <f t="shared" si="642"/>
        <v>288</v>
      </c>
      <c r="X909" s="69">
        <f t="shared" si="643"/>
        <v>1355726.8494999998</v>
      </c>
      <c r="Y909" s="67">
        <v>1</v>
      </c>
      <c r="Z909" s="71">
        <f t="shared" si="644"/>
        <v>62.999999999999979</v>
      </c>
      <c r="AA909" s="72">
        <f t="shared" si="645"/>
        <v>199571.80049999995</v>
      </c>
      <c r="AB909" s="70">
        <f t="shared" si="637"/>
        <v>6</v>
      </c>
      <c r="AC909" s="137">
        <f t="shared" si="646"/>
        <v>351</v>
      </c>
      <c r="AD909" s="112">
        <f t="shared" si="647"/>
        <v>1555298.6499999997</v>
      </c>
      <c r="AE909" s="113"/>
    </row>
    <row r="910" spans="1:31" ht="11.5" customHeight="1" x14ac:dyDescent="0.3">
      <c r="A910" s="120">
        <v>44723</v>
      </c>
      <c r="B910" s="156">
        <f t="shared" si="638"/>
        <v>6</v>
      </c>
      <c r="C910" s="156">
        <f t="shared" si="639"/>
        <v>2022</v>
      </c>
      <c r="D910" s="158" t="s">
        <v>605</v>
      </c>
      <c r="E910" s="77" t="s">
        <v>289</v>
      </c>
      <c r="F910" s="77" t="s">
        <v>290</v>
      </c>
      <c r="G910" s="107" t="s">
        <v>577</v>
      </c>
      <c r="H910" s="75">
        <v>1.3</v>
      </c>
      <c r="I910" s="51">
        <v>25</v>
      </c>
      <c r="J910" s="67"/>
      <c r="K910" s="53">
        <f t="shared" si="606"/>
        <v>32.5</v>
      </c>
      <c r="L910" s="54">
        <v>2.5</v>
      </c>
      <c r="M910" s="55">
        <f t="shared" si="628"/>
        <v>0.92307692307692302</v>
      </c>
      <c r="N910" s="56">
        <f t="shared" si="640"/>
        <v>1.2</v>
      </c>
      <c r="O910" s="57">
        <f t="shared" si="641"/>
        <v>30</v>
      </c>
      <c r="P910" s="58"/>
      <c r="Q910" s="57"/>
      <c r="R910" s="59"/>
      <c r="S910" s="60"/>
      <c r="T910" s="56"/>
      <c r="U910" s="61"/>
      <c r="V910" s="62"/>
      <c r="W910" s="68">
        <f t="shared" si="642"/>
        <v>65</v>
      </c>
      <c r="X910" s="69">
        <f t="shared" si="643"/>
        <v>1355791.8494999998</v>
      </c>
      <c r="Y910" s="67">
        <v>2</v>
      </c>
      <c r="Z910" s="71">
        <f t="shared" si="644"/>
        <v>60</v>
      </c>
      <c r="AA910" s="72">
        <f t="shared" si="645"/>
        <v>199631.80049999995</v>
      </c>
      <c r="AB910" s="70">
        <f t="shared" si="637"/>
        <v>6</v>
      </c>
      <c r="AC910" s="137">
        <f t="shared" si="646"/>
        <v>125</v>
      </c>
      <c r="AD910" s="112">
        <f t="shared" si="647"/>
        <v>1555423.6499999997</v>
      </c>
      <c r="AE910" s="113"/>
    </row>
    <row r="911" spans="1:31" ht="11.5" customHeight="1" x14ac:dyDescent="0.3">
      <c r="A911" s="120">
        <v>44725</v>
      </c>
      <c r="B911" s="156">
        <f t="shared" si="638"/>
        <v>6</v>
      </c>
      <c r="C911" s="156">
        <f t="shared" si="639"/>
        <v>2022</v>
      </c>
      <c r="D911" s="158" t="s">
        <v>606</v>
      </c>
      <c r="E911" s="77" t="s">
        <v>475</v>
      </c>
      <c r="F911" s="77" t="s">
        <v>476</v>
      </c>
      <c r="G911" s="107" t="s">
        <v>496</v>
      </c>
      <c r="H911" s="75">
        <v>8.4</v>
      </c>
      <c r="I911" s="51">
        <v>25</v>
      </c>
      <c r="J911" s="67"/>
      <c r="K911" s="53">
        <f t="shared" si="606"/>
        <v>210</v>
      </c>
      <c r="L911" s="54">
        <v>14</v>
      </c>
      <c r="M911" s="55">
        <f t="shared" si="628"/>
        <v>0.66666666666666663</v>
      </c>
      <c r="N911" s="56">
        <f t="shared" si="640"/>
        <v>5.6</v>
      </c>
      <c r="O911" s="57">
        <f t="shared" si="641"/>
        <v>140</v>
      </c>
      <c r="P911" s="58"/>
      <c r="Q911" s="57"/>
      <c r="R911" s="59"/>
      <c r="S911" s="60"/>
      <c r="T911" s="56"/>
      <c r="U911" s="61"/>
      <c r="V911" s="62"/>
      <c r="W911" s="68">
        <f t="shared" si="642"/>
        <v>840</v>
      </c>
      <c r="X911" s="69">
        <f t="shared" si="643"/>
        <v>1356631.8494999998</v>
      </c>
      <c r="Y911" s="67">
        <v>4</v>
      </c>
      <c r="Z911" s="71">
        <f t="shared" si="644"/>
        <v>560</v>
      </c>
      <c r="AA911" s="72">
        <f t="shared" si="645"/>
        <v>200191.80049999995</v>
      </c>
      <c r="AB911" s="70">
        <f t="shared" si="637"/>
        <v>6</v>
      </c>
      <c r="AC911" s="137">
        <f t="shared" si="646"/>
        <v>1400</v>
      </c>
      <c r="AD911" s="112">
        <f t="shared" si="647"/>
        <v>1556823.6499999997</v>
      </c>
      <c r="AE911" s="113"/>
    </row>
    <row r="912" spans="1:31" ht="11.5" customHeight="1" x14ac:dyDescent="0.3">
      <c r="A912" s="120">
        <v>44725</v>
      </c>
      <c r="B912" s="156">
        <f t="shared" si="638"/>
        <v>6</v>
      </c>
      <c r="C912" s="156">
        <f t="shared" si="639"/>
        <v>2022</v>
      </c>
      <c r="D912" s="158" t="s">
        <v>606</v>
      </c>
      <c r="E912" s="77" t="s">
        <v>475</v>
      </c>
      <c r="F912" s="77" t="s">
        <v>476</v>
      </c>
      <c r="G912" s="107" t="s">
        <v>453</v>
      </c>
      <c r="H912" s="75">
        <v>9.1999999999999993</v>
      </c>
      <c r="I912" s="51">
        <v>30</v>
      </c>
      <c r="J912" s="67"/>
      <c r="K912" s="53">
        <f t="shared" si="606"/>
        <v>276</v>
      </c>
      <c r="L912" s="54">
        <v>9.8000000000000007</v>
      </c>
      <c r="M912" s="55">
        <f t="shared" si="628"/>
        <v>6.5217391304347991E-2</v>
      </c>
      <c r="N912" s="56">
        <f t="shared" si="640"/>
        <v>0.60000000000000142</v>
      </c>
      <c r="O912" s="57">
        <f t="shared" si="641"/>
        <v>18.000000000000043</v>
      </c>
      <c r="P912" s="58"/>
      <c r="Q912" s="57"/>
      <c r="R912" s="59"/>
      <c r="S912" s="60"/>
      <c r="T912" s="56"/>
      <c r="U912" s="61"/>
      <c r="V912" s="62"/>
      <c r="W912" s="68">
        <f t="shared" si="642"/>
        <v>552</v>
      </c>
      <c r="X912" s="69">
        <f t="shared" si="643"/>
        <v>1357183.8494999998</v>
      </c>
      <c r="Y912" s="67">
        <v>2</v>
      </c>
      <c r="Z912" s="71">
        <f t="shared" si="644"/>
        <v>36.000000000000085</v>
      </c>
      <c r="AA912" s="72">
        <f t="shared" si="645"/>
        <v>200227.80049999995</v>
      </c>
      <c r="AB912" s="70">
        <f t="shared" si="637"/>
        <v>6</v>
      </c>
      <c r="AC912" s="137">
        <f t="shared" si="646"/>
        <v>588.00000000000011</v>
      </c>
      <c r="AD912" s="112">
        <f t="shared" si="647"/>
        <v>1557411.6499999997</v>
      </c>
      <c r="AE912" s="113"/>
    </row>
    <row r="913" spans="1:31" ht="11.5" customHeight="1" x14ac:dyDescent="0.3">
      <c r="A913" s="120">
        <v>44725</v>
      </c>
      <c r="B913" s="156">
        <f t="shared" si="638"/>
        <v>6</v>
      </c>
      <c r="C913" s="156">
        <f t="shared" si="639"/>
        <v>2022</v>
      </c>
      <c r="D913" s="158" t="s">
        <v>606</v>
      </c>
      <c r="E913" s="77" t="s">
        <v>475</v>
      </c>
      <c r="F913" s="77" t="s">
        <v>476</v>
      </c>
      <c r="G913" s="107" t="s">
        <v>477</v>
      </c>
      <c r="H913" s="75">
        <v>11</v>
      </c>
      <c r="I913" s="51">
        <v>5</v>
      </c>
      <c r="J913" s="67"/>
      <c r="K913" s="53">
        <f t="shared" si="606"/>
        <v>55</v>
      </c>
      <c r="L913" s="54">
        <v>17</v>
      </c>
      <c r="M913" s="55">
        <f t="shared" si="628"/>
        <v>0.54545454545454541</v>
      </c>
      <c r="N913" s="56">
        <f t="shared" si="640"/>
        <v>6</v>
      </c>
      <c r="O913" s="57">
        <f t="shared" si="641"/>
        <v>30</v>
      </c>
      <c r="P913" s="58"/>
      <c r="Q913" s="57"/>
      <c r="R913" s="59"/>
      <c r="S913" s="60"/>
      <c r="T913" s="56"/>
      <c r="U913" s="61"/>
      <c r="V913" s="62"/>
      <c r="W913" s="68">
        <f t="shared" si="642"/>
        <v>110</v>
      </c>
      <c r="X913" s="69">
        <f t="shared" si="643"/>
        <v>1357293.8494999998</v>
      </c>
      <c r="Y913" s="67">
        <v>2</v>
      </c>
      <c r="Z913" s="71">
        <f t="shared" si="644"/>
        <v>60</v>
      </c>
      <c r="AA913" s="72">
        <f t="shared" si="645"/>
        <v>200287.80049999995</v>
      </c>
      <c r="AB913" s="70">
        <f t="shared" si="637"/>
        <v>6</v>
      </c>
      <c r="AC913" s="137">
        <f t="shared" si="646"/>
        <v>170</v>
      </c>
      <c r="AD913" s="112">
        <f t="shared" si="647"/>
        <v>1557581.6499999997</v>
      </c>
      <c r="AE913" s="113"/>
    </row>
    <row r="914" spans="1:31" ht="11.5" customHeight="1" x14ac:dyDescent="0.3">
      <c r="A914" s="120">
        <v>44726</v>
      </c>
      <c r="B914" s="156">
        <f t="shared" si="638"/>
        <v>6</v>
      </c>
      <c r="C914" s="156">
        <f t="shared" si="639"/>
        <v>2022</v>
      </c>
      <c r="D914" s="158" t="s">
        <v>607</v>
      </c>
      <c r="E914" s="77" t="s">
        <v>100</v>
      </c>
      <c r="F914" s="77" t="s">
        <v>101</v>
      </c>
      <c r="G914" s="107" t="s">
        <v>526</v>
      </c>
      <c r="H914" s="75">
        <v>8.5</v>
      </c>
      <c r="I914" s="51">
        <v>220</v>
      </c>
      <c r="J914" s="67"/>
      <c r="K914" s="53">
        <f t="shared" si="606"/>
        <v>1870</v>
      </c>
      <c r="L914" s="54">
        <v>9</v>
      </c>
      <c r="M914" s="55">
        <f t="shared" si="628"/>
        <v>5.8823529411764705E-2</v>
      </c>
      <c r="N914" s="56">
        <f t="shared" si="640"/>
        <v>0.5</v>
      </c>
      <c r="O914" s="57">
        <f t="shared" si="641"/>
        <v>110</v>
      </c>
      <c r="P914" s="58"/>
      <c r="Q914" s="57"/>
      <c r="R914" s="59"/>
      <c r="S914" s="60"/>
      <c r="T914" s="56"/>
      <c r="U914" s="61"/>
      <c r="V914" s="62"/>
      <c r="W914" s="68">
        <f t="shared" si="642"/>
        <v>3740</v>
      </c>
      <c r="X914" s="69">
        <f t="shared" si="643"/>
        <v>1361033.8494999998</v>
      </c>
      <c r="Y914" s="67">
        <v>2</v>
      </c>
      <c r="Z914" s="71">
        <f t="shared" si="644"/>
        <v>220</v>
      </c>
      <c r="AA914" s="72">
        <f t="shared" si="645"/>
        <v>200507.80049999995</v>
      </c>
      <c r="AB914" s="70">
        <f t="shared" si="637"/>
        <v>6</v>
      </c>
      <c r="AC914" s="137">
        <f t="shared" si="646"/>
        <v>3960</v>
      </c>
      <c r="AD914" s="112">
        <f t="shared" si="647"/>
        <v>1561541.6499999997</v>
      </c>
      <c r="AE914" s="113"/>
    </row>
    <row r="915" spans="1:31" ht="11.5" customHeight="1" x14ac:dyDescent="0.3">
      <c r="A915" s="120">
        <v>44726</v>
      </c>
      <c r="B915" s="156">
        <f t="shared" si="638"/>
        <v>6</v>
      </c>
      <c r="C915" s="156">
        <f t="shared" si="639"/>
        <v>2022</v>
      </c>
      <c r="D915" s="158" t="s">
        <v>608</v>
      </c>
      <c r="E915" s="77" t="s">
        <v>64</v>
      </c>
      <c r="F915" s="77" t="s">
        <v>62</v>
      </c>
      <c r="G915" s="107" t="s">
        <v>523</v>
      </c>
      <c r="H915" s="75">
        <v>8.4</v>
      </c>
      <c r="I915" s="51">
        <v>220</v>
      </c>
      <c r="J915" s="67"/>
      <c r="K915" s="53">
        <f t="shared" si="606"/>
        <v>1848</v>
      </c>
      <c r="L915" s="54">
        <v>9.4</v>
      </c>
      <c r="M915" s="55">
        <f t="shared" si="628"/>
        <v>0.11904761904761904</v>
      </c>
      <c r="N915" s="56">
        <f t="shared" si="640"/>
        <v>1</v>
      </c>
      <c r="O915" s="57">
        <f t="shared" si="641"/>
        <v>220</v>
      </c>
      <c r="P915" s="58"/>
      <c r="Q915" s="57"/>
      <c r="R915" s="59"/>
      <c r="S915" s="60"/>
      <c r="T915" s="56"/>
      <c r="U915" s="61"/>
      <c r="V915" s="62"/>
      <c r="W915" s="68">
        <f t="shared" si="642"/>
        <v>1848</v>
      </c>
      <c r="X915" s="69">
        <f t="shared" si="643"/>
        <v>1362881.8494999998</v>
      </c>
      <c r="Y915" s="67">
        <v>1</v>
      </c>
      <c r="Z915" s="71">
        <f t="shared" si="644"/>
        <v>220</v>
      </c>
      <c r="AA915" s="72">
        <f t="shared" si="645"/>
        <v>200727.80049999995</v>
      </c>
      <c r="AB915" s="70">
        <f t="shared" si="637"/>
        <v>6</v>
      </c>
      <c r="AC915" s="137">
        <f t="shared" si="646"/>
        <v>2068</v>
      </c>
      <c r="AD915" s="112">
        <f t="shared" si="647"/>
        <v>1563609.6499999997</v>
      </c>
      <c r="AE915" s="113"/>
    </row>
    <row r="916" spans="1:31" ht="11.5" customHeight="1" x14ac:dyDescent="0.3">
      <c r="A916" s="120">
        <v>44726</v>
      </c>
      <c r="B916" s="156">
        <f t="shared" si="638"/>
        <v>6</v>
      </c>
      <c r="C916" s="156">
        <f t="shared" si="639"/>
        <v>2022</v>
      </c>
      <c r="D916" s="158" t="s">
        <v>608</v>
      </c>
      <c r="E916" s="77" t="s">
        <v>64</v>
      </c>
      <c r="F916" s="77" t="s">
        <v>62</v>
      </c>
      <c r="G916" s="107" t="s">
        <v>453</v>
      </c>
      <c r="H916" s="75">
        <v>9.1</v>
      </c>
      <c r="I916" s="51">
        <v>30</v>
      </c>
      <c r="J916" s="67"/>
      <c r="K916" s="53">
        <f t="shared" si="606"/>
        <v>273</v>
      </c>
      <c r="L916" s="54">
        <v>9.6999999999999993</v>
      </c>
      <c r="M916" s="55">
        <f t="shared" si="628"/>
        <v>6.5934065934065894E-2</v>
      </c>
      <c r="N916" s="56">
        <f t="shared" si="640"/>
        <v>0.59999999999999964</v>
      </c>
      <c r="O916" s="57">
        <f t="shared" si="641"/>
        <v>17.999999999999989</v>
      </c>
      <c r="P916" s="58"/>
      <c r="Q916" s="57"/>
      <c r="R916" s="59"/>
      <c r="S916" s="60"/>
      <c r="T916" s="56"/>
      <c r="U916" s="61"/>
      <c r="V916" s="62"/>
      <c r="W916" s="68">
        <f t="shared" si="642"/>
        <v>1092</v>
      </c>
      <c r="X916" s="69">
        <f t="shared" si="643"/>
        <v>1363973.8494999998</v>
      </c>
      <c r="Y916" s="67">
        <v>4</v>
      </c>
      <c r="Z916" s="71">
        <f t="shared" si="644"/>
        <v>71.999999999999957</v>
      </c>
      <c r="AA916" s="72">
        <f t="shared" si="645"/>
        <v>200799.80049999995</v>
      </c>
      <c r="AB916" s="70">
        <f t="shared" si="637"/>
        <v>6</v>
      </c>
      <c r="AC916" s="137">
        <f t="shared" si="646"/>
        <v>1164</v>
      </c>
      <c r="AD916" s="112">
        <f t="shared" si="647"/>
        <v>1564773.6499999997</v>
      </c>
      <c r="AE916" s="113"/>
    </row>
    <row r="917" spans="1:31" ht="11.5" customHeight="1" x14ac:dyDescent="0.3">
      <c r="A917" s="120">
        <v>44730</v>
      </c>
      <c r="B917" s="156">
        <f t="shared" si="638"/>
        <v>6</v>
      </c>
      <c r="C917" s="156">
        <f t="shared" si="639"/>
        <v>2022</v>
      </c>
      <c r="D917" s="158" t="s">
        <v>609</v>
      </c>
      <c r="E917" s="77" t="s">
        <v>289</v>
      </c>
      <c r="F917" s="77" t="s">
        <v>290</v>
      </c>
      <c r="G917" s="107" t="s">
        <v>202</v>
      </c>
      <c r="H917" s="75">
        <v>8.5</v>
      </c>
      <c r="I917" s="51">
        <v>220</v>
      </c>
      <c r="J917" s="67"/>
      <c r="K917" s="53">
        <f t="shared" si="606"/>
        <v>1870</v>
      </c>
      <c r="L917" s="54">
        <v>9.5</v>
      </c>
      <c r="M917" s="55">
        <f t="shared" si="628"/>
        <v>0.11764705882352941</v>
      </c>
      <c r="N917" s="56">
        <f t="shared" si="640"/>
        <v>1</v>
      </c>
      <c r="O917" s="57">
        <f t="shared" si="641"/>
        <v>220</v>
      </c>
      <c r="P917" s="58"/>
      <c r="Q917" s="57"/>
      <c r="R917" s="59"/>
      <c r="S917" s="60"/>
      <c r="T917" s="56"/>
      <c r="U917" s="61"/>
      <c r="V917" s="62"/>
      <c r="W917" s="68">
        <f t="shared" si="642"/>
        <v>1870</v>
      </c>
      <c r="X917" s="69">
        <f t="shared" si="643"/>
        <v>1365843.8494999998</v>
      </c>
      <c r="Y917" s="67">
        <v>1</v>
      </c>
      <c r="Z917" s="71">
        <f t="shared" si="644"/>
        <v>220</v>
      </c>
      <c r="AA917" s="72">
        <f t="shared" si="645"/>
        <v>201019.80049999995</v>
      </c>
      <c r="AB917" s="70">
        <f t="shared" si="637"/>
        <v>6</v>
      </c>
      <c r="AC917" s="137">
        <f t="shared" si="646"/>
        <v>2090</v>
      </c>
      <c r="AD917" s="112">
        <f t="shared" si="647"/>
        <v>1566863.6499999997</v>
      </c>
      <c r="AE917" s="113"/>
    </row>
    <row r="918" spans="1:31" ht="11.5" customHeight="1" x14ac:dyDescent="0.3">
      <c r="A918" s="120">
        <v>44730</v>
      </c>
      <c r="B918" s="156">
        <f t="shared" si="638"/>
        <v>6</v>
      </c>
      <c r="C918" s="156">
        <f t="shared" si="639"/>
        <v>2022</v>
      </c>
      <c r="D918" s="158" t="s">
        <v>609</v>
      </c>
      <c r="E918" s="77" t="s">
        <v>289</v>
      </c>
      <c r="F918" s="77" t="s">
        <v>290</v>
      </c>
      <c r="G918" s="107" t="s">
        <v>453</v>
      </c>
      <c r="H918" s="75">
        <v>9.1</v>
      </c>
      <c r="I918" s="51">
        <v>30</v>
      </c>
      <c r="J918" s="67"/>
      <c r="K918" s="53">
        <f t="shared" si="606"/>
        <v>273</v>
      </c>
      <c r="L918" s="54">
        <v>9.8000000000000007</v>
      </c>
      <c r="M918" s="55">
        <f t="shared" si="628"/>
        <v>7.6923076923077038E-2</v>
      </c>
      <c r="N918" s="56">
        <f t="shared" si="640"/>
        <v>0.70000000000000107</v>
      </c>
      <c r="O918" s="57">
        <f t="shared" si="641"/>
        <v>21.000000000000032</v>
      </c>
      <c r="P918" s="58"/>
      <c r="Q918" s="57"/>
      <c r="R918" s="59"/>
      <c r="S918" s="60"/>
      <c r="T918" s="56"/>
      <c r="U918" s="61"/>
      <c r="V918" s="62"/>
      <c r="W918" s="68">
        <f t="shared" si="642"/>
        <v>546</v>
      </c>
      <c r="X918" s="69">
        <f t="shared" si="643"/>
        <v>1366389.8494999998</v>
      </c>
      <c r="Y918" s="67">
        <v>2</v>
      </c>
      <c r="Z918" s="71">
        <f t="shared" si="644"/>
        <v>42.000000000000064</v>
      </c>
      <c r="AA918" s="72">
        <f t="shared" si="645"/>
        <v>201061.80049999995</v>
      </c>
      <c r="AB918" s="70">
        <f t="shared" si="637"/>
        <v>6</v>
      </c>
      <c r="AC918" s="137">
        <f t="shared" si="646"/>
        <v>588.00000000000011</v>
      </c>
      <c r="AD918" s="112">
        <f t="shared" si="647"/>
        <v>1567451.6499999997</v>
      </c>
      <c r="AE918" s="113"/>
    </row>
    <row r="919" spans="1:31" ht="11.5" customHeight="1" x14ac:dyDescent="0.3">
      <c r="A919" s="120">
        <v>44730</v>
      </c>
      <c r="B919" s="156">
        <f t="shared" si="638"/>
        <v>6</v>
      </c>
      <c r="C919" s="156">
        <f t="shared" si="639"/>
        <v>2022</v>
      </c>
      <c r="D919" s="158" t="s">
        <v>609</v>
      </c>
      <c r="E919" s="77" t="s">
        <v>289</v>
      </c>
      <c r="F919" s="77" t="s">
        <v>290</v>
      </c>
      <c r="G919" s="107" t="s">
        <v>579</v>
      </c>
      <c r="H919" s="75">
        <v>6.4</v>
      </c>
      <c r="I919" s="51">
        <v>45</v>
      </c>
      <c r="J919" s="67"/>
      <c r="K919" s="53">
        <f t="shared" si="606"/>
        <v>288</v>
      </c>
      <c r="L919" s="54">
        <v>7.8</v>
      </c>
      <c r="M919" s="55">
        <f t="shared" si="628"/>
        <v>0.21874999999999992</v>
      </c>
      <c r="N919" s="56">
        <f t="shared" si="640"/>
        <v>1.3999999999999995</v>
      </c>
      <c r="O919" s="57">
        <f t="shared" si="641"/>
        <v>62.999999999999979</v>
      </c>
      <c r="P919" s="58"/>
      <c r="Q919" s="57"/>
      <c r="R919" s="59"/>
      <c r="S919" s="60"/>
      <c r="T919" s="56"/>
      <c r="U919" s="61"/>
      <c r="V919" s="62"/>
      <c r="W919" s="68">
        <f t="shared" si="642"/>
        <v>288</v>
      </c>
      <c r="X919" s="69">
        <f t="shared" si="643"/>
        <v>1366677.8494999998</v>
      </c>
      <c r="Y919" s="67">
        <v>1</v>
      </c>
      <c r="Z919" s="71">
        <f t="shared" si="644"/>
        <v>62.999999999999979</v>
      </c>
      <c r="AA919" s="72">
        <f t="shared" si="645"/>
        <v>201124.80049999995</v>
      </c>
      <c r="AB919" s="70">
        <f t="shared" si="637"/>
        <v>6</v>
      </c>
      <c r="AC919" s="137">
        <f t="shared" si="646"/>
        <v>351</v>
      </c>
      <c r="AD919" s="112">
        <f t="shared" si="647"/>
        <v>1567802.6499999997</v>
      </c>
      <c r="AE919" s="113"/>
    </row>
    <row r="920" spans="1:31" ht="11.5" customHeight="1" x14ac:dyDescent="0.3">
      <c r="A920" s="120">
        <v>44730</v>
      </c>
      <c r="B920" s="156">
        <f t="shared" si="638"/>
        <v>6</v>
      </c>
      <c r="C920" s="156">
        <f t="shared" si="639"/>
        <v>2022</v>
      </c>
      <c r="D920" s="158" t="s">
        <v>609</v>
      </c>
      <c r="E920" s="77" t="s">
        <v>289</v>
      </c>
      <c r="F920" s="77" t="s">
        <v>290</v>
      </c>
      <c r="G920" s="107" t="s">
        <v>577</v>
      </c>
      <c r="H920" s="75">
        <v>1.3</v>
      </c>
      <c r="I920" s="51">
        <v>25</v>
      </c>
      <c r="J920" s="67"/>
      <c r="K920" s="53">
        <f t="shared" si="606"/>
        <v>32.5</v>
      </c>
      <c r="L920" s="54">
        <v>2.5</v>
      </c>
      <c r="M920" s="55">
        <f t="shared" si="628"/>
        <v>0.92307692307692302</v>
      </c>
      <c r="N920" s="56">
        <f t="shared" si="640"/>
        <v>1.2</v>
      </c>
      <c r="O920" s="57">
        <f t="shared" si="641"/>
        <v>30</v>
      </c>
      <c r="P920" s="58"/>
      <c r="Q920" s="57"/>
      <c r="R920" s="59"/>
      <c r="S920" s="60"/>
      <c r="T920" s="56"/>
      <c r="U920" s="61"/>
      <c r="V920" s="62"/>
      <c r="W920" s="68">
        <f t="shared" si="642"/>
        <v>32.5</v>
      </c>
      <c r="X920" s="69">
        <f t="shared" si="643"/>
        <v>1366710.3494999998</v>
      </c>
      <c r="Y920" s="67">
        <v>1</v>
      </c>
      <c r="Z920" s="71">
        <f t="shared" si="644"/>
        <v>30</v>
      </c>
      <c r="AA920" s="72">
        <f t="shared" si="645"/>
        <v>201154.80049999995</v>
      </c>
      <c r="AB920" s="70">
        <f t="shared" si="637"/>
        <v>6</v>
      </c>
      <c r="AC920" s="137">
        <f t="shared" si="646"/>
        <v>62.5</v>
      </c>
      <c r="AD920" s="112">
        <f t="shared" si="647"/>
        <v>1567865.1499999997</v>
      </c>
      <c r="AE920" s="113"/>
    </row>
    <row r="921" spans="1:31" ht="11.5" customHeight="1" x14ac:dyDescent="0.3">
      <c r="A921" s="120">
        <v>44730</v>
      </c>
      <c r="B921" s="156">
        <f t="shared" si="638"/>
        <v>6</v>
      </c>
      <c r="C921" s="156">
        <f t="shared" si="639"/>
        <v>2022</v>
      </c>
      <c r="D921" s="158" t="s">
        <v>609</v>
      </c>
      <c r="E921" s="77" t="s">
        <v>289</v>
      </c>
      <c r="F921" s="77" t="s">
        <v>290</v>
      </c>
      <c r="G921" s="107" t="s">
        <v>471</v>
      </c>
      <c r="H921" s="75">
        <v>28</v>
      </c>
      <c r="I921" s="51">
        <v>25</v>
      </c>
      <c r="J921" s="67"/>
      <c r="K921" s="53">
        <f t="shared" si="606"/>
        <v>700</v>
      </c>
      <c r="L921" s="54">
        <v>40</v>
      </c>
      <c r="M921" s="55">
        <f t="shared" si="628"/>
        <v>0.42857142857142855</v>
      </c>
      <c r="N921" s="56">
        <f t="shared" si="640"/>
        <v>12</v>
      </c>
      <c r="O921" s="57">
        <f t="shared" si="641"/>
        <v>300</v>
      </c>
      <c r="P921" s="58"/>
      <c r="Q921" s="57"/>
      <c r="R921" s="59"/>
      <c r="S921" s="60"/>
      <c r="T921" s="56"/>
      <c r="U921" s="61"/>
      <c r="V921" s="62"/>
      <c r="W921" s="68">
        <f t="shared" si="642"/>
        <v>700</v>
      </c>
      <c r="X921" s="69">
        <f t="shared" si="643"/>
        <v>1367410.3494999998</v>
      </c>
      <c r="Y921" s="67">
        <v>1</v>
      </c>
      <c r="Z921" s="71">
        <f t="shared" si="644"/>
        <v>300</v>
      </c>
      <c r="AA921" s="72">
        <f t="shared" si="645"/>
        <v>201454.80049999995</v>
      </c>
      <c r="AB921" s="70">
        <f t="shared" si="637"/>
        <v>6</v>
      </c>
      <c r="AC921" s="137">
        <f t="shared" si="646"/>
        <v>1000</v>
      </c>
      <c r="AD921" s="112">
        <f t="shared" si="647"/>
        <v>1568865.1499999997</v>
      </c>
      <c r="AE921" s="113"/>
    </row>
    <row r="922" spans="1:31" ht="11.5" customHeight="1" x14ac:dyDescent="0.3">
      <c r="A922" s="120">
        <v>44730</v>
      </c>
      <c r="B922" s="156">
        <f t="shared" si="638"/>
        <v>6</v>
      </c>
      <c r="C922" s="156">
        <f t="shared" si="639"/>
        <v>2022</v>
      </c>
      <c r="D922" s="158" t="s">
        <v>609</v>
      </c>
      <c r="E922" s="77" t="s">
        <v>289</v>
      </c>
      <c r="F922" s="77" t="s">
        <v>290</v>
      </c>
      <c r="G922" s="107" t="s">
        <v>477</v>
      </c>
      <c r="H922" s="75">
        <v>11</v>
      </c>
      <c r="I922" s="51">
        <v>5</v>
      </c>
      <c r="J922" s="67"/>
      <c r="K922" s="53">
        <f t="shared" si="606"/>
        <v>55</v>
      </c>
      <c r="L922" s="54">
        <v>17</v>
      </c>
      <c r="M922" s="55">
        <f t="shared" si="628"/>
        <v>0.54545454545454541</v>
      </c>
      <c r="N922" s="56">
        <f t="shared" si="640"/>
        <v>6</v>
      </c>
      <c r="O922" s="57">
        <f t="shared" si="641"/>
        <v>30</v>
      </c>
      <c r="P922" s="58"/>
      <c r="Q922" s="57"/>
      <c r="R922" s="59"/>
      <c r="S922" s="60"/>
      <c r="T922" s="56"/>
      <c r="U922" s="61"/>
      <c r="V922" s="62"/>
      <c r="W922" s="68">
        <f t="shared" si="642"/>
        <v>220</v>
      </c>
      <c r="X922" s="69">
        <f t="shared" si="643"/>
        <v>1367630.3494999998</v>
      </c>
      <c r="Y922" s="67">
        <v>4</v>
      </c>
      <c r="Z922" s="71">
        <f t="shared" si="644"/>
        <v>120</v>
      </c>
      <c r="AA922" s="72">
        <f t="shared" si="645"/>
        <v>201574.80049999995</v>
      </c>
      <c r="AB922" s="70">
        <f t="shared" si="637"/>
        <v>6</v>
      </c>
      <c r="AC922" s="137">
        <f t="shared" si="646"/>
        <v>340</v>
      </c>
      <c r="AD922" s="112">
        <f t="shared" si="647"/>
        <v>1569205.1499999997</v>
      </c>
      <c r="AE922" s="113"/>
    </row>
    <row r="923" spans="1:31" ht="11.5" customHeight="1" x14ac:dyDescent="0.3">
      <c r="A923" s="120">
        <v>44732</v>
      </c>
      <c r="B923" s="156">
        <f t="shared" si="638"/>
        <v>6</v>
      </c>
      <c r="C923" s="156">
        <f t="shared" si="639"/>
        <v>2022</v>
      </c>
      <c r="D923" s="158" t="s">
        <v>610</v>
      </c>
      <c r="E923" s="77" t="s">
        <v>90</v>
      </c>
      <c r="F923" s="77" t="s">
        <v>91</v>
      </c>
      <c r="G923" s="107" t="s">
        <v>526</v>
      </c>
      <c r="H923" s="75">
        <v>8.5</v>
      </c>
      <c r="I923" s="51">
        <v>220</v>
      </c>
      <c r="J923" s="67"/>
      <c r="K923" s="53">
        <f t="shared" si="606"/>
        <v>1870</v>
      </c>
      <c r="L923" s="54">
        <v>9.4</v>
      </c>
      <c r="M923" s="55">
        <f t="shared" si="628"/>
        <v>0.10588235294117651</v>
      </c>
      <c r="N923" s="56">
        <f t="shared" si="640"/>
        <v>0.90000000000000036</v>
      </c>
      <c r="O923" s="57">
        <f t="shared" si="641"/>
        <v>198.00000000000009</v>
      </c>
      <c r="P923" s="58"/>
      <c r="Q923" s="57"/>
      <c r="R923" s="59"/>
      <c r="S923" s="60"/>
      <c r="T923" s="56"/>
      <c r="U923" s="61"/>
      <c r="V923" s="62"/>
      <c r="W923" s="68">
        <f t="shared" si="642"/>
        <v>1870</v>
      </c>
      <c r="X923" s="69">
        <f t="shared" si="643"/>
        <v>1369500.3494999998</v>
      </c>
      <c r="Y923" s="67">
        <v>1</v>
      </c>
      <c r="Z923" s="71">
        <f t="shared" si="644"/>
        <v>198.00000000000009</v>
      </c>
      <c r="AA923" s="72">
        <f t="shared" si="645"/>
        <v>201772.80049999995</v>
      </c>
      <c r="AB923" s="70">
        <f t="shared" si="637"/>
        <v>6</v>
      </c>
      <c r="AC923" s="137">
        <f t="shared" si="646"/>
        <v>2068</v>
      </c>
      <c r="AD923" s="112">
        <f t="shared" si="647"/>
        <v>1571273.1499999997</v>
      </c>
      <c r="AE923" s="113"/>
    </row>
    <row r="924" spans="1:31" ht="11.5" customHeight="1" x14ac:dyDescent="0.3">
      <c r="A924" s="120">
        <v>44736</v>
      </c>
      <c r="B924" s="156">
        <f t="shared" si="638"/>
        <v>6</v>
      </c>
      <c r="C924" s="156">
        <f t="shared" si="639"/>
        <v>2022</v>
      </c>
      <c r="D924" s="158" t="s">
        <v>611</v>
      </c>
      <c r="E924" s="77" t="s">
        <v>340</v>
      </c>
      <c r="F924" s="77" t="s">
        <v>424</v>
      </c>
      <c r="G924" s="107" t="s">
        <v>523</v>
      </c>
      <c r="H924" s="75">
        <v>8.4</v>
      </c>
      <c r="I924" s="51">
        <v>220</v>
      </c>
      <c r="J924" s="67"/>
      <c r="K924" s="53">
        <f t="shared" si="606"/>
        <v>1848</v>
      </c>
      <c r="L924" s="54">
        <v>9.5</v>
      </c>
      <c r="M924" s="55">
        <f t="shared" si="628"/>
        <v>0.1309523809523809</v>
      </c>
      <c r="N924" s="56">
        <f t="shared" si="640"/>
        <v>1.0999999999999996</v>
      </c>
      <c r="O924" s="57">
        <f t="shared" si="641"/>
        <v>241.99999999999991</v>
      </c>
      <c r="P924" s="58"/>
      <c r="Q924" s="57"/>
      <c r="R924" s="59"/>
      <c r="S924" s="60"/>
      <c r="T924" s="56"/>
      <c r="U924" s="61"/>
      <c r="V924" s="62"/>
      <c r="W924" s="68">
        <f t="shared" si="642"/>
        <v>1848</v>
      </c>
      <c r="X924" s="69">
        <f t="shared" si="643"/>
        <v>1371348.3494999998</v>
      </c>
      <c r="Y924" s="67">
        <v>1</v>
      </c>
      <c r="Z924" s="71">
        <f t="shared" si="644"/>
        <v>241.99999999999991</v>
      </c>
      <c r="AA924" s="72">
        <f t="shared" si="645"/>
        <v>202014.80049999995</v>
      </c>
      <c r="AB924" s="70">
        <f t="shared" si="637"/>
        <v>6</v>
      </c>
      <c r="AC924" s="137">
        <f t="shared" si="646"/>
        <v>2090</v>
      </c>
      <c r="AD924" s="112">
        <f t="shared" si="647"/>
        <v>1573363.1499999997</v>
      </c>
      <c r="AE924" s="113"/>
    </row>
    <row r="925" spans="1:31" ht="11.5" customHeight="1" x14ac:dyDescent="0.3">
      <c r="A925" s="120">
        <v>44736</v>
      </c>
      <c r="B925" s="156">
        <f t="shared" si="638"/>
        <v>6</v>
      </c>
      <c r="C925" s="156">
        <f t="shared" si="639"/>
        <v>2022</v>
      </c>
      <c r="D925" s="158" t="s">
        <v>611</v>
      </c>
      <c r="E925" s="77" t="s">
        <v>340</v>
      </c>
      <c r="F925" s="77" t="s">
        <v>424</v>
      </c>
      <c r="G925" s="107" t="s">
        <v>453</v>
      </c>
      <c r="H925" s="75">
        <v>9.1</v>
      </c>
      <c r="I925" s="51">
        <v>30</v>
      </c>
      <c r="J925" s="67"/>
      <c r="K925" s="53">
        <f t="shared" ref="K925:K964" si="648">I925*H925</f>
        <v>273</v>
      </c>
      <c r="L925" s="54">
        <v>9.8000000000000007</v>
      </c>
      <c r="M925" s="55">
        <f t="shared" si="628"/>
        <v>7.6923076923077038E-2</v>
      </c>
      <c r="N925" s="56">
        <f t="shared" si="640"/>
        <v>0.70000000000000107</v>
      </c>
      <c r="O925" s="57">
        <f t="shared" si="641"/>
        <v>21.000000000000032</v>
      </c>
      <c r="P925" s="58"/>
      <c r="Q925" s="57"/>
      <c r="R925" s="59"/>
      <c r="S925" s="60"/>
      <c r="T925" s="56"/>
      <c r="U925" s="61"/>
      <c r="V925" s="62"/>
      <c r="W925" s="68">
        <f t="shared" si="642"/>
        <v>819</v>
      </c>
      <c r="X925" s="69">
        <f t="shared" si="643"/>
        <v>1372167.3494999998</v>
      </c>
      <c r="Y925" s="67">
        <v>3</v>
      </c>
      <c r="Z925" s="71">
        <f t="shared" si="644"/>
        <v>63.000000000000099</v>
      </c>
      <c r="AA925" s="72">
        <f t="shared" si="645"/>
        <v>202077.80049999995</v>
      </c>
      <c r="AB925" s="70">
        <f t="shared" si="637"/>
        <v>6</v>
      </c>
      <c r="AC925" s="137">
        <f t="shared" si="646"/>
        <v>882.00000000000011</v>
      </c>
      <c r="AD925" s="112">
        <f t="shared" si="647"/>
        <v>1574245.1499999997</v>
      </c>
      <c r="AE925" s="113"/>
    </row>
    <row r="926" spans="1:31" ht="11.5" customHeight="1" x14ac:dyDescent="0.3">
      <c r="A926" s="120">
        <v>44736</v>
      </c>
      <c r="B926" s="156">
        <f t="shared" si="638"/>
        <v>6</v>
      </c>
      <c r="C926" s="156">
        <f t="shared" si="639"/>
        <v>2022</v>
      </c>
      <c r="D926" s="158" t="s">
        <v>611</v>
      </c>
      <c r="E926" s="77" t="s">
        <v>340</v>
      </c>
      <c r="F926" s="77" t="s">
        <v>424</v>
      </c>
      <c r="G926" s="107" t="s">
        <v>477</v>
      </c>
      <c r="H926" s="75">
        <v>11</v>
      </c>
      <c r="I926" s="51">
        <v>5</v>
      </c>
      <c r="J926" s="67"/>
      <c r="K926" s="53">
        <f t="shared" si="648"/>
        <v>55</v>
      </c>
      <c r="L926" s="54">
        <v>18</v>
      </c>
      <c r="M926" s="55">
        <f t="shared" si="628"/>
        <v>0.63636363636363635</v>
      </c>
      <c r="N926" s="56">
        <f t="shared" si="640"/>
        <v>7</v>
      </c>
      <c r="O926" s="57">
        <f t="shared" si="641"/>
        <v>35</v>
      </c>
      <c r="P926" s="58"/>
      <c r="Q926" s="57"/>
      <c r="R926" s="59"/>
      <c r="S926" s="60"/>
      <c r="T926" s="56"/>
      <c r="U926" s="61"/>
      <c r="V926" s="62"/>
      <c r="W926" s="68">
        <f t="shared" si="642"/>
        <v>55</v>
      </c>
      <c r="X926" s="69">
        <f t="shared" si="643"/>
        <v>1372222.3494999998</v>
      </c>
      <c r="Y926" s="67">
        <v>1</v>
      </c>
      <c r="Z926" s="71">
        <f t="shared" si="644"/>
        <v>35</v>
      </c>
      <c r="AA926" s="72">
        <f t="shared" si="645"/>
        <v>202112.80049999995</v>
      </c>
      <c r="AB926" s="70">
        <f t="shared" si="637"/>
        <v>6</v>
      </c>
      <c r="AC926" s="137">
        <f t="shared" si="646"/>
        <v>90</v>
      </c>
      <c r="AD926" s="112">
        <f t="shared" si="647"/>
        <v>1574335.1499999997</v>
      </c>
      <c r="AE926" s="113"/>
    </row>
    <row r="927" spans="1:31" ht="11.5" customHeight="1" x14ac:dyDescent="0.3">
      <c r="A927" s="120">
        <v>44736</v>
      </c>
      <c r="B927" s="156">
        <f t="shared" si="638"/>
        <v>6</v>
      </c>
      <c r="C927" s="156">
        <f t="shared" si="639"/>
        <v>2022</v>
      </c>
      <c r="D927" s="158" t="s">
        <v>611</v>
      </c>
      <c r="E927" s="77" t="s">
        <v>340</v>
      </c>
      <c r="F927" s="77" t="s">
        <v>424</v>
      </c>
      <c r="G927" s="107" t="s">
        <v>577</v>
      </c>
      <c r="H927" s="75">
        <v>1.3</v>
      </c>
      <c r="I927" s="51">
        <v>25</v>
      </c>
      <c r="J927" s="67"/>
      <c r="K927" s="53">
        <f t="shared" si="648"/>
        <v>32.5</v>
      </c>
      <c r="L927" s="54">
        <v>2.5</v>
      </c>
      <c r="M927" s="55">
        <f t="shared" si="628"/>
        <v>0.92307692307692302</v>
      </c>
      <c r="N927" s="56">
        <f t="shared" si="640"/>
        <v>1.2</v>
      </c>
      <c r="O927" s="57">
        <f t="shared" si="641"/>
        <v>30</v>
      </c>
      <c r="P927" s="58"/>
      <c r="Q927" s="57"/>
      <c r="R927" s="59"/>
      <c r="S927" s="60"/>
      <c r="T927" s="56"/>
      <c r="U927" s="61"/>
      <c r="V927" s="62"/>
      <c r="W927" s="68">
        <f t="shared" si="642"/>
        <v>162.5</v>
      </c>
      <c r="X927" s="69">
        <f t="shared" si="643"/>
        <v>1372384.8494999998</v>
      </c>
      <c r="Y927" s="67">
        <v>5</v>
      </c>
      <c r="Z927" s="71">
        <f t="shared" si="644"/>
        <v>150</v>
      </c>
      <c r="AA927" s="72">
        <f t="shared" si="645"/>
        <v>202262.80049999995</v>
      </c>
      <c r="AB927" s="70">
        <f t="shared" si="637"/>
        <v>6</v>
      </c>
      <c r="AC927" s="137">
        <f t="shared" si="646"/>
        <v>312.5</v>
      </c>
      <c r="AD927" s="112">
        <f t="shared" si="647"/>
        <v>1574647.6499999997</v>
      </c>
      <c r="AE927" s="113"/>
    </row>
    <row r="928" spans="1:31" ht="11.5" customHeight="1" x14ac:dyDescent="0.3">
      <c r="A928" s="120">
        <v>44736</v>
      </c>
      <c r="B928" s="156">
        <f t="shared" si="638"/>
        <v>6</v>
      </c>
      <c r="C928" s="156">
        <f t="shared" si="639"/>
        <v>2022</v>
      </c>
      <c r="D928" s="158" t="s">
        <v>612</v>
      </c>
      <c r="E928" s="77" t="s">
        <v>289</v>
      </c>
      <c r="F928" s="77" t="s">
        <v>290</v>
      </c>
      <c r="G928" s="107" t="s">
        <v>202</v>
      </c>
      <c r="H928" s="75">
        <v>8.5</v>
      </c>
      <c r="I928" s="51">
        <v>220</v>
      </c>
      <c r="J928" s="67"/>
      <c r="K928" s="53">
        <f t="shared" si="648"/>
        <v>1870</v>
      </c>
      <c r="L928" s="54">
        <v>9.5</v>
      </c>
      <c r="M928" s="55">
        <f t="shared" si="628"/>
        <v>0.11764705882352941</v>
      </c>
      <c r="N928" s="56">
        <f t="shared" si="640"/>
        <v>1</v>
      </c>
      <c r="O928" s="57">
        <f t="shared" si="641"/>
        <v>220</v>
      </c>
      <c r="P928" s="58"/>
      <c r="Q928" s="57"/>
      <c r="R928" s="59"/>
      <c r="S928" s="60"/>
      <c r="T928" s="56"/>
      <c r="U928" s="61"/>
      <c r="V928" s="62"/>
      <c r="W928" s="68">
        <f t="shared" si="642"/>
        <v>3740</v>
      </c>
      <c r="X928" s="69">
        <f t="shared" si="643"/>
        <v>1376124.8494999998</v>
      </c>
      <c r="Y928" s="67">
        <v>2</v>
      </c>
      <c r="Z928" s="71">
        <f t="shared" si="644"/>
        <v>440</v>
      </c>
      <c r="AA928" s="72">
        <f t="shared" si="645"/>
        <v>202702.80049999995</v>
      </c>
      <c r="AB928" s="70">
        <f t="shared" si="637"/>
        <v>6</v>
      </c>
      <c r="AC928" s="137">
        <f t="shared" si="646"/>
        <v>4180</v>
      </c>
      <c r="AD928" s="112">
        <f t="shared" si="647"/>
        <v>1578827.6499999997</v>
      </c>
      <c r="AE928" s="113"/>
    </row>
    <row r="929" spans="1:31" ht="11.5" customHeight="1" x14ac:dyDescent="0.3">
      <c r="A929" s="120">
        <v>44736</v>
      </c>
      <c r="B929" s="156">
        <f t="shared" si="638"/>
        <v>6</v>
      </c>
      <c r="C929" s="156">
        <f t="shared" si="639"/>
        <v>2022</v>
      </c>
      <c r="D929" s="158" t="s">
        <v>612</v>
      </c>
      <c r="E929" s="77" t="s">
        <v>289</v>
      </c>
      <c r="F929" s="77" t="s">
        <v>290</v>
      </c>
      <c r="G929" s="107" t="s">
        <v>453</v>
      </c>
      <c r="H929" s="75">
        <v>9.1999999999999993</v>
      </c>
      <c r="I929" s="51">
        <v>30</v>
      </c>
      <c r="J929" s="67"/>
      <c r="K929" s="53">
        <f t="shared" si="648"/>
        <v>276</v>
      </c>
      <c r="L929" s="54">
        <v>9.8000000000000007</v>
      </c>
      <c r="M929" s="55">
        <f t="shared" si="628"/>
        <v>6.5217391304347991E-2</v>
      </c>
      <c r="N929" s="56">
        <f t="shared" si="640"/>
        <v>0.60000000000000142</v>
      </c>
      <c r="O929" s="57">
        <f t="shared" si="641"/>
        <v>18.000000000000043</v>
      </c>
      <c r="P929" s="58"/>
      <c r="Q929" s="57"/>
      <c r="R929" s="59"/>
      <c r="S929" s="60"/>
      <c r="T929" s="56"/>
      <c r="U929" s="61"/>
      <c r="V929" s="62"/>
      <c r="W929" s="68">
        <f t="shared" si="642"/>
        <v>828</v>
      </c>
      <c r="X929" s="69">
        <f t="shared" si="643"/>
        <v>1376952.8494999998</v>
      </c>
      <c r="Y929" s="67">
        <v>3</v>
      </c>
      <c r="Z929" s="71">
        <f t="shared" si="644"/>
        <v>54.000000000000128</v>
      </c>
      <c r="AA929" s="72">
        <f t="shared" si="645"/>
        <v>202756.80049999995</v>
      </c>
      <c r="AB929" s="70">
        <f t="shared" si="637"/>
        <v>6</v>
      </c>
      <c r="AC929" s="137">
        <f t="shared" si="646"/>
        <v>882.00000000000011</v>
      </c>
      <c r="AD929" s="112">
        <f t="shared" si="647"/>
        <v>1579709.6499999997</v>
      </c>
      <c r="AE929" s="113"/>
    </row>
    <row r="930" spans="1:31" ht="11.5" customHeight="1" x14ac:dyDescent="0.3">
      <c r="A930" s="120">
        <v>44736</v>
      </c>
      <c r="B930" s="156">
        <f t="shared" si="638"/>
        <v>6</v>
      </c>
      <c r="C930" s="156">
        <f t="shared" si="639"/>
        <v>2022</v>
      </c>
      <c r="D930" s="158" t="s">
        <v>612</v>
      </c>
      <c r="E930" s="77" t="s">
        <v>289</v>
      </c>
      <c r="F930" s="77" t="s">
        <v>290</v>
      </c>
      <c r="G930" s="107" t="s">
        <v>579</v>
      </c>
      <c r="H930" s="75">
        <v>6.4</v>
      </c>
      <c r="I930" s="51">
        <v>45</v>
      </c>
      <c r="J930" s="67"/>
      <c r="K930" s="53">
        <f t="shared" si="648"/>
        <v>288</v>
      </c>
      <c r="L930" s="54">
        <v>7.8</v>
      </c>
      <c r="M930" s="55">
        <f t="shared" ref="M930:M937" si="649">(L930-H930)/H930</f>
        <v>0.21874999999999992</v>
      </c>
      <c r="N930" s="56">
        <f t="shared" ref="N930:N937" si="650">L930-H930</f>
        <v>1.3999999999999995</v>
      </c>
      <c r="O930" s="57">
        <f t="shared" ref="O930:O937" si="651">N930*I930</f>
        <v>62.999999999999979</v>
      </c>
      <c r="P930" s="58"/>
      <c r="Q930" s="57"/>
      <c r="R930" s="59"/>
      <c r="S930" s="60"/>
      <c r="T930" s="56"/>
      <c r="U930" s="61"/>
      <c r="V930" s="62"/>
      <c r="W930" s="68">
        <f t="shared" ref="W930:W937" si="652">K930*Y930</f>
        <v>576</v>
      </c>
      <c r="X930" s="69">
        <f t="shared" ref="X930:X937" si="653">X929+W930</f>
        <v>1377528.8494999998</v>
      </c>
      <c r="Y930" s="67">
        <v>2</v>
      </c>
      <c r="Z930" s="71">
        <f t="shared" ref="Z930:Z937" si="654">O930*Y930</f>
        <v>125.99999999999996</v>
      </c>
      <c r="AA930" s="72">
        <f t="shared" ref="AA930:AA937" si="655">AA929+Z930</f>
        <v>202882.80049999995</v>
      </c>
      <c r="AB930" s="70">
        <f t="shared" si="637"/>
        <v>6</v>
      </c>
      <c r="AC930" s="137">
        <f t="shared" ref="AC930:AC937" si="656">W930+Z930</f>
        <v>702</v>
      </c>
      <c r="AD930" s="112">
        <f t="shared" ref="AD930:AD937" si="657">X930+AA930</f>
        <v>1580411.6499999997</v>
      </c>
      <c r="AE930" s="113"/>
    </row>
    <row r="931" spans="1:31" ht="11.5" customHeight="1" x14ac:dyDescent="0.3">
      <c r="A931" s="120">
        <v>44736</v>
      </c>
      <c r="B931" s="156">
        <f t="shared" si="638"/>
        <v>6</v>
      </c>
      <c r="C931" s="156">
        <f t="shared" si="639"/>
        <v>2022</v>
      </c>
      <c r="D931" s="158" t="s">
        <v>612</v>
      </c>
      <c r="E931" s="77" t="s">
        <v>289</v>
      </c>
      <c r="F931" s="77" t="s">
        <v>290</v>
      </c>
      <c r="G931" s="107" t="s">
        <v>577</v>
      </c>
      <c r="H931" s="75">
        <v>1.3</v>
      </c>
      <c r="I931" s="51">
        <v>25</v>
      </c>
      <c r="J931" s="67"/>
      <c r="K931" s="53">
        <f t="shared" si="648"/>
        <v>32.5</v>
      </c>
      <c r="L931" s="54">
        <v>2.5</v>
      </c>
      <c r="M931" s="55">
        <f t="shared" si="649"/>
        <v>0.92307692307692302</v>
      </c>
      <c r="N931" s="56">
        <f t="shared" si="650"/>
        <v>1.2</v>
      </c>
      <c r="O931" s="57">
        <f t="shared" si="651"/>
        <v>30</v>
      </c>
      <c r="P931" s="58"/>
      <c r="Q931" s="57"/>
      <c r="R931" s="59"/>
      <c r="S931" s="60"/>
      <c r="T931" s="56"/>
      <c r="U931" s="61"/>
      <c r="V931" s="62"/>
      <c r="W931" s="68">
        <f t="shared" si="652"/>
        <v>65</v>
      </c>
      <c r="X931" s="69">
        <f t="shared" si="653"/>
        <v>1377593.8494999998</v>
      </c>
      <c r="Y931" s="67">
        <v>2</v>
      </c>
      <c r="Z931" s="71">
        <f t="shared" si="654"/>
        <v>60</v>
      </c>
      <c r="AA931" s="72">
        <f t="shared" si="655"/>
        <v>202942.80049999995</v>
      </c>
      <c r="AB931" s="70">
        <f t="shared" si="637"/>
        <v>6</v>
      </c>
      <c r="AC931" s="137">
        <f t="shared" si="656"/>
        <v>125</v>
      </c>
      <c r="AD931" s="112">
        <f t="shared" si="657"/>
        <v>1580536.6499999997</v>
      </c>
      <c r="AE931" s="113"/>
    </row>
    <row r="932" spans="1:31" ht="11.5" customHeight="1" x14ac:dyDescent="0.3">
      <c r="A932" s="120">
        <v>44740</v>
      </c>
      <c r="B932" s="156">
        <f t="shared" si="638"/>
        <v>6</v>
      </c>
      <c r="C932" s="156">
        <f t="shared" si="639"/>
        <v>2022</v>
      </c>
      <c r="D932" s="158" t="s">
        <v>613</v>
      </c>
      <c r="E932" s="77" t="s">
        <v>280</v>
      </c>
      <c r="F932" s="77" t="s">
        <v>281</v>
      </c>
      <c r="G932" s="107" t="s">
        <v>526</v>
      </c>
      <c r="H932" s="75">
        <v>8.5</v>
      </c>
      <c r="I932" s="51">
        <v>220</v>
      </c>
      <c r="J932" s="67"/>
      <c r="K932" s="53">
        <f t="shared" si="648"/>
        <v>1870</v>
      </c>
      <c r="L932" s="54">
        <v>9.4</v>
      </c>
      <c r="M932" s="55">
        <f t="shared" si="649"/>
        <v>0.10588235294117651</v>
      </c>
      <c r="N932" s="56">
        <f t="shared" si="650"/>
        <v>0.90000000000000036</v>
      </c>
      <c r="O932" s="57">
        <f t="shared" si="651"/>
        <v>198.00000000000009</v>
      </c>
      <c r="P932" s="58"/>
      <c r="Q932" s="57"/>
      <c r="R932" s="59"/>
      <c r="S932" s="60"/>
      <c r="T932" s="56"/>
      <c r="U932" s="61"/>
      <c r="V932" s="62"/>
      <c r="W932" s="68">
        <f t="shared" si="652"/>
        <v>1870</v>
      </c>
      <c r="X932" s="69">
        <f t="shared" si="653"/>
        <v>1379463.8494999998</v>
      </c>
      <c r="Y932" s="67">
        <v>1</v>
      </c>
      <c r="Z932" s="71">
        <f t="shared" si="654"/>
        <v>198.00000000000009</v>
      </c>
      <c r="AA932" s="72">
        <f t="shared" si="655"/>
        <v>203140.80049999995</v>
      </c>
      <c r="AB932" s="70">
        <f t="shared" si="637"/>
        <v>6</v>
      </c>
      <c r="AC932" s="137">
        <f t="shared" si="656"/>
        <v>2068</v>
      </c>
      <c r="AD932" s="112">
        <f t="shared" si="657"/>
        <v>1582604.6499999997</v>
      </c>
      <c r="AE932" s="113"/>
    </row>
    <row r="933" spans="1:31" ht="11.5" customHeight="1" x14ac:dyDescent="0.3">
      <c r="A933" s="120">
        <v>44740</v>
      </c>
      <c r="B933" s="156">
        <f t="shared" si="638"/>
        <v>6</v>
      </c>
      <c r="C933" s="156">
        <f t="shared" si="639"/>
        <v>2022</v>
      </c>
      <c r="D933" s="158" t="s">
        <v>613</v>
      </c>
      <c r="E933" s="77" t="s">
        <v>280</v>
      </c>
      <c r="F933" s="77" t="s">
        <v>281</v>
      </c>
      <c r="G933" s="107" t="s">
        <v>526</v>
      </c>
      <c r="H933" s="75">
        <v>8.4</v>
      </c>
      <c r="I933" s="51">
        <v>220</v>
      </c>
      <c r="J933" s="67"/>
      <c r="K933" s="53">
        <f t="shared" si="648"/>
        <v>1848</v>
      </c>
      <c r="L933" s="54">
        <v>9.4</v>
      </c>
      <c r="M933" s="55">
        <f t="shared" si="649"/>
        <v>0.11904761904761904</v>
      </c>
      <c r="N933" s="56">
        <f t="shared" si="650"/>
        <v>1</v>
      </c>
      <c r="O933" s="57">
        <f t="shared" si="651"/>
        <v>220</v>
      </c>
      <c r="P933" s="58"/>
      <c r="Q933" s="57"/>
      <c r="R933" s="59"/>
      <c r="S933" s="60"/>
      <c r="T933" s="56"/>
      <c r="U933" s="61"/>
      <c r="V933" s="62"/>
      <c r="W933" s="68">
        <f t="shared" si="652"/>
        <v>1848</v>
      </c>
      <c r="X933" s="69">
        <f t="shared" si="653"/>
        <v>1381311.8494999998</v>
      </c>
      <c r="Y933" s="67">
        <v>1</v>
      </c>
      <c r="Z933" s="71">
        <f t="shared" si="654"/>
        <v>220</v>
      </c>
      <c r="AA933" s="72">
        <f t="shared" si="655"/>
        <v>203360.80049999995</v>
      </c>
      <c r="AB933" s="70">
        <f t="shared" si="637"/>
        <v>6</v>
      </c>
      <c r="AC933" s="137">
        <f t="shared" si="656"/>
        <v>2068</v>
      </c>
      <c r="AD933" s="112">
        <f t="shared" si="657"/>
        <v>1584672.6499999997</v>
      </c>
      <c r="AE933" s="113"/>
    </row>
    <row r="934" spans="1:31" ht="11.5" customHeight="1" x14ac:dyDescent="0.3">
      <c r="A934" s="120">
        <v>44740</v>
      </c>
      <c r="B934" s="156">
        <f t="shared" si="638"/>
        <v>6</v>
      </c>
      <c r="C934" s="156">
        <f t="shared" si="639"/>
        <v>2022</v>
      </c>
      <c r="D934" s="158" t="s">
        <v>613</v>
      </c>
      <c r="E934" s="77" t="s">
        <v>280</v>
      </c>
      <c r="F934" s="77" t="s">
        <v>281</v>
      </c>
      <c r="G934" s="107" t="s">
        <v>501</v>
      </c>
      <c r="H934" s="75">
        <v>9.1</v>
      </c>
      <c r="I934" s="51">
        <v>54</v>
      </c>
      <c r="J934" s="67"/>
      <c r="K934" s="53">
        <f t="shared" si="648"/>
        <v>491.4</v>
      </c>
      <c r="L934" s="54">
        <v>9.6999999999999993</v>
      </c>
      <c r="M934" s="55">
        <f t="shared" si="649"/>
        <v>6.5934065934065894E-2</v>
      </c>
      <c r="N934" s="56">
        <f t="shared" si="650"/>
        <v>0.59999999999999964</v>
      </c>
      <c r="O934" s="57">
        <f t="shared" si="651"/>
        <v>32.399999999999977</v>
      </c>
      <c r="P934" s="58"/>
      <c r="Q934" s="57"/>
      <c r="R934" s="59"/>
      <c r="S934" s="60"/>
      <c r="T934" s="56"/>
      <c r="U934" s="61"/>
      <c r="V934" s="62"/>
      <c r="W934" s="68">
        <f t="shared" si="652"/>
        <v>982.8</v>
      </c>
      <c r="X934" s="69">
        <f t="shared" si="653"/>
        <v>1382294.6494999998</v>
      </c>
      <c r="Y934" s="67">
        <v>2</v>
      </c>
      <c r="Z934" s="71">
        <f t="shared" si="654"/>
        <v>64.799999999999955</v>
      </c>
      <c r="AA934" s="72">
        <f t="shared" si="655"/>
        <v>203425.60049999994</v>
      </c>
      <c r="AB934" s="70">
        <f t="shared" si="637"/>
        <v>6</v>
      </c>
      <c r="AC934" s="137">
        <f t="shared" si="656"/>
        <v>1047.5999999999999</v>
      </c>
      <c r="AD934" s="112">
        <f t="shared" si="657"/>
        <v>1585720.2499999998</v>
      </c>
      <c r="AE934" s="113"/>
    </row>
    <row r="935" spans="1:31" ht="11.5" customHeight="1" x14ac:dyDescent="0.3">
      <c r="A935" s="120">
        <v>44740</v>
      </c>
      <c r="B935" s="156">
        <f t="shared" si="638"/>
        <v>6</v>
      </c>
      <c r="C935" s="156">
        <f t="shared" si="639"/>
        <v>2022</v>
      </c>
      <c r="D935" s="158" t="s">
        <v>613</v>
      </c>
      <c r="E935" s="77" t="s">
        <v>280</v>
      </c>
      <c r="F935" s="77" t="s">
        <v>281</v>
      </c>
      <c r="G935" s="107" t="s">
        <v>25</v>
      </c>
      <c r="H935" s="75">
        <v>19</v>
      </c>
      <c r="I935" s="51">
        <v>5</v>
      </c>
      <c r="J935" s="67"/>
      <c r="K935" s="53">
        <f t="shared" si="648"/>
        <v>95</v>
      </c>
      <c r="L935" s="54">
        <v>21</v>
      </c>
      <c r="M935" s="55">
        <f t="shared" si="649"/>
        <v>0.10526315789473684</v>
      </c>
      <c r="N935" s="56">
        <f t="shared" si="650"/>
        <v>2</v>
      </c>
      <c r="O935" s="57">
        <f t="shared" si="651"/>
        <v>10</v>
      </c>
      <c r="P935" s="58"/>
      <c r="Q935" s="57"/>
      <c r="R935" s="59"/>
      <c r="S935" s="60"/>
      <c r="T935" s="56"/>
      <c r="U935" s="61"/>
      <c r="V935" s="62"/>
      <c r="W935" s="68">
        <f t="shared" si="652"/>
        <v>190</v>
      </c>
      <c r="X935" s="69">
        <f t="shared" si="653"/>
        <v>1382484.6494999998</v>
      </c>
      <c r="Y935" s="67">
        <v>2</v>
      </c>
      <c r="Z935" s="71">
        <f t="shared" si="654"/>
        <v>20</v>
      </c>
      <c r="AA935" s="72">
        <f t="shared" si="655"/>
        <v>203445.60049999994</v>
      </c>
      <c r="AB935" s="70">
        <f t="shared" si="637"/>
        <v>6</v>
      </c>
      <c r="AC935" s="137">
        <f t="shared" si="656"/>
        <v>210</v>
      </c>
      <c r="AD935" s="112">
        <f t="shared" si="657"/>
        <v>1585930.2499999998</v>
      </c>
      <c r="AE935" s="113"/>
    </row>
    <row r="936" spans="1:31" ht="11.5" customHeight="1" x14ac:dyDescent="0.3">
      <c r="A936" s="120">
        <v>44740</v>
      </c>
      <c r="B936" s="156">
        <f t="shared" si="638"/>
        <v>6</v>
      </c>
      <c r="C936" s="156">
        <f t="shared" si="639"/>
        <v>2022</v>
      </c>
      <c r="D936" s="158" t="s">
        <v>613</v>
      </c>
      <c r="E936" s="77" t="s">
        <v>280</v>
      </c>
      <c r="F936" s="77" t="s">
        <v>281</v>
      </c>
      <c r="G936" s="107" t="s">
        <v>214</v>
      </c>
      <c r="H936" s="75">
        <v>320</v>
      </c>
      <c r="I936" s="51">
        <v>1</v>
      </c>
      <c r="J936" s="67"/>
      <c r="K936" s="53">
        <f t="shared" si="648"/>
        <v>320</v>
      </c>
      <c r="L936" s="54">
        <v>390</v>
      </c>
      <c r="M936" s="55">
        <f t="shared" si="649"/>
        <v>0.21875</v>
      </c>
      <c r="N936" s="56">
        <f t="shared" si="650"/>
        <v>70</v>
      </c>
      <c r="O936" s="57">
        <f t="shared" si="651"/>
        <v>70</v>
      </c>
      <c r="P936" s="58"/>
      <c r="Q936" s="57"/>
      <c r="R936" s="59"/>
      <c r="S936" s="60"/>
      <c r="T936" s="56"/>
      <c r="U936" s="61"/>
      <c r="V936" s="62"/>
      <c r="W936" s="68">
        <f t="shared" si="652"/>
        <v>320</v>
      </c>
      <c r="X936" s="69">
        <f t="shared" si="653"/>
        <v>1382804.6494999998</v>
      </c>
      <c r="Y936" s="67">
        <v>1</v>
      </c>
      <c r="Z936" s="71">
        <f t="shared" si="654"/>
        <v>70</v>
      </c>
      <c r="AA936" s="72">
        <f t="shared" si="655"/>
        <v>203515.60049999994</v>
      </c>
      <c r="AB936" s="70">
        <f t="shared" si="637"/>
        <v>6</v>
      </c>
      <c r="AC936" s="137">
        <f t="shared" si="656"/>
        <v>390</v>
      </c>
      <c r="AD936" s="112">
        <f t="shared" si="657"/>
        <v>1586320.2499999998</v>
      </c>
      <c r="AE936" s="113"/>
    </row>
    <row r="937" spans="1:31" ht="11.5" customHeight="1" x14ac:dyDescent="0.3">
      <c r="A937" s="120">
        <v>44740</v>
      </c>
      <c r="B937" s="156">
        <f t="shared" si="638"/>
        <v>6</v>
      </c>
      <c r="C937" s="156">
        <f t="shared" si="639"/>
        <v>2022</v>
      </c>
      <c r="D937" s="158" t="s">
        <v>613</v>
      </c>
      <c r="E937" s="77" t="s">
        <v>280</v>
      </c>
      <c r="F937" s="77" t="s">
        <v>281</v>
      </c>
      <c r="G937" s="107" t="s">
        <v>574</v>
      </c>
      <c r="H937" s="75">
        <v>37</v>
      </c>
      <c r="I937" s="51">
        <v>10</v>
      </c>
      <c r="J937" s="67"/>
      <c r="K937" s="53">
        <f t="shared" si="648"/>
        <v>370</v>
      </c>
      <c r="L937" s="54">
        <v>44</v>
      </c>
      <c r="M937" s="55">
        <f t="shared" si="649"/>
        <v>0.1891891891891892</v>
      </c>
      <c r="N937" s="56">
        <f t="shared" si="650"/>
        <v>7</v>
      </c>
      <c r="O937" s="57">
        <f t="shared" si="651"/>
        <v>70</v>
      </c>
      <c r="P937" s="58"/>
      <c r="Q937" s="57"/>
      <c r="R937" s="59"/>
      <c r="S937" s="60"/>
      <c r="T937" s="56"/>
      <c r="U937" s="61"/>
      <c r="V937" s="62"/>
      <c r="W937" s="68">
        <f t="shared" si="652"/>
        <v>370</v>
      </c>
      <c r="X937" s="69">
        <f t="shared" si="653"/>
        <v>1383174.6494999998</v>
      </c>
      <c r="Y937" s="67">
        <v>1</v>
      </c>
      <c r="Z937" s="71">
        <f t="shared" si="654"/>
        <v>70</v>
      </c>
      <c r="AA937" s="72">
        <f t="shared" si="655"/>
        <v>203585.60049999994</v>
      </c>
      <c r="AB937" s="70">
        <f t="shared" si="637"/>
        <v>6</v>
      </c>
      <c r="AC937" s="137">
        <f t="shared" si="656"/>
        <v>440</v>
      </c>
      <c r="AD937" s="112">
        <f t="shared" si="657"/>
        <v>1586760.2499999998</v>
      </c>
      <c r="AE937" s="113"/>
    </row>
    <row r="938" spans="1:31" ht="11.5" customHeight="1" x14ac:dyDescent="0.3">
      <c r="A938" s="120">
        <v>44741</v>
      </c>
      <c r="B938" s="156">
        <f t="shared" si="638"/>
        <v>6</v>
      </c>
      <c r="C938" s="156">
        <f t="shared" si="639"/>
        <v>2022</v>
      </c>
      <c r="D938" s="158" t="s">
        <v>614</v>
      </c>
      <c r="E938" s="77" t="s">
        <v>104</v>
      </c>
      <c r="F938" s="77" t="s">
        <v>105</v>
      </c>
      <c r="G938" s="107" t="s">
        <v>535</v>
      </c>
      <c r="H938" s="75">
        <v>8.4</v>
      </c>
      <c r="I938" s="51">
        <v>220</v>
      </c>
      <c r="J938" s="67"/>
      <c r="K938" s="53">
        <f t="shared" si="648"/>
        <v>1848</v>
      </c>
      <c r="L938" s="54">
        <v>9</v>
      </c>
      <c r="M938" s="55">
        <f t="shared" ref="M938:M944" si="658">(L938-H938)/H938</f>
        <v>7.1428571428571383E-2</v>
      </c>
      <c r="N938" s="56">
        <f t="shared" ref="N938:N944" si="659">L938-H938</f>
        <v>0.59999999999999964</v>
      </c>
      <c r="O938" s="57">
        <f t="shared" ref="O938:O944" si="660">N938*I938</f>
        <v>131.99999999999991</v>
      </c>
      <c r="P938" s="58"/>
      <c r="Q938" s="57"/>
      <c r="R938" s="59"/>
      <c r="S938" s="60"/>
      <c r="T938" s="56"/>
      <c r="U938" s="61"/>
      <c r="V938" s="62"/>
      <c r="W938" s="68">
        <f t="shared" ref="W938:W944" si="661">K938*Y938</f>
        <v>12936</v>
      </c>
      <c r="X938" s="69">
        <f t="shared" ref="X938:X944" si="662">X937+W938</f>
        <v>1396110.6494999998</v>
      </c>
      <c r="Y938" s="67">
        <v>7</v>
      </c>
      <c r="Z938" s="71">
        <f t="shared" ref="Z938:Z944" si="663">O938*Y938</f>
        <v>923.99999999999943</v>
      </c>
      <c r="AA938" s="72">
        <f t="shared" ref="AA938:AA944" si="664">AA937+Z938</f>
        <v>204509.60049999994</v>
      </c>
      <c r="AB938" s="70">
        <f t="shared" si="637"/>
        <v>6</v>
      </c>
      <c r="AC938" s="137">
        <f t="shared" ref="AC938:AC944" si="665">W938+Z938</f>
        <v>13860</v>
      </c>
      <c r="AD938" s="112">
        <f t="shared" ref="AD938:AD944" si="666">X938+AA938</f>
        <v>1600620.2499999998</v>
      </c>
      <c r="AE938" s="113"/>
    </row>
    <row r="939" spans="1:31" ht="11.5" customHeight="1" x14ac:dyDescent="0.3">
      <c r="A939" s="120">
        <v>44741</v>
      </c>
      <c r="B939" s="156">
        <f t="shared" si="638"/>
        <v>6</v>
      </c>
      <c r="C939" s="156">
        <f t="shared" si="639"/>
        <v>2022</v>
      </c>
      <c r="D939" s="158" t="s">
        <v>614</v>
      </c>
      <c r="E939" s="77" t="s">
        <v>104</v>
      </c>
      <c r="F939" s="77" t="s">
        <v>105</v>
      </c>
      <c r="G939" s="107" t="s">
        <v>453</v>
      </c>
      <c r="H939" s="75">
        <v>9.1</v>
      </c>
      <c r="I939" s="51">
        <v>30</v>
      </c>
      <c r="J939" s="67"/>
      <c r="K939" s="53">
        <f t="shared" si="648"/>
        <v>273</v>
      </c>
      <c r="L939" s="54">
        <v>9.5</v>
      </c>
      <c r="M939" s="55">
        <f t="shared" si="658"/>
        <v>4.3956043956043994E-2</v>
      </c>
      <c r="N939" s="56">
        <f t="shared" si="659"/>
        <v>0.40000000000000036</v>
      </c>
      <c r="O939" s="57">
        <f t="shared" si="660"/>
        <v>12.000000000000011</v>
      </c>
      <c r="P939" s="58"/>
      <c r="Q939" s="57"/>
      <c r="R939" s="59"/>
      <c r="S939" s="60"/>
      <c r="T939" s="56"/>
      <c r="U939" s="61"/>
      <c r="V939" s="62"/>
      <c r="W939" s="68">
        <f t="shared" si="661"/>
        <v>2184</v>
      </c>
      <c r="X939" s="69">
        <f t="shared" si="662"/>
        <v>1398294.6494999998</v>
      </c>
      <c r="Y939" s="67">
        <v>8</v>
      </c>
      <c r="Z939" s="71">
        <f t="shared" si="663"/>
        <v>96.000000000000085</v>
      </c>
      <c r="AA939" s="72">
        <f t="shared" si="664"/>
        <v>204605.60049999994</v>
      </c>
      <c r="AB939" s="70">
        <f t="shared" si="637"/>
        <v>6</v>
      </c>
      <c r="AC939" s="137">
        <f t="shared" si="665"/>
        <v>2280</v>
      </c>
      <c r="AD939" s="112">
        <f t="shared" si="666"/>
        <v>1602900.2499999998</v>
      </c>
      <c r="AE939" s="113"/>
    </row>
    <row r="940" spans="1:31" ht="11.5" customHeight="1" x14ac:dyDescent="0.3">
      <c r="A940" s="120">
        <v>44741</v>
      </c>
      <c r="B940" s="156">
        <f t="shared" si="638"/>
        <v>6</v>
      </c>
      <c r="C940" s="156">
        <f t="shared" si="639"/>
        <v>2022</v>
      </c>
      <c r="D940" s="158" t="s">
        <v>614</v>
      </c>
      <c r="E940" s="77" t="s">
        <v>104</v>
      </c>
      <c r="F940" s="77" t="s">
        <v>105</v>
      </c>
      <c r="G940" s="107" t="s">
        <v>453</v>
      </c>
      <c r="H940" s="75">
        <v>9</v>
      </c>
      <c r="I940" s="51">
        <v>30</v>
      </c>
      <c r="J940" s="67"/>
      <c r="K940" s="53">
        <f t="shared" si="648"/>
        <v>270</v>
      </c>
      <c r="L940" s="54">
        <v>9.5</v>
      </c>
      <c r="M940" s="55">
        <f t="shared" si="658"/>
        <v>5.5555555555555552E-2</v>
      </c>
      <c r="N940" s="56">
        <f t="shared" si="659"/>
        <v>0.5</v>
      </c>
      <c r="O940" s="57">
        <f t="shared" si="660"/>
        <v>15</v>
      </c>
      <c r="P940" s="58"/>
      <c r="Q940" s="57"/>
      <c r="R940" s="59"/>
      <c r="S940" s="60"/>
      <c r="T940" s="56"/>
      <c r="U940" s="61"/>
      <c r="V940" s="62"/>
      <c r="W940" s="68">
        <f t="shared" si="661"/>
        <v>540</v>
      </c>
      <c r="X940" s="69">
        <f t="shared" si="662"/>
        <v>1398834.6494999998</v>
      </c>
      <c r="Y940" s="67">
        <v>2</v>
      </c>
      <c r="Z940" s="71">
        <f t="shared" si="663"/>
        <v>30</v>
      </c>
      <c r="AA940" s="72">
        <f t="shared" si="664"/>
        <v>204635.60049999994</v>
      </c>
      <c r="AB940" s="70">
        <f t="shared" si="637"/>
        <v>6</v>
      </c>
      <c r="AC940" s="137">
        <f t="shared" si="665"/>
        <v>570</v>
      </c>
      <c r="AD940" s="112">
        <f t="shared" si="666"/>
        <v>1603470.2499999998</v>
      </c>
      <c r="AE940" s="113"/>
    </row>
    <row r="941" spans="1:31" ht="11.5" customHeight="1" x14ac:dyDescent="0.3">
      <c r="A941" s="120">
        <v>44741</v>
      </c>
      <c r="B941" s="156">
        <f t="shared" si="638"/>
        <v>6</v>
      </c>
      <c r="C941" s="156">
        <f t="shared" si="639"/>
        <v>2022</v>
      </c>
      <c r="D941" s="158" t="s">
        <v>614</v>
      </c>
      <c r="E941" s="77" t="s">
        <v>104</v>
      </c>
      <c r="F941" s="77" t="s">
        <v>105</v>
      </c>
      <c r="G941" s="107" t="s">
        <v>577</v>
      </c>
      <c r="H941" s="75">
        <v>1.3</v>
      </c>
      <c r="I941" s="51">
        <v>25</v>
      </c>
      <c r="J941" s="67"/>
      <c r="K941" s="53">
        <f t="shared" si="648"/>
        <v>32.5</v>
      </c>
      <c r="L941" s="54">
        <v>2.2000000000000002</v>
      </c>
      <c r="M941" s="55">
        <f t="shared" si="658"/>
        <v>0.6923076923076924</v>
      </c>
      <c r="N941" s="56">
        <f t="shared" si="659"/>
        <v>0.90000000000000013</v>
      </c>
      <c r="O941" s="57">
        <f t="shared" si="660"/>
        <v>22.500000000000004</v>
      </c>
      <c r="P941" s="58"/>
      <c r="Q941" s="57"/>
      <c r="R941" s="59"/>
      <c r="S941" s="60"/>
      <c r="T941" s="56"/>
      <c r="U941" s="61"/>
      <c r="V941" s="62"/>
      <c r="W941" s="68">
        <f t="shared" si="661"/>
        <v>325</v>
      </c>
      <c r="X941" s="69">
        <f t="shared" si="662"/>
        <v>1399159.6494999998</v>
      </c>
      <c r="Y941" s="67">
        <v>10</v>
      </c>
      <c r="Z941" s="71">
        <f t="shared" si="663"/>
        <v>225.00000000000003</v>
      </c>
      <c r="AA941" s="72">
        <f t="shared" si="664"/>
        <v>204860.60049999994</v>
      </c>
      <c r="AB941" s="70">
        <f t="shared" si="637"/>
        <v>6</v>
      </c>
      <c r="AC941" s="137">
        <f t="shared" si="665"/>
        <v>550</v>
      </c>
      <c r="AD941" s="112">
        <f t="shared" si="666"/>
        <v>1604020.2499999998</v>
      </c>
      <c r="AE941" s="113"/>
    </row>
    <row r="942" spans="1:31" ht="11.5" customHeight="1" x14ac:dyDescent="0.3">
      <c r="A942" s="120">
        <v>44741</v>
      </c>
      <c r="B942" s="156">
        <f t="shared" si="638"/>
        <v>6</v>
      </c>
      <c r="C942" s="156">
        <f t="shared" si="639"/>
        <v>2022</v>
      </c>
      <c r="D942" s="158" t="s">
        <v>614</v>
      </c>
      <c r="E942" s="77" t="s">
        <v>104</v>
      </c>
      <c r="F942" s="77" t="s">
        <v>105</v>
      </c>
      <c r="G942" s="107" t="s">
        <v>25</v>
      </c>
      <c r="H942" s="75">
        <v>19</v>
      </c>
      <c r="I942" s="51">
        <v>5</v>
      </c>
      <c r="J942" s="67"/>
      <c r="K942" s="53">
        <f t="shared" si="648"/>
        <v>95</v>
      </c>
      <c r="L942" s="54">
        <v>21</v>
      </c>
      <c r="M942" s="55">
        <f t="shared" si="658"/>
        <v>0.10526315789473684</v>
      </c>
      <c r="N942" s="56">
        <f t="shared" si="659"/>
        <v>2</v>
      </c>
      <c r="O942" s="57">
        <f t="shared" si="660"/>
        <v>10</v>
      </c>
      <c r="P942" s="58"/>
      <c r="Q942" s="57"/>
      <c r="R942" s="59"/>
      <c r="S942" s="60"/>
      <c r="T942" s="56"/>
      <c r="U942" s="61"/>
      <c r="V942" s="62"/>
      <c r="W942" s="68">
        <f t="shared" si="661"/>
        <v>380</v>
      </c>
      <c r="X942" s="69">
        <f t="shared" si="662"/>
        <v>1399539.6494999998</v>
      </c>
      <c r="Y942" s="67">
        <v>4</v>
      </c>
      <c r="Z942" s="71">
        <f t="shared" si="663"/>
        <v>40</v>
      </c>
      <c r="AA942" s="72">
        <f t="shared" si="664"/>
        <v>204900.60049999994</v>
      </c>
      <c r="AB942" s="70">
        <f t="shared" si="637"/>
        <v>6</v>
      </c>
      <c r="AC942" s="137">
        <f t="shared" si="665"/>
        <v>420</v>
      </c>
      <c r="AD942" s="112">
        <f t="shared" si="666"/>
        <v>1604440.2499999998</v>
      </c>
      <c r="AE942" s="113"/>
    </row>
    <row r="943" spans="1:31" ht="11.5" customHeight="1" x14ac:dyDescent="0.3">
      <c r="A943" s="120">
        <v>44741</v>
      </c>
      <c r="B943" s="156">
        <f t="shared" si="638"/>
        <v>6</v>
      </c>
      <c r="C943" s="156">
        <f t="shared" si="639"/>
        <v>2022</v>
      </c>
      <c r="D943" s="158" t="s">
        <v>614</v>
      </c>
      <c r="E943" s="77" t="s">
        <v>104</v>
      </c>
      <c r="F943" s="77" t="s">
        <v>105</v>
      </c>
      <c r="G943" s="107" t="s">
        <v>413</v>
      </c>
      <c r="H943" s="75">
        <v>370</v>
      </c>
      <c r="I943" s="51">
        <v>1</v>
      </c>
      <c r="J943" s="67"/>
      <c r="K943" s="53">
        <f t="shared" si="648"/>
        <v>370</v>
      </c>
      <c r="L943" s="54">
        <v>395</v>
      </c>
      <c r="M943" s="55">
        <f t="shared" si="658"/>
        <v>6.7567567567567571E-2</v>
      </c>
      <c r="N943" s="56">
        <f t="shared" si="659"/>
        <v>25</v>
      </c>
      <c r="O943" s="57">
        <f t="shared" si="660"/>
        <v>25</v>
      </c>
      <c r="P943" s="58"/>
      <c r="Q943" s="57"/>
      <c r="R943" s="59"/>
      <c r="S943" s="60"/>
      <c r="T943" s="56"/>
      <c r="U943" s="61"/>
      <c r="V943" s="62"/>
      <c r="W943" s="68">
        <f t="shared" si="661"/>
        <v>370</v>
      </c>
      <c r="X943" s="69">
        <f t="shared" si="662"/>
        <v>1399909.6494999998</v>
      </c>
      <c r="Y943" s="67">
        <v>1</v>
      </c>
      <c r="Z943" s="71">
        <f t="shared" si="663"/>
        <v>25</v>
      </c>
      <c r="AA943" s="72">
        <f t="shared" si="664"/>
        <v>204925.60049999994</v>
      </c>
      <c r="AB943" s="70">
        <f t="shared" si="637"/>
        <v>6</v>
      </c>
      <c r="AC943" s="137">
        <f t="shared" si="665"/>
        <v>395</v>
      </c>
      <c r="AD943" s="112">
        <f t="shared" si="666"/>
        <v>1604835.2499999998</v>
      </c>
      <c r="AE943" s="113"/>
    </row>
    <row r="944" spans="1:31" ht="11.5" customHeight="1" x14ac:dyDescent="0.3">
      <c r="A944" s="120">
        <v>44741</v>
      </c>
      <c r="B944" s="156">
        <f t="shared" si="638"/>
        <v>6</v>
      </c>
      <c r="C944" s="156">
        <f t="shared" si="639"/>
        <v>2022</v>
      </c>
      <c r="D944" s="158" t="s">
        <v>614</v>
      </c>
      <c r="E944" s="77" t="s">
        <v>104</v>
      </c>
      <c r="F944" s="77" t="s">
        <v>105</v>
      </c>
      <c r="G944" s="107" t="s">
        <v>574</v>
      </c>
      <c r="H944" s="75">
        <v>37</v>
      </c>
      <c r="I944" s="51">
        <v>10</v>
      </c>
      <c r="J944" s="67"/>
      <c r="K944" s="53">
        <f t="shared" si="648"/>
        <v>370</v>
      </c>
      <c r="L944" s="54">
        <v>44</v>
      </c>
      <c r="M944" s="55">
        <f t="shared" si="658"/>
        <v>0.1891891891891892</v>
      </c>
      <c r="N944" s="56">
        <f t="shared" si="659"/>
        <v>7</v>
      </c>
      <c r="O944" s="57">
        <f t="shared" si="660"/>
        <v>70</v>
      </c>
      <c r="P944" s="58"/>
      <c r="Q944" s="57"/>
      <c r="R944" s="59"/>
      <c r="S944" s="60"/>
      <c r="T944" s="56"/>
      <c r="U944" s="61"/>
      <c r="V944" s="62"/>
      <c r="W944" s="68">
        <f t="shared" si="661"/>
        <v>370</v>
      </c>
      <c r="X944" s="69">
        <f t="shared" si="662"/>
        <v>1400279.6494999998</v>
      </c>
      <c r="Y944" s="67">
        <v>1</v>
      </c>
      <c r="Z944" s="71">
        <f t="shared" si="663"/>
        <v>70</v>
      </c>
      <c r="AA944" s="72">
        <f t="shared" si="664"/>
        <v>204995.60049999994</v>
      </c>
      <c r="AB944" s="70">
        <f t="shared" si="637"/>
        <v>6</v>
      </c>
      <c r="AC944" s="137">
        <f t="shared" si="665"/>
        <v>440</v>
      </c>
      <c r="AD944" s="112">
        <f t="shared" si="666"/>
        <v>1605275.2499999998</v>
      </c>
      <c r="AE944" s="113"/>
    </row>
    <row r="945" spans="1:31" ht="11.5" customHeight="1" x14ac:dyDescent="0.3">
      <c r="A945" s="120">
        <v>44743</v>
      </c>
      <c r="B945" s="156">
        <f t="shared" ref="B945:B981" si="667">MONTH(A945)</f>
        <v>7</v>
      </c>
      <c r="C945" s="156">
        <f t="shared" ref="C945:C981" si="668">YEAR(A945)</f>
        <v>2022</v>
      </c>
      <c r="D945" s="158" t="s">
        <v>617</v>
      </c>
      <c r="E945" s="77" t="s">
        <v>100</v>
      </c>
      <c r="F945" s="77" t="s">
        <v>101</v>
      </c>
      <c r="G945" s="107" t="s">
        <v>501</v>
      </c>
      <c r="H945" s="75">
        <v>9.1</v>
      </c>
      <c r="I945" s="51">
        <v>54</v>
      </c>
      <c r="J945" s="67"/>
      <c r="K945" s="53">
        <f t="shared" si="648"/>
        <v>491.4</v>
      </c>
      <c r="L945" s="54">
        <v>9.5</v>
      </c>
      <c r="M945" s="55">
        <f t="shared" ref="M945:M964" si="669">(L945-H945)/H945</f>
        <v>4.3956043956043994E-2</v>
      </c>
      <c r="N945" s="56">
        <f t="shared" ref="N945:N964" si="670">L945-H945</f>
        <v>0.40000000000000036</v>
      </c>
      <c r="O945" s="57">
        <f t="shared" ref="O945:O964" si="671">N945*I945</f>
        <v>21.600000000000019</v>
      </c>
      <c r="P945" s="58"/>
      <c r="Q945" s="57"/>
      <c r="R945" s="59"/>
      <c r="S945" s="60"/>
      <c r="T945" s="56"/>
      <c r="U945" s="61"/>
      <c r="V945" s="62"/>
      <c r="W945" s="68">
        <f t="shared" ref="W945:W964" si="672">K945*Y945</f>
        <v>1474.1999999999998</v>
      </c>
      <c r="X945" s="69">
        <f t="shared" ref="X945:X964" si="673">X944+W945</f>
        <v>1401753.8494999998</v>
      </c>
      <c r="Y945" s="67">
        <v>3</v>
      </c>
      <c r="Z945" s="71">
        <f t="shared" ref="Z945:Z1009" si="674">O945*Y945</f>
        <v>64.800000000000054</v>
      </c>
      <c r="AA945" s="72">
        <f t="shared" ref="AA945:AA1009" si="675">AA944+Z945</f>
        <v>205060.40049999993</v>
      </c>
      <c r="AB945" s="70">
        <f t="shared" ref="AB945:AB1009" si="676">MONTH(A945)</f>
        <v>7</v>
      </c>
      <c r="AC945" s="137">
        <f t="shared" ref="AC945:AC1004" si="677">W945+Z945</f>
        <v>1538.9999999999998</v>
      </c>
      <c r="AD945" s="112">
        <f t="shared" ref="AD945:AD1004" si="678">X945+AA945</f>
        <v>1606814.2499999998</v>
      </c>
      <c r="AE945" s="113"/>
    </row>
    <row r="946" spans="1:31" ht="11.5" customHeight="1" x14ac:dyDescent="0.3">
      <c r="A946" s="120">
        <v>44754</v>
      </c>
      <c r="B946" s="156">
        <f t="shared" si="667"/>
        <v>7</v>
      </c>
      <c r="C946" s="156">
        <f t="shared" si="668"/>
        <v>2022</v>
      </c>
      <c r="D946" s="158" t="s">
        <v>618</v>
      </c>
      <c r="E946" s="77" t="s">
        <v>280</v>
      </c>
      <c r="F946" s="77" t="s">
        <v>281</v>
      </c>
      <c r="G946" s="107" t="s">
        <v>526</v>
      </c>
      <c r="H946" s="75">
        <v>8.4</v>
      </c>
      <c r="I946" s="51">
        <v>220</v>
      </c>
      <c r="J946" s="67"/>
      <c r="K946" s="53">
        <f t="shared" si="648"/>
        <v>1848</v>
      </c>
      <c r="L946" s="54">
        <v>9.4</v>
      </c>
      <c r="M946" s="55">
        <f t="shared" si="669"/>
        <v>0.11904761904761904</v>
      </c>
      <c r="N946" s="56">
        <f t="shared" si="670"/>
        <v>1</v>
      </c>
      <c r="O946" s="57">
        <f t="shared" si="671"/>
        <v>220</v>
      </c>
      <c r="P946" s="58"/>
      <c r="Q946" s="57"/>
      <c r="R946" s="59"/>
      <c r="S946" s="60"/>
      <c r="T946" s="56"/>
      <c r="U946" s="61"/>
      <c r="V946" s="62"/>
      <c r="W946" s="68">
        <f t="shared" si="672"/>
        <v>3696</v>
      </c>
      <c r="X946" s="69">
        <f t="shared" si="673"/>
        <v>1405449.8494999998</v>
      </c>
      <c r="Y946" s="67">
        <v>2</v>
      </c>
      <c r="Z946" s="71">
        <f t="shared" si="674"/>
        <v>440</v>
      </c>
      <c r="AA946" s="72">
        <f t="shared" si="675"/>
        <v>205500.40049999993</v>
      </c>
      <c r="AB946" s="70">
        <f t="shared" si="676"/>
        <v>7</v>
      </c>
      <c r="AC946" s="137">
        <f t="shared" si="677"/>
        <v>4136</v>
      </c>
      <c r="AD946" s="112">
        <f t="shared" si="678"/>
        <v>1610950.2499999998</v>
      </c>
      <c r="AE946" s="113"/>
    </row>
    <row r="947" spans="1:31" ht="11.5" customHeight="1" x14ac:dyDescent="0.3">
      <c r="A947" s="120">
        <v>44754</v>
      </c>
      <c r="B947" s="156">
        <f t="shared" si="667"/>
        <v>7</v>
      </c>
      <c r="C947" s="156">
        <f t="shared" si="668"/>
        <v>2022</v>
      </c>
      <c r="D947" s="158" t="s">
        <v>618</v>
      </c>
      <c r="E947" s="77" t="s">
        <v>280</v>
      </c>
      <c r="F947" s="77" t="s">
        <v>281</v>
      </c>
      <c r="G947" s="107" t="s">
        <v>501</v>
      </c>
      <c r="H947" s="75">
        <v>8.4</v>
      </c>
      <c r="I947" s="51">
        <v>54</v>
      </c>
      <c r="J947" s="67"/>
      <c r="K947" s="53">
        <f t="shared" si="648"/>
        <v>453.6</v>
      </c>
      <c r="L947" s="54">
        <v>9.6999999999999993</v>
      </c>
      <c r="M947" s="55">
        <f t="shared" si="669"/>
        <v>0.15476190476190463</v>
      </c>
      <c r="N947" s="56">
        <f t="shared" si="670"/>
        <v>1.2999999999999989</v>
      </c>
      <c r="O947" s="57">
        <f t="shared" si="671"/>
        <v>70.199999999999946</v>
      </c>
      <c r="P947" s="58"/>
      <c r="Q947" s="57"/>
      <c r="R947" s="59"/>
      <c r="S947" s="60"/>
      <c r="T947" s="56"/>
      <c r="U947" s="61"/>
      <c r="V947" s="62"/>
      <c r="W947" s="68">
        <f t="shared" si="672"/>
        <v>907.2</v>
      </c>
      <c r="X947" s="69">
        <f t="shared" si="673"/>
        <v>1406357.0494999997</v>
      </c>
      <c r="Y947" s="67">
        <v>2</v>
      </c>
      <c r="Z947" s="71">
        <f t="shared" si="674"/>
        <v>140.39999999999989</v>
      </c>
      <c r="AA947" s="72">
        <f t="shared" si="675"/>
        <v>205640.80049999992</v>
      </c>
      <c r="AB947" s="70">
        <f t="shared" si="676"/>
        <v>7</v>
      </c>
      <c r="AC947" s="137">
        <f t="shared" si="677"/>
        <v>1047.5999999999999</v>
      </c>
      <c r="AD947" s="112">
        <f t="shared" si="678"/>
        <v>1611997.8499999996</v>
      </c>
      <c r="AE947" s="113"/>
    </row>
    <row r="948" spans="1:31" ht="11.5" customHeight="1" x14ac:dyDescent="0.3">
      <c r="A948" s="120">
        <v>44756</v>
      </c>
      <c r="B948" s="156">
        <f t="shared" si="667"/>
        <v>7</v>
      </c>
      <c r="C948" s="156">
        <f t="shared" si="668"/>
        <v>2022</v>
      </c>
      <c r="D948" s="158" t="s">
        <v>619</v>
      </c>
      <c r="E948" s="77" t="s">
        <v>289</v>
      </c>
      <c r="F948" s="77" t="s">
        <v>290</v>
      </c>
      <c r="G948" s="107" t="s">
        <v>523</v>
      </c>
      <c r="H948" s="75">
        <v>8.4</v>
      </c>
      <c r="I948" s="51">
        <v>220</v>
      </c>
      <c r="J948" s="67"/>
      <c r="K948" s="53">
        <f t="shared" si="648"/>
        <v>1848</v>
      </c>
      <c r="L948" s="54">
        <v>9.4</v>
      </c>
      <c r="M948" s="55">
        <f t="shared" si="669"/>
        <v>0.11904761904761904</v>
      </c>
      <c r="N948" s="56">
        <f t="shared" si="670"/>
        <v>1</v>
      </c>
      <c r="O948" s="57">
        <f t="shared" si="671"/>
        <v>220</v>
      </c>
      <c r="P948" s="58"/>
      <c r="Q948" s="57"/>
      <c r="R948" s="59"/>
      <c r="S948" s="60"/>
      <c r="T948" s="56"/>
      <c r="U948" s="61"/>
      <c r="V948" s="62"/>
      <c r="W948" s="68">
        <f t="shared" si="672"/>
        <v>7392</v>
      </c>
      <c r="X948" s="69">
        <f t="shared" si="673"/>
        <v>1413749.0494999997</v>
      </c>
      <c r="Y948" s="67">
        <v>4</v>
      </c>
      <c r="Z948" s="71">
        <f t="shared" si="674"/>
        <v>880</v>
      </c>
      <c r="AA948" s="72">
        <f t="shared" si="675"/>
        <v>206520.80049999992</v>
      </c>
      <c r="AB948" s="70">
        <f t="shared" si="676"/>
        <v>7</v>
      </c>
      <c r="AC948" s="137">
        <f t="shared" si="677"/>
        <v>8272</v>
      </c>
      <c r="AD948" s="112">
        <f t="shared" si="678"/>
        <v>1620269.8499999996</v>
      </c>
      <c r="AE948" s="113"/>
    </row>
    <row r="949" spans="1:31" ht="11.5" customHeight="1" x14ac:dyDescent="0.3">
      <c r="A949" s="120">
        <v>44756</v>
      </c>
      <c r="B949" s="156">
        <f t="shared" si="667"/>
        <v>7</v>
      </c>
      <c r="C949" s="156">
        <f t="shared" si="668"/>
        <v>2022</v>
      </c>
      <c r="D949" s="158" t="s">
        <v>619</v>
      </c>
      <c r="E949" s="77" t="s">
        <v>289</v>
      </c>
      <c r="F949" s="77" t="s">
        <v>290</v>
      </c>
      <c r="G949" s="107" t="s">
        <v>453</v>
      </c>
      <c r="H949" s="75">
        <v>9</v>
      </c>
      <c r="I949" s="51">
        <v>30</v>
      </c>
      <c r="J949" s="67"/>
      <c r="K949" s="53">
        <f t="shared" si="648"/>
        <v>270</v>
      </c>
      <c r="L949" s="54">
        <v>9.8000000000000007</v>
      </c>
      <c r="M949" s="55">
        <f t="shared" si="669"/>
        <v>8.8888888888888962E-2</v>
      </c>
      <c r="N949" s="56">
        <f t="shared" si="670"/>
        <v>0.80000000000000071</v>
      </c>
      <c r="O949" s="57">
        <f t="shared" si="671"/>
        <v>24.000000000000021</v>
      </c>
      <c r="P949" s="58"/>
      <c r="Q949" s="57"/>
      <c r="R949" s="59"/>
      <c r="S949" s="60"/>
      <c r="T949" s="56"/>
      <c r="U949" s="61"/>
      <c r="V949" s="62"/>
      <c r="W949" s="68">
        <f t="shared" si="672"/>
        <v>2430</v>
      </c>
      <c r="X949" s="69">
        <f t="shared" si="673"/>
        <v>1416179.0494999997</v>
      </c>
      <c r="Y949" s="67">
        <v>9</v>
      </c>
      <c r="Z949" s="71">
        <f t="shared" si="674"/>
        <v>216.0000000000002</v>
      </c>
      <c r="AA949" s="72">
        <f t="shared" si="675"/>
        <v>206736.80049999992</v>
      </c>
      <c r="AB949" s="70">
        <f t="shared" si="676"/>
        <v>7</v>
      </c>
      <c r="AC949" s="137">
        <f t="shared" si="677"/>
        <v>2646</v>
      </c>
      <c r="AD949" s="112">
        <f t="shared" si="678"/>
        <v>1622915.8499999996</v>
      </c>
      <c r="AE949" s="113"/>
    </row>
    <row r="950" spans="1:31" ht="11.5" customHeight="1" x14ac:dyDescent="0.3">
      <c r="A950" s="120">
        <v>44756</v>
      </c>
      <c r="B950" s="156">
        <f t="shared" si="667"/>
        <v>7</v>
      </c>
      <c r="C950" s="156">
        <f t="shared" si="668"/>
        <v>2022</v>
      </c>
      <c r="D950" s="158" t="s">
        <v>619</v>
      </c>
      <c r="E950" s="77" t="s">
        <v>289</v>
      </c>
      <c r="F950" s="77" t="s">
        <v>290</v>
      </c>
      <c r="G950" s="107" t="s">
        <v>579</v>
      </c>
      <c r="H950" s="75">
        <v>6.4</v>
      </c>
      <c r="I950" s="51">
        <v>45</v>
      </c>
      <c r="J950" s="67"/>
      <c r="K950" s="53">
        <f t="shared" si="648"/>
        <v>288</v>
      </c>
      <c r="L950" s="54">
        <v>7.5</v>
      </c>
      <c r="M950" s="55">
        <f t="shared" si="669"/>
        <v>0.17187499999999994</v>
      </c>
      <c r="N950" s="56">
        <f t="shared" si="670"/>
        <v>1.0999999999999996</v>
      </c>
      <c r="O950" s="57">
        <f t="shared" si="671"/>
        <v>49.499999999999986</v>
      </c>
      <c r="P950" s="58"/>
      <c r="Q950" s="57"/>
      <c r="R950" s="59"/>
      <c r="S950" s="60"/>
      <c r="T950" s="56"/>
      <c r="U950" s="61"/>
      <c r="V950" s="62"/>
      <c r="W950" s="68">
        <f t="shared" si="672"/>
        <v>1440</v>
      </c>
      <c r="X950" s="69">
        <f t="shared" si="673"/>
        <v>1417619.0494999997</v>
      </c>
      <c r="Y950" s="67">
        <v>5</v>
      </c>
      <c r="Z950" s="71">
        <f t="shared" si="674"/>
        <v>247.49999999999994</v>
      </c>
      <c r="AA950" s="72">
        <f t="shared" si="675"/>
        <v>206984.30049999992</v>
      </c>
      <c r="AB950" s="70">
        <f t="shared" si="676"/>
        <v>7</v>
      </c>
      <c r="AC950" s="137">
        <f t="shared" si="677"/>
        <v>1687.5</v>
      </c>
      <c r="AD950" s="112">
        <f t="shared" si="678"/>
        <v>1624603.3499999996</v>
      </c>
      <c r="AE950" s="113"/>
    </row>
    <row r="951" spans="1:31" ht="11.5" customHeight="1" x14ac:dyDescent="0.3">
      <c r="A951" s="120">
        <v>44756</v>
      </c>
      <c r="B951" s="156">
        <f t="shared" si="667"/>
        <v>7</v>
      </c>
      <c r="C951" s="156">
        <f t="shared" si="668"/>
        <v>2022</v>
      </c>
      <c r="D951" s="158" t="s">
        <v>619</v>
      </c>
      <c r="E951" s="77" t="s">
        <v>289</v>
      </c>
      <c r="F951" s="77" t="s">
        <v>290</v>
      </c>
      <c r="G951" s="107" t="s">
        <v>577</v>
      </c>
      <c r="H951" s="75">
        <v>1.3</v>
      </c>
      <c r="I951" s="51">
        <v>25</v>
      </c>
      <c r="J951" s="67"/>
      <c r="K951" s="53">
        <f t="shared" si="648"/>
        <v>32.5</v>
      </c>
      <c r="L951" s="54">
        <v>2.5</v>
      </c>
      <c r="M951" s="55">
        <f t="shared" si="669"/>
        <v>0.92307692307692302</v>
      </c>
      <c r="N951" s="56">
        <f t="shared" si="670"/>
        <v>1.2</v>
      </c>
      <c r="O951" s="57">
        <f t="shared" si="671"/>
        <v>30</v>
      </c>
      <c r="P951" s="58"/>
      <c r="Q951" s="57"/>
      <c r="R951" s="59"/>
      <c r="S951" s="60"/>
      <c r="T951" s="56"/>
      <c r="U951" s="61"/>
      <c r="V951" s="62"/>
      <c r="W951" s="68">
        <f t="shared" si="672"/>
        <v>130</v>
      </c>
      <c r="X951" s="69">
        <f t="shared" si="673"/>
        <v>1417749.0494999997</v>
      </c>
      <c r="Y951" s="67">
        <v>4</v>
      </c>
      <c r="Z951" s="71">
        <f t="shared" si="674"/>
        <v>120</v>
      </c>
      <c r="AA951" s="72">
        <f t="shared" si="675"/>
        <v>207104.30049999992</v>
      </c>
      <c r="AB951" s="70">
        <f t="shared" si="676"/>
        <v>7</v>
      </c>
      <c r="AC951" s="137">
        <f t="shared" si="677"/>
        <v>250</v>
      </c>
      <c r="AD951" s="112">
        <f t="shared" si="678"/>
        <v>1624853.3499999996</v>
      </c>
      <c r="AE951" s="113"/>
    </row>
    <row r="952" spans="1:31" ht="11.5" customHeight="1" x14ac:dyDescent="0.3">
      <c r="A952" s="120">
        <v>44756</v>
      </c>
      <c r="B952" s="156">
        <f t="shared" si="667"/>
        <v>7</v>
      </c>
      <c r="C952" s="156">
        <f t="shared" si="668"/>
        <v>2022</v>
      </c>
      <c r="D952" s="158" t="s">
        <v>620</v>
      </c>
      <c r="E952" s="77" t="s">
        <v>621</v>
      </c>
      <c r="F952" s="77" t="s">
        <v>622</v>
      </c>
      <c r="G952" s="107" t="s">
        <v>523</v>
      </c>
      <c r="H952" s="75">
        <v>8.4</v>
      </c>
      <c r="I952" s="51">
        <v>220</v>
      </c>
      <c r="J952" s="67"/>
      <c r="K952" s="53">
        <f t="shared" si="648"/>
        <v>1848</v>
      </c>
      <c r="L952" s="54">
        <v>9.1</v>
      </c>
      <c r="M952" s="55">
        <f t="shared" si="669"/>
        <v>8.3333333333333245E-2</v>
      </c>
      <c r="N952" s="56">
        <f t="shared" si="670"/>
        <v>0.69999999999999929</v>
      </c>
      <c r="O952" s="57">
        <f t="shared" si="671"/>
        <v>153.99999999999983</v>
      </c>
      <c r="P952" s="58"/>
      <c r="Q952" s="57"/>
      <c r="R952" s="59"/>
      <c r="S952" s="60"/>
      <c r="T952" s="56"/>
      <c r="U952" s="61"/>
      <c r="V952" s="62"/>
      <c r="W952" s="68">
        <f t="shared" si="672"/>
        <v>3696</v>
      </c>
      <c r="X952" s="69">
        <f t="shared" si="673"/>
        <v>1421445.0494999997</v>
      </c>
      <c r="Y952" s="67">
        <v>2</v>
      </c>
      <c r="Z952" s="71">
        <f t="shared" si="674"/>
        <v>307.99999999999966</v>
      </c>
      <c r="AA952" s="72">
        <f t="shared" si="675"/>
        <v>207412.30049999992</v>
      </c>
      <c r="AB952" s="70">
        <f t="shared" si="676"/>
        <v>7</v>
      </c>
      <c r="AC952" s="137">
        <f t="shared" si="677"/>
        <v>4003.9999999999995</v>
      </c>
      <c r="AD952" s="112">
        <f t="shared" si="678"/>
        <v>1628857.3499999996</v>
      </c>
      <c r="AE952" s="113"/>
    </row>
    <row r="953" spans="1:31" ht="11.5" customHeight="1" x14ac:dyDescent="0.3">
      <c r="A953" s="120">
        <v>44756</v>
      </c>
      <c r="B953" s="156">
        <f t="shared" si="667"/>
        <v>7</v>
      </c>
      <c r="C953" s="156">
        <f t="shared" si="668"/>
        <v>2022</v>
      </c>
      <c r="D953" s="158" t="s">
        <v>620</v>
      </c>
      <c r="E953" s="77" t="s">
        <v>621</v>
      </c>
      <c r="F953" s="77" t="s">
        <v>622</v>
      </c>
      <c r="G953" s="107" t="s">
        <v>501</v>
      </c>
      <c r="H953" s="75">
        <v>9.1</v>
      </c>
      <c r="I953" s="51">
        <v>54</v>
      </c>
      <c r="J953" s="67"/>
      <c r="K953" s="53">
        <f t="shared" si="648"/>
        <v>491.4</v>
      </c>
      <c r="L953" s="54">
        <v>9.4</v>
      </c>
      <c r="M953" s="55">
        <f t="shared" si="669"/>
        <v>3.2967032967033044E-2</v>
      </c>
      <c r="N953" s="56">
        <f t="shared" si="670"/>
        <v>0.30000000000000071</v>
      </c>
      <c r="O953" s="57">
        <f t="shared" si="671"/>
        <v>16.200000000000038</v>
      </c>
      <c r="P953" s="58"/>
      <c r="Q953" s="57"/>
      <c r="R953" s="59"/>
      <c r="S953" s="60"/>
      <c r="T953" s="56"/>
      <c r="U953" s="61"/>
      <c r="V953" s="62"/>
      <c r="W953" s="68">
        <f t="shared" si="672"/>
        <v>982.8</v>
      </c>
      <c r="X953" s="69">
        <f t="shared" si="673"/>
        <v>1422427.8494999998</v>
      </c>
      <c r="Y953" s="67">
        <v>2</v>
      </c>
      <c r="Z953" s="71">
        <f t="shared" si="674"/>
        <v>32.400000000000077</v>
      </c>
      <c r="AA953" s="72">
        <f t="shared" si="675"/>
        <v>207444.70049999992</v>
      </c>
      <c r="AB953" s="70">
        <f t="shared" si="676"/>
        <v>7</v>
      </c>
      <c r="AC953" s="137">
        <f t="shared" si="677"/>
        <v>1015.2</v>
      </c>
      <c r="AD953" s="112">
        <f t="shared" si="678"/>
        <v>1629872.5499999998</v>
      </c>
      <c r="AE953" s="113"/>
    </row>
    <row r="954" spans="1:31" ht="11.5" customHeight="1" x14ac:dyDescent="0.3">
      <c r="A954" s="120">
        <v>44756</v>
      </c>
      <c r="B954" s="156">
        <f t="shared" si="667"/>
        <v>7</v>
      </c>
      <c r="C954" s="156">
        <f t="shared" si="668"/>
        <v>2022</v>
      </c>
      <c r="D954" s="158" t="s">
        <v>620</v>
      </c>
      <c r="E954" s="77" t="s">
        <v>621</v>
      </c>
      <c r="F954" s="77" t="s">
        <v>622</v>
      </c>
      <c r="G954" s="107" t="s">
        <v>579</v>
      </c>
      <c r="H954" s="75">
        <v>6.4</v>
      </c>
      <c r="I954" s="51">
        <v>45</v>
      </c>
      <c r="J954" s="67"/>
      <c r="K954" s="53">
        <f t="shared" si="648"/>
        <v>288</v>
      </c>
      <c r="L954" s="54">
        <v>7</v>
      </c>
      <c r="M954" s="55">
        <f t="shared" si="669"/>
        <v>9.3749999999999944E-2</v>
      </c>
      <c r="N954" s="56">
        <f t="shared" si="670"/>
        <v>0.59999999999999964</v>
      </c>
      <c r="O954" s="57">
        <f t="shared" si="671"/>
        <v>26.999999999999986</v>
      </c>
      <c r="P954" s="58"/>
      <c r="Q954" s="57"/>
      <c r="R954" s="59"/>
      <c r="S954" s="60"/>
      <c r="T954" s="56"/>
      <c r="U954" s="61"/>
      <c r="V954" s="62"/>
      <c r="W954" s="68">
        <f t="shared" si="672"/>
        <v>864</v>
      </c>
      <c r="X954" s="69">
        <f t="shared" si="673"/>
        <v>1423291.8494999998</v>
      </c>
      <c r="Y954" s="67">
        <v>3</v>
      </c>
      <c r="Z954" s="71">
        <f t="shared" si="674"/>
        <v>80.999999999999957</v>
      </c>
      <c r="AA954" s="72">
        <f t="shared" si="675"/>
        <v>207525.70049999992</v>
      </c>
      <c r="AB954" s="70">
        <f t="shared" si="676"/>
        <v>7</v>
      </c>
      <c r="AC954" s="137">
        <f t="shared" si="677"/>
        <v>945</v>
      </c>
      <c r="AD954" s="112">
        <f t="shared" si="678"/>
        <v>1630817.5499999998</v>
      </c>
      <c r="AE954" s="113"/>
    </row>
    <row r="955" spans="1:31" ht="11.5" customHeight="1" x14ac:dyDescent="0.3">
      <c r="A955" s="120">
        <v>44756</v>
      </c>
      <c r="B955" s="156">
        <f t="shared" si="667"/>
        <v>7</v>
      </c>
      <c r="C955" s="156">
        <f t="shared" si="668"/>
        <v>2022</v>
      </c>
      <c r="D955" s="158" t="s">
        <v>620</v>
      </c>
      <c r="E955" s="77" t="s">
        <v>621</v>
      </c>
      <c r="F955" s="77" t="s">
        <v>622</v>
      </c>
      <c r="G955" s="107" t="s">
        <v>623</v>
      </c>
      <c r="H955" s="75">
        <v>23</v>
      </c>
      <c r="I955" s="51">
        <v>5</v>
      </c>
      <c r="J955" s="67"/>
      <c r="K955" s="53">
        <f t="shared" si="648"/>
        <v>115</v>
      </c>
      <c r="L955" s="54">
        <v>32</v>
      </c>
      <c r="M955" s="55">
        <f t="shared" si="669"/>
        <v>0.39130434782608697</v>
      </c>
      <c r="N955" s="56">
        <f t="shared" si="670"/>
        <v>9</v>
      </c>
      <c r="O955" s="57">
        <f t="shared" si="671"/>
        <v>45</v>
      </c>
      <c r="P955" s="58"/>
      <c r="Q955" s="57"/>
      <c r="R955" s="59"/>
      <c r="S955" s="60"/>
      <c r="T955" s="56"/>
      <c r="U955" s="61"/>
      <c r="V955" s="62"/>
      <c r="W955" s="68">
        <f t="shared" si="672"/>
        <v>230</v>
      </c>
      <c r="X955" s="69">
        <f t="shared" si="673"/>
        <v>1423521.8494999998</v>
      </c>
      <c r="Y955" s="67">
        <v>2</v>
      </c>
      <c r="Z955" s="71">
        <f t="shared" si="674"/>
        <v>90</v>
      </c>
      <c r="AA955" s="72">
        <f t="shared" si="675"/>
        <v>207615.70049999992</v>
      </c>
      <c r="AB955" s="70">
        <f t="shared" si="676"/>
        <v>7</v>
      </c>
      <c r="AC955" s="137">
        <f t="shared" si="677"/>
        <v>320</v>
      </c>
      <c r="AD955" s="112">
        <f t="shared" si="678"/>
        <v>1631137.5499999998</v>
      </c>
      <c r="AE955" s="113"/>
    </row>
    <row r="956" spans="1:31" ht="11.5" customHeight="1" x14ac:dyDescent="0.3">
      <c r="A956" s="120">
        <v>44756</v>
      </c>
      <c r="B956" s="156">
        <f t="shared" si="667"/>
        <v>7</v>
      </c>
      <c r="C956" s="156">
        <f t="shared" si="668"/>
        <v>2022</v>
      </c>
      <c r="D956" s="158" t="s">
        <v>620</v>
      </c>
      <c r="E956" s="77" t="s">
        <v>621</v>
      </c>
      <c r="F956" s="77" t="s">
        <v>622</v>
      </c>
      <c r="G956" s="107" t="s">
        <v>477</v>
      </c>
      <c r="H956" s="75">
        <v>11</v>
      </c>
      <c r="I956" s="51">
        <v>5</v>
      </c>
      <c r="J956" s="67"/>
      <c r="K956" s="53">
        <f t="shared" si="648"/>
        <v>55</v>
      </c>
      <c r="L956" s="54">
        <v>18</v>
      </c>
      <c r="M956" s="55">
        <f t="shared" si="669"/>
        <v>0.63636363636363635</v>
      </c>
      <c r="N956" s="56">
        <f t="shared" si="670"/>
        <v>7</v>
      </c>
      <c r="O956" s="57">
        <f t="shared" si="671"/>
        <v>35</v>
      </c>
      <c r="P956" s="58"/>
      <c r="Q956" s="57"/>
      <c r="R956" s="59"/>
      <c r="S956" s="60"/>
      <c r="T956" s="56"/>
      <c r="U956" s="61"/>
      <c r="V956" s="62"/>
      <c r="W956" s="68">
        <f t="shared" si="672"/>
        <v>55</v>
      </c>
      <c r="X956" s="69">
        <f t="shared" si="673"/>
        <v>1423576.8494999998</v>
      </c>
      <c r="Y956" s="67">
        <v>1</v>
      </c>
      <c r="Z956" s="71">
        <f t="shared" si="674"/>
        <v>35</v>
      </c>
      <c r="AA956" s="72">
        <f t="shared" si="675"/>
        <v>207650.70049999992</v>
      </c>
      <c r="AB956" s="70">
        <f t="shared" si="676"/>
        <v>7</v>
      </c>
      <c r="AC956" s="137">
        <f t="shared" si="677"/>
        <v>90</v>
      </c>
      <c r="AD956" s="112">
        <f t="shared" si="678"/>
        <v>1631227.5499999998</v>
      </c>
      <c r="AE956" s="113"/>
    </row>
    <row r="957" spans="1:31" ht="11.5" customHeight="1" x14ac:dyDescent="0.3">
      <c r="A957" s="120">
        <v>44756</v>
      </c>
      <c r="B957" s="156">
        <f t="shared" si="667"/>
        <v>7</v>
      </c>
      <c r="C957" s="156">
        <f t="shared" si="668"/>
        <v>2022</v>
      </c>
      <c r="D957" s="158" t="s">
        <v>620</v>
      </c>
      <c r="E957" s="77" t="s">
        <v>621</v>
      </c>
      <c r="F957" s="77" t="s">
        <v>622</v>
      </c>
      <c r="G957" s="107" t="s">
        <v>624</v>
      </c>
      <c r="H957" s="75">
        <v>480</v>
      </c>
      <c r="I957" s="51">
        <v>1</v>
      </c>
      <c r="J957" s="67"/>
      <c r="K957" s="53">
        <f t="shared" si="648"/>
        <v>480</v>
      </c>
      <c r="L957" s="54">
        <v>500</v>
      </c>
      <c r="M957" s="55">
        <f t="shared" si="669"/>
        <v>4.1666666666666664E-2</v>
      </c>
      <c r="N957" s="56">
        <f t="shared" si="670"/>
        <v>20</v>
      </c>
      <c r="O957" s="57">
        <f t="shared" si="671"/>
        <v>20</v>
      </c>
      <c r="P957" s="58"/>
      <c r="Q957" s="57"/>
      <c r="R957" s="59"/>
      <c r="S957" s="60"/>
      <c r="T957" s="56"/>
      <c r="U957" s="61"/>
      <c r="V957" s="62"/>
      <c r="W957" s="68">
        <f t="shared" si="672"/>
        <v>480</v>
      </c>
      <c r="X957" s="69">
        <f t="shared" si="673"/>
        <v>1424056.8494999998</v>
      </c>
      <c r="Y957" s="67">
        <v>1</v>
      </c>
      <c r="Z957" s="71">
        <f t="shared" si="674"/>
        <v>20</v>
      </c>
      <c r="AA957" s="72">
        <f t="shared" si="675"/>
        <v>207670.70049999992</v>
      </c>
      <c r="AB957" s="70">
        <f t="shared" si="676"/>
        <v>7</v>
      </c>
      <c r="AC957" s="137">
        <f t="shared" si="677"/>
        <v>500</v>
      </c>
      <c r="AD957" s="112">
        <f t="shared" si="678"/>
        <v>1631727.5499999998</v>
      </c>
      <c r="AE957" s="113"/>
    </row>
    <row r="958" spans="1:31" ht="11.5" customHeight="1" x14ac:dyDescent="0.3">
      <c r="A958" s="120">
        <v>44756</v>
      </c>
      <c r="B958" s="156">
        <f t="shared" si="667"/>
        <v>7</v>
      </c>
      <c r="C958" s="156">
        <f t="shared" si="668"/>
        <v>2022</v>
      </c>
      <c r="D958" s="158" t="s">
        <v>620</v>
      </c>
      <c r="E958" s="77" t="s">
        <v>621</v>
      </c>
      <c r="F958" s="77" t="s">
        <v>622</v>
      </c>
      <c r="G958" s="107" t="s">
        <v>625</v>
      </c>
      <c r="H958" s="75">
        <v>16</v>
      </c>
      <c r="I958" s="51">
        <v>5</v>
      </c>
      <c r="J958" s="67"/>
      <c r="K958" s="53">
        <f t="shared" si="648"/>
        <v>80</v>
      </c>
      <c r="L958" s="54">
        <v>34</v>
      </c>
      <c r="M958" s="55">
        <f t="shared" si="669"/>
        <v>1.125</v>
      </c>
      <c r="N958" s="56">
        <f t="shared" si="670"/>
        <v>18</v>
      </c>
      <c r="O958" s="57">
        <f t="shared" si="671"/>
        <v>90</v>
      </c>
      <c r="P958" s="58"/>
      <c r="Q958" s="57"/>
      <c r="R958" s="59"/>
      <c r="S958" s="60"/>
      <c r="T958" s="56"/>
      <c r="U958" s="61"/>
      <c r="V958" s="62"/>
      <c r="W958" s="68">
        <f t="shared" si="672"/>
        <v>80</v>
      </c>
      <c r="X958" s="69">
        <f t="shared" si="673"/>
        <v>1424136.8494999998</v>
      </c>
      <c r="Y958" s="67">
        <v>1</v>
      </c>
      <c r="Z958" s="71">
        <f t="shared" si="674"/>
        <v>90</v>
      </c>
      <c r="AA958" s="72">
        <f t="shared" si="675"/>
        <v>207760.70049999992</v>
      </c>
      <c r="AB958" s="70">
        <f t="shared" si="676"/>
        <v>7</v>
      </c>
      <c r="AC958" s="137">
        <f t="shared" si="677"/>
        <v>170</v>
      </c>
      <c r="AD958" s="112">
        <f t="shared" si="678"/>
        <v>1631897.5499999998</v>
      </c>
      <c r="AE958" s="113"/>
    </row>
    <row r="959" spans="1:31" ht="11.5" customHeight="1" x14ac:dyDescent="0.3">
      <c r="A959" s="120">
        <v>44756</v>
      </c>
      <c r="B959" s="156">
        <f t="shared" si="667"/>
        <v>7</v>
      </c>
      <c r="C959" s="156">
        <f t="shared" si="668"/>
        <v>2022</v>
      </c>
      <c r="D959" s="158" t="s">
        <v>620</v>
      </c>
      <c r="E959" s="77" t="s">
        <v>621</v>
      </c>
      <c r="F959" s="77" t="s">
        <v>622</v>
      </c>
      <c r="G959" s="107" t="s">
        <v>626</v>
      </c>
      <c r="H959" s="75">
        <v>12</v>
      </c>
      <c r="I959" s="51">
        <v>20</v>
      </c>
      <c r="J959" s="67"/>
      <c r="K959" s="53">
        <f t="shared" si="648"/>
        <v>240</v>
      </c>
      <c r="L959" s="54">
        <v>12.7</v>
      </c>
      <c r="M959" s="55">
        <f t="shared" si="669"/>
        <v>5.8333333333333272E-2</v>
      </c>
      <c r="N959" s="56">
        <f t="shared" si="670"/>
        <v>0.69999999999999929</v>
      </c>
      <c r="O959" s="57">
        <f t="shared" si="671"/>
        <v>13.999999999999986</v>
      </c>
      <c r="P959" s="58"/>
      <c r="Q959" s="57"/>
      <c r="R959" s="59"/>
      <c r="S959" s="60"/>
      <c r="T959" s="56"/>
      <c r="U959" s="61"/>
      <c r="V959" s="62"/>
      <c r="W959" s="68">
        <f t="shared" si="672"/>
        <v>1440</v>
      </c>
      <c r="X959" s="69">
        <f t="shared" si="673"/>
        <v>1425576.8494999998</v>
      </c>
      <c r="Y959" s="67">
        <v>6</v>
      </c>
      <c r="Z959" s="71">
        <f t="shared" si="674"/>
        <v>83.999999999999915</v>
      </c>
      <c r="AA959" s="72">
        <f t="shared" si="675"/>
        <v>207844.70049999992</v>
      </c>
      <c r="AB959" s="70">
        <f t="shared" si="676"/>
        <v>7</v>
      </c>
      <c r="AC959" s="137">
        <f t="shared" si="677"/>
        <v>1524</v>
      </c>
      <c r="AD959" s="112">
        <f t="shared" si="678"/>
        <v>1633421.5499999998</v>
      </c>
      <c r="AE959" s="113"/>
    </row>
    <row r="960" spans="1:31" ht="11.5" customHeight="1" x14ac:dyDescent="0.3">
      <c r="A960" s="120">
        <v>44760</v>
      </c>
      <c r="B960" s="156">
        <f t="shared" si="667"/>
        <v>7</v>
      </c>
      <c r="C960" s="156">
        <f t="shared" si="668"/>
        <v>2022</v>
      </c>
      <c r="D960" s="158" t="s">
        <v>627</v>
      </c>
      <c r="E960" s="77" t="s">
        <v>289</v>
      </c>
      <c r="F960" s="77" t="s">
        <v>290</v>
      </c>
      <c r="G960" s="107" t="s">
        <v>523</v>
      </c>
      <c r="H960" s="75">
        <v>8.4</v>
      </c>
      <c r="I960" s="51">
        <v>220</v>
      </c>
      <c r="J960" s="67"/>
      <c r="K960" s="53">
        <f t="shared" si="648"/>
        <v>1848</v>
      </c>
      <c r="L960" s="54">
        <v>9.4</v>
      </c>
      <c r="M960" s="55">
        <f t="shared" si="669"/>
        <v>0.11904761904761904</v>
      </c>
      <c r="N960" s="56">
        <f t="shared" si="670"/>
        <v>1</v>
      </c>
      <c r="O960" s="57">
        <f t="shared" si="671"/>
        <v>220</v>
      </c>
      <c r="P960" s="58"/>
      <c r="Q960" s="57"/>
      <c r="R960" s="59"/>
      <c r="S960" s="60"/>
      <c r="T960" s="56"/>
      <c r="U960" s="61"/>
      <c r="V960" s="62"/>
      <c r="W960" s="68">
        <f t="shared" si="672"/>
        <v>3696</v>
      </c>
      <c r="X960" s="69">
        <f t="shared" si="673"/>
        <v>1429272.8494999998</v>
      </c>
      <c r="Y960" s="67">
        <v>2</v>
      </c>
      <c r="Z960" s="71">
        <f t="shared" si="674"/>
        <v>440</v>
      </c>
      <c r="AA960" s="72">
        <f t="shared" si="675"/>
        <v>208284.70049999992</v>
      </c>
      <c r="AB960" s="70">
        <f t="shared" si="676"/>
        <v>7</v>
      </c>
      <c r="AC960" s="137">
        <f t="shared" si="677"/>
        <v>4136</v>
      </c>
      <c r="AD960" s="112">
        <f t="shared" si="678"/>
        <v>1637557.5499999998</v>
      </c>
      <c r="AE960" s="113"/>
    </row>
    <row r="961" spans="1:31" ht="11.5" customHeight="1" x14ac:dyDescent="0.3">
      <c r="A961" s="120">
        <v>44760</v>
      </c>
      <c r="B961" s="156">
        <f t="shared" si="667"/>
        <v>7</v>
      </c>
      <c r="C961" s="156">
        <f t="shared" si="668"/>
        <v>2022</v>
      </c>
      <c r="D961" s="158" t="s">
        <v>627</v>
      </c>
      <c r="E961" s="77" t="s">
        <v>289</v>
      </c>
      <c r="F961" s="77" t="s">
        <v>290</v>
      </c>
      <c r="G961" s="107" t="s">
        <v>453</v>
      </c>
      <c r="H961" s="75">
        <v>9</v>
      </c>
      <c r="I961" s="51">
        <v>30</v>
      </c>
      <c r="J961" s="67"/>
      <c r="K961" s="53">
        <f t="shared" si="648"/>
        <v>270</v>
      </c>
      <c r="L961" s="54">
        <v>9.8000000000000007</v>
      </c>
      <c r="M961" s="55">
        <f t="shared" si="669"/>
        <v>8.8888888888888962E-2</v>
      </c>
      <c r="N961" s="56">
        <f t="shared" si="670"/>
        <v>0.80000000000000071</v>
      </c>
      <c r="O961" s="57">
        <f t="shared" si="671"/>
        <v>24.000000000000021</v>
      </c>
      <c r="P961" s="58"/>
      <c r="Q961" s="57"/>
      <c r="R961" s="59"/>
      <c r="S961" s="60"/>
      <c r="T961" s="56"/>
      <c r="U961" s="61"/>
      <c r="V961" s="62"/>
      <c r="W961" s="68">
        <f t="shared" si="672"/>
        <v>2160</v>
      </c>
      <c r="X961" s="69">
        <f t="shared" si="673"/>
        <v>1431432.8494999998</v>
      </c>
      <c r="Y961" s="67">
        <v>8</v>
      </c>
      <c r="Z961" s="71">
        <f t="shared" si="674"/>
        <v>192.00000000000017</v>
      </c>
      <c r="AA961" s="72">
        <f t="shared" si="675"/>
        <v>208476.70049999992</v>
      </c>
      <c r="AB961" s="70">
        <f t="shared" si="676"/>
        <v>7</v>
      </c>
      <c r="AC961" s="137">
        <f t="shared" si="677"/>
        <v>2352</v>
      </c>
      <c r="AD961" s="112">
        <f t="shared" si="678"/>
        <v>1639909.5499999998</v>
      </c>
      <c r="AE961" s="113"/>
    </row>
    <row r="962" spans="1:31" ht="11.5" customHeight="1" x14ac:dyDescent="0.3">
      <c r="A962" s="120">
        <v>44760</v>
      </c>
      <c r="B962" s="156">
        <f t="shared" si="667"/>
        <v>7</v>
      </c>
      <c r="C962" s="156">
        <f t="shared" si="668"/>
        <v>2022</v>
      </c>
      <c r="D962" s="158" t="s">
        <v>627</v>
      </c>
      <c r="E962" s="77" t="s">
        <v>289</v>
      </c>
      <c r="F962" s="77" t="s">
        <v>290</v>
      </c>
      <c r="G962" s="107" t="s">
        <v>565</v>
      </c>
      <c r="H962" s="75">
        <v>5.2</v>
      </c>
      <c r="I962" s="51">
        <v>40</v>
      </c>
      <c r="J962" s="67"/>
      <c r="K962" s="53">
        <f t="shared" si="648"/>
        <v>208</v>
      </c>
      <c r="L962" s="54">
        <v>7.5</v>
      </c>
      <c r="M962" s="55">
        <f t="shared" si="669"/>
        <v>0.44230769230769224</v>
      </c>
      <c r="N962" s="56">
        <f t="shared" si="670"/>
        <v>2.2999999999999998</v>
      </c>
      <c r="O962" s="57">
        <f t="shared" si="671"/>
        <v>92</v>
      </c>
      <c r="P962" s="58"/>
      <c r="Q962" s="57"/>
      <c r="R962" s="59"/>
      <c r="S962" s="60"/>
      <c r="T962" s="56"/>
      <c r="U962" s="61"/>
      <c r="V962" s="62"/>
      <c r="W962" s="68">
        <f t="shared" si="672"/>
        <v>832</v>
      </c>
      <c r="X962" s="69">
        <f t="shared" si="673"/>
        <v>1432264.8494999998</v>
      </c>
      <c r="Y962" s="67">
        <v>4</v>
      </c>
      <c r="Z962" s="71">
        <f t="shared" si="674"/>
        <v>368</v>
      </c>
      <c r="AA962" s="72">
        <f t="shared" si="675"/>
        <v>208844.70049999992</v>
      </c>
      <c r="AB962" s="70">
        <f t="shared" si="676"/>
        <v>7</v>
      </c>
      <c r="AC962" s="137">
        <f t="shared" si="677"/>
        <v>1200</v>
      </c>
      <c r="AD962" s="112">
        <f t="shared" si="678"/>
        <v>1641109.5499999998</v>
      </c>
      <c r="AE962" s="113"/>
    </row>
    <row r="963" spans="1:31" ht="11.5" customHeight="1" x14ac:dyDescent="0.3">
      <c r="A963" s="120">
        <v>44760</v>
      </c>
      <c r="B963" s="156">
        <f t="shared" si="667"/>
        <v>7</v>
      </c>
      <c r="C963" s="156">
        <f t="shared" si="668"/>
        <v>2022</v>
      </c>
      <c r="D963" s="158" t="s">
        <v>627</v>
      </c>
      <c r="E963" s="77" t="s">
        <v>289</v>
      </c>
      <c r="F963" s="77" t="s">
        <v>290</v>
      </c>
      <c r="G963" s="107" t="s">
        <v>577</v>
      </c>
      <c r="H963" s="75">
        <v>1.3</v>
      </c>
      <c r="I963" s="51">
        <v>25</v>
      </c>
      <c r="J963" s="67"/>
      <c r="K963" s="53">
        <f t="shared" si="648"/>
        <v>32.5</v>
      </c>
      <c r="L963" s="54">
        <v>2.5</v>
      </c>
      <c r="M963" s="55">
        <f t="shared" si="669"/>
        <v>0.92307692307692302</v>
      </c>
      <c r="N963" s="56">
        <f t="shared" si="670"/>
        <v>1.2</v>
      </c>
      <c r="O963" s="57">
        <f t="shared" si="671"/>
        <v>30</v>
      </c>
      <c r="P963" s="58"/>
      <c r="Q963" s="57"/>
      <c r="R963" s="59"/>
      <c r="S963" s="60"/>
      <c r="T963" s="56"/>
      <c r="U963" s="61"/>
      <c r="V963" s="62"/>
      <c r="W963" s="68">
        <f t="shared" si="672"/>
        <v>65</v>
      </c>
      <c r="X963" s="69">
        <f t="shared" si="673"/>
        <v>1432329.8494999998</v>
      </c>
      <c r="Y963" s="67">
        <v>2</v>
      </c>
      <c r="Z963" s="71">
        <f t="shared" si="674"/>
        <v>60</v>
      </c>
      <c r="AA963" s="72">
        <f t="shared" si="675"/>
        <v>208904.70049999992</v>
      </c>
      <c r="AB963" s="70">
        <f t="shared" si="676"/>
        <v>7</v>
      </c>
      <c r="AC963" s="137">
        <f t="shared" si="677"/>
        <v>125</v>
      </c>
      <c r="AD963" s="112">
        <f t="shared" si="678"/>
        <v>1641234.5499999998</v>
      </c>
      <c r="AE963" s="113"/>
    </row>
    <row r="964" spans="1:31" ht="11.5" customHeight="1" x14ac:dyDescent="0.3">
      <c r="A964" s="120">
        <v>44760</v>
      </c>
      <c r="B964" s="156">
        <f t="shared" si="667"/>
        <v>7</v>
      </c>
      <c r="C964" s="156">
        <f t="shared" si="668"/>
        <v>2022</v>
      </c>
      <c r="D964" s="158" t="s">
        <v>627</v>
      </c>
      <c r="E964" s="77" t="s">
        <v>289</v>
      </c>
      <c r="F964" s="77" t="s">
        <v>290</v>
      </c>
      <c r="G964" s="107" t="s">
        <v>471</v>
      </c>
      <c r="H964" s="75">
        <v>26</v>
      </c>
      <c r="I964" s="51">
        <v>25</v>
      </c>
      <c r="J964" s="67"/>
      <c r="K964" s="53">
        <f t="shared" si="648"/>
        <v>650</v>
      </c>
      <c r="L964" s="54">
        <v>40</v>
      </c>
      <c r="M964" s="55">
        <f t="shared" si="669"/>
        <v>0.53846153846153844</v>
      </c>
      <c r="N964" s="56">
        <f t="shared" si="670"/>
        <v>14</v>
      </c>
      <c r="O964" s="57">
        <f t="shared" si="671"/>
        <v>350</v>
      </c>
      <c r="P964" s="58"/>
      <c r="Q964" s="57"/>
      <c r="R964" s="59"/>
      <c r="S964" s="60"/>
      <c r="T964" s="56"/>
      <c r="U964" s="61"/>
      <c r="V964" s="62"/>
      <c r="W964" s="68">
        <f t="shared" si="672"/>
        <v>650</v>
      </c>
      <c r="X964" s="69">
        <f t="shared" si="673"/>
        <v>1432979.8494999998</v>
      </c>
      <c r="Y964" s="67">
        <v>1</v>
      </c>
      <c r="Z964" s="71">
        <f t="shared" si="674"/>
        <v>350</v>
      </c>
      <c r="AA964" s="72">
        <f t="shared" si="675"/>
        <v>209254.70049999992</v>
      </c>
      <c r="AB964" s="70">
        <f t="shared" si="676"/>
        <v>7</v>
      </c>
      <c r="AC964" s="137">
        <f t="shared" si="677"/>
        <v>1000</v>
      </c>
      <c r="AD964" s="112">
        <f t="shared" si="678"/>
        <v>1642234.5499999998</v>
      </c>
      <c r="AE964" s="113"/>
    </row>
    <row r="965" spans="1:31" ht="11.5" customHeight="1" x14ac:dyDescent="0.3">
      <c r="A965" s="120">
        <v>44760</v>
      </c>
      <c r="B965" s="156">
        <f t="shared" ref="B965:B967" si="679">MONTH(A965)</f>
        <v>7</v>
      </c>
      <c r="C965" s="156">
        <f t="shared" ref="C965:C967" si="680">YEAR(A965)</f>
        <v>2022</v>
      </c>
      <c r="D965" s="158" t="s">
        <v>627</v>
      </c>
      <c r="E965" s="77" t="s">
        <v>289</v>
      </c>
      <c r="F965" s="77" t="s">
        <v>290</v>
      </c>
      <c r="G965" s="107" t="s">
        <v>477</v>
      </c>
      <c r="H965" s="75">
        <v>11</v>
      </c>
      <c r="I965" s="51">
        <v>5</v>
      </c>
      <c r="J965" s="67"/>
      <c r="K965" s="53">
        <f t="shared" ref="K965:K990" si="681">I965*H965</f>
        <v>55</v>
      </c>
      <c r="L965" s="54">
        <v>17</v>
      </c>
      <c r="M965" s="55">
        <f t="shared" ref="M965:M990" si="682">(L965-H965)/H965</f>
        <v>0.54545454545454541</v>
      </c>
      <c r="N965" s="56">
        <f t="shared" ref="N965:N990" si="683">L965-H965</f>
        <v>6</v>
      </c>
      <c r="O965" s="57">
        <f t="shared" ref="O965:O990" si="684">N965*I965</f>
        <v>30</v>
      </c>
      <c r="P965" s="58"/>
      <c r="Q965" s="57"/>
      <c r="R965" s="59"/>
      <c r="S965" s="60"/>
      <c r="T965" s="56"/>
      <c r="U965" s="61"/>
      <c r="V965" s="62"/>
      <c r="W965" s="68">
        <f t="shared" ref="W965:W990" si="685">K965*Y965</f>
        <v>220</v>
      </c>
      <c r="X965" s="69">
        <f t="shared" ref="X965:X1029" si="686">X964+W965</f>
        <v>1433199.8494999998</v>
      </c>
      <c r="Y965" s="67">
        <v>4</v>
      </c>
      <c r="Z965" s="71">
        <f t="shared" si="674"/>
        <v>120</v>
      </c>
      <c r="AA965" s="72">
        <f t="shared" si="675"/>
        <v>209374.70049999992</v>
      </c>
      <c r="AB965" s="70">
        <f t="shared" si="676"/>
        <v>7</v>
      </c>
      <c r="AC965" s="137">
        <f t="shared" si="677"/>
        <v>340</v>
      </c>
      <c r="AD965" s="112">
        <f t="shared" si="678"/>
        <v>1642574.5499999998</v>
      </c>
      <c r="AE965" s="113"/>
    </row>
    <row r="966" spans="1:31" ht="11.5" customHeight="1" x14ac:dyDescent="0.3">
      <c r="A966" s="120">
        <v>44762</v>
      </c>
      <c r="B966" s="156">
        <f t="shared" si="679"/>
        <v>7</v>
      </c>
      <c r="C966" s="156">
        <f t="shared" si="680"/>
        <v>2022</v>
      </c>
      <c r="D966" s="158" t="s">
        <v>628</v>
      </c>
      <c r="E966" s="77" t="s">
        <v>289</v>
      </c>
      <c r="F966" s="77" t="s">
        <v>290</v>
      </c>
      <c r="G966" s="107" t="s">
        <v>453</v>
      </c>
      <c r="H966" s="75">
        <v>9</v>
      </c>
      <c r="I966" s="51">
        <v>30</v>
      </c>
      <c r="J966" s="67"/>
      <c r="K966" s="53">
        <f t="shared" si="681"/>
        <v>270</v>
      </c>
      <c r="L966" s="54">
        <v>9.8000000000000007</v>
      </c>
      <c r="M966" s="55">
        <f t="shared" si="682"/>
        <v>8.8888888888888962E-2</v>
      </c>
      <c r="N966" s="56">
        <f t="shared" si="683"/>
        <v>0.80000000000000071</v>
      </c>
      <c r="O966" s="57">
        <f t="shared" si="684"/>
        <v>24.000000000000021</v>
      </c>
      <c r="P966" s="58"/>
      <c r="Q966" s="57"/>
      <c r="R966" s="59"/>
      <c r="S966" s="60"/>
      <c r="T966" s="56"/>
      <c r="U966" s="61"/>
      <c r="V966" s="62"/>
      <c r="W966" s="68">
        <f t="shared" si="685"/>
        <v>270</v>
      </c>
      <c r="X966" s="69">
        <f t="shared" si="686"/>
        <v>1433469.8494999998</v>
      </c>
      <c r="Y966" s="67">
        <v>1</v>
      </c>
      <c r="Z966" s="71">
        <f t="shared" si="674"/>
        <v>24.000000000000021</v>
      </c>
      <c r="AA966" s="72">
        <f t="shared" si="675"/>
        <v>209398.70049999992</v>
      </c>
      <c r="AB966" s="70">
        <f t="shared" si="676"/>
        <v>7</v>
      </c>
      <c r="AC966" s="137">
        <f t="shared" si="677"/>
        <v>294</v>
      </c>
      <c r="AD966" s="112">
        <f t="shared" si="678"/>
        <v>1642868.5499999998</v>
      </c>
      <c r="AE966" s="113"/>
    </row>
    <row r="967" spans="1:31" ht="11.5" customHeight="1" x14ac:dyDescent="0.3">
      <c r="A967" s="120">
        <v>44762</v>
      </c>
      <c r="B967" s="156">
        <f t="shared" si="679"/>
        <v>7</v>
      </c>
      <c r="C967" s="156">
        <f t="shared" si="680"/>
        <v>2022</v>
      </c>
      <c r="D967" s="158" t="s">
        <v>628</v>
      </c>
      <c r="E967" s="77" t="s">
        <v>289</v>
      </c>
      <c r="F967" s="77" t="s">
        <v>290</v>
      </c>
      <c r="G967" s="107" t="s">
        <v>453</v>
      </c>
      <c r="H967" s="75">
        <v>8.8000000000000007</v>
      </c>
      <c r="I967" s="51">
        <v>30</v>
      </c>
      <c r="J967" s="67"/>
      <c r="K967" s="53">
        <f t="shared" si="681"/>
        <v>264</v>
      </c>
      <c r="L967" s="54">
        <v>9.8000000000000007</v>
      </c>
      <c r="M967" s="55">
        <f t="shared" si="682"/>
        <v>0.11363636363636363</v>
      </c>
      <c r="N967" s="56">
        <f t="shared" si="683"/>
        <v>1</v>
      </c>
      <c r="O967" s="57">
        <f t="shared" si="684"/>
        <v>30</v>
      </c>
      <c r="P967" s="58"/>
      <c r="Q967" s="57"/>
      <c r="R967" s="59"/>
      <c r="S967" s="60"/>
      <c r="T967" s="56"/>
      <c r="U967" s="61"/>
      <c r="V967" s="62"/>
      <c r="W967" s="68">
        <f t="shared" si="685"/>
        <v>264</v>
      </c>
      <c r="X967" s="69">
        <f t="shared" si="686"/>
        <v>1433733.8494999998</v>
      </c>
      <c r="Y967" s="67">
        <v>1</v>
      </c>
      <c r="Z967" s="71">
        <f t="shared" si="674"/>
        <v>30</v>
      </c>
      <c r="AA967" s="72">
        <f t="shared" si="675"/>
        <v>209428.70049999992</v>
      </c>
      <c r="AB967" s="70">
        <f t="shared" si="676"/>
        <v>7</v>
      </c>
      <c r="AC967" s="137">
        <f t="shared" si="677"/>
        <v>294</v>
      </c>
      <c r="AD967" s="112">
        <f t="shared" si="678"/>
        <v>1643162.5499999998</v>
      </c>
      <c r="AE967" s="113"/>
    </row>
    <row r="968" spans="1:31" ht="11.5" customHeight="1" x14ac:dyDescent="0.3">
      <c r="A968" s="120">
        <v>44762</v>
      </c>
      <c r="B968" s="156">
        <f t="shared" si="667"/>
        <v>7</v>
      </c>
      <c r="C968" s="156">
        <f t="shared" si="668"/>
        <v>2022</v>
      </c>
      <c r="D968" s="158" t="s">
        <v>628</v>
      </c>
      <c r="E968" s="77" t="s">
        <v>289</v>
      </c>
      <c r="F968" s="77" t="s">
        <v>290</v>
      </c>
      <c r="G968" s="107" t="s">
        <v>579</v>
      </c>
      <c r="H968" s="75">
        <v>6.4</v>
      </c>
      <c r="I968" s="51">
        <v>45</v>
      </c>
      <c r="J968" s="67"/>
      <c r="K968" s="53">
        <f t="shared" si="681"/>
        <v>288</v>
      </c>
      <c r="L968" s="54">
        <v>7.5</v>
      </c>
      <c r="M968" s="55">
        <f t="shared" si="682"/>
        <v>0.17187499999999994</v>
      </c>
      <c r="N968" s="56">
        <f t="shared" si="683"/>
        <v>1.0999999999999996</v>
      </c>
      <c r="O968" s="57">
        <f t="shared" si="684"/>
        <v>49.499999999999986</v>
      </c>
      <c r="P968" s="58"/>
      <c r="Q968" s="57"/>
      <c r="R968" s="59"/>
      <c r="S968" s="60"/>
      <c r="T968" s="56"/>
      <c r="U968" s="61"/>
      <c r="V968" s="62"/>
      <c r="W968" s="68">
        <f t="shared" si="685"/>
        <v>288</v>
      </c>
      <c r="X968" s="69">
        <f t="shared" si="686"/>
        <v>1434021.8494999998</v>
      </c>
      <c r="Y968" s="67">
        <v>1</v>
      </c>
      <c r="Z968" s="71">
        <f t="shared" si="674"/>
        <v>49.499999999999986</v>
      </c>
      <c r="AA968" s="72">
        <f t="shared" si="675"/>
        <v>209478.20049999992</v>
      </c>
      <c r="AB968" s="70">
        <f t="shared" si="676"/>
        <v>7</v>
      </c>
      <c r="AC968" s="137">
        <f t="shared" si="677"/>
        <v>337.5</v>
      </c>
      <c r="AD968" s="112">
        <f t="shared" si="678"/>
        <v>1643500.0499999998</v>
      </c>
      <c r="AE968" s="113"/>
    </row>
    <row r="969" spans="1:31" ht="11.5" customHeight="1" x14ac:dyDescent="0.3">
      <c r="A969" s="120">
        <v>44765</v>
      </c>
      <c r="B969" s="156">
        <f t="shared" si="667"/>
        <v>7</v>
      </c>
      <c r="C969" s="156">
        <f t="shared" si="668"/>
        <v>2022</v>
      </c>
      <c r="D969" s="158" t="s">
        <v>629</v>
      </c>
      <c r="E969" s="77" t="s">
        <v>289</v>
      </c>
      <c r="F969" s="77" t="s">
        <v>290</v>
      </c>
      <c r="G969" s="107" t="s">
        <v>526</v>
      </c>
      <c r="H969" s="75">
        <v>8.4</v>
      </c>
      <c r="I969" s="51">
        <v>220</v>
      </c>
      <c r="J969" s="67"/>
      <c r="K969" s="53">
        <f t="shared" si="681"/>
        <v>1848</v>
      </c>
      <c r="L969" s="54">
        <v>9.4</v>
      </c>
      <c r="M969" s="55">
        <f t="shared" si="682"/>
        <v>0.11904761904761904</v>
      </c>
      <c r="N969" s="56">
        <f t="shared" si="683"/>
        <v>1</v>
      </c>
      <c r="O969" s="57">
        <f t="shared" si="684"/>
        <v>220</v>
      </c>
      <c r="P969" s="58"/>
      <c r="Q969" s="57"/>
      <c r="R969" s="59"/>
      <c r="S969" s="60"/>
      <c r="T969" s="56"/>
      <c r="U969" s="61"/>
      <c r="V969" s="62"/>
      <c r="W969" s="68">
        <f t="shared" si="685"/>
        <v>3696</v>
      </c>
      <c r="X969" s="69">
        <f t="shared" si="686"/>
        <v>1437717.8494999998</v>
      </c>
      <c r="Y969" s="67">
        <v>2</v>
      </c>
      <c r="Z969" s="71">
        <f t="shared" si="674"/>
        <v>440</v>
      </c>
      <c r="AA969" s="72">
        <f t="shared" si="675"/>
        <v>209918.20049999992</v>
      </c>
      <c r="AB969" s="70">
        <f t="shared" si="676"/>
        <v>7</v>
      </c>
      <c r="AC969" s="137">
        <f t="shared" si="677"/>
        <v>4136</v>
      </c>
      <c r="AD969" s="112">
        <f t="shared" si="678"/>
        <v>1647636.0499999998</v>
      </c>
      <c r="AE969" s="113"/>
    </row>
    <row r="970" spans="1:31" ht="11.5" customHeight="1" x14ac:dyDescent="0.3">
      <c r="A970" s="120">
        <v>44765</v>
      </c>
      <c r="B970" s="156">
        <f t="shared" si="667"/>
        <v>7</v>
      </c>
      <c r="C970" s="156">
        <f t="shared" si="668"/>
        <v>2022</v>
      </c>
      <c r="D970" s="158" t="s">
        <v>629</v>
      </c>
      <c r="E970" s="77" t="s">
        <v>289</v>
      </c>
      <c r="F970" s="77" t="s">
        <v>290</v>
      </c>
      <c r="G970" s="107" t="s">
        <v>453</v>
      </c>
      <c r="H970" s="75">
        <v>8.8000000000000007</v>
      </c>
      <c r="I970" s="51">
        <v>30</v>
      </c>
      <c r="J970" s="67"/>
      <c r="K970" s="53">
        <f t="shared" si="681"/>
        <v>264</v>
      </c>
      <c r="L970" s="54">
        <v>9.8000000000000007</v>
      </c>
      <c r="M970" s="55">
        <f t="shared" si="682"/>
        <v>0.11363636363636363</v>
      </c>
      <c r="N970" s="56">
        <f t="shared" si="683"/>
        <v>1</v>
      </c>
      <c r="O970" s="57">
        <f t="shared" si="684"/>
        <v>30</v>
      </c>
      <c r="P970" s="58"/>
      <c r="Q970" s="57"/>
      <c r="R970" s="59"/>
      <c r="S970" s="60"/>
      <c r="T970" s="56"/>
      <c r="U970" s="61"/>
      <c r="V970" s="62"/>
      <c r="W970" s="68">
        <f t="shared" si="685"/>
        <v>1584</v>
      </c>
      <c r="X970" s="69">
        <f t="shared" si="686"/>
        <v>1439301.8494999998</v>
      </c>
      <c r="Y970" s="67">
        <v>6</v>
      </c>
      <c r="Z970" s="71">
        <f t="shared" si="674"/>
        <v>180</v>
      </c>
      <c r="AA970" s="72">
        <f t="shared" si="675"/>
        <v>210098.20049999992</v>
      </c>
      <c r="AB970" s="70">
        <f t="shared" si="676"/>
        <v>7</v>
      </c>
      <c r="AC970" s="137">
        <f t="shared" si="677"/>
        <v>1764</v>
      </c>
      <c r="AD970" s="112">
        <f t="shared" si="678"/>
        <v>1649400.0499999998</v>
      </c>
      <c r="AE970" s="113"/>
    </row>
    <row r="971" spans="1:31" ht="11.5" customHeight="1" x14ac:dyDescent="0.3">
      <c r="A971" s="120">
        <v>44765</v>
      </c>
      <c r="B971" s="156">
        <f t="shared" si="667"/>
        <v>7</v>
      </c>
      <c r="C971" s="156">
        <f t="shared" si="668"/>
        <v>2022</v>
      </c>
      <c r="D971" s="158" t="s">
        <v>629</v>
      </c>
      <c r="E971" s="77" t="s">
        <v>289</v>
      </c>
      <c r="F971" s="77" t="s">
        <v>290</v>
      </c>
      <c r="G971" s="107" t="s">
        <v>565</v>
      </c>
      <c r="H971" s="75">
        <v>5.2</v>
      </c>
      <c r="I971" s="51">
        <v>40</v>
      </c>
      <c r="J971" s="67"/>
      <c r="K971" s="53">
        <f t="shared" si="681"/>
        <v>208</v>
      </c>
      <c r="L971" s="54">
        <v>7.5</v>
      </c>
      <c r="M971" s="55">
        <f t="shared" si="682"/>
        <v>0.44230769230769224</v>
      </c>
      <c r="N971" s="56">
        <f t="shared" si="683"/>
        <v>2.2999999999999998</v>
      </c>
      <c r="O971" s="57">
        <f t="shared" si="684"/>
        <v>92</v>
      </c>
      <c r="P971" s="58"/>
      <c r="Q971" s="57"/>
      <c r="R971" s="59"/>
      <c r="S971" s="60"/>
      <c r="T971" s="56"/>
      <c r="U971" s="61"/>
      <c r="V971" s="62"/>
      <c r="W971" s="68">
        <f t="shared" si="685"/>
        <v>416</v>
      </c>
      <c r="X971" s="69">
        <f t="shared" si="686"/>
        <v>1439717.8494999998</v>
      </c>
      <c r="Y971" s="67">
        <v>2</v>
      </c>
      <c r="Z971" s="71">
        <f t="shared" si="674"/>
        <v>184</v>
      </c>
      <c r="AA971" s="72">
        <f t="shared" si="675"/>
        <v>210282.20049999992</v>
      </c>
      <c r="AB971" s="70">
        <f t="shared" si="676"/>
        <v>7</v>
      </c>
      <c r="AC971" s="137">
        <f t="shared" si="677"/>
        <v>600</v>
      </c>
      <c r="AD971" s="112">
        <f t="shared" si="678"/>
        <v>1650000.0499999998</v>
      </c>
      <c r="AE971" s="113"/>
    </row>
    <row r="972" spans="1:31" ht="11.5" customHeight="1" x14ac:dyDescent="0.3">
      <c r="A972" s="120">
        <v>44765</v>
      </c>
      <c r="B972" s="156">
        <f t="shared" si="667"/>
        <v>7</v>
      </c>
      <c r="C972" s="156">
        <f t="shared" si="668"/>
        <v>2022</v>
      </c>
      <c r="D972" s="158" t="s">
        <v>629</v>
      </c>
      <c r="E972" s="77" t="s">
        <v>289</v>
      </c>
      <c r="F972" s="77" t="s">
        <v>290</v>
      </c>
      <c r="G972" s="107" t="s">
        <v>577</v>
      </c>
      <c r="H972" s="75">
        <v>1.3</v>
      </c>
      <c r="I972" s="51">
        <v>25</v>
      </c>
      <c r="J972" s="67"/>
      <c r="K972" s="53">
        <f t="shared" si="681"/>
        <v>32.5</v>
      </c>
      <c r="L972" s="54">
        <v>2.5</v>
      </c>
      <c r="M972" s="55">
        <f t="shared" si="682"/>
        <v>0.92307692307692302</v>
      </c>
      <c r="N972" s="56">
        <f t="shared" si="683"/>
        <v>1.2</v>
      </c>
      <c r="O972" s="57">
        <f t="shared" si="684"/>
        <v>30</v>
      </c>
      <c r="P972" s="58"/>
      <c r="Q972" s="57"/>
      <c r="R972" s="59"/>
      <c r="S972" s="60"/>
      <c r="T972" s="56"/>
      <c r="U972" s="61"/>
      <c r="V972" s="62"/>
      <c r="W972" s="68">
        <f t="shared" si="685"/>
        <v>65</v>
      </c>
      <c r="X972" s="69">
        <f t="shared" si="686"/>
        <v>1439782.8494999998</v>
      </c>
      <c r="Y972" s="67">
        <v>2</v>
      </c>
      <c r="Z972" s="71">
        <f t="shared" si="674"/>
        <v>60</v>
      </c>
      <c r="AA972" s="72">
        <f t="shared" si="675"/>
        <v>210342.20049999992</v>
      </c>
      <c r="AB972" s="70">
        <f t="shared" si="676"/>
        <v>7</v>
      </c>
      <c r="AC972" s="137">
        <f t="shared" si="677"/>
        <v>125</v>
      </c>
      <c r="AD972" s="112">
        <f t="shared" si="678"/>
        <v>1650125.0499999998</v>
      </c>
      <c r="AE972" s="113"/>
    </row>
    <row r="973" spans="1:31" ht="11.5" customHeight="1" x14ac:dyDescent="0.3">
      <c r="A973" s="120">
        <v>44765</v>
      </c>
      <c r="B973" s="156">
        <f t="shared" si="667"/>
        <v>7</v>
      </c>
      <c r="C973" s="156">
        <f t="shared" si="668"/>
        <v>2022</v>
      </c>
      <c r="D973" s="158" t="s">
        <v>630</v>
      </c>
      <c r="E973" s="77" t="s">
        <v>64</v>
      </c>
      <c r="F973" s="77" t="s">
        <v>62</v>
      </c>
      <c r="G973" s="107" t="s">
        <v>523</v>
      </c>
      <c r="H973" s="75">
        <v>8.3000000000000007</v>
      </c>
      <c r="I973" s="51">
        <v>220</v>
      </c>
      <c r="J973" s="67"/>
      <c r="K973" s="53">
        <f t="shared" si="681"/>
        <v>1826.0000000000002</v>
      </c>
      <c r="L973" s="54">
        <v>9.3000000000000007</v>
      </c>
      <c r="M973" s="55">
        <f t="shared" si="682"/>
        <v>0.12048192771084336</v>
      </c>
      <c r="N973" s="56">
        <f t="shared" si="683"/>
        <v>1</v>
      </c>
      <c r="O973" s="57">
        <f t="shared" si="684"/>
        <v>220</v>
      </c>
      <c r="P973" s="58"/>
      <c r="Q973" s="57"/>
      <c r="R973" s="59"/>
      <c r="S973" s="60"/>
      <c r="T973" s="56"/>
      <c r="U973" s="61"/>
      <c r="V973" s="62"/>
      <c r="W973" s="68">
        <f t="shared" si="685"/>
        <v>3652.0000000000005</v>
      </c>
      <c r="X973" s="69">
        <f t="shared" si="686"/>
        <v>1443434.8494999998</v>
      </c>
      <c r="Y973" s="67">
        <v>2</v>
      </c>
      <c r="Z973" s="71">
        <f t="shared" si="674"/>
        <v>440</v>
      </c>
      <c r="AA973" s="72">
        <f t="shared" si="675"/>
        <v>210782.20049999992</v>
      </c>
      <c r="AB973" s="70">
        <f t="shared" si="676"/>
        <v>7</v>
      </c>
      <c r="AC973" s="137">
        <f t="shared" si="677"/>
        <v>4092.0000000000005</v>
      </c>
      <c r="AD973" s="112">
        <f t="shared" si="678"/>
        <v>1654217.0499999998</v>
      </c>
      <c r="AE973" s="113"/>
    </row>
    <row r="974" spans="1:31" ht="11.5" customHeight="1" x14ac:dyDescent="0.3">
      <c r="A974" s="120">
        <v>44768</v>
      </c>
      <c r="B974" s="156">
        <f t="shared" si="667"/>
        <v>7</v>
      </c>
      <c r="C974" s="156">
        <f t="shared" si="668"/>
        <v>2022</v>
      </c>
      <c r="D974" s="158" t="s">
        <v>631</v>
      </c>
      <c r="E974" s="77" t="s">
        <v>104</v>
      </c>
      <c r="F974" s="77" t="s">
        <v>105</v>
      </c>
      <c r="G974" s="107" t="s">
        <v>535</v>
      </c>
      <c r="H974" s="75">
        <v>8.4</v>
      </c>
      <c r="I974" s="51">
        <v>220</v>
      </c>
      <c r="J974" s="67"/>
      <c r="K974" s="53">
        <f t="shared" si="681"/>
        <v>1848</v>
      </c>
      <c r="L974" s="54">
        <v>9</v>
      </c>
      <c r="M974" s="55">
        <f t="shared" si="682"/>
        <v>7.1428571428571383E-2</v>
      </c>
      <c r="N974" s="56">
        <f t="shared" si="683"/>
        <v>0.59999999999999964</v>
      </c>
      <c r="O974" s="57">
        <f t="shared" si="684"/>
        <v>131.99999999999991</v>
      </c>
      <c r="P974" s="58"/>
      <c r="Q974" s="57"/>
      <c r="R974" s="59"/>
      <c r="S974" s="60"/>
      <c r="T974" s="56"/>
      <c r="U974" s="61"/>
      <c r="V974" s="62"/>
      <c r="W974" s="68">
        <f t="shared" si="685"/>
        <v>9240</v>
      </c>
      <c r="X974" s="69">
        <f t="shared" si="686"/>
        <v>1452674.8494999998</v>
      </c>
      <c r="Y974" s="67">
        <v>5</v>
      </c>
      <c r="Z974" s="71">
        <f t="shared" si="674"/>
        <v>659.99999999999955</v>
      </c>
      <c r="AA974" s="72">
        <f t="shared" si="675"/>
        <v>211442.20049999992</v>
      </c>
      <c r="AB974" s="70">
        <f t="shared" si="676"/>
        <v>7</v>
      </c>
      <c r="AC974" s="137">
        <f t="shared" si="677"/>
        <v>9900</v>
      </c>
      <c r="AD974" s="112">
        <f t="shared" si="678"/>
        <v>1664117.0499999998</v>
      </c>
      <c r="AE974" s="113"/>
    </row>
    <row r="975" spans="1:31" ht="11.5" customHeight="1" x14ac:dyDescent="0.3">
      <c r="A975" s="120">
        <v>44768</v>
      </c>
      <c r="B975" s="156">
        <f t="shared" si="667"/>
        <v>7</v>
      </c>
      <c r="C975" s="156">
        <f t="shared" si="668"/>
        <v>2022</v>
      </c>
      <c r="D975" s="158" t="s">
        <v>631</v>
      </c>
      <c r="E975" s="77" t="s">
        <v>104</v>
      </c>
      <c r="F975" s="77" t="s">
        <v>105</v>
      </c>
      <c r="G975" s="107" t="s">
        <v>453</v>
      </c>
      <c r="H975" s="75">
        <v>8.8000000000000007</v>
      </c>
      <c r="I975" s="51">
        <v>30</v>
      </c>
      <c r="J975" s="67"/>
      <c r="K975" s="53">
        <f t="shared" si="681"/>
        <v>264</v>
      </c>
      <c r="L975" s="54">
        <v>9.5</v>
      </c>
      <c r="M975" s="55">
        <f t="shared" si="682"/>
        <v>7.9545454545454461E-2</v>
      </c>
      <c r="N975" s="56">
        <f t="shared" si="683"/>
        <v>0.69999999999999929</v>
      </c>
      <c r="O975" s="57">
        <f t="shared" si="684"/>
        <v>20.999999999999979</v>
      </c>
      <c r="P975" s="58"/>
      <c r="Q975" s="57"/>
      <c r="R975" s="59"/>
      <c r="S975" s="60"/>
      <c r="T975" s="56"/>
      <c r="U975" s="61"/>
      <c r="V975" s="62"/>
      <c r="W975" s="68">
        <f t="shared" si="685"/>
        <v>2640</v>
      </c>
      <c r="X975" s="69">
        <f t="shared" si="686"/>
        <v>1455314.8494999998</v>
      </c>
      <c r="Y975" s="67">
        <v>10</v>
      </c>
      <c r="Z975" s="71">
        <f t="shared" si="674"/>
        <v>209.99999999999977</v>
      </c>
      <c r="AA975" s="72">
        <f t="shared" si="675"/>
        <v>211652.20049999992</v>
      </c>
      <c r="AB975" s="70">
        <f t="shared" si="676"/>
        <v>7</v>
      </c>
      <c r="AC975" s="137">
        <f t="shared" si="677"/>
        <v>2850</v>
      </c>
      <c r="AD975" s="112">
        <f t="shared" si="678"/>
        <v>1666967.0499999998</v>
      </c>
      <c r="AE975" s="113"/>
    </row>
    <row r="976" spans="1:31" ht="11.5" customHeight="1" x14ac:dyDescent="0.3">
      <c r="A976" s="120">
        <v>44768</v>
      </c>
      <c r="B976" s="156">
        <f t="shared" si="667"/>
        <v>7</v>
      </c>
      <c r="C976" s="156">
        <f t="shared" si="668"/>
        <v>2022</v>
      </c>
      <c r="D976" s="158" t="s">
        <v>631</v>
      </c>
      <c r="E976" s="77" t="s">
        <v>104</v>
      </c>
      <c r="F976" s="77" t="s">
        <v>105</v>
      </c>
      <c r="G976" s="107" t="s">
        <v>577</v>
      </c>
      <c r="H976" s="75">
        <v>1.3</v>
      </c>
      <c r="I976" s="51">
        <v>25</v>
      </c>
      <c r="J976" s="67"/>
      <c r="K976" s="53">
        <f t="shared" si="681"/>
        <v>32.5</v>
      </c>
      <c r="L976" s="54">
        <v>2.2000000000000002</v>
      </c>
      <c r="M976" s="55">
        <f t="shared" si="682"/>
        <v>0.6923076923076924</v>
      </c>
      <c r="N976" s="56">
        <f t="shared" si="683"/>
        <v>0.90000000000000013</v>
      </c>
      <c r="O976" s="57">
        <f t="shared" si="684"/>
        <v>22.500000000000004</v>
      </c>
      <c r="P976" s="58"/>
      <c r="Q976" s="57"/>
      <c r="R976" s="59"/>
      <c r="S976" s="60"/>
      <c r="T976" s="56"/>
      <c r="U976" s="61"/>
      <c r="V976" s="62"/>
      <c r="W976" s="68">
        <f t="shared" si="685"/>
        <v>162.5</v>
      </c>
      <c r="X976" s="69">
        <f t="shared" si="686"/>
        <v>1455477.3494999998</v>
      </c>
      <c r="Y976" s="67">
        <v>5</v>
      </c>
      <c r="Z976" s="71">
        <f t="shared" si="674"/>
        <v>112.50000000000001</v>
      </c>
      <c r="AA976" s="72">
        <f t="shared" si="675"/>
        <v>211764.70049999992</v>
      </c>
      <c r="AB976" s="70">
        <f t="shared" si="676"/>
        <v>7</v>
      </c>
      <c r="AC976" s="137">
        <f t="shared" si="677"/>
        <v>275</v>
      </c>
      <c r="AD976" s="112">
        <f t="shared" si="678"/>
        <v>1667242.0499999998</v>
      </c>
      <c r="AE976" s="113"/>
    </row>
    <row r="977" spans="1:31" ht="11.5" customHeight="1" x14ac:dyDescent="0.3">
      <c r="A977" s="120">
        <v>44768</v>
      </c>
      <c r="B977" s="156">
        <f t="shared" si="667"/>
        <v>7</v>
      </c>
      <c r="C977" s="156">
        <f t="shared" si="668"/>
        <v>2022</v>
      </c>
      <c r="D977" s="158" t="s">
        <v>631</v>
      </c>
      <c r="E977" s="77" t="s">
        <v>104</v>
      </c>
      <c r="F977" s="77" t="s">
        <v>105</v>
      </c>
      <c r="G977" s="107" t="s">
        <v>25</v>
      </c>
      <c r="H977" s="75">
        <v>19</v>
      </c>
      <c r="I977" s="51">
        <v>5</v>
      </c>
      <c r="J977" s="67"/>
      <c r="K977" s="53">
        <f t="shared" si="681"/>
        <v>95</v>
      </c>
      <c r="L977" s="54">
        <v>21</v>
      </c>
      <c r="M977" s="55">
        <f t="shared" si="682"/>
        <v>0.10526315789473684</v>
      </c>
      <c r="N977" s="56">
        <f t="shared" si="683"/>
        <v>2</v>
      </c>
      <c r="O977" s="57">
        <f t="shared" si="684"/>
        <v>10</v>
      </c>
      <c r="P977" s="58"/>
      <c r="Q977" s="57"/>
      <c r="R977" s="59"/>
      <c r="S977" s="60"/>
      <c r="T977" s="56"/>
      <c r="U977" s="61"/>
      <c r="V977" s="62"/>
      <c r="W977" s="68">
        <f t="shared" si="685"/>
        <v>380</v>
      </c>
      <c r="X977" s="69">
        <f t="shared" si="686"/>
        <v>1455857.3494999998</v>
      </c>
      <c r="Y977" s="67">
        <v>4</v>
      </c>
      <c r="Z977" s="71">
        <f t="shared" si="674"/>
        <v>40</v>
      </c>
      <c r="AA977" s="72">
        <f t="shared" si="675"/>
        <v>211804.70049999992</v>
      </c>
      <c r="AB977" s="70">
        <f t="shared" si="676"/>
        <v>7</v>
      </c>
      <c r="AC977" s="137">
        <f t="shared" si="677"/>
        <v>420</v>
      </c>
      <c r="AD977" s="112">
        <f t="shared" si="678"/>
        <v>1667662.0499999998</v>
      </c>
      <c r="AE977" s="113"/>
    </row>
    <row r="978" spans="1:31" ht="11.5" customHeight="1" x14ac:dyDescent="0.3">
      <c r="A978" s="120">
        <v>44771</v>
      </c>
      <c r="B978" s="156">
        <f t="shared" si="667"/>
        <v>7</v>
      </c>
      <c r="C978" s="156">
        <f t="shared" si="668"/>
        <v>2022</v>
      </c>
      <c r="D978" s="158" t="s">
        <v>632</v>
      </c>
      <c r="E978" s="77" t="s">
        <v>340</v>
      </c>
      <c r="F978" s="77" t="s">
        <v>424</v>
      </c>
      <c r="G978" s="107" t="s">
        <v>523</v>
      </c>
      <c r="H978" s="75">
        <v>8.3000000000000007</v>
      </c>
      <c r="I978" s="51">
        <v>220</v>
      </c>
      <c r="J978" s="67"/>
      <c r="K978" s="53">
        <f t="shared" si="681"/>
        <v>1826.0000000000002</v>
      </c>
      <c r="L978" s="54">
        <v>9.5</v>
      </c>
      <c r="M978" s="55">
        <f t="shared" si="682"/>
        <v>0.14457831325301196</v>
      </c>
      <c r="N978" s="56">
        <f t="shared" si="683"/>
        <v>1.1999999999999993</v>
      </c>
      <c r="O978" s="57">
        <f t="shared" si="684"/>
        <v>263.99999999999983</v>
      </c>
      <c r="P978" s="58"/>
      <c r="Q978" s="57"/>
      <c r="R978" s="59"/>
      <c r="S978" s="60"/>
      <c r="T978" s="56"/>
      <c r="U978" s="61"/>
      <c r="V978" s="62"/>
      <c r="W978" s="68">
        <f t="shared" si="685"/>
        <v>1826.0000000000002</v>
      </c>
      <c r="X978" s="69">
        <f t="shared" si="686"/>
        <v>1457683.3494999998</v>
      </c>
      <c r="Y978" s="67">
        <v>1</v>
      </c>
      <c r="Z978" s="71">
        <f t="shared" si="674"/>
        <v>263.99999999999983</v>
      </c>
      <c r="AA978" s="72">
        <f t="shared" si="675"/>
        <v>212068.70049999992</v>
      </c>
      <c r="AB978" s="70">
        <f t="shared" si="676"/>
        <v>7</v>
      </c>
      <c r="AC978" s="137">
        <f t="shared" si="677"/>
        <v>2090</v>
      </c>
      <c r="AD978" s="112">
        <f t="shared" si="678"/>
        <v>1669752.0499999998</v>
      </c>
      <c r="AE978" s="113"/>
    </row>
    <row r="979" spans="1:31" ht="11.5" customHeight="1" x14ac:dyDescent="0.3">
      <c r="A979" s="120">
        <v>44771</v>
      </c>
      <c r="B979" s="156">
        <f t="shared" si="667"/>
        <v>7</v>
      </c>
      <c r="C979" s="156">
        <f t="shared" si="668"/>
        <v>2022</v>
      </c>
      <c r="D979" s="158" t="s">
        <v>632</v>
      </c>
      <c r="E979" s="77" t="s">
        <v>340</v>
      </c>
      <c r="F979" s="77" t="s">
        <v>424</v>
      </c>
      <c r="G979" s="107" t="s">
        <v>477</v>
      </c>
      <c r="H979" s="75">
        <v>11</v>
      </c>
      <c r="I979" s="51">
        <v>5</v>
      </c>
      <c r="J979" s="67"/>
      <c r="K979" s="53">
        <f t="shared" si="681"/>
        <v>55</v>
      </c>
      <c r="L979" s="54">
        <v>18</v>
      </c>
      <c r="M979" s="55">
        <f t="shared" si="682"/>
        <v>0.63636363636363635</v>
      </c>
      <c r="N979" s="56">
        <f t="shared" si="683"/>
        <v>7</v>
      </c>
      <c r="O979" s="57">
        <f t="shared" si="684"/>
        <v>35</v>
      </c>
      <c r="P979" s="58"/>
      <c r="Q979" s="57"/>
      <c r="R979" s="59"/>
      <c r="S979" s="60"/>
      <c r="T979" s="56"/>
      <c r="U979" s="61"/>
      <c r="V979" s="62"/>
      <c r="W979" s="68">
        <f t="shared" si="685"/>
        <v>55</v>
      </c>
      <c r="X979" s="69">
        <f t="shared" si="686"/>
        <v>1457738.3494999998</v>
      </c>
      <c r="Y979" s="67">
        <v>1</v>
      </c>
      <c r="Z979" s="71">
        <f t="shared" si="674"/>
        <v>35</v>
      </c>
      <c r="AA979" s="72">
        <f t="shared" si="675"/>
        <v>212103.70049999992</v>
      </c>
      <c r="AB979" s="70">
        <f t="shared" si="676"/>
        <v>7</v>
      </c>
      <c r="AC979" s="137">
        <f t="shared" si="677"/>
        <v>90</v>
      </c>
      <c r="AD979" s="112">
        <f t="shared" si="678"/>
        <v>1669842.0499999998</v>
      </c>
      <c r="AE979" s="113"/>
    </row>
    <row r="980" spans="1:31" ht="11.5" customHeight="1" x14ac:dyDescent="0.3">
      <c r="A980" s="120">
        <v>44771</v>
      </c>
      <c r="B980" s="156">
        <f t="shared" si="667"/>
        <v>7</v>
      </c>
      <c r="C980" s="156">
        <f t="shared" si="668"/>
        <v>2022</v>
      </c>
      <c r="D980" s="158" t="s">
        <v>633</v>
      </c>
      <c r="E980" s="77" t="s">
        <v>100</v>
      </c>
      <c r="F980" s="77" t="s">
        <v>101</v>
      </c>
      <c r="G980" s="107" t="s">
        <v>526</v>
      </c>
      <c r="H980" s="75">
        <v>8.4</v>
      </c>
      <c r="I980" s="51">
        <v>220</v>
      </c>
      <c r="J980" s="67"/>
      <c r="K980" s="53">
        <f t="shared" si="681"/>
        <v>1848</v>
      </c>
      <c r="L980" s="54">
        <v>9</v>
      </c>
      <c r="M980" s="55">
        <f t="shared" si="682"/>
        <v>7.1428571428571383E-2</v>
      </c>
      <c r="N980" s="56">
        <f t="shared" si="683"/>
        <v>0.59999999999999964</v>
      </c>
      <c r="O980" s="57">
        <f t="shared" si="684"/>
        <v>131.99999999999991</v>
      </c>
      <c r="P980" s="58"/>
      <c r="Q980" s="57"/>
      <c r="R980" s="59"/>
      <c r="S980" s="60"/>
      <c r="T980" s="56"/>
      <c r="U980" s="61"/>
      <c r="V980" s="62"/>
      <c r="W980" s="68">
        <f t="shared" si="685"/>
        <v>3696</v>
      </c>
      <c r="X980" s="69">
        <f t="shared" si="686"/>
        <v>1461434.3494999998</v>
      </c>
      <c r="Y980" s="67">
        <v>2</v>
      </c>
      <c r="Z980" s="71">
        <f t="shared" si="674"/>
        <v>263.99999999999983</v>
      </c>
      <c r="AA980" s="72">
        <f t="shared" si="675"/>
        <v>212367.70049999992</v>
      </c>
      <c r="AB980" s="70">
        <f t="shared" si="676"/>
        <v>7</v>
      </c>
      <c r="AC980" s="137">
        <f t="shared" si="677"/>
        <v>3960</v>
      </c>
      <c r="AD980" s="112">
        <f t="shared" si="678"/>
        <v>1673802.0499999998</v>
      </c>
      <c r="AE980" s="113"/>
    </row>
    <row r="981" spans="1:31" ht="11.5" customHeight="1" x14ac:dyDescent="0.3">
      <c r="A981" s="120">
        <v>44771</v>
      </c>
      <c r="B981" s="156">
        <f t="shared" si="667"/>
        <v>7</v>
      </c>
      <c r="C981" s="156">
        <f t="shared" si="668"/>
        <v>2022</v>
      </c>
      <c r="D981" s="158" t="s">
        <v>633</v>
      </c>
      <c r="E981" s="77" t="s">
        <v>100</v>
      </c>
      <c r="F981" s="77" t="s">
        <v>101</v>
      </c>
      <c r="G981" s="107" t="s">
        <v>634</v>
      </c>
      <c r="H981" s="75">
        <v>8.8000000000000007</v>
      </c>
      <c r="I981" s="51">
        <v>67</v>
      </c>
      <c r="J981" s="67"/>
      <c r="K981" s="53">
        <f t="shared" si="681"/>
        <v>589.6</v>
      </c>
      <c r="L981" s="54">
        <v>9.5</v>
      </c>
      <c r="M981" s="55">
        <f t="shared" si="682"/>
        <v>7.9545454545454461E-2</v>
      </c>
      <c r="N981" s="56">
        <f t="shared" si="683"/>
        <v>0.69999999999999929</v>
      </c>
      <c r="O981" s="57">
        <f t="shared" si="684"/>
        <v>46.899999999999949</v>
      </c>
      <c r="P981" s="58"/>
      <c r="Q981" s="57"/>
      <c r="R981" s="59"/>
      <c r="S981" s="60"/>
      <c r="T981" s="56"/>
      <c r="U981" s="61"/>
      <c r="V981" s="62"/>
      <c r="W981" s="68">
        <f t="shared" si="685"/>
        <v>589.6</v>
      </c>
      <c r="X981" s="69">
        <f t="shared" si="686"/>
        <v>1462023.9494999999</v>
      </c>
      <c r="Y981" s="67">
        <v>1</v>
      </c>
      <c r="Z981" s="71">
        <f t="shared" si="674"/>
        <v>46.899999999999949</v>
      </c>
      <c r="AA981" s="72">
        <f t="shared" si="675"/>
        <v>212414.60049999991</v>
      </c>
      <c r="AB981" s="70">
        <f t="shared" si="676"/>
        <v>7</v>
      </c>
      <c r="AC981" s="137">
        <f t="shared" si="677"/>
        <v>636.5</v>
      </c>
      <c r="AD981" s="112">
        <f t="shared" si="678"/>
        <v>1674438.5499999998</v>
      </c>
      <c r="AE981" s="113"/>
    </row>
    <row r="982" spans="1:31" ht="11.5" customHeight="1" x14ac:dyDescent="0.3">
      <c r="A982" s="120">
        <v>44777</v>
      </c>
      <c r="B982" s="156">
        <f t="shared" ref="B982:B1033" si="687">MONTH(A982)</f>
        <v>8</v>
      </c>
      <c r="C982" s="156">
        <f t="shared" ref="C982:C1033" si="688">YEAR(A982)</f>
        <v>2022</v>
      </c>
      <c r="D982" s="158" t="s">
        <v>635</v>
      </c>
      <c r="E982" s="77" t="s">
        <v>621</v>
      </c>
      <c r="F982" s="77" t="s">
        <v>622</v>
      </c>
      <c r="G982" s="107" t="s">
        <v>523</v>
      </c>
      <c r="H982" s="75">
        <v>8.3000000000000007</v>
      </c>
      <c r="I982" s="51">
        <v>220</v>
      </c>
      <c r="J982" s="67"/>
      <c r="K982" s="53">
        <f t="shared" si="681"/>
        <v>1826.0000000000002</v>
      </c>
      <c r="L982" s="54">
        <v>9.1</v>
      </c>
      <c r="M982" s="55">
        <f t="shared" si="682"/>
        <v>9.6385542168674565E-2</v>
      </c>
      <c r="N982" s="56">
        <f t="shared" si="683"/>
        <v>0.79999999999999893</v>
      </c>
      <c r="O982" s="57">
        <f t="shared" si="684"/>
        <v>175.99999999999977</v>
      </c>
      <c r="P982" s="58"/>
      <c r="Q982" s="57"/>
      <c r="R982" s="59"/>
      <c r="S982" s="60"/>
      <c r="T982" s="56"/>
      <c r="U982" s="61"/>
      <c r="V982" s="62"/>
      <c r="W982" s="68">
        <f t="shared" si="685"/>
        <v>5478.0000000000009</v>
      </c>
      <c r="X982" s="69">
        <f t="shared" si="686"/>
        <v>1467501.9494999999</v>
      </c>
      <c r="Y982" s="67">
        <v>3</v>
      </c>
      <c r="Z982" s="71">
        <f t="shared" si="674"/>
        <v>527.99999999999932</v>
      </c>
      <c r="AA982" s="72">
        <f t="shared" si="675"/>
        <v>212942.60049999991</v>
      </c>
      <c r="AB982" s="70">
        <f t="shared" si="676"/>
        <v>8</v>
      </c>
      <c r="AC982" s="137">
        <f t="shared" si="677"/>
        <v>6006</v>
      </c>
      <c r="AD982" s="112">
        <f t="shared" si="678"/>
        <v>1680444.5499999998</v>
      </c>
      <c r="AE982" s="113"/>
    </row>
    <row r="983" spans="1:31" ht="11.5" customHeight="1" x14ac:dyDescent="0.3">
      <c r="A983" s="120">
        <v>44777</v>
      </c>
      <c r="B983" s="156">
        <f t="shared" si="687"/>
        <v>8</v>
      </c>
      <c r="C983" s="156">
        <f t="shared" si="688"/>
        <v>2022</v>
      </c>
      <c r="D983" s="158" t="s">
        <v>635</v>
      </c>
      <c r="E983" s="77" t="s">
        <v>621</v>
      </c>
      <c r="F983" s="77" t="s">
        <v>622</v>
      </c>
      <c r="G983" s="107" t="s">
        <v>636</v>
      </c>
      <c r="H983" s="75">
        <v>8.8000000000000007</v>
      </c>
      <c r="I983" s="51">
        <v>67</v>
      </c>
      <c r="J983" s="67"/>
      <c r="K983" s="53">
        <f t="shared" si="681"/>
        <v>589.6</v>
      </c>
      <c r="L983" s="54">
        <v>9.4</v>
      </c>
      <c r="M983" s="55">
        <f t="shared" si="682"/>
        <v>6.8181818181818135E-2</v>
      </c>
      <c r="N983" s="56">
        <f t="shared" si="683"/>
        <v>0.59999999999999964</v>
      </c>
      <c r="O983" s="57">
        <f t="shared" si="684"/>
        <v>40.199999999999974</v>
      </c>
      <c r="P983" s="58"/>
      <c r="Q983" s="57"/>
      <c r="R983" s="59"/>
      <c r="S983" s="60"/>
      <c r="T983" s="56"/>
      <c r="U983" s="61"/>
      <c r="V983" s="62"/>
      <c r="W983" s="68">
        <f t="shared" si="685"/>
        <v>1179.2</v>
      </c>
      <c r="X983" s="69">
        <f t="shared" si="686"/>
        <v>1468681.1494999998</v>
      </c>
      <c r="Y983" s="67">
        <v>2</v>
      </c>
      <c r="Z983" s="71">
        <f t="shared" si="674"/>
        <v>80.399999999999949</v>
      </c>
      <c r="AA983" s="72">
        <f t="shared" si="675"/>
        <v>213023.00049999991</v>
      </c>
      <c r="AB983" s="70">
        <f t="shared" si="676"/>
        <v>8</v>
      </c>
      <c r="AC983" s="137">
        <f t="shared" si="677"/>
        <v>1259.5999999999999</v>
      </c>
      <c r="AD983" s="112">
        <f t="shared" si="678"/>
        <v>1681704.1499999997</v>
      </c>
      <c r="AE983" s="113"/>
    </row>
    <row r="984" spans="1:31" ht="11.5" customHeight="1" x14ac:dyDescent="0.3">
      <c r="A984" s="120">
        <v>44777</v>
      </c>
      <c r="B984" s="156">
        <f t="shared" si="687"/>
        <v>8</v>
      </c>
      <c r="C984" s="156">
        <f t="shared" si="688"/>
        <v>2022</v>
      </c>
      <c r="D984" s="158" t="s">
        <v>635</v>
      </c>
      <c r="E984" s="77" t="s">
        <v>621</v>
      </c>
      <c r="F984" s="77" t="s">
        <v>622</v>
      </c>
      <c r="G984" s="107" t="s">
        <v>637</v>
      </c>
      <c r="H984" s="75">
        <v>8.8000000000000007</v>
      </c>
      <c r="I984" s="51">
        <v>54</v>
      </c>
      <c r="J984" s="67"/>
      <c r="K984" s="53">
        <f t="shared" si="681"/>
        <v>475.20000000000005</v>
      </c>
      <c r="L984" s="54">
        <v>9.4</v>
      </c>
      <c r="M984" s="55">
        <f t="shared" si="682"/>
        <v>6.8181818181818135E-2</v>
      </c>
      <c r="N984" s="56">
        <f t="shared" si="683"/>
        <v>0.59999999999999964</v>
      </c>
      <c r="O984" s="57">
        <f t="shared" si="684"/>
        <v>32.399999999999977</v>
      </c>
      <c r="P984" s="58"/>
      <c r="Q984" s="57"/>
      <c r="R984" s="59"/>
      <c r="S984" s="60"/>
      <c r="T984" s="56"/>
      <c r="U984" s="61"/>
      <c r="V984" s="62"/>
      <c r="W984" s="68">
        <f t="shared" si="685"/>
        <v>950.40000000000009</v>
      </c>
      <c r="X984" s="69">
        <f t="shared" si="686"/>
        <v>1469631.5494999997</v>
      </c>
      <c r="Y984" s="67">
        <v>2</v>
      </c>
      <c r="Z984" s="71">
        <f t="shared" si="674"/>
        <v>64.799999999999955</v>
      </c>
      <c r="AA984" s="72">
        <f t="shared" si="675"/>
        <v>213087.8004999999</v>
      </c>
      <c r="AB984" s="70">
        <f t="shared" si="676"/>
        <v>8</v>
      </c>
      <c r="AC984" s="137">
        <f t="shared" si="677"/>
        <v>1015.2</v>
      </c>
      <c r="AD984" s="112">
        <f t="shared" si="678"/>
        <v>1682719.3499999996</v>
      </c>
      <c r="AE984" s="113"/>
    </row>
    <row r="985" spans="1:31" ht="11.5" customHeight="1" x14ac:dyDescent="0.3">
      <c r="A985" s="120">
        <v>44777</v>
      </c>
      <c r="B985" s="156">
        <f t="shared" si="687"/>
        <v>8</v>
      </c>
      <c r="C985" s="156">
        <f t="shared" si="688"/>
        <v>2022</v>
      </c>
      <c r="D985" s="158" t="s">
        <v>635</v>
      </c>
      <c r="E985" s="77" t="s">
        <v>621</v>
      </c>
      <c r="F985" s="77" t="s">
        <v>622</v>
      </c>
      <c r="G985" s="107" t="s">
        <v>565</v>
      </c>
      <c r="H985" s="75">
        <v>5.2</v>
      </c>
      <c r="I985" s="51">
        <v>40</v>
      </c>
      <c r="J985" s="67"/>
      <c r="K985" s="53">
        <f t="shared" si="681"/>
        <v>208</v>
      </c>
      <c r="L985" s="54">
        <v>7</v>
      </c>
      <c r="M985" s="55">
        <f t="shared" si="682"/>
        <v>0.34615384615384609</v>
      </c>
      <c r="N985" s="56">
        <f t="shared" si="683"/>
        <v>1.7999999999999998</v>
      </c>
      <c r="O985" s="57">
        <f t="shared" si="684"/>
        <v>72</v>
      </c>
      <c r="P985" s="58"/>
      <c r="Q985" s="57"/>
      <c r="R985" s="59"/>
      <c r="S985" s="60"/>
      <c r="T985" s="56"/>
      <c r="U985" s="61"/>
      <c r="V985" s="62"/>
      <c r="W985" s="68">
        <f t="shared" si="685"/>
        <v>416</v>
      </c>
      <c r="X985" s="69">
        <f t="shared" si="686"/>
        <v>1470047.5494999997</v>
      </c>
      <c r="Y985" s="67">
        <v>2</v>
      </c>
      <c r="Z985" s="71">
        <f t="shared" si="674"/>
        <v>144</v>
      </c>
      <c r="AA985" s="72">
        <f t="shared" si="675"/>
        <v>213231.8004999999</v>
      </c>
      <c r="AB985" s="70">
        <f t="shared" si="676"/>
        <v>8</v>
      </c>
      <c r="AC985" s="137">
        <f t="shared" si="677"/>
        <v>560</v>
      </c>
      <c r="AD985" s="112">
        <f t="shared" si="678"/>
        <v>1683279.3499999996</v>
      </c>
      <c r="AE985" s="113"/>
    </row>
    <row r="986" spans="1:31" ht="11.5" customHeight="1" x14ac:dyDescent="0.3">
      <c r="A986" s="120">
        <v>44777</v>
      </c>
      <c r="B986" s="156">
        <f t="shared" si="687"/>
        <v>8</v>
      </c>
      <c r="C986" s="156">
        <f t="shared" si="688"/>
        <v>2022</v>
      </c>
      <c r="D986" s="158" t="s">
        <v>635</v>
      </c>
      <c r="E986" s="77" t="s">
        <v>621</v>
      </c>
      <c r="F986" s="77" t="s">
        <v>622</v>
      </c>
      <c r="G986" s="107" t="s">
        <v>638</v>
      </c>
      <c r="H986" s="75">
        <v>23</v>
      </c>
      <c r="I986" s="51">
        <v>5</v>
      </c>
      <c r="J986" s="67"/>
      <c r="K986" s="53">
        <f t="shared" si="681"/>
        <v>115</v>
      </c>
      <c r="L986" s="54">
        <v>32</v>
      </c>
      <c r="M986" s="55">
        <f t="shared" si="682"/>
        <v>0.39130434782608697</v>
      </c>
      <c r="N986" s="56">
        <f t="shared" si="683"/>
        <v>9</v>
      </c>
      <c r="O986" s="57">
        <f t="shared" si="684"/>
        <v>45</v>
      </c>
      <c r="P986" s="58"/>
      <c r="Q986" s="57"/>
      <c r="R986" s="59"/>
      <c r="S986" s="60"/>
      <c r="T986" s="56"/>
      <c r="U986" s="61"/>
      <c r="V986" s="62"/>
      <c r="W986" s="68">
        <f t="shared" si="685"/>
        <v>460</v>
      </c>
      <c r="X986" s="69">
        <f t="shared" si="686"/>
        <v>1470507.5494999997</v>
      </c>
      <c r="Y986" s="67">
        <v>4</v>
      </c>
      <c r="Z986" s="71">
        <f t="shared" si="674"/>
        <v>180</v>
      </c>
      <c r="AA986" s="72">
        <f t="shared" si="675"/>
        <v>213411.8004999999</v>
      </c>
      <c r="AB986" s="70">
        <f t="shared" si="676"/>
        <v>8</v>
      </c>
      <c r="AC986" s="137">
        <f t="shared" si="677"/>
        <v>640</v>
      </c>
      <c r="AD986" s="112">
        <f t="shared" si="678"/>
        <v>1683919.3499999996</v>
      </c>
      <c r="AE986" s="113"/>
    </row>
    <row r="987" spans="1:31" ht="11.5" customHeight="1" x14ac:dyDescent="0.3">
      <c r="A987" s="120">
        <v>44777</v>
      </c>
      <c r="B987" s="156">
        <f t="shared" si="687"/>
        <v>8</v>
      </c>
      <c r="C987" s="156">
        <f t="shared" si="688"/>
        <v>2022</v>
      </c>
      <c r="D987" s="158" t="s">
        <v>635</v>
      </c>
      <c r="E987" s="77" t="s">
        <v>621</v>
      </c>
      <c r="F987" s="77" t="s">
        <v>622</v>
      </c>
      <c r="G987" s="107" t="s">
        <v>477</v>
      </c>
      <c r="H987" s="75">
        <v>11</v>
      </c>
      <c r="I987" s="51">
        <v>5</v>
      </c>
      <c r="J987" s="67"/>
      <c r="K987" s="53">
        <f t="shared" si="681"/>
        <v>55</v>
      </c>
      <c r="L987" s="54">
        <v>18</v>
      </c>
      <c r="M987" s="55">
        <f t="shared" si="682"/>
        <v>0.63636363636363635</v>
      </c>
      <c r="N987" s="56">
        <f t="shared" si="683"/>
        <v>7</v>
      </c>
      <c r="O987" s="57">
        <f t="shared" si="684"/>
        <v>35</v>
      </c>
      <c r="P987" s="58"/>
      <c r="Q987" s="57"/>
      <c r="R987" s="59"/>
      <c r="S987" s="60"/>
      <c r="T987" s="56"/>
      <c r="U987" s="61"/>
      <c r="V987" s="62"/>
      <c r="W987" s="68">
        <f t="shared" si="685"/>
        <v>55</v>
      </c>
      <c r="X987" s="69">
        <f t="shared" si="686"/>
        <v>1470562.5494999997</v>
      </c>
      <c r="Y987" s="67">
        <v>1</v>
      </c>
      <c r="Z987" s="71">
        <f t="shared" si="674"/>
        <v>35</v>
      </c>
      <c r="AA987" s="72">
        <f t="shared" si="675"/>
        <v>213446.8004999999</v>
      </c>
      <c r="AB987" s="70">
        <f t="shared" si="676"/>
        <v>8</v>
      </c>
      <c r="AC987" s="137">
        <f t="shared" si="677"/>
        <v>90</v>
      </c>
      <c r="AD987" s="112">
        <f t="shared" si="678"/>
        <v>1684009.3499999996</v>
      </c>
      <c r="AE987" s="113"/>
    </row>
    <row r="988" spans="1:31" ht="11.5" customHeight="1" x14ac:dyDescent="0.3">
      <c r="A988" s="120">
        <v>44777</v>
      </c>
      <c r="B988" s="156">
        <f t="shared" si="687"/>
        <v>8</v>
      </c>
      <c r="C988" s="156">
        <f t="shared" si="688"/>
        <v>2022</v>
      </c>
      <c r="D988" s="158" t="s">
        <v>635</v>
      </c>
      <c r="E988" s="77" t="s">
        <v>621</v>
      </c>
      <c r="F988" s="77" t="s">
        <v>622</v>
      </c>
      <c r="G988" s="107" t="s">
        <v>463</v>
      </c>
      <c r="H988" s="75">
        <v>5.5</v>
      </c>
      <c r="I988" s="51">
        <v>163</v>
      </c>
      <c r="J988" s="67"/>
      <c r="K988" s="53">
        <f t="shared" si="681"/>
        <v>896.5</v>
      </c>
      <c r="L988" s="54">
        <v>6.8</v>
      </c>
      <c r="M988" s="55">
        <f t="shared" si="682"/>
        <v>0.23636363636363633</v>
      </c>
      <c r="N988" s="56">
        <f t="shared" si="683"/>
        <v>1.2999999999999998</v>
      </c>
      <c r="O988" s="57">
        <f t="shared" si="684"/>
        <v>211.89999999999998</v>
      </c>
      <c r="P988" s="58"/>
      <c r="Q988" s="57"/>
      <c r="R988" s="59"/>
      <c r="S988" s="60"/>
      <c r="T988" s="56"/>
      <c r="U988" s="61"/>
      <c r="V988" s="62"/>
      <c r="W988" s="68">
        <f t="shared" si="685"/>
        <v>896.5</v>
      </c>
      <c r="X988" s="69">
        <f t="shared" si="686"/>
        <v>1471459.0494999997</v>
      </c>
      <c r="Y988" s="67">
        <v>1</v>
      </c>
      <c r="Z988" s="71">
        <f t="shared" si="674"/>
        <v>211.89999999999998</v>
      </c>
      <c r="AA988" s="72">
        <f t="shared" si="675"/>
        <v>213658.70049999989</v>
      </c>
      <c r="AB988" s="70">
        <f t="shared" si="676"/>
        <v>8</v>
      </c>
      <c r="AC988" s="137">
        <f t="shared" si="677"/>
        <v>1108.4000000000001</v>
      </c>
      <c r="AD988" s="112">
        <f t="shared" si="678"/>
        <v>1685117.7499999995</v>
      </c>
      <c r="AE988" s="113"/>
    </row>
    <row r="989" spans="1:31" ht="11.5" customHeight="1" x14ac:dyDescent="0.3">
      <c r="A989" s="120">
        <v>44777</v>
      </c>
      <c r="B989" s="156">
        <f t="shared" si="687"/>
        <v>8</v>
      </c>
      <c r="C989" s="156">
        <f t="shared" si="688"/>
        <v>2022</v>
      </c>
      <c r="D989" s="158" t="s">
        <v>635</v>
      </c>
      <c r="E989" s="77" t="s">
        <v>621</v>
      </c>
      <c r="F989" s="77" t="s">
        <v>622</v>
      </c>
      <c r="G989" s="107" t="s">
        <v>574</v>
      </c>
      <c r="H989" s="75">
        <v>37</v>
      </c>
      <c r="I989" s="51">
        <v>10</v>
      </c>
      <c r="J989" s="67"/>
      <c r="K989" s="53">
        <f t="shared" si="681"/>
        <v>370</v>
      </c>
      <c r="L989" s="54">
        <v>44</v>
      </c>
      <c r="M989" s="55">
        <f t="shared" si="682"/>
        <v>0.1891891891891892</v>
      </c>
      <c r="N989" s="56">
        <f t="shared" si="683"/>
        <v>7</v>
      </c>
      <c r="O989" s="57">
        <f t="shared" si="684"/>
        <v>70</v>
      </c>
      <c r="P989" s="58"/>
      <c r="Q989" s="57"/>
      <c r="R989" s="59"/>
      <c r="S989" s="60"/>
      <c r="T989" s="56"/>
      <c r="U989" s="61"/>
      <c r="V989" s="62"/>
      <c r="W989" s="68">
        <f t="shared" si="685"/>
        <v>370</v>
      </c>
      <c r="X989" s="69">
        <f t="shared" si="686"/>
        <v>1471829.0494999997</v>
      </c>
      <c r="Y989" s="67">
        <v>1</v>
      </c>
      <c r="Z989" s="71">
        <f t="shared" si="674"/>
        <v>70</v>
      </c>
      <c r="AA989" s="72">
        <f t="shared" si="675"/>
        <v>213728.70049999989</v>
      </c>
      <c r="AB989" s="70">
        <f t="shared" si="676"/>
        <v>8</v>
      </c>
      <c r="AC989" s="137">
        <f t="shared" si="677"/>
        <v>440</v>
      </c>
      <c r="AD989" s="112">
        <f t="shared" si="678"/>
        <v>1685557.7499999995</v>
      </c>
      <c r="AE989" s="113"/>
    </row>
    <row r="990" spans="1:31" ht="11.5" customHeight="1" x14ac:dyDescent="0.3">
      <c r="A990" s="120">
        <v>44777</v>
      </c>
      <c r="B990" s="156">
        <f t="shared" si="687"/>
        <v>8</v>
      </c>
      <c r="C990" s="156">
        <f t="shared" si="688"/>
        <v>2022</v>
      </c>
      <c r="D990" s="158" t="s">
        <v>635</v>
      </c>
      <c r="E990" s="77" t="s">
        <v>621</v>
      </c>
      <c r="F990" s="77" t="s">
        <v>622</v>
      </c>
      <c r="G990" s="107" t="s">
        <v>626</v>
      </c>
      <c r="H990" s="75">
        <v>11.7</v>
      </c>
      <c r="I990" s="51">
        <v>20</v>
      </c>
      <c r="J990" s="67"/>
      <c r="K990" s="53">
        <f t="shared" si="681"/>
        <v>234</v>
      </c>
      <c r="L990" s="54">
        <v>12.7</v>
      </c>
      <c r="M990" s="55">
        <f t="shared" si="682"/>
        <v>8.5470085470085472E-2</v>
      </c>
      <c r="N990" s="56">
        <f t="shared" si="683"/>
        <v>1</v>
      </c>
      <c r="O990" s="57">
        <f t="shared" si="684"/>
        <v>20</v>
      </c>
      <c r="P990" s="58"/>
      <c r="Q990" s="57"/>
      <c r="R990" s="59"/>
      <c r="S990" s="60"/>
      <c r="T990" s="56"/>
      <c r="U990" s="61"/>
      <c r="V990" s="62"/>
      <c r="W990" s="68">
        <f t="shared" si="685"/>
        <v>1404</v>
      </c>
      <c r="X990" s="69">
        <f t="shared" si="686"/>
        <v>1473233.0494999997</v>
      </c>
      <c r="Y990" s="67">
        <v>6</v>
      </c>
      <c r="Z990" s="71">
        <f t="shared" si="674"/>
        <v>120</v>
      </c>
      <c r="AA990" s="72">
        <f t="shared" si="675"/>
        <v>213848.70049999989</v>
      </c>
      <c r="AB990" s="70">
        <f t="shared" si="676"/>
        <v>8</v>
      </c>
      <c r="AC990" s="137">
        <f t="shared" si="677"/>
        <v>1524</v>
      </c>
      <c r="AD990" s="112">
        <f t="shared" si="678"/>
        <v>1687081.7499999995</v>
      </c>
      <c r="AE990" s="113"/>
    </row>
    <row r="991" spans="1:31" ht="11.5" customHeight="1" x14ac:dyDescent="0.3">
      <c r="A991" s="120">
        <v>44779</v>
      </c>
      <c r="B991" s="156">
        <f t="shared" si="687"/>
        <v>8</v>
      </c>
      <c r="C991" s="156">
        <f t="shared" si="688"/>
        <v>2022</v>
      </c>
      <c r="D991" s="158" t="s">
        <v>639</v>
      </c>
      <c r="E991" s="77" t="s">
        <v>289</v>
      </c>
      <c r="F991" s="77" t="s">
        <v>290</v>
      </c>
      <c r="G991" s="107" t="s">
        <v>523</v>
      </c>
      <c r="H991" s="75">
        <v>8.3000000000000007</v>
      </c>
      <c r="I991" s="51">
        <v>220</v>
      </c>
      <c r="J991" s="67"/>
      <c r="K991" s="53">
        <f t="shared" ref="K991:K1056" si="689">I991*H991</f>
        <v>1826.0000000000002</v>
      </c>
      <c r="L991" s="54">
        <v>9.4</v>
      </c>
      <c r="M991" s="55">
        <f t="shared" ref="M991:M1039" si="690">(L991-H991)/H991</f>
        <v>0.13253012048192767</v>
      </c>
      <c r="N991" s="56">
        <f t="shared" ref="N991:N1039" si="691">L991-H991</f>
        <v>1.0999999999999996</v>
      </c>
      <c r="O991" s="57">
        <f t="shared" ref="O991:O1039" si="692">N991*I991</f>
        <v>241.99999999999991</v>
      </c>
      <c r="P991" s="58"/>
      <c r="Q991" s="57"/>
      <c r="R991" s="59"/>
      <c r="S991" s="60"/>
      <c r="T991" s="56"/>
      <c r="U991" s="61"/>
      <c r="V991" s="62"/>
      <c r="W991" s="68">
        <f t="shared" ref="W991:W1039" si="693">K991*Y991</f>
        <v>1826.0000000000002</v>
      </c>
      <c r="X991" s="69">
        <f t="shared" si="686"/>
        <v>1475059.0494999997</v>
      </c>
      <c r="Y991" s="67">
        <v>1</v>
      </c>
      <c r="Z991" s="71">
        <f t="shared" si="674"/>
        <v>241.99999999999991</v>
      </c>
      <c r="AA991" s="72">
        <f t="shared" si="675"/>
        <v>214090.70049999989</v>
      </c>
      <c r="AB991" s="70">
        <f t="shared" si="676"/>
        <v>8</v>
      </c>
      <c r="AC991" s="137">
        <f t="shared" si="677"/>
        <v>2068</v>
      </c>
      <c r="AD991" s="112">
        <f t="shared" si="678"/>
        <v>1689149.7499999995</v>
      </c>
      <c r="AE991" s="113"/>
    </row>
    <row r="992" spans="1:31" ht="11.5" customHeight="1" x14ac:dyDescent="0.3">
      <c r="A992" s="120">
        <v>44779</v>
      </c>
      <c r="B992" s="156">
        <f t="shared" si="687"/>
        <v>8</v>
      </c>
      <c r="C992" s="156">
        <f t="shared" si="688"/>
        <v>2022</v>
      </c>
      <c r="D992" s="158" t="s">
        <v>639</v>
      </c>
      <c r="E992" s="77" t="s">
        <v>289</v>
      </c>
      <c r="F992" s="77" t="s">
        <v>290</v>
      </c>
      <c r="G992" s="107" t="s">
        <v>640</v>
      </c>
      <c r="H992" s="75">
        <v>8.1</v>
      </c>
      <c r="I992" s="51">
        <v>37</v>
      </c>
      <c r="J992" s="67"/>
      <c r="K992" s="53">
        <f t="shared" si="689"/>
        <v>299.7</v>
      </c>
      <c r="L992" s="54">
        <v>9.8000000000000007</v>
      </c>
      <c r="M992" s="55">
        <f t="shared" si="690"/>
        <v>0.20987654320987667</v>
      </c>
      <c r="N992" s="56">
        <f t="shared" si="691"/>
        <v>1.7000000000000011</v>
      </c>
      <c r="O992" s="57">
        <f t="shared" si="692"/>
        <v>62.900000000000041</v>
      </c>
      <c r="P992" s="58"/>
      <c r="Q992" s="57"/>
      <c r="R992" s="59"/>
      <c r="S992" s="60"/>
      <c r="T992" s="56"/>
      <c r="U992" s="61"/>
      <c r="V992" s="62"/>
      <c r="W992" s="68">
        <f t="shared" si="693"/>
        <v>1798.1999999999998</v>
      </c>
      <c r="X992" s="69">
        <f t="shared" si="686"/>
        <v>1476857.2494999997</v>
      </c>
      <c r="Y992" s="67">
        <v>6</v>
      </c>
      <c r="Z992" s="71">
        <f t="shared" si="674"/>
        <v>377.40000000000026</v>
      </c>
      <c r="AA992" s="72">
        <f t="shared" si="675"/>
        <v>214468.10049999988</v>
      </c>
      <c r="AB992" s="70">
        <f t="shared" si="676"/>
        <v>8</v>
      </c>
      <c r="AC992" s="137">
        <f t="shared" si="677"/>
        <v>2175.6</v>
      </c>
      <c r="AD992" s="112">
        <f t="shared" si="678"/>
        <v>1691325.3499999996</v>
      </c>
      <c r="AE992" s="113"/>
    </row>
    <row r="993" spans="1:31" ht="11.5" customHeight="1" x14ac:dyDescent="0.3">
      <c r="A993" s="120">
        <v>44779</v>
      </c>
      <c r="B993" s="156">
        <f t="shared" si="687"/>
        <v>8</v>
      </c>
      <c r="C993" s="156">
        <f t="shared" si="688"/>
        <v>2022</v>
      </c>
      <c r="D993" s="158" t="s">
        <v>639</v>
      </c>
      <c r="E993" s="77" t="s">
        <v>289</v>
      </c>
      <c r="F993" s="77" t="s">
        <v>290</v>
      </c>
      <c r="G993" s="107" t="s">
        <v>565</v>
      </c>
      <c r="H993" s="75">
        <v>6.4</v>
      </c>
      <c r="I993" s="51">
        <v>40</v>
      </c>
      <c r="J993" s="67"/>
      <c r="K993" s="53">
        <f t="shared" si="689"/>
        <v>256</v>
      </c>
      <c r="L993" s="54">
        <v>7.5</v>
      </c>
      <c r="M993" s="55">
        <f t="shared" si="690"/>
        <v>0.17187499999999994</v>
      </c>
      <c r="N993" s="56">
        <f t="shared" si="691"/>
        <v>1.0999999999999996</v>
      </c>
      <c r="O993" s="57">
        <f t="shared" si="692"/>
        <v>43.999999999999986</v>
      </c>
      <c r="P993" s="58"/>
      <c r="Q993" s="57"/>
      <c r="R993" s="59"/>
      <c r="S993" s="60"/>
      <c r="T993" s="56"/>
      <c r="U993" s="61"/>
      <c r="V993" s="62"/>
      <c r="W993" s="68">
        <f t="shared" si="693"/>
        <v>768</v>
      </c>
      <c r="X993" s="69">
        <f t="shared" si="686"/>
        <v>1477625.2494999997</v>
      </c>
      <c r="Y993" s="67">
        <v>3</v>
      </c>
      <c r="Z993" s="71">
        <f t="shared" si="674"/>
        <v>131.99999999999994</v>
      </c>
      <c r="AA993" s="72">
        <f t="shared" si="675"/>
        <v>214600.10049999988</v>
      </c>
      <c r="AB993" s="70">
        <f t="shared" si="676"/>
        <v>8</v>
      </c>
      <c r="AC993" s="137">
        <f t="shared" si="677"/>
        <v>900</v>
      </c>
      <c r="AD993" s="112">
        <f t="shared" si="678"/>
        <v>1692225.3499999996</v>
      </c>
      <c r="AE993" s="113"/>
    </row>
    <row r="994" spans="1:31" ht="11.5" customHeight="1" x14ac:dyDescent="0.3">
      <c r="A994" s="120">
        <v>44779</v>
      </c>
      <c r="B994" s="156">
        <f t="shared" si="687"/>
        <v>8</v>
      </c>
      <c r="C994" s="156">
        <f t="shared" si="688"/>
        <v>2022</v>
      </c>
      <c r="D994" s="158" t="s">
        <v>639</v>
      </c>
      <c r="E994" s="77" t="s">
        <v>289</v>
      </c>
      <c r="F994" s="77" t="s">
        <v>290</v>
      </c>
      <c r="G994" s="107" t="s">
        <v>577</v>
      </c>
      <c r="H994" s="75">
        <v>1.3</v>
      </c>
      <c r="I994" s="51">
        <v>25</v>
      </c>
      <c r="J994" s="67"/>
      <c r="K994" s="53">
        <f t="shared" si="689"/>
        <v>32.5</v>
      </c>
      <c r="L994" s="54">
        <v>2.5</v>
      </c>
      <c r="M994" s="55">
        <f t="shared" si="690"/>
        <v>0.92307692307692302</v>
      </c>
      <c r="N994" s="56">
        <f t="shared" si="691"/>
        <v>1.2</v>
      </c>
      <c r="O994" s="57">
        <f t="shared" si="692"/>
        <v>30</v>
      </c>
      <c r="P994" s="58"/>
      <c r="Q994" s="57"/>
      <c r="R994" s="59"/>
      <c r="S994" s="60"/>
      <c r="T994" s="56"/>
      <c r="U994" s="61"/>
      <c r="V994" s="62"/>
      <c r="W994" s="68">
        <f t="shared" si="693"/>
        <v>65</v>
      </c>
      <c r="X994" s="69">
        <f t="shared" si="686"/>
        <v>1477690.2494999997</v>
      </c>
      <c r="Y994" s="67">
        <v>2</v>
      </c>
      <c r="Z994" s="71">
        <f t="shared" si="674"/>
        <v>60</v>
      </c>
      <c r="AA994" s="72">
        <f t="shared" si="675"/>
        <v>214660.10049999988</v>
      </c>
      <c r="AB994" s="70">
        <f t="shared" si="676"/>
        <v>8</v>
      </c>
      <c r="AC994" s="137">
        <f t="shared" si="677"/>
        <v>125</v>
      </c>
      <c r="AD994" s="112">
        <f t="shared" si="678"/>
        <v>1692350.3499999996</v>
      </c>
      <c r="AE994" s="113"/>
    </row>
    <row r="995" spans="1:31" ht="11.5" customHeight="1" x14ac:dyDescent="0.3">
      <c r="A995" s="120">
        <v>44779</v>
      </c>
      <c r="B995" s="156">
        <f t="shared" si="687"/>
        <v>8</v>
      </c>
      <c r="C995" s="156">
        <f t="shared" si="688"/>
        <v>2022</v>
      </c>
      <c r="D995" s="158" t="s">
        <v>641</v>
      </c>
      <c r="E995" s="77" t="s">
        <v>64</v>
      </c>
      <c r="F995" s="77" t="s">
        <v>62</v>
      </c>
      <c r="G995" s="107" t="s">
        <v>615</v>
      </c>
      <c r="H995" s="75">
        <v>5.2</v>
      </c>
      <c r="I995" s="51">
        <v>40</v>
      </c>
      <c r="J995" s="67"/>
      <c r="K995" s="53">
        <f t="shared" si="689"/>
        <v>208</v>
      </c>
      <c r="L995" s="54">
        <v>7.2</v>
      </c>
      <c r="M995" s="55">
        <f t="shared" si="690"/>
        <v>0.38461538461538458</v>
      </c>
      <c r="N995" s="56">
        <f t="shared" si="691"/>
        <v>2</v>
      </c>
      <c r="O995" s="57">
        <f t="shared" si="692"/>
        <v>80</v>
      </c>
      <c r="P995" s="58"/>
      <c r="Q995" s="57"/>
      <c r="R995" s="59"/>
      <c r="S995" s="60"/>
      <c r="T995" s="56"/>
      <c r="U995" s="61"/>
      <c r="V995" s="62"/>
      <c r="W995" s="68">
        <f t="shared" si="693"/>
        <v>624</v>
      </c>
      <c r="X995" s="69">
        <f t="shared" si="686"/>
        <v>1478314.2494999997</v>
      </c>
      <c r="Y995" s="67">
        <v>3</v>
      </c>
      <c r="Z995" s="71">
        <f t="shared" si="674"/>
        <v>240</v>
      </c>
      <c r="AA995" s="72">
        <f t="shared" si="675"/>
        <v>214900.10049999988</v>
      </c>
      <c r="AB995" s="70">
        <f t="shared" si="676"/>
        <v>8</v>
      </c>
      <c r="AC995" s="137">
        <f t="shared" si="677"/>
        <v>864</v>
      </c>
      <c r="AD995" s="112">
        <f t="shared" si="678"/>
        <v>1693214.3499999996</v>
      </c>
      <c r="AE995" s="113"/>
    </row>
    <row r="996" spans="1:31" ht="11.5" customHeight="1" x14ac:dyDescent="0.3">
      <c r="A996" s="120">
        <v>44782</v>
      </c>
      <c r="B996" s="156">
        <f t="shared" si="687"/>
        <v>8</v>
      </c>
      <c r="C996" s="156">
        <f t="shared" si="688"/>
        <v>2022</v>
      </c>
      <c r="D996" s="158" t="s">
        <v>642</v>
      </c>
      <c r="E996" s="77" t="s">
        <v>571</v>
      </c>
      <c r="F996" s="77" t="s">
        <v>572</v>
      </c>
      <c r="G996" s="107" t="s">
        <v>523</v>
      </c>
      <c r="H996" s="75">
        <v>8.3000000000000007</v>
      </c>
      <c r="I996" s="51">
        <v>220</v>
      </c>
      <c r="J996" s="67"/>
      <c r="K996" s="53">
        <f t="shared" si="689"/>
        <v>1826.0000000000002</v>
      </c>
      <c r="L996" s="54">
        <v>9.4</v>
      </c>
      <c r="M996" s="55">
        <f t="shared" si="690"/>
        <v>0.13253012048192767</v>
      </c>
      <c r="N996" s="56">
        <f t="shared" si="691"/>
        <v>1.0999999999999996</v>
      </c>
      <c r="O996" s="57">
        <f t="shared" si="692"/>
        <v>241.99999999999991</v>
      </c>
      <c r="P996" s="58"/>
      <c r="Q996" s="57"/>
      <c r="R996" s="59"/>
      <c r="S996" s="60"/>
      <c r="T996" s="56"/>
      <c r="U996" s="61"/>
      <c r="V996" s="62"/>
      <c r="W996" s="68">
        <f t="shared" si="693"/>
        <v>1826.0000000000002</v>
      </c>
      <c r="X996" s="69">
        <f t="shared" si="686"/>
        <v>1480140.2494999997</v>
      </c>
      <c r="Y996" s="67">
        <v>1</v>
      </c>
      <c r="Z996" s="71">
        <f t="shared" si="674"/>
        <v>241.99999999999991</v>
      </c>
      <c r="AA996" s="72">
        <f t="shared" si="675"/>
        <v>215142.10049999988</v>
      </c>
      <c r="AB996" s="70">
        <f t="shared" si="676"/>
        <v>8</v>
      </c>
      <c r="AC996" s="137">
        <f t="shared" si="677"/>
        <v>2068</v>
      </c>
      <c r="AD996" s="112">
        <f t="shared" si="678"/>
        <v>1695282.3499999996</v>
      </c>
      <c r="AE996" s="113"/>
    </row>
    <row r="997" spans="1:31" ht="11.5" customHeight="1" x14ac:dyDescent="0.3">
      <c r="A997" s="120">
        <v>44785</v>
      </c>
      <c r="B997" s="156">
        <f t="shared" si="687"/>
        <v>8</v>
      </c>
      <c r="C997" s="156">
        <f t="shared" si="688"/>
        <v>2022</v>
      </c>
      <c r="D997" s="158" t="s">
        <v>643</v>
      </c>
      <c r="E997" s="77" t="s">
        <v>289</v>
      </c>
      <c r="F997" s="77" t="s">
        <v>290</v>
      </c>
      <c r="G997" s="107" t="s">
        <v>526</v>
      </c>
      <c r="H997" s="75">
        <v>8.4</v>
      </c>
      <c r="I997" s="51">
        <v>220</v>
      </c>
      <c r="J997" s="67"/>
      <c r="K997" s="53">
        <f t="shared" si="689"/>
        <v>1848</v>
      </c>
      <c r="L997" s="54">
        <v>9.4</v>
      </c>
      <c r="M997" s="55">
        <f t="shared" si="690"/>
        <v>0.11904761904761904</v>
      </c>
      <c r="N997" s="56">
        <f t="shared" si="691"/>
        <v>1</v>
      </c>
      <c r="O997" s="57">
        <f t="shared" si="692"/>
        <v>220</v>
      </c>
      <c r="P997" s="58"/>
      <c r="Q997" s="57"/>
      <c r="R997" s="59"/>
      <c r="S997" s="60"/>
      <c r="T997" s="56"/>
      <c r="U997" s="61"/>
      <c r="V997" s="62"/>
      <c r="W997" s="68">
        <f t="shared" si="693"/>
        <v>1848</v>
      </c>
      <c r="X997" s="69">
        <f t="shared" si="686"/>
        <v>1481988.2494999997</v>
      </c>
      <c r="Y997" s="67">
        <v>1</v>
      </c>
      <c r="Z997" s="71">
        <f t="shared" si="674"/>
        <v>220</v>
      </c>
      <c r="AA997" s="72">
        <f t="shared" si="675"/>
        <v>215362.10049999988</v>
      </c>
      <c r="AB997" s="70">
        <f t="shared" si="676"/>
        <v>8</v>
      </c>
      <c r="AC997" s="137">
        <f t="shared" si="677"/>
        <v>2068</v>
      </c>
      <c r="AD997" s="112">
        <f t="shared" si="678"/>
        <v>1697350.3499999996</v>
      </c>
      <c r="AE997" s="113"/>
    </row>
    <row r="998" spans="1:31" ht="11.5" customHeight="1" x14ac:dyDescent="0.3">
      <c r="A998" s="120">
        <v>44785</v>
      </c>
      <c r="B998" s="156">
        <f t="shared" si="687"/>
        <v>8</v>
      </c>
      <c r="C998" s="156">
        <f t="shared" si="688"/>
        <v>2022</v>
      </c>
      <c r="D998" s="158" t="s">
        <v>643</v>
      </c>
      <c r="E998" s="77" t="s">
        <v>289</v>
      </c>
      <c r="F998" s="77" t="s">
        <v>290</v>
      </c>
      <c r="G998" s="107" t="s">
        <v>453</v>
      </c>
      <c r="H998" s="75">
        <v>8.8000000000000007</v>
      </c>
      <c r="I998" s="51">
        <v>30</v>
      </c>
      <c r="J998" s="67"/>
      <c r="K998" s="53">
        <f t="shared" si="689"/>
        <v>264</v>
      </c>
      <c r="L998" s="54">
        <v>9.8000000000000007</v>
      </c>
      <c r="M998" s="55">
        <f t="shared" si="690"/>
        <v>0.11363636363636363</v>
      </c>
      <c r="N998" s="56">
        <f t="shared" si="691"/>
        <v>1</v>
      </c>
      <c r="O998" s="57">
        <f t="shared" si="692"/>
        <v>30</v>
      </c>
      <c r="P998" s="58"/>
      <c r="Q998" s="57"/>
      <c r="R998" s="59"/>
      <c r="S998" s="60"/>
      <c r="T998" s="56"/>
      <c r="U998" s="61"/>
      <c r="V998" s="62"/>
      <c r="W998" s="68">
        <f t="shared" si="693"/>
        <v>792</v>
      </c>
      <c r="X998" s="69">
        <f t="shared" si="686"/>
        <v>1482780.2494999997</v>
      </c>
      <c r="Y998" s="67">
        <v>3</v>
      </c>
      <c r="Z998" s="71">
        <f t="shared" si="674"/>
        <v>90</v>
      </c>
      <c r="AA998" s="72">
        <f t="shared" si="675"/>
        <v>215452.10049999988</v>
      </c>
      <c r="AB998" s="70">
        <f t="shared" si="676"/>
        <v>8</v>
      </c>
      <c r="AC998" s="137">
        <f t="shared" si="677"/>
        <v>882</v>
      </c>
      <c r="AD998" s="112">
        <f t="shared" si="678"/>
        <v>1698232.3499999996</v>
      </c>
      <c r="AE998" s="113"/>
    </row>
    <row r="999" spans="1:31" ht="11.5" customHeight="1" x14ac:dyDescent="0.3">
      <c r="A999" s="120">
        <v>44785</v>
      </c>
      <c r="B999" s="156">
        <f t="shared" si="687"/>
        <v>8</v>
      </c>
      <c r="C999" s="156">
        <f t="shared" si="688"/>
        <v>2022</v>
      </c>
      <c r="D999" s="158" t="s">
        <v>643</v>
      </c>
      <c r="E999" s="77" t="s">
        <v>289</v>
      </c>
      <c r="F999" s="77" t="s">
        <v>290</v>
      </c>
      <c r="G999" s="107" t="s">
        <v>565</v>
      </c>
      <c r="H999" s="75">
        <v>5.2</v>
      </c>
      <c r="I999" s="51">
        <v>40</v>
      </c>
      <c r="J999" s="67"/>
      <c r="K999" s="53">
        <f t="shared" si="689"/>
        <v>208</v>
      </c>
      <c r="L999" s="54">
        <v>7.5</v>
      </c>
      <c r="M999" s="55">
        <f t="shared" si="690"/>
        <v>0.44230769230769224</v>
      </c>
      <c r="N999" s="56">
        <f t="shared" si="691"/>
        <v>2.2999999999999998</v>
      </c>
      <c r="O999" s="57">
        <f t="shared" si="692"/>
        <v>92</v>
      </c>
      <c r="P999" s="58"/>
      <c r="Q999" s="57"/>
      <c r="R999" s="59"/>
      <c r="S999" s="60"/>
      <c r="T999" s="56"/>
      <c r="U999" s="61"/>
      <c r="V999" s="62"/>
      <c r="W999" s="68">
        <f t="shared" si="693"/>
        <v>208</v>
      </c>
      <c r="X999" s="69">
        <f t="shared" si="686"/>
        <v>1482988.2494999997</v>
      </c>
      <c r="Y999" s="67">
        <v>1</v>
      </c>
      <c r="Z999" s="71">
        <f t="shared" si="674"/>
        <v>92</v>
      </c>
      <c r="AA999" s="72">
        <f t="shared" si="675"/>
        <v>215544.10049999988</v>
      </c>
      <c r="AB999" s="70">
        <f t="shared" si="676"/>
        <v>8</v>
      </c>
      <c r="AC999" s="137">
        <f t="shared" si="677"/>
        <v>300</v>
      </c>
      <c r="AD999" s="112">
        <f t="shared" si="678"/>
        <v>1698532.3499999996</v>
      </c>
      <c r="AE999" s="113"/>
    </row>
    <row r="1000" spans="1:31" ht="11.5" customHeight="1" x14ac:dyDescent="0.3">
      <c r="A1000" s="120">
        <v>44785</v>
      </c>
      <c r="B1000" s="156">
        <f t="shared" si="687"/>
        <v>8</v>
      </c>
      <c r="C1000" s="156">
        <f t="shared" si="688"/>
        <v>2022</v>
      </c>
      <c r="D1000" s="158" t="s">
        <v>643</v>
      </c>
      <c r="E1000" s="77" t="s">
        <v>289</v>
      </c>
      <c r="F1000" s="77" t="s">
        <v>290</v>
      </c>
      <c r="G1000" s="107" t="s">
        <v>577</v>
      </c>
      <c r="H1000" s="75">
        <v>1.3</v>
      </c>
      <c r="I1000" s="51">
        <v>25</v>
      </c>
      <c r="J1000" s="67"/>
      <c r="K1000" s="53">
        <f t="shared" si="689"/>
        <v>32.5</v>
      </c>
      <c r="L1000" s="54">
        <v>2.5</v>
      </c>
      <c r="M1000" s="55">
        <f t="shared" si="690"/>
        <v>0.92307692307692302</v>
      </c>
      <c r="N1000" s="56">
        <f t="shared" si="691"/>
        <v>1.2</v>
      </c>
      <c r="O1000" s="57">
        <f t="shared" si="692"/>
        <v>30</v>
      </c>
      <c r="P1000" s="58"/>
      <c r="Q1000" s="57"/>
      <c r="R1000" s="59"/>
      <c r="S1000" s="60"/>
      <c r="T1000" s="56"/>
      <c r="U1000" s="61"/>
      <c r="V1000" s="62"/>
      <c r="W1000" s="68">
        <f t="shared" si="693"/>
        <v>32.5</v>
      </c>
      <c r="X1000" s="69">
        <f t="shared" si="686"/>
        <v>1483020.7494999997</v>
      </c>
      <c r="Y1000" s="67">
        <v>1</v>
      </c>
      <c r="Z1000" s="71">
        <f t="shared" si="674"/>
        <v>30</v>
      </c>
      <c r="AA1000" s="72">
        <f t="shared" si="675"/>
        <v>215574.10049999988</v>
      </c>
      <c r="AB1000" s="70">
        <f t="shared" si="676"/>
        <v>8</v>
      </c>
      <c r="AC1000" s="137">
        <f t="shared" si="677"/>
        <v>62.5</v>
      </c>
      <c r="AD1000" s="112">
        <f t="shared" si="678"/>
        <v>1698594.8499999996</v>
      </c>
      <c r="AE1000" s="113"/>
    </row>
    <row r="1001" spans="1:31" ht="11.5" customHeight="1" x14ac:dyDescent="0.3">
      <c r="A1001" s="120">
        <v>44785</v>
      </c>
      <c r="B1001" s="156">
        <f t="shared" si="687"/>
        <v>8</v>
      </c>
      <c r="C1001" s="156">
        <f t="shared" si="688"/>
        <v>2022</v>
      </c>
      <c r="D1001" s="158" t="s">
        <v>643</v>
      </c>
      <c r="E1001" s="77" t="s">
        <v>289</v>
      </c>
      <c r="F1001" s="77" t="s">
        <v>290</v>
      </c>
      <c r="G1001" s="107" t="s">
        <v>471</v>
      </c>
      <c r="H1001" s="75">
        <v>26</v>
      </c>
      <c r="I1001" s="51">
        <v>25</v>
      </c>
      <c r="J1001" s="67"/>
      <c r="K1001" s="53">
        <f t="shared" si="689"/>
        <v>650</v>
      </c>
      <c r="L1001" s="54">
        <v>40</v>
      </c>
      <c r="M1001" s="55">
        <f t="shared" si="690"/>
        <v>0.53846153846153844</v>
      </c>
      <c r="N1001" s="56">
        <f t="shared" si="691"/>
        <v>14</v>
      </c>
      <c r="O1001" s="57">
        <f t="shared" si="692"/>
        <v>350</v>
      </c>
      <c r="P1001" s="58"/>
      <c r="Q1001" s="57"/>
      <c r="R1001" s="59"/>
      <c r="S1001" s="60"/>
      <c r="T1001" s="56"/>
      <c r="U1001" s="61"/>
      <c r="V1001" s="62"/>
      <c r="W1001" s="68">
        <f t="shared" si="693"/>
        <v>650</v>
      </c>
      <c r="X1001" s="69">
        <f t="shared" si="686"/>
        <v>1483670.7494999997</v>
      </c>
      <c r="Y1001" s="67">
        <v>1</v>
      </c>
      <c r="Z1001" s="71">
        <f t="shared" si="674"/>
        <v>350</v>
      </c>
      <c r="AA1001" s="72">
        <f t="shared" si="675"/>
        <v>215924.10049999988</v>
      </c>
      <c r="AB1001" s="70">
        <f t="shared" si="676"/>
        <v>8</v>
      </c>
      <c r="AC1001" s="137">
        <f t="shared" si="677"/>
        <v>1000</v>
      </c>
      <c r="AD1001" s="112">
        <f t="shared" si="678"/>
        <v>1699594.8499999996</v>
      </c>
      <c r="AE1001" s="113"/>
    </row>
    <row r="1002" spans="1:31" ht="11.5" customHeight="1" x14ac:dyDescent="0.3">
      <c r="A1002" s="120">
        <v>44788</v>
      </c>
      <c r="B1002" s="156">
        <f t="shared" si="687"/>
        <v>8</v>
      </c>
      <c r="C1002" s="156">
        <f t="shared" si="688"/>
        <v>2022</v>
      </c>
      <c r="D1002" s="158" t="s">
        <v>644</v>
      </c>
      <c r="E1002" s="77" t="s">
        <v>645</v>
      </c>
      <c r="F1002" s="77" t="s">
        <v>645</v>
      </c>
      <c r="G1002" s="127" t="s">
        <v>645</v>
      </c>
      <c r="H1002" s="75">
        <v>0</v>
      </c>
      <c r="I1002" s="51">
        <v>0</v>
      </c>
      <c r="J1002" s="67"/>
      <c r="K1002" s="53">
        <f t="shared" si="689"/>
        <v>0</v>
      </c>
      <c r="L1002" s="54">
        <v>0</v>
      </c>
      <c r="M1002" s="55" t="e">
        <f>(L1002-H1002)/H1002</f>
        <v>#DIV/0!</v>
      </c>
      <c r="N1002" s="56">
        <f t="shared" si="691"/>
        <v>0</v>
      </c>
      <c r="O1002" s="57">
        <f t="shared" si="692"/>
        <v>0</v>
      </c>
      <c r="P1002" s="58"/>
      <c r="Q1002" s="57"/>
      <c r="R1002" s="59"/>
      <c r="S1002" s="60"/>
      <c r="T1002" s="56"/>
      <c r="U1002" s="61"/>
      <c r="V1002" s="62"/>
      <c r="W1002" s="68">
        <f t="shared" si="693"/>
        <v>0</v>
      </c>
      <c r="X1002" s="69">
        <f t="shared" si="686"/>
        <v>1483670.7494999997</v>
      </c>
      <c r="Y1002" s="67">
        <v>0</v>
      </c>
      <c r="Z1002" s="71">
        <f t="shared" si="674"/>
        <v>0</v>
      </c>
      <c r="AA1002" s="72">
        <f t="shared" si="675"/>
        <v>215924.10049999988</v>
      </c>
      <c r="AB1002" s="70">
        <f t="shared" si="676"/>
        <v>8</v>
      </c>
      <c r="AC1002" s="137">
        <f t="shared" si="677"/>
        <v>0</v>
      </c>
      <c r="AD1002" s="112">
        <f t="shared" si="678"/>
        <v>1699594.8499999996</v>
      </c>
      <c r="AE1002" s="113"/>
    </row>
    <row r="1003" spans="1:31" ht="11.5" customHeight="1" x14ac:dyDescent="0.3">
      <c r="A1003" s="120">
        <v>44788</v>
      </c>
      <c r="B1003" s="156">
        <f t="shared" si="687"/>
        <v>8</v>
      </c>
      <c r="C1003" s="156">
        <f t="shared" si="688"/>
        <v>2022</v>
      </c>
      <c r="D1003" s="158" t="s">
        <v>646</v>
      </c>
      <c r="E1003" s="77" t="s">
        <v>76</v>
      </c>
      <c r="F1003" s="77" t="s">
        <v>77</v>
      </c>
      <c r="G1003" s="107" t="s">
        <v>647</v>
      </c>
      <c r="H1003" s="75">
        <v>8.3000000000000007</v>
      </c>
      <c r="I1003" s="51">
        <v>220</v>
      </c>
      <c r="J1003" s="67"/>
      <c r="K1003" s="53">
        <f t="shared" si="689"/>
        <v>1826.0000000000002</v>
      </c>
      <c r="L1003" s="54">
        <v>8.6999999999999993</v>
      </c>
      <c r="M1003" s="55">
        <f t="shared" si="690"/>
        <v>4.8192771084337171E-2</v>
      </c>
      <c r="N1003" s="56">
        <f t="shared" si="691"/>
        <v>0.39999999999999858</v>
      </c>
      <c r="O1003" s="57">
        <f t="shared" si="692"/>
        <v>87.999999999999687</v>
      </c>
      <c r="P1003" s="58"/>
      <c r="Q1003" s="57"/>
      <c r="R1003" s="59"/>
      <c r="S1003" s="60"/>
      <c r="T1003" s="56"/>
      <c r="U1003" s="61"/>
      <c r="V1003" s="62"/>
      <c r="W1003" s="68">
        <f t="shared" si="693"/>
        <v>9130.0000000000018</v>
      </c>
      <c r="X1003" s="69">
        <f t="shared" si="686"/>
        <v>1492800.7494999997</v>
      </c>
      <c r="Y1003" s="67">
        <v>5</v>
      </c>
      <c r="Z1003" s="71">
        <f t="shared" si="674"/>
        <v>439.99999999999841</v>
      </c>
      <c r="AA1003" s="72">
        <f t="shared" si="675"/>
        <v>216364.10049999988</v>
      </c>
      <c r="AB1003" s="70">
        <f t="shared" si="676"/>
        <v>8</v>
      </c>
      <c r="AC1003" s="137">
        <f t="shared" si="677"/>
        <v>9570</v>
      </c>
      <c r="AD1003" s="112">
        <f t="shared" si="678"/>
        <v>1709164.8499999996</v>
      </c>
      <c r="AE1003" s="113"/>
    </row>
    <row r="1004" spans="1:31" ht="11.5" customHeight="1" x14ac:dyDescent="0.3">
      <c r="A1004" s="120">
        <v>44788</v>
      </c>
      <c r="B1004" s="156">
        <f t="shared" si="687"/>
        <v>8</v>
      </c>
      <c r="C1004" s="156">
        <f t="shared" si="688"/>
        <v>2022</v>
      </c>
      <c r="D1004" s="158" t="s">
        <v>646</v>
      </c>
      <c r="E1004" s="77" t="s">
        <v>76</v>
      </c>
      <c r="F1004" s="77" t="s">
        <v>77</v>
      </c>
      <c r="G1004" s="107" t="s">
        <v>648</v>
      </c>
      <c r="H1004" s="75">
        <v>8.1</v>
      </c>
      <c r="I1004" s="51">
        <v>225</v>
      </c>
      <c r="J1004" s="67"/>
      <c r="K1004" s="53">
        <f t="shared" si="689"/>
        <v>1822.5</v>
      </c>
      <c r="L1004" s="54">
        <v>8.6999999999999993</v>
      </c>
      <c r="M1004" s="55">
        <f t="shared" si="690"/>
        <v>7.4074074074074028E-2</v>
      </c>
      <c r="N1004" s="56">
        <f t="shared" si="691"/>
        <v>0.59999999999999964</v>
      </c>
      <c r="O1004" s="57">
        <f t="shared" si="692"/>
        <v>134.99999999999991</v>
      </c>
      <c r="P1004" s="58"/>
      <c r="Q1004" s="57"/>
      <c r="R1004" s="59"/>
      <c r="S1004" s="60"/>
      <c r="T1004" s="56"/>
      <c r="U1004" s="61"/>
      <c r="V1004" s="62"/>
      <c r="W1004" s="68">
        <f t="shared" si="693"/>
        <v>1822.5</v>
      </c>
      <c r="X1004" s="69">
        <f t="shared" si="686"/>
        <v>1494623.2494999997</v>
      </c>
      <c r="Y1004" s="67">
        <v>1</v>
      </c>
      <c r="Z1004" s="71">
        <f t="shared" si="674"/>
        <v>134.99999999999991</v>
      </c>
      <c r="AA1004" s="72">
        <f t="shared" si="675"/>
        <v>216499.10049999988</v>
      </c>
      <c r="AB1004" s="70">
        <f t="shared" si="676"/>
        <v>8</v>
      </c>
      <c r="AC1004" s="137">
        <f t="shared" si="677"/>
        <v>1957.5</v>
      </c>
      <c r="AD1004" s="112">
        <f t="shared" si="678"/>
        <v>1711122.3499999996</v>
      </c>
      <c r="AE1004" s="113"/>
    </row>
    <row r="1005" spans="1:31" ht="11.5" customHeight="1" x14ac:dyDescent="0.3">
      <c r="A1005" s="120">
        <v>44788</v>
      </c>
      <c r="B1005" s="156">
        <f t="shared" si="687"/>
        <v>8</v>
      </c>
      <c r="C1005" s="156">
        <f t="shared" si="688"/>
        <v>2022</v>
      </c>
      <c r="D1005" s="158" t="s">
        <v>646</v>
      </c>
      <c r="E1005" s="77" t="s">
        <v>76</v>
      </c>
      <c r="F1005" s="77" t="s">
        <v>77</v>
      </c>
      <c r="G1005" s="107" t="s">
        <v>636</v>
      </c>
      <c r="H1005" s="75">
        <v>8.8000000000000007</v>
      </c>
      <c r="I1005" s="51">
        <v>67</v>
      </c>
      <c r="J1005" s="67"/>
      <c r="K1005" s="53">
        <f t="shared" si="689"/>
        <v>589.6</v>
      </c>
      <c r="L1005" s="54">
        <v>8.8000000000000007</v>
      </c>
      <c r="M1005" s="55">
        <f t="shared" si="690"/>
        <v>0</v>
      </c>
      <c r="N1005" s="56">
        <f t="shared" si="691"/>
        <v>0</v>
      </c>
      <c r="O1005" s="57">
        <f t="shared" si="692"/>
        <v>0</v>
      </c>
      <c r="P1005" s="58"/>
      <c r="Q1005" s="57"/>
      <c r="R1005" s="59"/>
      <c r="S1005" s="60"/>
      <c r="T1005" s="56"/>
      <c r="U1005" s="61"/>
      <c r="V1005" s="62"/>
      <c r="W1005" s="68">
        <f t="shared" si="693"/>
        <v>1768.8000000000002</v>
      </c>
      <c r="X1005" s="69">
        <f t="shared" si="686"/>
        <v>1496392.0494999997</v>
      </c>
      <c r="Y1005" s="67">
        <v>3</v>
      </c>
      <c r="Z1005" s="71">
        <f t="shared" si="674"/>
        <v>0</v>
      </c>
      <c r="AA1005" s="72">
        <f t="shared" si="675"/>
        <v>216499.10049999988</v>
      </c>
      <c r="AB1005" s="70">
        <f t="shared" si="676"/>
        <v>8</v>
      </c>
      <c r="AC1005" s="137">
        <f t="shared" ref="AC1005:AC1039" si="694">W1005+Z1005</f>
        <v>1768.8000000000002</v>
      </c>
      <c r="AD1005" s="112">
        <f t="shared" ref="AD1005:AD1039" si="695">X1005+AA1005</f>
        <v>1712891.1499999997</v>
      </c>
      <c r="AE1005" s="113"/>
    </row>
    <row r="1006" spans="1:31" ht="11.5" customHeight="1" x14ac:dyDescent="0.3">
      <c r="A1006" s="120">
        <v>44788</v>
      </c>
      <c r="B1006" s="156">
        <f t="shared" ref="B1006" si="696">MONTH(A1006)</f>
        <v>8</v>
      </c>
      <c r="C1006" s="156">
        <f t="shared" ref="C1006" si="697">YEAR(A1006)</f>
        <v>2022</v>
      </c>
      <c r="D1006" s="158" t="s">
        <v>646</v>
      </c>
      <c r="E1006" s="77" t="s">
        <v>76</v>
      </c>
      <c r="F1006" s="77" t="s">
        <v>77</v>
      </c>
      <c r="G1006" s="107" t="s">
        <v>636</v>
      </c>
      <c r="H1006" s="75">
        <v>8.3000000000000007</v>
      </c>
      <c r="I1006" s="51">
        <v>67</v>
      </c>
      <c r="J1006" s="67"/>
      <c r="K1006" s="53">
        <f t="shared" si="689"/>
        <v>556.1</v>
      </c>
      <c r="L1006" s="54">
        <v>8.8000000000000007</v>
      </c>
      <c r="M1006" s="55">
        <f t="shared" si="690"/>
        <v>6.0240963855421679E-2</v>
      </c>
      <c r="N1006" s="56">
        <f t="shared" si="691"/>
        <v>0.5</v>
      </c>
      <c r="O1006" s="57">
        <f t="shared" si="692"/>
        <v>33.5</v>
      </c>
      <c r="P1006" s="58"/>
      <c r="Q1006" s="57"/>
      <c r="R1006" s="59"/>
      <c r="S1006" s="60"/>
      <c r="T1006" s="56"/>
      <c r="U1006" s="61"/>
      <c r="V1006" s="62"/>
      <c r="W1006" s="68">
        <f t="shared" si="693"/>
        <v>556.1</v>
      </c>
      <c r="X1006" s="69">
        <f t="shared" si="686"/>
        <v>1496948.1494999998</v>
      </c>
      <c r="Y1006" s="67">
        <v>1</v>
      </c>
      <c r="Z1006" s="71">
        <f t="shared" si="674"/>
        <v>33.5</v>
      </c>
      <c r="AA1006" s="72">
        <f t="shared" si="675"/>
        <v>216532.60049999988</v>
      </c>
      <c r="AB1006" s="70">
        <f t="shared" si="676"/>
        <v>8</v>
      </c>
      <c r="AC1006" s="137">
        <f t="shared" si="694"/>
        <v>589.6</v>
      </c>
      <c r="AD1006" s="112">
        <f t="shared" si="695"/>
        <v>1713480.7499999998</v>
      </c>
      <c r="AE1006" s="113"/>
    </row>
    <row r="1007" spans="1:31" ht="11.5" customHeight="1" x14ac:dyDescent="0.3">
      <c r="A1007" s="120">
        <v>44788</v>
      </c>
      <c r="B1007" s="156">
        <f t="shared" si="687"/>
        <v>8</v>
      </c>
      <c r="C1007" s="156">
        <f t="shared" si="688"/>
        <v>2022</v>
      </c>
      <c r="D1007" s="158" t="s">
        <v>646</v>
      </c>
      <c r="E1007" s="77" t="s">
        <v>76</v>
      </c>
      <c r="F1007" s="77" t="s">
        <v>77</v>
      </c>
      <c r="G1007" s="107" t="s">
        <v>363</v>
      </c>
      <c r="H1007" s="75">
        <v>8.8000000000000007</v>
      </c>
      <c r="I1007" s="51">
        <v>54</v>
      </c>
      <c r="J1007" s="67"/>
      <c r="K1007" s="53">
        <f t="shared" si="689"/>
        <v>475.20000000000005</v>
      </c>
      <c r="L1007" s="54">
        <v>8.8000000000000007</v>
      </c>
      <c r="M1007" s="55">
        <f t="shared" si="690"/>
        <v>0</v>
      </c>
      <c r="N1007" s="56">
        <f t="shared" si="691"/>
        <v>0</v>
      </c>
      <c r="O1007" s="57">
        <f t="shared" si="692"/>
        <v>0</v>
      </c>
      <c r="P1007" s="58"/>
      <c r="Q1007" s="57"/>
      <c r="R1007" s="59"/>
      <c r="S1007" s="60"/>
      <c r="T1007" s="56"/>
      <c r="U1007" s="61"/>
      <c r="V1007" s="62"/>
      <c r="W1007" s="68">
        <f t="shared" si="693"/>
        <v>1900.8000000000002</v>
      </c>
      <c r="X1007" s="69">
        <f t="shared" si="686"/>
        <v>1498848.9494999999</v>
      </c>
      <c r="Y1007" s="67">
        <v>4</v>
      </c>
      <c r="Z1007" s="71">
        <f t="shared" si="674"/>
        <v>0</v>
      </c>
      <c r="AA1007" s="72">
        <f t="shared" si="675"/>
        <v>216532.60049999988</v>
      </c>
      <c r="AB1007" s="70">
        <f t="shared" si="676"/>
        <v>8</v>
      </c>
      <c r="AC1007" s="137">
        <f t="shared" si="694"/>
        <v>1900.8000000000002</v>
      </c>
      <c r="AD1007" s="112">
        <f t="shared" si="695"/>
        <v>1715381.5499999998</v>
      </c>
      <c r="AE1007" s="113"/>
    </row>
    <row r="1008" spans="1:31" ht="11.5" customHeight="1" x14ac:dyDescent="0.3">
      <c r="A1008" s="120">
        <v>44788</v>
      </c>
      <c r="B1008" s="156">
        <f t="shared" si="687"/>
        <v>8</v>
      </c>
      <c r="C1008" s="156">
        <f t="shared" si="688"/>
        <v>2022</v>
      </c>
      <c r="D1008" s="158" t="s">
        <v>646</v>
      </c>
      <c r="E1008" s="77" t="s">
        <v>76</v>
      </c>
      <c r="F1008" s="77" t="s">
        <v>77</v>
      </c>
      <c r="G1008" s="107" t="s">
        <v>477</v>
      </c>
      <c r="H1008" s="75">
        <v>11</v>
      </c>
      <c r="I1008" s="51">
        <v>5</v>
      </c>
      <c r="J1008" s="67"/>
      <c r="K1008" s="53">
        <f t="shared" si="689"/>
        <v>55</v>
      </c>
      <c r="L1008" s="54">
        <v>18</v>
      </c>
      <c r="M1008" s="55">
        <f t="shared" si="690"/>
        <v>0.63636363636363635</v>
      </c>
      <c r="N1008" s="56">
        <f t="shared" si="691"/>
        <v>7</v>
      </c>
      <c r="O1008" s="57">
        <f t="shared" si="692"/>
        <v>35</v>
      </c>
      <c r="P1008" s="58"/>
      <c r="Q1008" s="57"/>
      <c r="R1008" s="59"/>
      <c r="S1008" s="60"/>
      <c r="T1008" s="56"/>
      <c r="U1008" s="61"/>
      <c r="V1008" s="62"/>
      <c r="W1008" s="68">
        <f t="shared" si="693"/>
        <v>220</v>
      </c>
      <c r="X1008" s="69">
        <f t="shared" si="686"/>
        <v>1499068.9494999999</v>
      </c>
      <c r="Y1008" s="67">
        <v>4</v>
      </c>
      <c r="Z1008" s="71">
        <f t="shared" si="674"/>
        <v>140</v>
      </c>
      <c r="AA1008" s="72">
        <f t="shared" si="675"/>
        <v>216672.60049999988</v>
      </c>
      <c r="AB1008" s="70">
        <f t="shared" si="676"/>
        <v>8</v>
      </c>
      <c r="AC1008" s="137">
        <f t="shared" si="694"/>
        <v>360</v>
      </c>
      <c r="AD1008" s="112">
        <f t="shared" si="695"/>
        <v>1715741.5499999998</v>
      </c>
      <c r="AE1008" s="113"/>
    </row>
    <row r="1009" spans="1:31" ht="11.5" customHeight="1" x14ac:dyDescent="0.3">
      <c r="A1009" s="120">
        <v>44788</v>
      </c>
      <c r="B1009" s="156">
        <f t="shared" si="687"/>
        <v>8</v>
      </c>
      <c r="C1009" s="156">
        <f t="shared" si="688"/>
        <v>2022</v>
      </c>
      <c r="D1009" s="158" t="s">
        <v>646</v>
      </c>
      <c r="E1009" s="77" t="s">
        <v>76</v>
      </c>
      <c r="F1009" s="77" t="s">
        <v>77</v>
      </c>
      <c r="G1009" s="107" t="s">
        <v>649</v>
      </c>
      <c r="H1009" s="75">
        <v>48</v>
      </c>
      <c r="I1009" s="51">
        <v>5</v>
      </c>
      <c r="J1009" s="67"/>
      <c r="K1009" s="53">
        <f t="shared" si="689"/>
        <v>240</v>
      </c>
      <c r="L1009" s="54">
        <v>78</v>
      </c>
      <c r="M1009" s="55">
        <f t="shared" si="690"/>
        <v>0.625</v>
      </c>
      <c r="N1009" s="56">
        <f t="shared" si="691"/>
        <v>30</v>
      </c>
      <c r="O1009" s="57">
        <f t="shared" si="692"/>
        <v>150</v>
      </c>
      <c r="P1009" s="58"/>
      <c r="Q1009" s="57"/>
      <c r="R1009" s="59"/>
      <c r="S1009" s="60"/>
      <c r="T1009" s="56"/>
      <c r="U1009" s="61"/>
      <c r="V1009" s="62"/>
      <c r="W1009" s="68">
        <f t="shared" si="693"/>
        <v>240</v>
      </c>
      <c r="X1009" s="69">
        <f t="shared" si="686"/>
        <v>1499308.9494999999</v>
      </c>
      <c r="Y1009" s="67">
        <v>1</v>
      </c>
      <c r="Z1009" s="71">
        <f t="shared" si="674"/>
        <v>150</v>
      </c>
      <c r="AA1009" s="72">
        <f t="shared" si="675"/>
        <v>216822.60049999988</v>
      </c>
      <c r="AB1009" s="70">
        <f t="shared" si="676"/>
        <v>8</v>
      </c>
      <c r="AC1009" s="137">
        <f t="shared" si="694"/>
        <v>390</v>
      </c>
      <c r="AD1009" s="112">
        <f t="shared" si="695"/>
        <v>1716131.5499999998</v>
      </c>
      <c r="AE1009" s="113"/>
    </row>
    <row r="1010" spans="1:31" ht="11.5" customHeight="1" x14ac:dyDescent="0.3">
      <c r="A1010" s="120">
        <v>44788</v>
      </c>
      <c r="B1010" s="156">
        <f t="shared" si="687"/>
        <v>8</v>
      </c>
      <c r="C1010" s="156">
        <f t="shared" si="688"/>
        <v>2022</v>
      </c>
      <c r="D1010" s="158" t="s">
        <v>650</v>
      </c>
      <c r="E1010" s="77" t="s">
        <v>74</v>
      </c>
      <c r="F1010" s="77" t="s">
        <v>59</v>
      </c>
      <c r="G1010" s="107" t="s">
        <v>35</v>
      </c>
      <c r="H1010" s="75">
        <v>8.3000000000000007</v>
      </c>
      <c r="I1010" s="51">
        <v>220</v>
      </c>
      <c r="J1010" s="67"/>
      <c r="K1010" s="53">
        <f t="shared" si="689"/>
        <v>1826.0000000000002</v>
      </c>
      <c r="L1010" s="54">
        <v>9.6</v>
      </c>
      <c r="M1010" s="55">
        <f t="shared" si="690"/>
        <v>0.15662650602409625</v>
      </c>
      <c r="N1010" s="56">
        <f t="shared" si="691"/>
        <v>1.2999999999999989</v>
      </c>
      <c r="O1010" s="57">
        <f t="shared" si="692"/>
        <v>285.99999999999977</v>
      </c>
      <c r="P1010" s="58"/>
      <c r="Q1010" s="57"/>
      <c r="R1010" s="59"/>
      <c r="S1010" s="60"/>
      <c r="T1010" s="56"/>
      <c r="U1010" s="61"/>
      <c r="V1010" s="62"/>
      <c r="W1010" s="68">
        <f t="shared" si="693"/>
        <v>5478.0000000000009</v>
      </c>
      <c r="X1010" s="69">
        <f t="shared" si="686"/>
        <v>1504786.9494999999</v>
      </c>
      <c r="Y1010" s="67">
        <v>3</v>
      </c>
      <c r="Z1010" s="71">
        <f t="shared" ref="Z1010:Z1039" si="698">O1010*Y1010</f>
        <v>857.99999999999932</v>
      </c>
      <c r="AA1010" s="72">
        <f t="shared" ref="AA1010:AA1039" si="699">AA1009+Z1010</f>
        <v>217680.60049999988</v>
      </c>
      <c r="AB1010" s="70">
        <f t="shared" ref="AB1010:AB1039" si="700">MONTH(A1010)</f>
        <v>8</v>
      </c>
      <c r="AC1010" s="137">
        <f t="shared" si="694"/>
        <v>6336</v>
      </c>
      <c r="AD1010" s="112">
        <f t="shared" si="695"/>
        <v>1722467.5499999998</v>
      </c>
      <c r="AE1010" s="113"/>
    </row>
    <row r="1011" spans="1:31" ht="11.5" customHeight="1" x14ac:dyDescent="0.3">
      <c r="A1011" s="120">
        <v>44788</v>
      </c>
      <c r="B1011" s="156">
        <f t="shared" si="687"/>
        <v>8</v>
      </c>
      <c r="C1011" s="156">
        <f t="shared" si="688"/>
        <v>2022</v>
      </c>
      <c r="D1011" s="158" t="s">
        <v>650</v>
      </c>
      <c r="E1011" s="77" t="s">
        <v>74</v>
      </c>
      <c r="F1011" s="77" t="s">
        <v>59</v>
      </c>
      <c r="G1011" s="107" t="s">
        <v>33</v>
      </c>
      <c r="H1011" s="75">
        <v>1.3</v>
      </c>
      <c r="I1011" s="51">
        <v>25</v>
      </c>
      <c r="J1011" s="67"/>
      <c r="K1011" s="53">
        <f t="shared" si="689"/>
        <v>32.5</v>
      </c>
      <c r="L1011" s="54">
        <v>2.6</v>
      </c>
      <c r="M1011" s="55">
        <f t="shared" si="690"/>
        <v>1</v>
      </c>
      <c r="N1011" s="56">
        <f t="shared" si="691"/>
        <v>1.3</v>
      </c>
      <c r="O1011" s="57">
        <f t="shared" si="692"/>
        <v>32.5</v>
      </c>
      <c r="P1011" s="58"/>
      <c r="Q1011" s="57"/>
      <c r="R1011" s="59"/>
      <c r="S1011" s="60"/>
      <c r="T1011" s="56"/>
      <c r="U1011" s="61"/>
      <c r="V1011" s="62"/>
      <c r="W1011" s="68">
        <f t="shared" si="693"/>
        <v>97.5</v>
      </c>
      <c r="X1011" s="69">
        <f t="shared" si="686"/>
        <v>1504884.4494999999</v>
      </c>
      <c r="Y1011" s="67">
        <v>3</v>
      </c>
      <c r="Z1011" s="71">
        <f t="shared" si="698"/>
        <v>97.5</v>
      </c>
      <c r="AA1011" s="72">
        <f t="shared" si="699"/>
        <v>217778.10049999988</v>
      </c>
      <c r="AB1011" s="70">
        <f t="shared" si="700"/>
        <v>8</v>
      </c>
      <c r="AC1011" s="137">
        <f t="shared" si="694"/>
        <v>195</v>
      </c>
      <c r="AD1011" s="112">
        <f t="shared" si="695"/>
        <v>1722662.5499999998</v>
      </c>
      <c r="AE1011" s="113"/>
    </row>
    <row r="1012" spans="1:31" ht="11.5" customHeight="1" x14ac:dyDescent="0.3">
      <c r="A1012" s="120">
        <v>44788</v>
      </c>
      <c r="B1012" s="156">
        <f t="shared" si="687"/>
        <v>8</v>
      </c>
      <c r="C1012" s="156">
        <f t="shared" si="688"/>
        <v>2022</v>
      </c>
      <c r="D1012" s="158" t="s">
        <v>650</v>
      </c>
      <c r="E1012" s="77" t="s">
        <v>74</v>
      </c>
      <c r="F1012" s="77" t="s">
        <v>59</v>
      </c>
      <c r="G1012" s="107" t="s">
        <v>30</v>
      </c>
      <c r="H1012" s="75">
        <v>19.2</v>
      </c>
      <c r="I1012" s="51">
        <v>5</v>
      </c>
      <c r="J1012" s="67"/>
      <c r="K1012" s="53">
        <f t="shared" si="689"/>
        <v>96</v>
      </c>
      <c r="L1012" s="54">
        <v>21</v>
      </c>
      <c r="M1012" s="55">
        <f t="shared" si="690"/>
        <v>9.3750000000000042E-2</v>
      </c>
      <c r="N1012" s="56">
        <f t="shared" si="691"/>
        <v>1.8000000000000007</v>
      </c>
      <c r="O1012" s="57">
        <f t="shared" si="692"/>
        <v>9.0000000000000036</v>
      </c>
      <c r="P1012" s="58"/>
      <c r="Q1012" s="57"/>
      <c r="R1012" s="59"/>
      <c r="S1012" s="60"/>
      <c r="T1012" s="56"/>
      <c r="U1012" s="61"/>
      <c r="V1012" s="62"/>
      <c r="W1012" s="68">
        <f t="shared" si="693"/>
        <v>576</v>
      </c>
      <c r="X1012" s="69">
        <f t="shared" si="686"/>
        <v>1505460.4494999999</v>
      </c>
      <c r="Y1012" s="67">
        <v>6</v>
      </c>
      <c r="Z1012" s="71">
        <f t="shared" si="698"/>
        <v>54.000000000000021</v>
      </c>
      <c r="AA1012" s="72">
        <f t="shared" si="699"/>
        <v>217832.10049999988</v>
      </c>
      <c r="AB1012" s="70">
        <f t="shared" si="700"/>
        <v>8</v>
      </c>
      <c r="AC1012" s="137">
        <f t="shared" si="694"/>
        <v>630</v>
      </c>
      <c r="AD1012" s="112">
        <f t="shared" si="695"/>
        <v>1723292.5499999998</v>
      </c>
      <c r="AE1012" s="113"/>
    </row>
    <row r="1013" spans="1:31" ht="11.5" customHeight="1" x14ac:dyDescent="0.3">
      <c r="A1013" s="120">
        <v>44788</v>
      </c>
      <c r="B1013" s="156">
        <f t="shared" si="687"/>
        <v>8</v>
      </c>
      <c r="C1013" s="156">
        <f t="shared" si="688"/>
        <v>2022</v>
      </c>
      <c r="D1013" s="158" t="s">
        <v>650</v>
      </c>
      <c r="E1013" s="77" t="s">
        <v>74</v>
      </c>
      <c r="F1013" s="77" t="s">
        <v>59</v>
      </c>
      <c r="G1013" s="107" t="s">
        <v>56</v>
      </c>
      <c r="H1013" s="75">
        <v>28</v>
      </c>
      <c r="I1013" s="51">
        <v>1</v>
      </c>
      <c r="J1013" s="67"/>
      <c r="K1013" s="53">
        <f t="shared" si="689"/>
        <v>28</v>
      </c>
      <c r="L1013" s="54">
        <v>45</v>
      </c>
      <c r="M1013" s="55">
        <f t="shared" si="690"/>
        <v>0.6071428571428571</v>
      </c>
      <c r="N1013" s="56">
        <f t="shared" si="691"/>
        <v>17</v>
      </c>
      <c r="O1013" s="57">
        <f t="shared" si="692"/>
        <v>17</v>
      </c>
      <c r="P1013" s="58"/>
      <c r="Q1013" s="57"/>
      <c r="R1013" s="59"/>
      <c r="S1013" s="60"/>
      <c r="T1013" s="56"/>
      <c r="U1013" s="61"/>
      <c r="V1013" s="62"/>
      <c r="W1013" s="68">
        <f t="shared" si="693"/>
        <v>28</v>
      </c>
      <c r="X1013" s="69">
        <f t="shared" si="686"/>
        <v>1505488.4494999999</v>
      </c>
      <c r="Y1013" s="67">
        <v>1</v>
      </c>
      <c r="Z1013" s="71">
        <f t="shared" si="698"/>
        <v>17</v>
      </c>
      <c r="AA1013" s="72">
        <f t="shared" si="699"/>
        <v>217849.10049999988</v>
      </c>
      <c r="AB1013" s="70">
        <f t="shared" si="700"/>
        <v>8</v>
      </c>
      <c r="AC1013" s="137">
        <f t="shared" si="694"/>
        <v>45</v>
      </c>
      <c r="AD1013" s="112">
        <f t="shared" si="695"/>
        <v>1723337.5499999998</v>
      </c>
      <c r="AE1013" s="113"/>
    </row>
    <row r="1014" spans="1:31" ht="11.5" customHeight="1" x14ac:dyDescent="0.3">
      <c r="A1014" s="120">
        <v>44788</v>
      </c>
      <c r="B1014" s="156">
        <f t="shared" si="687"/>
        <v>8</v>
      </c>
      <c r="C1014" s="156">
        <f t="shared" si="688"/>
        <v>2022</v>
      </c>
      <c r="D1014" s="158" t="s">
        <v>650</v>
      </c>
      <c r="E1014" s="77" t="s">
        <v>74</v>
      </c>
      <c r="F1014" s="77" t="s">
        <v>59</v>
      </c>
      <c r="G1014" s="107" t="s">
        <v>384</v>
      </c>
      <c r="H1014" s="75">
        <v>9</v>
      </c>
      <c r="I1014" s="51">
        <v>30</v>
      </c>
      <c r="J1014" s="67"/>
      <c r="K1014" s="53">
        <f t="shared" si="689"/>
        <v>270</v>
      </c>
      <c r="L1014" s="54">
        <v>10.5</v>
      </c>
      <c r="M1014" s="55">
        <f t="shared" si="690"/>
        <v>0.16666666666666666</v>
      </c>
      <c r="N1014" s="56">
        <f t="shared" si="691"/>
        <v>1.5</v>
      </c>
      <c r="O1014" s="57">
        <f t="shared" si="692"/>
        <v>45</v>
      </c>
      <c r="P1014" s="58"/>
      <c r="Q1014" s="57"/>
      <c r="R1014" s="59"/>
      <c r="S1014" s="60"/>
      <c r="T1014" s="56"/>
      <c r="U1014" s="61"/>
      <c r="V1014" s="62"/>
      <c r="W1014" s="68">
        <f t="shared" si="693"/>
        <v>270</v>
      </c>
      <c r="X1014" s="69">
        <f t="shared" si="686"/>
        <v>1505758.4494999999</v>
      </c>
      <c r="Y1014" s="67">
        <v>1</v>
      </c>
      <c r="Z1014" s="71">
        <f t="shared" si="698"/>
        <v>45</v>
      </c>
      <c r="AA1014" s="72">
        <f t="shared" si="699"/>
        <v>217894.10049999988</v>
      </c>
      <c r="AB1014" s="70">
        <f t="shared" si="700"/>
        <v>8</v>
      </c>
      <c r="AC1014" s="137">
        <f t="shared" si="694"/>
        <v>315</v>
      </c>
      <c r="AD1014" s="112">
        <f t="shared" si="695"/>
        <v>1723652.5499999998</v>
      </c>
      <c r="AE1014" s="113"/>
    </row>
    <row r="1015" spans="1:31" ht="11.5" customHeight="1" x14ac:dyDescent="0.3">
      <c r="A1015" s="120">
        <v>44789</v>
      </c>
      <c r="B1015" s="156">
        <f t="shared" si="687"/>
        <v>8</v>
      </c>
      <c r="C1015" s="156">
        <f t="shared" si="688"/>
        <v>2022</v>
      </c>
      <c r="D1015" s="158" t="s">
        <v>651</v>
      </c>
      <c r="E1015" s="77" t="s">
        <v>340</v>
      </c>
      <c r="F1015" s="77" t="s">
        <v>424</v>
      </c>
      <c r="G1015" s="107" t="s">
        <v>523</v>
      </c>
      <c r="H1015" s="75">
        <v>8.3000000000000007</v>
      </c>
      <c r="I1015" s="51">
        <v>220</v>
      </c>
      <c r="J1015" s="67"/>
      <c r="K1015" s="53">
        <f t="shared" si="689"/>
        <v>1826.0000000000002</v>
      </c>
      <c r="L1015" s="54">
        <v>9.1</v>
      </c>
      <c r="M1015" s="55">
        <f t="shared" si="690"/>
        <v>9.6385542168674565E-2</v>
      </c>
      <c r="N1015" s="56">
        <f t="shared" si="691"/>
        <v>0.79999999999999893</v>
      </c>
      <c r="O1015" s="57">
        <f t="shared" si="692"/>
        <v>175.99999999999977</v>
      </c>
      <c r="P1015" s="58"/>
      <c r="Q1015" s="57"/>
      <c r="R1015" s="59"/>
      <c r="S1015" s="60"/>
      <c r="T1015" s="56"/>
      <c r="U1015" s="61"/>
      <c r="V1015" s="62"/>
      <c r="W1015" s="68">
        <f t="shared" si="693"/>
        <v>1826.0000000000002</v>
      </c>
      <c r="X1015" s="69">
        <f t="shared" si="686"/>
        <v>1507584.4494999999</v>
      </c>
      <c r="Y1015" s="67">
        <v>1</v>
      </c>
      <c r="Z1015" s="71">
        <f t="shared" si="698"/>
        <v>175.99999999999977</v>
      </c>
      <c r="AA1015" s="72">
        <f t="shared" si="699"/>
        <v>218070.10049999988</v>
      </c>
      <c r="AB1015" s="70">
        <f t="shared" si="700"/>
        <v>8</v>
      </c>
      <c r="AC1015" s="137">
        <f t="shared" si="694"/>
        <v>2002</v>
      </c>
      <c r="AD1015" s="112">
        <f t="shared" si="695"/>
        <v>1725654.5499999998</v>
      </c>
      <c r="AE1015" s="113"/>
    </row>
    <row r="1016" spans="1:31" ht="11.5" customHeight="1" x14ac:dyDescent="0.3">
      <c r="A1016" s="120">
        <v>44789</v>
      </c>
      <c r="B1016" s="156">
        <f t="shared" si="687"/>
        <v>8</v>
      </c>
      <c r="C1016" s="156">
        <f t="shared" si="688"/>
        <v>2022</v>
      </c>
      <c r="D1016" s="158" t="s">
        <v>651</v>
      </c>
      <c r="E1016" s="77" t="s">
        <v>340</v>
      </c>
      <c r="F1016" s="77" t="s">
        <v>424</v>
      </c>
      <c r="G1016" s="107" t="s">
        <v>652</v>
      </c>
      <c r="H1016" s="75">
        <v>8.1</v>
      </c>
      <c r="I1016" s="51">
        <v>37</v>
      </c>
      <c r="J1016" s="67"/>
      <c r="K1016" s="53">
        <f t="shared" si="689"/>
        <v>299.7</v>
      </c>
      <c r="L1016" s="54">
        <v>9.5</v>
      </c>
      <c r="M1016" s="55">
        <f t="shared" si="690"/>
        <v>0.17283950617283955</v>
      </c>
      <c r="N1016" s="56">
        <f t="shared" si="691"/>
        <v>1.4000000000000004</v>
      </c>
      <c r="O1016" s="57">
        <f t="shared" si="692"/>
        <v>51.800000000000011</v>
      </c>
      <c r="P1016" s="58"/>
      <c r="Q1016" s="57"/>
      <c r="R1016" s="59"/>
      <c r="S1016" s="60"/>
      <c r="T1016" s="56"/>
      <c r="U1016" s="61"/>
      <c r="V1016" s="62"/>
      <c r="W1016" s="68">
        <f t="shared" si="693"/>
        <v>899.09999999999991</v>
      </c>
      <c r="X1016" s="69">
        <f t="shared" si="686"/>
        <v>1508483.5495</v>
      </c>
      <c r="Y1016" s="67">
        <v>3</v>
      </c>
      <c r="Z1016" s="71">
        <f t="shared" si="698"/>
        <v>155.40000000000003</v>
      </c>
      <c r="AA1016" s="72">
        <f t="shared" si="699"/>
        <v>218225.50049999988</v>
      </c>
      <c r="AB1016" s="70">
        <f t="shared" si="700"/>
        <v>8</v>
      </c>
      <c r="AC1016" s="137">
        <f t="shared" si="694"/>
        <v>1054.5</v>
      </c>
      <c r="AD1016" s="112">
        <f t="shared" si="695"/>
        <v>1726709.0499999998</v>
      </c>
      <c r="AE1016" s="113"/>
    </row>
    <row r="1017" spans="1:31" ht="11.5" customHeight="1" x14ac:dyDescent="0.3">
      <c r="A1017" s="120">
        <v>44789</v>
      </c>
      <c r="B1017" s="156">
        <f t="shared" si="687"/>
        <v>8</v>
      </c>
      <c r="C1017" s="156">
        <f t="shared" si="688"/>
        <v>2022</v>
      </c>
      <c r="D1017" s="158" t="s">
        <v>651</v>
      </c>
      <c r="E1017" s="77" t="s">
        <v>340</v>
      </c>
      <c r="F1017" s="77" t="s">
        <v>424</v>
      </c>
      <c r="G1017" s="107" t="s">
        <v>477</v>
      </c>
      <c r="H1017" s="75">
        <v>11</v>
      </c>
      <c r="I1017" s="51">
        <v>5</v>
      </c>
      <c r="J1017" s="67"/>
      <c r="K1017" s="53">
        <f t="shared" si="689"/>
        <v>55</v>
      </c>
      <c r="L1017" s="54">
        <v>18</v>
      </c>
      <c r="M1017" s="55">
        <f t="shared" si="690"/>
        <v>0.63636363636363635</v>
      </c>
      <c r="N1017" s="56">
        <f t="shared" si="691"/>
        <v>7</v>
      </c>
      <c r="O1017" s="57">
        <f t="shared" si="692"/>
        <v>35</v>
      </c>
      <c r="P1017" s="58"/>
      <c r="Q1017" s="57"/>
      <c r="R1017" s="59"/>
      <c r="S1017" s="60"/>
      <c r="T1017" s="56"/>
      <c r="U1017" s="61"/>
      <c r="V1017" s="62"/>
      <c r="W1017" s="68">
        <f t="shared" si="693"/>
        <v>55</v>
      </c>
      <c r="X1017" s="69">
        <f t="shared" si="686"/>
        <v>1508538.5495</v>
      </c>
      <c r="Y1017" s="67">
        <v>1</v>
      </c>
      <c r="Z1017" s="71">
        <f t="shared" si="698"/>
        <v>35</v>
      </c>
      <c r="AA1017" s="72">
        <f t="shared" si="699"/>
        <v>218260.50049999988</v>
      </c>
      <c r="AB1017" s="70">
        <f t="shared" si="700"/>
        <v>8</v>
      </c>
      <c r="AC1017" s="137">
        <f t="shared" si="694"/>
        <v>90</v>
      </c>
      <c r="AD1017" s="112">
        <f t="shared" si="695"/>
        <v>1726799.0499999998</v>
      </c>
      <c r="AE1017" s="113"/>
    </row>
    <row r="1018" spans="1:31" ht="11.5" customHeight="1" x14ac:dyDescent="0.3">
      <c r="A1018" s="120">
        <v>44789</v>
      </c>
      <c r="B1018" s="156">
        <f t="shared" si="687"/>
        <v>8</v>
      </c>
      <c r="C1018" s="156">
        <f t="shared" si="688"/>
        <v>2022</v>
      </c>
      <c r="D1018" s="158" t="s">
        <v>651</v>
      </c>
      <c r="E1018" s="77" t="s">
        <v>340</v>
      </c>
      <c r="F1018" s="77" t="s">
        <v>424</v>
      </c>
      <c r="G1018" s="107" t="s">
        <v>33</v>
      </c>
      <c r="H1018" s="75">
        <v>1.3</v>
      </c>
      <c r="I1018" s="51">
        <v>25</v>
      </c>
      <c r="J1018" s="67"/>
      <c r="K1018" s="53">
        <f t="shared" si="689"/>
        <v>32.5</v>
      </c>
      <c r="L1018" s="54">
        <v>2.5</v>
      </c>
      <c r="M1018" s="55">
        <f t="shared" si="690"/>
        <v>0.92307692307692302</v>
      </c>
      <c r="N1018" s="56">
        <f t="shared" si="691"/>
        <v>1.2</v>
      </c>
      <c r="O1018" s="57">
        <f t="shared" si="692"/>
        <v>30</v>
      </c>
      <c r="P1018" s="58"/>
      <c r="Q1018" s="57"/>
      <c r="R1018" s="59"/>
      <c r="S1018" s="60"/>
      <c r="T1018" s="56"/>
      <c r="U1018" s="61"/>
      <c r="V1018" s="62"/>
      <c r="W1018" s="68">
        <f t="shared" si="693"/>
        <v>162.5</v>
      </c>
      <c r="X1018" s="69">
        <f t="shared" si="686"/>
        <v>1508701.0495</v>
      </c>
      <c r="Y1018" s="67">
        <v>5</v>
      </c>
      <c r="Z1018" s="71">
        <f t="shared" si="698"/>
        <v>150</v>
      </c>
      <c r="AA1018" s="72">
        <f t="shared" si="699"/>
        <v>218410.50049999988</v>
      </c>
      <c r="AB1018" s="70">
        <f t="shared" si="700"/>
        <v>8</v>
      </c>
      <c r="AC1018" s="137">
        <f t="shared" si="694"/>
        <v>312.5</v>
      </c>
      <c r="AD1018" s="112">
        <f t="shared" si="695"/>
        <v>1727111.5499999998</v>
      </c>
      <c r="AE1018" s="113"/>
    </row>
    <row r="1019" spans="1:31" ht="11.5" customHeight="1" x14ac:dyDescent="0.3">
      <c r="A1019" s="120">
        <v>44796</v>
      </c>
      <c r="B1019" s="156">
        <f t="shared" si="687"/>
        <v>8</v>
      </c>
      <c r="C1019" s="156">
        <f t="shared" si="688"/>
        <v>2022</v>
      </c>
      <c r="D1019" s="158" t="s">
        <v>653</v>
      </c>
      <c r="E1019" s="77" t="s">
        <v>621</v>
      </c>
      <c r="F1019" s="77" t="s">
        <v>622</v>
      </c>
      <c r="G1019" s="107" t="s">
        <v>523</v>
      </c>
      <c r="H1019" s="75">
        <v>8.3000000000000007</v>
      </c>
      <c r="I1019" s="51">
        <v>220</v>
      </c>
      <c r="J1019" s="67"/>
      <c r="K1019" s="53">
        <f t="shared" si="689"/>
        <v>1826.0000000000002</v>
      </c>
      <c r="L1019" s="54">
        <v>9.1</v>
      </c>
      <c r="M1019" s="55">
        <f t="shared" si="690"/>
        <v>9.6385542168674565E-2</v>
      </c>
      <c r="N1019" s="56">
        <f t="shared" si="691"/>
        <v>0.79999999999999893</v>
      </c>
      <c r="O1019" s="57">
        <f t="shared" si="692"/>
        <v>175.99999999999977</v>
      </c>
      <c r="P1019" s="58"/>
      <c r="Q1019" s="57"/>
      <c r="R1019" s="59"/>
      <c r="S1019" s="60"/>
      <c r="T1019" s="56"/>
      <c r="U1019" s="61"/>
      <c r="V1019" s="62"/>
      <c r="W1019" s="68">
        <f t="shared" si="693"/>
        <v>3652.0000000000005</v>
      </c>
      <c r="X1019" s="69">
        <f t="shared" si="686"/>
        <v>1512353.0495</v>
      </c>
      <c r="Y1019" s="67">
        <v>2</v>
      </c>
      <c r="Z1019" s="71">
        <f t="shared" si="698"/>
        <v>351.99999999999955</v>
      </c>
      <c r="AA1019" s="72">
        <f t="shared" si="699"/>
        <v>218762.50049999988</v>
      </c>
      <c r="AB1019" s="70">
        <f t="shared" si="700"/>
        <v>8</v>
      </c>
      <c r="AC1019" s="137">
        <f t="shared" si="694"/>
        <v>4004</v>
      </c>
      <c r="AD1019" s="112">
        <f t="shared" si="695"/>
        <v>1731115.5499999998</v>
      </c>
      <c r="AE1019" s="113"/>
    </row>
    <row r="1020" spans="1:31" ht="11.5" customHeight="1" x14ac:dyDescent="0.3">
      <c r="A1020" s="120">
        <v>44796</v>
      </c>
      <c r="B1020" s="156">
        <f t="shared" si="687"/>
        <v>8</v>
      </c>
      <c r="C1020" s="156">
        <f t="shared" si="688"/>
        <v>2022</v>
      </c>
      <c r="D1020" s="158" t="s">
        <v>653</v>
      </c>
      <c r="E1020" s="77" t="s">
        <v>621</v>
      </c>
      <c r="F1020" s="77" t="s">
        <v>622</v>
      </c>
      <c r="G1020" s="107" t="s">
        <v>638</v>
      </c>
      <c r="H1020" s="75">
        <v>23</v>
      </c>
      <c r="I1020" s="51">
        <v>5</v>
      </c>
      <c r="J1020" s="67"/>
      <c r="K1020" s="53">
        <f t="shared" si="689"/>
        <v>115</v>
      </c>
      <c r="L1020" s="54">
        <v>32</v>
      </c>
      <c r="M1020" s="55">
        <f t="shared" si="690"/>
        <v>0.39130434782608697</v>
      </c>
      <c r="N1020" s="56">
        <f t="shared" si="691"/>
        <v>9</v>
      </c>
      <c r="O1020" s="57">
        <f t="shared" si="692"/>
        <v>45</v>
      </c>
      <c r="P1020" s="58"/>
      <c r="Q1020" s="57"/>
      <c r="R1020" s="59"/>
      <c r="S1020" s="60"/>
      <c r="T1020" s="56"/>
      <c r="U1020" s="61"/>
      <c r="V1020" s="62"/>
      <c r="W1020" s="68">
        <f t="shared" si="693"/>
        <v>460</v>
      </c>
      <c r="X1020" s="69">
        <f t="shared" si="686"/>
        <v>1512813.0495</v>
      </c>
      <c r="Y1020" s="67">
        <v>4</v>
      </c>
      <c r="Z1020" s="71">
        <f t="shared" si="698"/>
        <v>180</v>
      </c>
      <c r="AA1020" s="72">
        <f t="shared" si="699"/>
        <v>218942.50049999988</v>
      </c>
      <c r="AB1020" s="70">
        <f t="shared" si="700"/>
        <v>8</v>
      </c>
      <c r="AC1020" s="137">
        <f t="shared" si="694"/>
        <v>640</v>
      </c>
      <c r="AD1020" s="112">
        <f t="shared" si="695"/>
        <v>1731755.5499999998</v>
      </c>
      <c r="AE1020" s="113"/>
    </row>
    <row r="1021" spans="1:31" ht="11.5" customHeight="1" x14ac:dyDescent="0.3">
      <c r="A1021" s="120">
        <v>44796</v>
      </c>
      <c r="B1021" s="156">
        <f t="shared" si="687"/>
        <v>8</v>
      </c>
      <c r="C1021" s="156">
        <f t="shared" si="688"/>
        <v>2022</v>
      </c>
      <c r="D1021" s="158" t="s">
        <v>653</v>
      </c>
      <c r="E1021" s="77" t="s">
        <v>621</v>
      </c>
      <c r="F1021" s="77" t="s">
        <v>622</v>
      </c>
      <c r="G1021" s="107" t="s">
        <v>477</v>
      </c>
      <c r="H1021" s="75">
        <v>11</v>
      </c>
      <c r="I1021" s="51">
        <v>5</v>
      </c>
      <c r="J1021" s="67"/>
      <c r="K1021" s="53">
        <f t="shared" si="689"/>
        <v>55</v>
      </c>
      <c r="L1021" s="54">
        <v>18</v>
      </c>
      <c r="M1021" s="55">
        <f t="shared" si="690"/>
        <v>0.63636363636363635</v>
      </c>
      <c r="N1021" s="56">
        <f t="shared" si="691"/>
        <v>7</v>
      </c>
      <c r="O1021" s="57">
        <f t="shared" si="692"/>
        <v>35</v>
      </c>
      <c r="P1021" s="58"/>
      <c r="Q1021" s="57"/>
      <c r="R1021" s="59"/>
      <c r="S1021" s="60"/>
      <c r="T1021" s="56"/>
      <c r="U1021" s="61"/>
      <c r="V1021" s="62"/>
      <c r="W1021" s="68">
        <f t="shared" si="693"/>
        <v>110</v>
      </c>
      <c r="X1021" s="69">
        <f t="shared" si="686"/>
        <v>1512923.0495</v>
      </c>
      <c r="Y1021" s="67">
        <v>2</v>
      </c>
      <c r="Z1021" s="71">
        <f t="shared" si="698"/>
        <v>70</v>
      </c>
      <c r="AA1021" s="72">
        <f t="shared" si="699"/>
        <v>219012.50049999988</v>
      </c>
      <c r="AB1021" s="70">
        <f t="shared" si="700"/>
        <v>8</v>
      </c>
      <c r="AC1021" s="137">
        <f t="shared" si="694"/>
        <v>180</v>
      </c>
      <c r="AD1021" s="112">
        <f t="shared" si="695"/>
        <v>1731935.5499999998</v>
      </c>
      <c r="AE1021" s="113"/>
    </row>
    <row r="1022" spans="1:31" ht="11.5" customHeight="1" x14ac:dyDescent="0.3">
      <c r="A1022" s="120">
        <v>44796</v>
      </c>
      <c r="B1022" s="156">
        <f t="shared" si="687"/>
        <v>8</v>
      </c>
      <c r="C1022" s="156">
        <f t="shared" si="688"/>
        <v>2022</v>
      </c>
      <c r="D1022" s="158" t="s">
        <v>653</v>
      </c>
      <c r="E1022" s="77" t="s">
        <v>621</v>
      </c>
      <c r="F1022" s="77" t="s">
        <v>622</v>
      </c>
      <c r="G1022" s="107" t="s">
        <v>626</v>
      </c>
      <c r="H1022" s="75">
        <v>11.7</v>
      </c>
      <c r="I1022" s="51">
        <v>20</v>
      </c>
      <c r="J1022" s="67"/>
      <c r="K1022" s="53">
        <f t="shared" si="689"/>
        <v>234</v>
      </c>
      <c r="L1022" s="54">
        <v>12.7</v>
      </c>
      <c r="M1022" s="55">
        <f t="shared" si="690"/>
        <v>8.5470085470085472E-2</v>
      </c>
      <c r="N1022" s="56">
        <f t="shared" si="691"/>
        <v>1</v>
      </c>
      <c r="O1022" s="57">
        <f t="shared" si="692"/>
        <v>20</v>
      </c>
      <c r="P1022" s="58"/>
      <c r="Q1022" s="57"/>
      <c r="R1022" s="59"/>
      <c r="S1022" s="60"/>
      <c r="T1022" s="56"/>
      <c r="U1022" s="61"/>
      <c r="V1022" s="62"/>
      <c r="W1022" s="68">
        <f t="shared" si="693"/>
        <v>936</v>
      </c>
      <c r="X1022" s="69">
        <f t="shared" si="686"/>
        <v>1513859.0495</v>
      </c>
      <c r="Y1022" s="67">
        <v>4</v>
      </c>
      <c r="Z1022" s="71">
        <f t="shared" si="698"/>
        <v>80</v>
      </c>
      <c r="AA1022" s="72">
        <f t="shared" si="699"/>
        <v>219092.50049999988</v>
      </c>
      <c r="AB1022" s="70">
        <f t="shared" si="700"/>
        <v>8</v>
      </c>
      <c r="AC1022" s="137">
        <f t="shared" si="694"/>
        <v>1016</v>
      </c>
      <c r="AD1022" s="112">
        <f t="shared" si="695"/>
        <v>1732951.5499999998</v>
      </c>
      <c r="AE1022" s="113"/>
    </row>
    <row r="1023" spans="1:31" ht="11.5" customHeight="1" x14ac:dyDescent="0.3">
      <c r="A1023" s="120">
        <v>44796</v>
      </c>
      <c r="B1023" s="156">
        <f t="shared" si="687"/>
        <v>8</v>
      </c>
      <c r="C1023" s="156">
        <f t="shared" si="688"/>
        <v>2022</v>
      </c>
      <c r="D1023" s="158" t="s">
        <v>654</v>
      </c>
      <c r="E1023" s="77" t="s">
        <v>289</v>
      </c>
      <c r="F1023" s="77" t="s">
        <v>290</v>
      </c>
      <c r="G1023" s="107" t="s">
        <v>526</v>
      </c>
      <c r="H1023" s="75">
        <v>8.3000000000000007</v>
      </c>
      <c r="I1023" s="51">
        <v>220</v>
      </c>
      <c r="J1023" s="67"/>
      <c r="K1023" s="53">
        <f t="shared" si="689"/>
        <v>1826.0000000000002</v>
      </c>
      <c r="L1023" s="54">
        <v>9.3000000000000007</v>
      </c>
      <c r="M1023" s="55">
        <f t="shared" si="690"/>
        <v>0.12048192771084336</v>
      </c>
      <c r="N1023" s="56">
        <f t="shared" si="691"/>
        <v>1</v>
      </c>
      <c r="O1023" s="57">
        <f t="shared" si="692"/>
        <v>220</v>
      </c>
      <c r="P1023" s="58"/>
      <c r="Q1023" s="57"/>
      <c r="R1023" s="59"/>
      <c r="S1023" s="60"/>
      <c r="T1023" s="56"/>
      <c r="U1023" s="61"/>
      <c r="V1023" s="62"/>
      <c r="W1023" s="68">
        <f t="shared" si="693"/>
        <v>3652.0000000000005</v>
      </c>
      <c r="X1023" s="69">
        <f t="shared" si="686"/>
        <v>1517511.0495</v>
      </c>
      <c r="Y1023" s="67">
        <v>2</v>
      </c>
      <c r="Z1023" s="71">
        <f t="shared" si="698"/>
        <v>440</v>
      </c>
      <c r="AA1023" s="72">
        <f t="shared" si="699"/>
        <v>219532.50049999988</v>
      </c>
      <c r="AB1023" s="70">
        <f t="shared" si="700"/>
        <v>8</v>
      </c>
      <c r="AC1023" s="137">
        <f t="shared" si="694"/>
        <v>4092.0000000000005</v>
      </c>
      <c r="AD1023" s="112">
        <f t="shared" si="695"/>
        <v>1737043.5499999998</v>
      </c>
      <c r="AE1023" s="113"/>
    </row>
    <row r="1024" spans="1:31" ht="11.5" customHeight="1" x14ac:dyDescent="0.3">
      <c r="A1024" s="120">
        <v>44796</v>
      </c>
      <c r="B1024" s="156">
        <f t="shared" si="687"/>
        <v>8</v>
      </c>
      <c r="C1024" s="156">
        <f t="shared" si="688"/>
        <v>2022</v>
      </c>
      <c r="D1024" s="158" t="s">
        <v>654</v>
      </c>
      <c r="E1024" s="77" t="s">
        <v>289</v>
      </c>
      <c r="F1024" s="77" t="s">
        <v>290</v>
      </c>
      <c r="G1024" s="107" t="s">
        <v>652</v>
      </c>
      <c r="H1024" s="75">
        <v>8.1</v>
      </c>
      <c r="I1024" s="51">
        <v>37</v>
      </c>
      <c r="J1024" s="67"/>
      <c r="K1024" s="53">
        <f t="shared" si="689"/>
        <v>299.7</v>
      </c>
      <c r="L1024" s="54">
        <v>9.5</v>
      </c>
      <c r="M1024" s="55">
        <f t="shared" si="690"/>
        <v>0.17283950617283955</v>
      </c>
      <c r="N1024" s="56">
        <f t="shared" si="691"/>
        <v>1.4000000000000004</v>
      </c>
      <c r="O1024" s="57">
        <f t="shared" si="692"/>
        <v>51.800000000000011</v>
      </c>
      <c r="P1024" s="58"/>
      <c r="Q1024" s="57"/>
      <c r="R1024" s="59"/>
      <c r="S1024" s="60"/>
      <c r="T1024" s="56"/>
      <c r="U1024" s="61"/>
      <c r="V1024" s="62"/>
      <c r="W1024" s="68">
        <f t="shared" si="693"/>
        <v>1498.5</v>
      </c>
      <c r="X1024" s="69">
        <f t="shared" si="686"/>
        <v>1519009.5495</v>
      </c>
      <c r="Y1024" s="67">
        <v>5</v>
      </c>
      <c r="Z1024" s="71">
        <f t="shared" si="698"/>
        <v>259.00000000000006</v>
      </c>
      <c r="AA1024" s="72">
        <f t="shared" si="699"/>
        <v>219791.50049999988</v>
      </c>
      <c r="AB1024" s="70">
        <f t="shared" si="700"/>
        <v>8</v>
      </c>
      <c r="AC1024" s="137">
        <f t="shared" si="694"/>
        <v>1757.5</v>
      </c>
      <c r="AD1024" s="112">
        <f t="shared" si="695"/>
        <v>1738801.0499999998</v>
      </c>
      <c r="AE1024" s="113"/>
    </row>
    <row r="1025" spans="1:31" ht="11.5" customHeight="1" x14ac:dyDescent="0.3">
      <c r="A1025" s="120">
        <v>44796</v>
      </c>
      <c r="B1025" s="156">
        <f t="shared" si="687"/>
        <v>8</v>
      </c>
      <c r="C1025" s="156">
        <f t="shared" si="688"/>
        <v>2022</v>
      </c>
      <c r="D1025" s="158" t="s">
        <v>654</v>
      </c>
      <c r="E1025" s="77" t="s">
        <v>289</v>
      </c>
      <c r="F1025" s="77" t="s">
        <v>290</v>
      </c>
      <c r="G1025" s="107" t="s">
        <v>565</v>
      </c>
      <c r="H1025" s="75">
        <v>5.2</v>
      </c>
      <c r="I1025" s="51">
        <v>40</v>
      </c>
      <c r="J1025" s="67"/>
      <c r="K1025" s="53">
        <f t="shared" si="689"/>
        <v>208</v>
      </c>
      <c r="L1025" s="54">
        <v>7.2</v>
      </c>
      <c r="M1025" s="55">
        <f t="shared" si="690"/>
        <v>0.38461538461538458</v>
      </c>
      <c r="N1025" s="56">
        <f t="shared" si="691"/>
        <v>2</v>
      </c>
      <c r="O1025" s="57">
        <f t="shared" si="692"/>
        <v>80</v>
      </c>
      <c r="P1025" s="58"/>
      <c r="Q1025" s="57"/>
      <c r="R1025" s="59"/>
      <c r="S1025" s="60"/>
      <c r="T1025" s="56"/>
      <c r="U1025" s="61"/>
      <c r="V1025" s="62"/>
      <c r="W1025" s="68">
        <f t="shared" si="693"/>
        <v>624</v>
      </c>
      <c r="X1025" s="69">
        <f t="shared" si="686"/>
        <v>1519633.5495</v>
      </c>
      <c r="Y1025" s="67">
        <v>3</v>
      </c>
      <c r="Z1025" s="71">
        <f t="shared" si="698"/>
        <v>240</v>
      </c>
      <c r="AA1025" s="72">
        <f t="shared" si="699"/>
        <v>220031.50049999988</v>
      </c>
      <c r="AB1025" s="70">
        <f t="shared" si="700"/>
        <v>8</v>
      </c>
      <c r="AC1025" s="137">
        <f t="shared" si="694"/>
        <v>864</v>
      </c>
      <c r="AD1025" s="112">
        <f t="shared" si="695"/>
        <v>1739665.0499999998</v>
      </c>
      <c r="AE1025" s="113"/>
    </row>
    <row r="1026" spans="1:31" ht="11.5" customHeight="1" x14ac:dyDescent="0.3">
      <c r="A1026" s="120">
        <v>44796</v>
      </c>
      <c r="B1026" s="156">
        <f t="shared" si="687"/>
        <v>8</v>
      </c>
      <c r="C1026" s="156">
        <f t="shared" si="688"/>
        <v>2022</v>
      </c>
      <c r="D1026" s="158" t="s">
        <v>654</v>
      </c>
      <c r="E1026" s="77" t="s">
        <v>289</v>
      </c>
      <c r="F1026" s="77" t="s">
        <v>290</v>
      </c>
      <c r="G1026" s="107" t="s">
        <v>577</v>
      </c>
      <c r="H1026" s="75">
        <v>1.3</v>
      </c>
      <c r="I1026" s="51">
        <v>25</v>
      </c>
      <c r="J1026" s="67"/>
      <c r="K1026" s="53">
        <f t="shared" si="689"/>
        <v>32.5</v>
      </c>
      <c r="L1026" s="54">
        <v>2.5</v>
      </c>
      <c r="M1026" s="55">
        <f t="shared" si="690"/>
        <v>0.92307692307692302</v>
      </c>
      <c r="N1026" s="56">
        <f t="shared" si="691"/>
        <v>1.2</v>
      </c>
      <c r="O1026" s="57">
        <f t="shared" si="692"/>
        <v>30</v>
      </c>
      <c r="P1026" s="58"/>
      <c r="Q1026" s="57"/>
      <c r="R1026" s="59"/>
      <c r="S1026" s="60"/>
      <c r="T1026" s="56"/>
      <c r="U1026" s="61"/>
      <c r="V1026" s="62"/>
      <c r="W1026" s="68">
        <f t="shared" si="693"/>
        <v>65</v>
      </c>
      <c r="X1026" s="69">
        <f t="shared" si="686"/>
        <v>1519698.5495</v>
      </c>
      <c r="Y1026" s="67">
        <v>2</v>
      </c>
      <c r="Z1026" s="71">
        <f t="shared" si="698"/>
        <v>60</v>
      </c>
      <c r="AA1026" s="72">
        <f t="shared" si="699"/>
        <v>220091.50049999988</v>
      </c>
      <c r="AB1026" s="70">
        <f t="shared" si="700"/>
        <v>8</v>
      </c>
      <c r="AC1026" s="137">
        <f t="shared" si="694"/>
        <v>125</v>
      </c>
      <c r="AD1026" s="112">
        <f t="shared" si="695"/>
        <v>1739790.0499999998</v>
      </c>
      <c r="AE1026" s="113"/>
    </row>
    <row r="1027" spans="1:31" ht="11.5" customHeight="1" x14ac:dyDescent="0.3">
      <c r="A1027" s="120">
        <v>44796</v>
      </c>
      <c r="B1027" s="156">
        <f t="shared" si="687"/>
        <v>8</v>
      </c>
      <c r="C1027" s="156">
        <f t="shared" si="688"/>
        <v>2022</v>
      </c>
      <c r="D1027" s="158" t="s">
        <v>655</v>
      </c>
      <c r="E1027" s="77" t="s">
        <v>100</v>
      </c>
      <c r="F1027" s="77" t="s">
        <v>101</v>
      </c>
      <c r="G1027" s="107" t="s">
        <v>626</v>
      </c>
      <c r="H1027" s="75">
        <v>11.7</v>
      </c>
      <c r="I1027" s="51">
        <v>20</v>
      </c>
      <c r="J1027" s="67"/>
      <c r="K1027" s="53">
        <f t="shared" si="689"/>
        <v>234</v>
      </c>
      <c r="L1027" s="54">
        <v>12.7</v>
      </c>
      <c r="M1027" s="55">
        <f t="shared" si="690"/>
        <v>8.5470085470085472E-2</v>
      </c>
      <c r="N1027" s="56">
        <f t="shared" si="691"/>
        <v>1</v>
      </c>
      <c r="O1027" s="57">
        <f t="shared" si="692"/>
        <v>20</v>
      </c>
      <c r="P1027" s="58"/>
      <c r="Q1027" s="57"/>
      <c r="R1027" s="59"/>
      <c r="S1027" s="60"/>
      <c r="T1027" s="56"/>
      <c r="U1027" s="61"/>
      <c r="V1027" s="62"/>
      <c r="W1027" s="68">
        <f t="shared" si="693"/>
        <v>702</v>
      </c>
      <c r="X1027" s="69">
        <f t="shared" si="686"/>
        <v>1520400.5495</v>
      </c>
      <c r="Y1027" s="67">
        <v>3</v>
      </c>
      <c r="Z1027" s="71">
        <f t="shared" si="698"/>
        <v>60</v>
      </c>
      <c r="AA1027" s="72">
        <f t="shared" si="699"/>
        <v>220151.50049999988</v>
      </c>
      <c r="AB1027" s="70">
        <f t="shared" si="700"/>
        <v>8</v>
      </c>
      <c r="AC1027" s="137">
        <f t="shared" si="694"/>
        <v>762</v>
      </c>
      <c r="AD1027" s="112">
        <f t="shared" si="695"/>
        <v>1740552.0499999998</v>
      </c>
      <c r="AE1027" s="113"/>
    </row>
    <row r="1028" spans="1:31" ht="11.5" customHeight="1" x14ac:dyDescent="0.3">
      <c r="A1028" s="120">
        <v>44798</v>
      </c>
      <c r="B1028" s="156">
        <f t="shared" si="687"/>
        <v>8</v>
      </c>
      <c r="C1028" s="156">
        <f t="shared" si="688"/>
        <v>2022</v>
      </c>
      <c r="D1028" s="158" t="s">
        <v>656</v>
      </c>
      <c r="E1028" s="77" t="s">
        <v>104</v>
      </c>
      <c r="F1028" s="77" t="s">
        <v>105</v>
      </c>
      <c r="G1028" s="107" t="s">
        <v>535</v>
      </c>
      <c r="H1028" s="75">
        <v>8.3000000000000007</v>
      </c>
      <c r="I1028" s="51">
        <v>220</v>
      </c>
      <c r="J1028" s="67"/>
      <c r="K1028" s="53">
        <f t="shared" si="689"/>
        <v>1826.0000000000002</v>
      </c>
      <c r="L1028" s="54">
        <v>8.8000000000000007</v>
      </c>
      <c r="M1028" s="55">
        <f t="shared" si="690"/>
        <v>6.0240963855421679E-2</v>
      </c>
      <c r="N1028" s="56">
        <f t="shared" si="691"/>
        <v>0.5</v>
      </c>
      <c r="O1028" s="57">
        <f t="shared" si="692"/>
        <v>110</v>
      </c>
      <c r="P1028" s="58"/>
      <c r="Q1028" s="57"/>
      <c r="R1028" s="59"/>
      <c r="S1028" s="60"/>
      <c r="T1028" s="56"/>
      <c r="U1028" s="61"/>
      <c r="V1028" s="62"/>
      <c r="W1028" s="68">
        <f t="shared" si="693"/>
        <v>10956.000000000002</v>
      </c>
      <c r="X1028" s="69">
        <f t="shared" si="686"/>
        <v>1531356.5495</v>
      </c>
      <c r="Y1028" s="67">
        <v>6</v>
      </c>
      <c r="Z1028" s="71">
        <f t="shared" si="698"/>
        <v>660</v>
      </c>
      <c r="AA1028" s="72">
        <f t="shared" si="699"/>
        <v>220811.50049999988</v>
      </c>
      <c r="AB1028" s="70">
        <f t="shared" si="700"/>
        <v>8</v>
      </c>
      <c r="AC1028" s="137">
        <f t="shared" si="694"/>
        <v>11616.000000000002</v>
      </c>
      <c r="AD1028" s="112">
        <f t="shared" si="695"/>
        <v>1752168.0499999998</v>
      </c>
      <c r="AE1028" s="113"/>
    </row>
    <row r="1029" spans="1:31" ht="11.5" customHeight="1" x14ac:dyDescent="0.3">
      <c r="A1029" s="120">
        <v>44798</v>
      </c>
      <c r="B1029" s="156">
        <f t="shared" si="687"/>
        <v>8</v>
      </c>
      <c r="C1029" s="156">
        <f t="shared" si="688"/>
        <v>2022</v>
      </c>
      <c r="D1029" s="158" t="s">
        <v>656</v>
      </c>
      <c r="E1029" s="77" t="s">
        <v>104</v>
      </c>
      <c r="F1029" s="77" t="s">
        <v>105</v>
      </c>
      <c r="G1029" s="107" t="s">
        <v>657</v>
      </c>
      <c r="H1029" s="75">
        <v>7.5</v>
      </c>
      <c r="I1029" s="51">
        <v>30</v>
      </c>
      <c r="J1029" s="67"/>
      <c r="K1029" s="53">
        <f t="shared" si="689"/>
        <v>225</v>
      </c>
      <c r="L1029" s="54">
        <v>8.9</v>
      </c>
      <c r="M1029" s="55">
        <f t="shared" si="690"/>
        <v>0.1866666666666667</v>
      </c>
      <c r="N1029" s="56">
        <f t="shared" si="691"/>
        <v>1.4000000000000004</v>
      </c>
      <c r="O1029" s="57">
        <f t="shared" si="692"/>
        <v>42.000000000000014</v>
      </c>
      <c r="P1029" s="58"/>
      <c r="Q1029" s="57"/>
      <c r="R1029" s="59"/>
      <c r="S1029" s="60"/>
      <c r="T1029" s="56"/>
      <c r="U1029" s="61"/>
      <c r="V1029" s="62"/>
      <c r="W1029" s="68">
        <f t="shared" si="693"/>
        <v>2250</v>
      </c>
      <c r="X1029" s="69">
        <f t="shared" si="686"/>
        <v>1533606.5495</v>
      </c>
      <c r="Y1029" s="67">
        <v>10</v>
      </c>
      <c r="Z1029" s="71">
        <f t="shared" si="698"/>
        <v>420.00000000000011</v>
      </c>
      <c r="AA1029" s="72">
        <f t="shared" si="699"/>
        <v>221231.50049999988</v>
      </c>
      <c r="AB1029" s="70">
        <f t="shared" si="700"/>
        <v>8</v>
      </c>
      <c r="AC1029" s="137">
        <f t="shared" si="694"/>
        <v>2670</v>
      </c>
      <c r="AD1029" s="112">
        <f t="shared" si="695"/>
        <v>1754838.0499999998</v>
      </c>
      <c r="AE1029" s="113"/>
    </row>
    <row r="1030" spans="1:31" ht="11.5" customHeight="1" x14ac:dyDescent="0.3">
      <c r="A1030" s="120">
        <v>44798</v>
      </c>
      <c r="B1030" s="156">
        <f t="shared" si="687"/>
        <v>8</v>
      </c>
      <c r="C1030" s="156">
        <f t="shared" si="688"/>
        <v>2022</v>
      </c>
      <c r="D1030" s="158" t="s">
        <v>656</v>
      </c>
      <c r="E1030" s="77" t="s">
        <v>104</v>
      </c>
      <c r="F1030" s="77" t="s">
        <v>105</v>
      </c>
      <c r="G1030" s="107" t="s">
        <v>577</v>
      </c>
      <c r="H1030" s="75">
        <v>1.3</v>
      </c>
      <c r="I1030" s="51">
        <v>25</v>
      </c>
      <c r="J1030" s="67"/>
      <c r="K1030" s="53">
        <f t="shared" si="689"/>
        <v>32.5</v>
      </c>
      <c r="L1030" s="54">
        <v>2.2000000000000002</v>
      </c>
      <c r="M1030" s="55">
        <f t="shared" si="690"/>
        <v>0.6923076923076924</v>
      </c>
      <c r="N1030" s="56">
        <f t="shared" si="691"/>
        <v>0.90000000000000013</v>
      </c>
      <c r="O1030" s="57">
        <f t="shared" si="692"/>
        <v>22.500000000000004</v>
      </c>
      <c r="P1030" s="58"/>
      <c r="Q1030" s="57"/>
      <c r="R1030" s="59"/>
      <c r="S1030" s="60"/>
      <c r="T1030" s="56"/>
      <c r="U1030" s="61"/>
      <c r="V1030" s="62"/>
      <c r="W1030" s="68">
        <f t="shared" si="693"/>
        <v>325</v>
      </c>
      <c r="X1030" s="69">
        <f t="shared" ref="X1030:X1039" si="701">X1029+W1030</f>
        <v>1533931.5495</v>
      </c>
      <c r="Y1030" s="67">
        <v>10</v>
      </c>
      <c r="Z1030" s="71">
        <f t="shared" si="698"/>
        <v>225.00000000000003</v>
      </c>
      <c r="AA1030" s="72">
        <f t="shared" si="699"/>
        <v>221456.50049999988</v>
      </c>
      <c r="AB1030" s="70">
        <f t="shared" si="700"/>
        <v>8</v>
      </c>
      <c r="AC1030" s="137">
        <f t="shared" si="694"/>
        <v>550</v>
      </c>
      <c r="AD1030" s="112">
        <f t="shared" si="695"/>
        <v>1755388.0499999998</v>
      </c>
      <c r="AE1030" s="113"/>
    </row>
    <row r="1031" spans="1:31" ht="11.5" customHeight="1" x14ac:dyDescent="0.3">
      <c r="A1031" s="120">
        <v>44798</v>
      </c>
      <c r="B1031" s="156">
        <f t="shared" si="687"/>
        <v>8</v>
      </c>
      <c r="C1031" s="156">
        <f t="shared" si="688"/>
        <v>2022</v>
      </c>
      <c r="D1031" s="158" t="s">
        <v>656</v>
      </c>
      <c r="E1031" s="77" t="s">
        <v>104</v>
      </c>
      <c r="F1031" s="77" t="s">
        <v>105</v>
      </c>
      <c r="G1031" s="107" t="s">
        <v>574</v>
      </c>
      <c r="H1031" s="75">
        <v>36</v>
      </c>
      <c r="I1031" s="51">
        <v>10</v>
      </c>
      <c r="J1031" s="67"/>
      <c r="K1031" s="53">
        <f t="shared" si="689"/>
        <v>360</v>
      </c>
      <c r="L1031" s="54">
        <v>44</v>
      </c>
      <c r="M1031" s="55">
        <f t="shared" si="690"/>
        <v>0.22222222222222221</v>
      </c>
      <c r="N1031" s="56">
        <f t="shared" si="691"/>
        <v>8</v>
      </c>
      <c r="O1031" s="57">
        <f t="shared" si="692"/>
        <v>80</v>
      </c>
      <c r="P1031" s="58"/>
      <c r="Q1031" s="57"/>
      <c r="R1031" s="59"/>
      <c r="S1031" s="60"/>
      <c r="T1031" s="56"/>
      <c r="U1031" s="61"/>
      <c r="V1031" s="62"/>
      <c r="W1031" s="68">
        <f t="shared" si="693"/>
        <v>360</v>
      </c>
      <c r="X1031" s="69">
        <f t="shared" si="701"/>
        <v>1534291.5495</v>
      </c>
      <c r="Y1031" s="67">
        <v>1</v>
      </c>
      <c r="Z1031" s="71">
        <f t="shared" si="698"/>
        <v>80</v>
      </c>
      <c r="AA1031" s="72">
        <f t="shared" si="699"/>
        <v>221536.50049999988</v>
      </c>
      <c r="AB1031" s="70">
        <f t="shared" si="700"/>
        <v>8</v>
      </c>
      <c r="AC1031" s="137">
        <f t="shared" si="694"/>
        <v>440</v>
      </c>
      <c r="AD1031" s="112">
        <f t="shared" si="695"/>
        <v>1755828.0499999998</v>
      </c>
      <c r="AE1031" s="113"/>
    </row>
    <row r="1032" spans="1:31" ht="11.5" customHeight="1" x14ac:dyDescent="0.3">
      <c r="A1032" s="120">
        <v>44798</v>
      </c>
      <c r="B1032" s="156">
        <f t="shared" si="687"/>
        <v>8</v>
      </c>
      <c r="C1032" s="156">
        <f t="shared" si="688"/>
        <v>2022</v>
      </c>
      <c r="D1032" s="158" t="s">
        <v>656</v>
      </c>
      <c r="E1032" s="77" t="s">
        <v>104</v>
      </c>
      <c r="F1032" s="77" t="s">
        <v>105</v>
      </c>
      <c r="G1032" s="107" t="s">
        <v>413</v>
      </c>
      <c r="H1032" s="75">
        <v>370</v>
      </c>
      <c r="I1032" s="51">
        <v>1</v>
      </c>
      <c r="J1032" s="67"/>
      <c r="K1032" s="53">
        <f t="shared" si="689"/>
        <v>370</v>
      </c>
      <c r="L1032" s="54">
        <v>395</v>
      </c>
      <c r="M1032" s="55">
        <f t="shared" si="690"/>
        <v>6.7567567567567571E-2</v>
      </c>
      <c r="N1032" s="56">
        <f t="shared" si="691"/>
        <v>25</v>
      </c>
      <c r="O1032" s="57">
        <f t="shared" si="692"/>
        <v>25</v>
      </c>
      <c r="P1032" s="58"/>
      <c r="Q1032" s="57"/>
      <c r="R1032" s="59"/>
      <c r="S1032" s="60"/>
      <c r="T1032" s="56"/>
      <c r="U1032" s="61"/>
      <c r="V1032" s="62"/>
      <c r="W1032" s="68">
        <f t="shared" si="693"/>
        <v>370</v>
      </c>
      <c r="X1032" s="69">
        <f t="shared" si="701"/>
        <v>1534661.5495</v>
      </c>
      <c r="Y1032" s="67">
        <v>1</v>
      </c>
      <c r="Z1032" s="71">
        <f t="shared" si="698"/>
        <v>25</v>
      </c>
      <c r="AA1032" s="72">
        <f t="shared" si="699"/>
        <v>221561.50049999988</v>
      </c>
      <c r="AB1032" s="70">
        <f t="shared" si="700"/>
        <v>8</v>
      </c>
      <c r="AC1032" s="137">
        <f t="shared" si="694"/>
        <v>395</v>
      </c>
      <c r="AD1032" s="112">
        <f t="shared" si="695"/>
        <v>1756223.0499999998</v>
      </c>
      <c r="AE1032" s="113"/>
    </row>
    <row r="1033" spans="1:31" ht="11.5" customHeight="1" x14ac:dyDescent="0.3">
      <c r="A1033" s="120">
        <v>44798</v>
      </c>
      <c r="B1033" s="156">
        <f t="shared" si="687"/>
        <v>8</v>
      </c>
      <c r="C1033" s="156">
        <f t="shared" si="688"/>
        <v>2022</v>
      </c>
      <c r="D1033" s="158" t="s">
        <v>658</v>
      </c>
      <c r="E1033" s="77" t="s">
        <v>621</v>
      </c>
      <c r="F1033" s="77" t="s">
        <v>622</v>
      </c>
      <c r="G1033" s="107" t="s">
        <v>523</v>
      </c>
      <c r="H1033" s="75">
        <v>8.3000000000000007</v>
      </c>
      <c r="I1033" s="51">
        <v>220</v>
      </c>
      <c r="J1033" s="67"/>
      <c r="K1033" s="53">
        <f t="shared" si="689"/>
        <v>1826.0000000000002</v>
      </c>
      <c r="L1033" s="54">
        <v>9.1</v>
      </c>
      <c r="M1033" s="55">
        <f t="shared" si="690"/>
        <v>9.6385542168674565E-2</v>
      </c>
      <c r="N1033" s="56">
        <f t="shared" si="691"/>
        <v>0.79999999999999893</v>
      </c>
      <c r="O1033" s="57">
        <f t="shared" si="692"/>
        <v>175.99999999999977</v>
      </c>
      <c r="P1033" s="58"/>
      <c r="Q1033" s="57"/>
      <c r="R1033" s="59"/>
      <c r="S1033" s="60"/>
      <c r="T1033" s="56"/>
      <c r="U1033" s="61"/>
      <c r="V1033" s="62"/>
      <c r="W1033" s="68">
        <f t="shared" si="693"/>
        <v>1826.0000000000002</v>
      </c>
      <c r="X1033" s="69">
        <f t="shared" si="701"/>
        <v>1536487.5495</v>
      </c>
      <c r="Y1033" s="67">
        <v>1</v>
      </c>
      <c r="Z1033" s="71">
        <f t="shared" si="698"/>
        <v>175.99999999999977</v>
      </c>
      <c r="AA1033" s="72">
        <f t="shared" si="699"/>
        <v>221737.50049999988</v>
      </c>
      <c r="AB1033" s="70">
        <f t="shared" si="700"/>
        <v>8</v>
      </c>
      <c r="AC1033" s="137">
        <f t="shared" si="694"/>
        <v>2002</v>
      </c>
      <c r="AD1033" s="112">
        <f t="shared" si="695"/>
        <v>1758225.0499999998</v>
      </c>
      <c r="AE1033" s="113"/>
    </row>
    <row r="1034" spans="1:31" ht="11.5" customHeight="1" x14ac:dyDescent="0.3">
      <c r="A1034" s="120">
        <v>44798</v>
      </c>
      <c r="B1034" s="156">
        <f t="shared" ref="B1034:B1039" si="702">MONTH(A1034)</f>
        <v>8</v>
      </c>
      <c r="C1034" s="156">
        <f t="shared" ref="C1034:C1039" si="703">YEAR(A1034)</f>
        <v>2022</v>
      </c>
      <c r="D1034" s="158" t="s">
        <v>658</v>
      </c>
      <c r="E1034" s="77" t="s">
        <v>621</v>
      </c>
      <c r="F1034" s="77" t="s">
        <v>622</v>
      </c>
      <c r="G1034" s="107" t="s">
        <v>523</v>
      </c>
      <c r="H1034" s="75">
        <v>8</v>
      </c>
      <c r="I1034" s="51">
        <v>220</v>
      </c>
      <c r="J1034" s="67"/>
      <c r="K1034" s="53">
        <f t="shared" si="689"/>
        <v>1760</v>
      </c>
      <c r="L1034" s="54">
        <v>9.1</v>
      </c>
      <c r="M1034" s="55">
        <f t="shared" si="690"/>
        <v>0.13749999999999996</v>
      </c>
      <c r="N1034" s="56">
        <f t="shared" si="691"/>
        <v>1.0999999999999996</v>
      </c>
      <c r="O1034" s="57">
        <f t="shared" si="692"/>
        <v>241.99999999999991</v>
      </c>
      <c r="P1034" s="58"/>
      <c r="Q1034" s="57"/>
      <c r="R1034" s="59"/>
      <c r="S1034" s="60"/>
      <c r="T1034" s="56"/>
      <c r="U1034" s="61"/>
      <c r="V1034" s="62"/>
      <c r="W1034" s="68">
        <f t="shared" si="693"/>
        <v>3520</v>
      </c>
      <c r="X1034" s="69">
        <f t="shared" si="701"/>
        <v>1540007.5495</v>
      </c>
      <c r="Y1034" s="67">
        <v>2</v>
      </c>
      <c r="Z1034" s="71">
        <f t="shared" si="698"/>
        <v>483.99999999999983</v>
      </c>
      <c r="AA1034" s="72">
        <f t="shared" si="699"/>
        <v>222221.50049999988</v>
      </c>
      <c r="AB1034" s="70">
        <f t="shared" si="700"/>
        <v>8</v>
      </c>
      <c r="AC1034" s="137">
        <f t="shared" si="694"/>
        <v>4004</v>
      </c>
      <c r="AD1034" s="112">
        <f t="shared" si="695"/>
        <v>1762229.0499999998</v>
      </c>
      <c r="AE1034" s="113"/>
    </row>
    <row r="1035" spans="1:31" ht="11.5" customHeight="1" x14ac:dyDescent="0.3">
      <c r="A1035" s="120">
        <v>44798</v>
      </c>
      <c r="B1035" s="156">
        <f t="shared" si="702"/>
        <v>8</v>
      </c>
      <c r="C1035" s="156">
        <f t="shared" si="703"/>
        <v>2022</v>
      </c>
      <c r="D1035" s="127" t="s">
        <v>659</v>
      </c>
      <c r="E1035" s="77" t="s">
        <v>280</v>
      </c>
      <c r="F1035" s="77" t="s">
        <v>281</v>
      </c>
      <c r="G1035" s="107" t="s">
        <v>526</v>
      </c>
      <c r="H1035" s="75">
        <v>8.3000000000000007</v>
      </c>
      <c r="I1035" s="51">
        <v>220</v>
      </c>
      <c r="J1035" s="67"/>
      <c r="K1035" s="53">
        <f t="shared" si="689"/>
        <v>1826.0000000000002</v>
      </c>
      <c r="L1035" s="54">
        <v>9.3000000000000007</v>
      </c>
      <c r="M1035" s="55">
        <f t="shared" si="690"/>
        <v>0.12048192771084336</v>
      </c>
      <c r="N1035" s="56">
        <f t="shared" si="691"/>
        <v>1</v>
      </c>
      <c r="O1035" s="57">
        <f t="shared" si="692"/>
        <v>220</v>
      </c>
      <c r="P1035" s="58"/>
      <c r="Q1035" s="57"/>
      <c r="R1035" s="59"/>
      <c r="S1035" s="60"/>
      <c r="T1035" s="56"/>
      <c r="U1035" s="61"/>
      <c r="V1035" s="62"/>
      <c r="W1035" s="68">
        <f t="shared" si="693"/>
        <v>3652.0000000000005</v>
      </c>
      <c r="X1035" s="69">
        <f t="shared" si="701"/>
        <v>1543659.5495</v>
      </c>
      <c r="Y1035" s="67">
        <v>2</v>
      </c>
      <c r="Z1035" s="71">
        <f t="shared" si="698"/>
        <v>440</v>
      </c>
      <c r="AA1035" s="72">
        <f t="shared" si="699"/>
        <v>222661.50049999988</v>
      </c>
      <c r="AB1035" s="70">
        <f t="shared" si="700"/>
        <v>8</v>
      </c>
      <c r="AC1035" s="137">
        <f t="shared" si="694"/>
        <v>4092.0000000000005</v>
      </c>
      <c r="AD1035" s="112">
        <f t="shared" si="695"/>
        <v>1766321.0499999998</v>
      </c>
      <c r="AE1035" s="113"/>
    </row>
    <row r="1036" spans="1:31" ht="11.5" customHeight="1" x14ac:dyDescent="0.3">
      <c r="A1036" s="120">
        <v>44798</v>
      </c>
      <c r="B1036" s="156">
        <f t="shared" si="702"/>
        <v>8</v>
      </c>
      <c r="C1036" s="156">
        <f t="shared" si="703"/>
        <v>2022</v>
      </c>
      <c r="D1036" s="127" t="s">
        <v>659</v>
      </c>
      <c r="E1036" s="77" t="s">
        <v>280</v>
      </c>
      <c r="F1036" s="77" t="s">
        <v>281</v>
      </c>
      <c r="G1036" s="107" t="s">
        <v>636</v>
      </c>
      <c r="H1036" s="75">
        <v>8.3000000000000007</v>
      </c>
      <c r="I1036" s="51">
        <v>67</v>
      </c>
      <c r="J1036" s="67"/>
      <c r="K1036" s="53">
        <f t="shared" si="689"/>
        <v>556.1</v>
      </c>
      <c r="L1036" s="54">
        <v>9.6999999999999993</v>
      </c>
      <c r="M1036" s="55">
        <f t="shared" si="690"/>
        <v>0.16867469879518054</v>
      </c>
      <c r="N1036" s="56">
        <f t="shared" si="691"/>
        <v>1.3999999999999986</v>
      </c>
      <c r="O1036" s="57">
        <f t="shared" si="692"/>
        <v>93.799999999999898</v>
      </c>
      <c r="P1036" s="58"/>
      <c r="Q1036" s="57"/>
      <c r="R1036" s="59"/>
      <c r="S1036" s="60"/>
      <c r="T1036" s="56"/>
      <c r="U1036" s="61"/>
      <c r="V1036" s="62"/>
      <c r="W1036" s="68">
        <f t="shared" si="693"/>
        <v>1112.2</v>
      </c>
      <c r="X1036" s="69">
        <f t="shared" si="701"/>
        <v>1544771.7494999999</v>
      </c>
      <c r="Y1036" s="70">
        <v>2</v>
      </c>
      <c r="Z1036" s="71">
        <f t="shared" si="698"/>
        <v>187.5999999999998</v>
      </c>
      <c r="AA1036" s="72">
        <f t="shared" si="699"/>
        <v>222849.10049999988</v>
      </c>
      <c r="AB1036" s="70">
        <f t="shared" si="700"/>
        <v>8</v>
      </c>
      <c r="AC1036" s="137">
        <f t="shared" si="694"/>
        <v>1299.7999999999997</v>
      </c>
      <c r="AD1036" s="112">
        <f t="shared" si="695"/>
        <v>1767620.8499999999</v>
      </c>
      <c r="AE1036" s="113"/>
    </row>
    <row r="1037" spans="1:31" ht="12" customHeight="1" x14ac:dyDescent="0.3">
      <c r="A1037" s="120">
        <v>44798</v>
      </c>
      <c r="B1037" s="156">
        <f t="shared" si="702"/>
        <v>8</v>
      </c>
      <c r="C1037" s="156">
        <f t="shared" si="703"/>
        <v>2022</v>
      </c>
      <c r="D1037" s="125" t="s">
        <v>659</v>
      </c>
      <c r="E1037" s="49" t="s">
        <v>280</v>
      </c>
      <c r="F1037" s="49" t="s">
        <v>281</v>
      </c>
      <c r="G1037" s="74" t="s">
        <v>25</v>
      </c>
      <c r="H1037" s="75">
        <v>19.2</v>
      </c>
      <c r="I1037" s="51">
        <v>5</v>
      </c>
      <c r="J1037" s="67"/>
      <c r="K1037" s="53">
        <f t="shared" si="689"/>
        <v>96</v>
      </c>
      <c r="L1037" s="54">
        <v>21</v>
      </c>
      <c r="M1037" s="55">
        <f t="shared" si="690"/>
        <v>9.3750000000000042E-2</v>
      </c>
      <c r="N1037" s="56">
        <f t="shared" si="691"/>
        <v>1.8000000000000007</v>
      </c>
      <c r="O1037" s="57">
        <f t="shared" si="692"/>
        <v>9.0000000000000036</v>
      </c>
      <c r="P1037" s="58"/>
      <c r="Q1037" s="57"/>
      <c r="R1037" s="59"/>
      <c r="S1037" s="60"/>
      <c r="T1037" s="56"/>
      <c r="U1037" s="61"/>
      <c r="V1037" s="62"/>
      <c r="W1037" s="68">
        <f t="shared" si="693"/>
        <v>96</v>
      </c>
      <c r="X1037" s="69">
        <f t="shared" si="701"/>
        <v>1544867.7494999999</v>
      </c>
      <c r="Y1037" s="70">
        <v>1</v>
      </c>
      <c r="Z1037" s="71">
        <f t="shared" si="698"/>
        <v>9.0000000000000036</v>
      </c>
      <c r="AA1037" s="72">
        <f t="shared" si="699"/>
        <v>222858.10049999988</v>
      </c>
      <c r="AB1037" s="70">
        <f t="shared" si="700"/>
        <v>8</v>
      </c>
      <c r="AC1037" s="137">
        <f t="shared" si="694"/>
        <v>105</v>
      </c>
      <c r="AD1037" s="112">
        <f t="shared" si="695"/>
        <v>1767725.8499999999</v>
      </c>
      <c r="AE1037" s="113"/>
    </row>
    <row r="1038" spans="1:31" ht="12" customHeight="1" x14ac:dyDescent="0.3">
      <c r="A1038" s="49">
        <v>44798</v>
      </c>
      <c r="B1038" s="156">
        <f t="shared" si="702"/>
        <v>8</v>
      </c>
      <c r="C1038" s="156">
        <f t="shared" si="703"/>
        <v>2022</v>
      </c>
      <c r="D1038" s="125" t="s">
        <v>659</v>
      </c>
      <c r="E1038" s="49" t="s">
        <v>280</v>
      </c>
      <c r="F1038" s="49" t="s">
        <v>281</v>
      </c>
      <c r="G1038" s="74" t="s">
        <v>214</v>
      </c>
      <c r="H1038" s="75">
        <v>320</v>
      </c>
      <c r="I1038" s="51">
        <v>1</v>
      </c>
      <c r="J1038" s="67"/>
      <c r="K1038" s="53">
        <f t="shared" si="689"/>
        <v>320</v>
      </c>
      <c r="L1038" s="54">
        <v>390</v>
      </c>
      <c r="M1038" s="55">
        <f t="shared" si="690"/>
        <v>0.21875</v>
      </c>
      <c r="N1038" s="56">
        <f t="shared" si="691"/>
        <v>70</v>
      </c>
      <c r="O1038" s="57">
        <f t="shared" si="692"/>
        <v>70</v>
      </c>
      <c r="P1038" s="58"/>
      <c r="Q1038" s="57"/>
      <c r="R1038" s="59"/>
      <c r="S1038" s="60"/>
      <c r="T1038" s="56"/>
      <c r="U1038" s="61"/>
      <c r="V1038" s="62"/>
      <c r="W1038" s="68">
        <f t="shared" si="693"/>
        <v>320</v>
      </c>
      <c r="X1038" s="69">
        <f t="shared" si="701"/>
        <v>1545187.7494999999</v>
      </c>
      <c r="Y1038" s="70">
        <v>1</v>
      </c>
      <c r="Z1038" s="71">
        <f t="shared" si="698"/>
        <v>70</v>
      </c>
      <c r="AA1038" s="72">
        <f t="shared" si="699"/>
        <v>222928.10049999988</v>
      </c>
      <c r="AB1038" s="70">
        <f t="shared" si="700"/>
        <v>8</v>
      </c>
      <c r="AC1038" s="137">
        <f t="shared" si="694"/>
        <v>390</v>
      </c>
      <c r="AD1038" s="112">
        <f t="shared" si="695"/>
        <v>1768115.8499999999</v>
      </c>
      <c r="AE1038" s="113"/>
    </row>
    <row r="1039" spans="1:31" ht="12" customHeight="1" x14ac:dyDescent="0.3">
      <c r="A1039" s="49">
        <v>44799</v>
      </c>
      <c r="B1039" s="156">
        <f t="shared" si="702"/>
        <v>8</v>
      </c>
      <c r="C1039" s="156">
        <f t="shared" si="703"/>
        <v>2022</v>
      </c>
      <c r="D1039" s="125" t="s">
        <v>659</v>
      </c>
      <c r="E1039" s="49" t="s">
        <v>280</v>
      </c>
      <c r="F1039" s="49" t="s">
        <v>281</v>
      </c>
      <c r="G1039" s="74" t="s">
        <v>33</v>
      </c>
      <c r="H1039" s="75">
        <v>1.3</v>
      </c>
      <c r="I1039" s="51">
        <v>25</v>
      </c>
      <c r="J1039" s="67"/>
      <c r="K1039" s="53">
        <f t="shared" si="689"/>
        <v>32.5</v>
      </c>
      <c r="L1039" s="54">
        <v>2.5</v>
      </c>
      <c r="M1039" s="55">
        <f t="shared" si="690"/>
        <v>0.92307692307692302</v>
      </c>
      <c r="N1039" s="56">
        <f t="shared" si="691"/>
        <v>1.2</v>
      </c>
      <c r="O1039" s="57">
        <f t="shared" si="692"/>
        <v>30</v>
      </c>
      <c r="P1039" s="58"/>
      <c r="Q1039" s="57"/>
      <c r="R1039" s="59"/>
      <c r="S1039" s="60"/>
      <c r="T1039" s="56"/>
      <c r="U1039" s="61"/>
      <c r="V1039" s="62"/>
      <c r="W1039" s="68">
        <f t="shared" si="693"/>
        <v>130</v>
      </c>
      <c r="X1039" s="69">
        <f t="shared" si="701"/>
        <v>1545317.7494999999</v>
      </c>
      <c r="Y1039" s="70">
        <v>4</v>
      </c>
      <c r="Z1039" s="71">
        <f t="shared" si="698"/>
        <v>120</v>
      </c>
      <c r="AA1039" s="72">
        <f t="shared" si="699"/>
        <v>223048.10049999988</v>
      </c>
      <c r="AB1039" s="70">
        <f t="shared" si="700"/>
        <v>8</v>
      </c>
      <c r="AC1039" s="137">
        <f t="shared" si="694"/>
        <v>250</v>
      </c>
      <c r="AD1039" s="112">
        <f t="shared" si="695"/>
        <v>1768365.8499999999</v>
      </c>
      <c r="AE1039" s="113"/>
    </row>
    <row r="1040" spans="1:31" ht="12" customHeight="1" x14ac:dyDescent="0.3">
      <c r="A1040" s="49">
        <v>44806</v>
      </c>
      <c r="B1040" s="156">
        <f t="shared" ref="B1040:B1072" si="704">MONTH(A1040)</f>
        <v>9</v>
      </c>
      <c r="C1040" s="156">
        <f t="shared" ref="C1040:C1072" si="705">YEAR(A1040)</f>
        <v>2022</v>
      </c>
      <c r="D1040" s="125" t="s">
        <v>675</v>
      </c>
      <c r="E1040" s="49" t="s">
        <v>289</v>
      </c>
      <c r="F1040" s="49" t="s">
        <v>290</v>
      </c>
      <c r="G1040" s="74" t="s">
        <v>526</v>
      </c>
      <c r="H1040" s="75">
        <v>8</v>
      </c>
      <c r="I1040" s="51">
        <v>220</v>
      </c>
      <c r="J1040" s="67"/>
      <c r="K1040" s="53">
        <f t="shared" si="689"/>
        <v>1760</v>
      </c>
      <c r="L1040" s="54">
        <v>8.6999999999999993</v>
      </c>
      <c r="M1040" s="55">
        <f t="shared" ref="M1040:M1106" si="706">(L1040-H1040)/H1040</f>
        <v>8.7499999999999911E-2</v>
      </c>
      <c r="N1040" s="56">
        <f t="shared" ref="N1040:N1106" si="707">L1040-H1040</f>
        <v>0.69999999999999929</v>
      </c>
      <c r="O1040" s="57">
        <f t="shared" ref="O1040:O1106" si="708">N1040*I1040</f>
        <v>153.99999999999983</v>
      </c>
      <c r="P1040" s="58"/>
      <c r="Q1040" s="57"/>
      <c r="R1040" s="59"/>
      <c r="S1040" s="60"/>
      <c r="T1040" s="56"/>
      <c r="U1040" s="61"/>
      <c r="V1040" s="62"/>
      <c r="W1040" s="68">
        <f t="shared" ref="W1040:W1077" si="709">K1040*Y1040</f>
        <v>5280</v>
      </c>
      <c r="X1040" s="69">
        <f t="shared" ref="X1040:X1077" si="710">X1039+W1040</f>
        <v>1550597.7494999999</v>
      </c>
      <c r="Y1040" s="70">
        <v>3</v>
      </c>
      <c r="Z1040" s="71">
        <f t="shared" ref="Z1040:Z1051" si="711">O1040*Y1040</f>
        <v>461.99999999999949</v>
      </c>
      <c r="AA1040" s="72">
        <f t="shared" ref="AA1040:AA1044" si="712">AA1039+Z1040</f>
        <v>223510.10049999988</v>
      </c>
      <c r="AB1040" s="70">
        <f t="shared" ref="AB1040:AB1044" si="713">MONTH(A1040)</f>
        <v>9</v>
      </c>
      <c r="AC1040" s="137">
        <f t="shared" ref="AC1040:AC1044" si="714">W1040+Z1040</f>
        <v>5741.9999999999991</v>
      </c>
      <c r="AD1040" s="112">
        <f t="shared" ref="AD1040:AD1044" si="715">X1040+AA1040</f>
        <v>1774107.8499999999</v>
      </c>
      <c r="AE1040" s="113"/>
    </row>
    <row r="1041" spans="1:31" ht="12" customHeight="1" x14ac:dyDescent="0.3">
      <c r="A1041" s="49">
        <v>44806</v>
      </c>
      <c r="B1041" s="156">
        <f t="shared" si="704"/>
        <v>9</v>
      </c>
      <c r="C1041" s="156">
        <f t="shared" si="705"/>
        <v>2022</v>
      </c>
      <c r="D1041" s="125" t="s">
        <v>675</v>
      </c>
      <c r="E1041" s="49" t="s">
        <v>289</v>
      </c>
      <c r="F1041" s="49" t="s">
        <v>290</v>
      </c>
      <c r="G1041" s="74" t="s">
        <v>636</v>
      </c>
      <c r="H1041" s="75">
        <v>8.3000000000000007</v>
      </c>
      <c r="I1041" s="51">
        <v>67</v>
      </c>
      <c r="J1041" s="67"/>
      <c r="K1041" s="53">
        <f t="shared" si="689"/>
        <v>556.1</v>
      </c>
      <c r="L1041" s="54">
        <v>8.8000000000000007</v>
      </c>
      <c r="M1041" s="55">
        <f t="shared" si="706"/>
        <v>6.0240963855421679E-2</v>
      </c>
      <c r="N1041" s="56">
        <f t="shared" si="707"/>
        <v>0.5</v>
      </c>
      <c r="O1041" s="57">
        <f t="shared" si="708"/>
        <v>33.5</v>
      </c>
      <c r="P1041" s="58"/>
      <c r="Q1041" s="57"/>
      <c r="R1041" s="59"/>
      <c r="S1041" s="60"/>
      <c r="T1041" s="56"/>
      <c r="U1041" s="61"/>
      <c r="V1041" s="62"/>
      <c r="W1041" s="68">
        <f t="shared" si="709"/>
        <v>2224.4</v>
      </c>
      <c r="X1041" s="69">
        <f t="shared" si="710"/>
        <v>1552822.1494999998</v>
      </c>
      <c r="Y1041" s="70">
        <v>4</v>
      </c>
      <c r="Z1041" s="71">
        <f t="shared" si="711"/>
        <v>134</v>
      </c>
      <c r="AA1041" s="72">
        <f t="shared" si="712"/>
        <v>223644.10049999988</v>
      </c>
      <c r="AB1041" s="70">
        <f t="shared" si="713"/>
        <v>9</v>
      </c>
      <c r="AC1041" s="137">
        <f t="shared" si="714"/>
        <v>2358.4</v>
      </c>
      <c r="AD1041" s="112">
        <f t="shared" si="715"/>
        <v>1776466.2499999998</v>
      </c>
      <c r="AE1041" s="113"/>
    </row>
    <row r="1042" spans="1:31" ht="12" customHeight="1" x14ac:dyDescent="0.3">
      <c r="A1042" s="49">
        <v>44806</v>
      </c>
      <c r="B1042" s="156">
        <f t="shared" si="704"/>
        <v>9</v>
      </c>
      <c r="C1042" s="156">
        <f t="shared" si="705"/>
        <v>2022</v>
      </c>
      <c r="D1042" s="125" t="s">
        <v>675</v>
      </c>
      <c r="E1042" s="49" t="s">
        <v>289</v>
      </c>
      <c r="F1042" s="49" t="s">
        <v>290</v>
      </c>
      <c r="G1042" s="74" t="s">
        <v>565</v>
      </c>
      <c r="H1042" s="75">
        <v>5.2</v>
      </c>
      <c r="I1042" s="51">
        <v>40</v>
      </c>
      <c r="J1042" s="67"/>
      <c r="K1042" s="53">
        <f t="shared" si="689"/>
        <v>208</v>
      </c>
      <c r="L1042" s="54">
        <v>6.6</v>
      </c>
      <c r="M1042" s="55">
        <f t="shared" si="706"/>
        <v>0.26923076923076911</v>
      </c>
      <c r="N1042" s="56">
        <f t="shared" si="707"/>
        <v>1.3999999999999995</v>
      </c>
      <c r="O1042" s="57">
        <f t="shared" si="708"/>
        <v>55.999999999999979</v>
      </c>
      <c r="P1042" s="58"/>
      <c r="Q1042" s="57"/>
      <c r="R1042" s="59"/>
      <c r="S1042" s="60"/>
      <c r="T1042" s="56"/>
      <c r="U1042" s="61"/>
      <c r="V1042" s="62"/>
      <c r="W1042" s="68">
        <f t="shared" si="709"/>
        <v>832</v>
      </c>
      <c r="X1042" s="69">
        <f t="shared" si="710"/>
        <v>1553654.1494999998</v>
      </c>
      <c r="Y1042" s="70">
        <v>4</v>
      </c>
      <c r="Z1042" s="71">
        <f t="shared" si="711"/>
        <v>223.99999999999991</v>
      </c>
      <c r="AA1042" s="72">
        <f t="shared" si="712"/>
        <v>223868.10049999988</v>
      </c>
      <c r="AB1042" s="70">
        <f t="shared" si="713"/>
        <v>9</v>
      </c>
      <c r="AC1042" s="137">
        <f t="shared" si="714"/>
        <v>1056</v>
      </c>
      <c r="AD1042" s="112">
        <f t="shared" si="715"/>
        <v>1777522.2499999998</v>
      </c>
      <c r="AE1042" s="113"/>
    </row>
    <row r="1043" spans="1:31" ht="12" customHeight="1" x14ac:dyDescent="0.3">
      <c r="A1043" s="49">
        <v>44806</v>
      </c>
      <c r="B1043" s="156">
        <f t="shared" si="704"/>
        <v>9</v>
      </c>
      <c r="C1043" s="156">
        <f t="shared" si="705"/>
        <v>2022</v>
      </c>
      <c r="D1043" s="125" t="s">
        <v>675</v>
      </c>
      <c r="E1043" s="49" t="s">
        <v>289</v>
      </c>
      <c r="F1043" s="49" t="s">
        <v>290</v>
      </c>
      <c r="G1043" s="74" t="s">
        <v>33</v>
      </c>
      <c r="H1043" s="75">
        <v>1.3</v>
      </c>
      <c r="I1043" s="51">
        <v>25</v>
      </c>
      <c r="J1043" s="67"/>
      <c r="K1043" s="53">
        <f t="shared" si="689"/>
        <v>32.5</v>
      </c>
      <c r="L1043" s="54">
        <v>2.5</v>
      </c>
      <c r="M1043" s="55">
        <f t="shared" si="706"/>
        <v>0.92307692307692302</v>
      </c>
      <c r="N1043" s="56">
        <f t="shared" si="707"/>
        <v>1.2</v>
      </c>
      <c r="O1043" s="57">
        <f t="shared" si="708"/>
        <v>30</v>
      </c>
      <c r="P1043" s="58"/>
      <c r="Q1043" s="57"/>
      <c r="R1043" s="59"/>
      <c r="S1043" s="60"/>
      <c r="T1043" s="56"/>
      <c r="U1043" s="61"/>
      <c r="V1043" s="62"/>
      <c r="W1043" s="68">
        <f t="shared" si="709"/>
        <v>97.5</v>
      </c>
      <c r="X1043" s="69">
        <f t="shared" si="710"/>
        <v>1553751.6494999998</v>
      </c>
      <c r="Y1043" s="70">
        <v>3</v>
      </c>
      <c r="Z1043" s="71">
        <f t="shared" si="711"/>
        <v>90</v>
      </c>
      <c r="AA1043" s="72">
        <f t="shared" si="712"/>
        <v>223958.10049999988</v>
      </c>
      <c r="AB1043" s="70">
        <f t="shared" si="713"/>
        <v>9</v>
      </c>
      <c r="AC1043" s="137">
        <f t="shared" si="714"/>
        <v>187.5</v>
      </c>
      <c r="AD1043" s="112">
        <f t="shared" si="715"/>
        <v>1777709.7499999998</v>
      </c>
      <c r="AE1043" s="113"/>
    </row>
    <row r="1044" spans="1:31" ht="12" customHeight="1" x14ac:dyDescent="0.3">
      <c r="A1044" s="49" t="s">
        <v>674</v>
      </c>
      <c r="B1044" s="156">
        <f t="shared" si="704"/>
        <v>9</v>
      </c>
      <c r="C1044" s="156">
        <f t="shared" si="705"/>
        <v>2022</v>
      </c>
      <c r="D1044" s="125" t="s">
        <v>676</v>
      </c>
      <c r="E1044" s="49" t="s">
        <v>100</v>
      </c>
      <c r="F1044" s="49" t="s">
        <v>101</v>
      </c>
      <c r="G1044" s="74" t="s">
        <v>526</v>
      </c>
      <c r="H1044" s="75">
        <v>8</v>
      </c>
      <c r="I1044" s="51">
        <v>220</v>
      </c>
      <c r="J1044" s="67"/>
      <c r="K1044" s="53">
        <f t="shared" si="689"/>
        <v>1760</v>
      </c>
      <c r="L1044" s="54">
        <v>8.6</v>
      </c>
      <c r="M1044" s="55">
        <f t="shared" si="706"/>
        <v>7.4999999999999956E-2</v>
      </c>
      <c r="N1044" s="56">
        <f t="shared" si="707"/>
        <v>0.59999999999999964</v>
      </c>
      <c r="O1044" s="57">
        <f t="shared" si="708"/>
        <v>131.99999999999991</v>
      </c>
      <c r="P1044" s="58"/>
      <c r="Q1044" s="57"/>
      <c r="R1044" s="59"/>
      <c r="S1044" s="60"/>
      <c r="T1044" s="56"/>
      <c r="U1044" s="61"/>
      <c r="V1044" s="62"/>
      <c r="W1044" s="68">
        <f t="shared" si="709"/>
        <v>3520</v>
      </c>
      <c r="X1044" s="69">
        <f t="shared" si="710"/>
        <v>1557271.6494999998</v>
      </c>
      <c r="Y1044" s="70">
        <v>2</v>
      </c>
      <c r="Z1044" s="71">
        <f t="shared" si="711"/>
        <v>263.99999999999983</v>
      </c>
      <c r="AA1044" s="72">
        <f t="shared" si="712"/>
        <v>224222.10049999988</v>
      </c>
      <c r="AB1044" s="70">
        <f t="shared" si="713"/>
        <v>9</v>
      </c>
      <c r="AC1044" s="137">
        <f t="shared" si="714"/>
        <v>3784</v>
      </c>
      <c r="AD1044" s="112">
        <f t="shared" si="715"/>
        <v>1781493.7499999998</v>
      </c>
      <c r="AE1044" s="113"/>
    </row>
    <row r="1045" spans="1:31" ht="12" customHeight="1" x14ac:dyDescent="0.3">
      <c r="A1045" s="49">
        <v>44810</v>
      </c>
      <c r="B1045" s="156">
        <f t="shared" si="704"/>
        <v>9</v>
      </c>
      <c r="C1045" s="156">
        <f t="shared" si="705"/>
        <v>2022</v>
      </c>
      <c r="D1045" s="125" t="s">
        <v>677</v>
      </c>
      <c r="E1045" s="49" t="s">
        <v>289</v>
      </c>
      <c r="F1045" s="49" t="s">
        <v>290</v>
      </c>
      <c r="G1045" s="74" t="s">
        <v>523</v>
      </c>
      <c r="H1045" s="75">
        <v>8</v>
      </c>
      <c r="I1045" s="51">
        <v>220</v>
      </c>
      <c r="J1045" s="67"/>
      <c r="K1045" s="53">
        <f t="shared" si="689"/>
        <v>1760</v>
      </c>
      <c r="L1045" s="54">
        <v>8.6999999999999993</v>
      </c>
      <c r="M1045" s="55">
        <f t="shared" si="706"/>
        <v>8.7499999999999911E-2</v>
      </c>
      <c r="N1045" s="56">
        <f t="shared" si="707"/>
        <v>0.69999999999999929</v>
      </c>
      <c r="O1045" s="57">
        <f t="shared" si="708"/>
        <v>153.99999999999983</v>
      </c>
      <c r="P1045" s="58"/>
      <c r="Q1045" s="57"/>
      <c r="R1045" s="59"/>
      <c r="S1045" s="60"/>
      <c r="T1045" s="56"/>
      <c r="U1045" s="61"/>
      <c r="V1045" s="62"/>
      <c r="W1045" s="68">
        <f t="shared" si="709"/>
        <v>5280</v>
      </c>
      <c r="X1045" s="69">
        <f t="shared" si="710"/>
        <v>1562551.6494999998</v>
      </c>
      <c r="Y1045" s="70">
        <v>3</v>
      </c>
      <c r="Z1045" s="71">
        <f t="shared" si="711"/>
        <v>461.99999999999949</v>
      </c>
      <c r="AA1045" s="72">
        <f t="shared" ref="AA1045:AA1051" si="716">AA1044+Z1045</f>
        <v>224684.10049999988</v>
      </c>
      <c r="AB1045" s="70">
        <f t="shared" ref="AB1045:AB1051" si="717">MONTH(A1045)</f>
        <v>9</v>
      </c>
      <c r="AC1045" s="137">
        <f t="shared" ref="AC1045:AC1051" si="718">W1045+Z1045</f>
        <v>5741.9999999999991</v>
      </c>
      <c r="AD1045" s="112">
        <f t="shared" ref="AD1045:AD1051" si="719">X1045+AA1045</f>
        <v>1787235.7499999998</v>
      </c>
      <c r="AE1045" s="113"/>
    </row>
    <row r="1046" spans="1:31" ht="12" customHeight="1" x14ac:dyDescent="0.3">
      <c r="A1046" s="49">
        <v>44810</v>
      </c>
      <c r="B1046" s="156">
        <f t="shared" si="704"/>
        <v>9</v>
      </c>
      <c r="C1046" s="156">
        <f t="shared" si="705"/>
        <v>2022</v>
      </c>
      <c r="D1046" s="125" t="s">
        <v>677</v>
      </c>
      <c r="E1046" s="49" t="s">
        <v>289</v>
      </c>
      <c r="F1046" s="49" t="s">
        <v>290</v>
      </c>
      <c r="G1046" s="74" t="s">
        <v>636</v>
      </c>
      <c r="H1046" s="75">
        <v>8.3000000000000007</v>
      </c>
      <c r="I1046" s="51">
        <v>67</v>
      </c>
      <c r="J1046" s="67"/>
      <c r="K1046" s="53">
        <f t="shared" si="689"/>
        <v>556.1</v>
      </c>
      <c r="L1046" s="54">
        <v>8.8000000000000007</v>
      </c>
      <c r="M1046" s="55">
        <f t="shared" si="706"/>
        <v>6.0240963855421679E-2</v>
      </c>
      <c r="N1046" s="56">
        <f t="shared" si="707"/>
        <v>0.5</v>
      </c>
      <c r="O1046" s="57">
        <f t="shared" si="708"/>
        <v>33.5</v>
      </c>
      <c r="P1046" s="58"/>
      <c r="Q1046" s="57"/>
      <c r="R1046" s="59"/>
      <c r="S1046" s="60"/>
      <c r="T1046" s="56"/>
      <c r="U1046" s="61"/>
      <c r="V1046" s="62"/>
      <c r="W1046" s="68">
        <f t="shared" si="709"/>
        <v>3336.6000000000004</v>
      </c>
      <c r="X1046" s="69">
        <f t="shared" si="710"/>
        <v>1565888.2494999999</v>
      </c>
      <c r="Y1046" s="70">
        <v>6</v>
      </c>
      <c r="Z1046" s="71">
        <f t="shared" si="711"/>
        <v>201</v>
      </c>
      <c r="AA1046" s="72">
        <f t="shared" si="716"/>
        <v>224885.10049999988</v>
      </c>
      <c r="AB1046" s="70">
        <f t="shared" si="717"/>
        <v>9</v>
      </c>
      <c r="AC1046" s="137">
        <f t="shared" si="718"/>
        <v>3537.6000000000004</v>
      </c>
      <c r="AD1046" s="112">
        <f t="shared" si="719"/>
        <v>1790773.3499999999</v>
      </c>
      <c r="AE1046" s="113"/>
    </row>
    <row r="1047" spans="1:31" ht="12" customHeight="1" x14ac:dyDescent="0.3">
      <c r="A1047" s="49">
        <v>44810</v>
      </c>
      <c r="B1047" s="156">
        <f t="shared" si="704"/>
        <v>9</v>
      </c>
      <c r="C1047" s="156">
        <f t="shared" si="705"/>
        <v>2022</v>
      </c>
      <c r="D1047" s="125" t="s">
        <v>677</v>
      </c>
      <c r="E1047" s="49" t="s">
        <v>289</v>
      </c>
      <c r="F1047" s="49" t="s">
        <v>290</v>
      </c>
      <c r="G1047" s="74" t="s">
        <v>565</v>
      </c>
      <c r="H1047" s="75">
        <v>5.2</v>
      </c>
      <c r="I1047" s="51">
        <v>40</v>
      </c>
      <c r="J1047" s="67"/>
      <c r="K1047" s="53">
        <f t="shared" si="689"/>
        <v>208</v>
      </c>
      <c r="L1047" s="54">
        <v>6.6</v>
      </c>
      <c r="M1047" s="55">
        <f t="shared" si="706"/>
        <v>0.26923076923076911</v>
      </c>
      <c r="N1047" s="56">
        <f t="shared" si="707"/>
        <v>1.3999999999999995</v>
      </c>
      <c r="O1047" s="57">
        <f t="shared" si="708"/>
        <v>55.999999999999979</v>
      </c>
      <c r="P1047" s="58"/>
      <c r="Q1047" s="57"/>
      <c r="R1047" s="59"/>
      <c r="S1047" s="60"/>
      <c r="T1047" s="56"/>
      <c r="U1047" s="61"/>
      <c r="V1047" s="62"/>
      <c r="W1047" s="68">
        <f t="shared" si="709"/>
        <v>208</v>
      </c>
      <c r="X1047" s="69">
        <f t="shared" si="710"/>
        <v>1566096.2494999999</v>
      </c>
      <c r="Y1047" s="70">
        <v>1</v>
      </c>
      <c r="Z1047" s="71">
        <f t="shared" si="711"/>
        <v>55.999999999999979</v>
      </c>
      <c r="AA1047" s="72">
        <f t="shared" si="716"/>
        <v>224941.10049999988</v>
      </c>
      <c r="AB1047" s="70">
        <f t="shared" si="717"/>
        <v>9</v>
      </c>
      <c r="AC1047" s="137">
        <f t="shared" si="718"/>
        <v>264</v>
      </c>
      <c r="AD1047" s="112">
        <f t="shared" si="719"/>
        <v>1791037.3499999999</v>
      </c>
      <c r="AE1047" s="113"/>
    </row>
    <row r="1048" spans="1:31" ht="12" customHeight="1" x14ac:dyDescent="0.3">
      <c r="A1048" s="49">
        <v>44810</v>
      </c>
      <c r="B1048" s="156">
        <f t="shared" ref="B1048:B1050" si="720">MONTH(A1048)</f>
        <v>9</v>
      </c>
      <c r="C1048" s="156">
        <f t="shared" ref="C1048:C1050" si="721">YEAR(A1048)</f>
        <v>2022</v>
      </c>
      <c r="D1048" s="125" t="s">
        <v>677</v>
      </c>
      <c r="E1048" s="49" t="s">
        <v>289</v>
      </c>
      <c r="F1048" s="49" t="s">
        <v>290</v>
      </c>
      <c r="G1048" s="74" t="s">
        <v>565</v>
      </c>
      <c r="H1048" s="75">
        <v>5</v>
      </c>
      <c r="I1048" s="51">
        <v>40</v>
      </c>
      <c r="J1048" s="67"/>
      <c r="K1048" s="53">
        <f t="shared" si="689"/>
        <v>200</v>
      </c>
      <c r="L1048" s="54">
        <v>6.6</v>
      </c>
      <c r="M1048" s="55">
        <f t="shared" si="706"/>
        <v>0.31999999999999995</v>
      </c>
      <c r="N1048" s="56">
        <f t="shared" si="707"/>
        <v>1.5999999999999996</v>
      </c>
      <c r="O1048" s="57">
        <f t="shared" si="708"/>
        <v>63.999999999999986</v>
      </c>
      <c r="P1048" s="58"/>
      <c r="Q1048" s="57"/>
      <c r="R1048" s="59"/>
      <c r="S1048" s="60"/>
      <c r="T1048" s="56"/>
      <c r="U1048" s="61"/>
      <c r="V1048" s="62"/>
      <c r="W1048" s="68">
        <f t="shared" si="709"/>
        <v>1000</v>
      </c>
      <c r="X1048" s="69">
        <f t="shared" si="710"/>
        <v>1567096.2494999999</v>
      </c>
      <c r="Y1048" s="70">
        <v>5</v>
      </c>
      <c r="Z1048" s="71">
        <f t="shared" si="711"/>
        <v>319.99999999999994</v>
      </c>
      <c r="AA1048" s="72">
        <f t="shared" si="716"/>
        <v>225261.10049999988</v>
      </c>
      <c r="AB1048" s="70">
        <f t="shared" si="717"/>
        <v>9</v>
      </c>
      <c r="AC1048" s="137">
        <f t="shared" si="718"/>
        <v>1320</v>
      </c>
      <c r="AD1048" s="112">
        <f t="shared" si="719"/>
        <v>1792357.3499999999</v>
      </c>
      <c r="AE1048" s="113"/>
    </row>
    <row r="1049" spans="1:31" ht="12" customHeight="1" x14ac:dyDescent="0.3">
      <c r="A1049" s="49">
        <v>44810</v>
      </c>
      <c r="B1049" s="156">
        <f t="shared" si="720"/>
        <v>9</v>
      </c>
      <c r="C1049" s="156">
        <f t="shared" si="721"/>
        <v>2022</v>
      </c>
      <c r="D1049" s="125" t="s">
        <v>677</v>
      </c>
      <c r="E1049" s="49" t="s">
        <v>289</v>
      </c>
      <c r="F1049" s="49" t="s">
        <v>290</v>
      </c>
      <c r="G1049" s="74" t="s">
        <v>33</v>
      </c>
      <c r="H1049" s="75">
        <v>1.3</v>
      </c>
      <c r="I1049" s="51">
        <v>25</v>
      </c>
      <c r="J1049" s="67"/>
      <c r="K1049" s="53">
        <f t="shared" si="689"/>
        <v>32.5</v>
      </c>
      <c r="L1049" s="54">
        <v>2.5</v>
      </c>
      <c r="M1049" s="55">
        <f t="shared" si="706"/>
        <v>0.92307692307692302</v>
      </c>
      <c r="N1049" s="56">
        <f t="shared" si="707"/>
        <v>1.2</v>
      </c>
      <c r="O1049" s="57">
        <f t="shared" si="708"/>
        <v>30</v>
      </c>
      <c r="P1049" s="58"/>
      <c r="Q1049" s="57"/>
      <c r="R1049" s="59"/>
      <c r="S1049" s="60"/>
      <c r="T1049" s="56"/>
      <c r="U1049" s="61"/>
      <c r="V1049" s="62"/>
      <c r="W1049" s="68">
        <f t="shared" si="709"/>
        <v>130</v>
      </c>
      <c r="X1049" s="69">
        <f t="shared" si="710"/>
        <v>1567226.2494999999</v>
      </c>
      <c r="Y1049" s="70">
        <v>4</v>
      </c>
      <c r="Z1049" s="71">
        <f t="shared" si="711"/>
        <v>120</v>
      </c>
      <c r="AA1049" s="72">
        <f t="shared" si="716"/>
        <v>225381.10049999988</v>
      </c>
      <c r="AB1049" s="70">
        <f t="shared" si="717"/>
        <v>9</v>
      </c>
      <c r="AC1049" s="137">
        <f t="shared" si="718"/>
        <v>250</v>
      </c>
      <c r="AD1049" s="112">
        <f t="shared" si="719"/>
        <v>1792607.3499999999</v>
      </c>
      <c r="AE1049" s="113"/>
    </row>
    <row r="1050" spans="1:31" ht="12" customHeight="1" x14ac:dyDescent="0.3">
      <c r="A1050" s="49">
        <v>44810</v>
      </c>
      <c r="B1050" s="156">
        <f t="shared" si="720"/>
        <v>9</v>
      </c>
      <c r="C1050" s="156">
        <f t="shared" si="721"/>
        <v>2022</v>
      </c>
      <c r="D1050" s="125" t="s">
        <v>677</v>
      </c>
      <c r="E1050" s="49" t="s">
        <v>289</v>
      </c>
      <c r="F1050" s="49" t="s">
        <v>290</v>
      </c>
      <c r="G1050" s="74" t="s">
        <v>477</v>
      </c>
      <c r="H1050" s="75">
        <v>11</v>
      </c>
      <c r="I1050" s="51">
        <v>5</v>
      </c>
      <c r="J1050" s="67"/>
      <c r="K1050" s="53">
        <f t="shared" si="689"/>
        <v>55</v>
      </c>
      <c r="L1050" s="54">
        <v>17</v>
      </c>
      <c r="M1050" s="55">
        <f t="shared" si="706"/>
        <v>0.54545454545454541</v>
      </c>
      <c r="N1050" s="56">
        <f t="shared" si="707"/>
        <v>6</v>
      </c>
      <c r="O1050" s="57">
        <f t="shared" si="708"/>
        <v>30</v>
      </c>
      <c r="P1050" s="58"/>
      <c r="Q1050" s="57"/>
      <c r="R1050" s="59"/>
      <c r="S1050" s="60"/>
      <c r="T1050" s="56"/>
      <c r="U1050" s="61"/>
      <c r="V1050" s="62"/>
      <c r="W1050" s="68">
        <f t="shared" si="709"/>
        <v>220</v>
      </c>
      <c r="X1050" s="69">
        <f t="shared" si="710"/>
        <v>1567446.2494999999</v>
      </c>
      <c r="Y1050" s="70">
        <v>4</v>
      </c>
      <c r="Z1050" s="71">
        <f t="shared" si="711"/>
        <v>120</v>
      </c>
      <c r="AA1050" s="72">
        <f t="shared" si="716"/>
        <v>225501.10049999988</v>
      </c>
      <c r="AB1050" s="70">
        <f t="shared" si="717"/>
        <v>9</v>
      </c>
      <c r="AC1050" s="137">
        <f t="shared" si="718"/>
        <v>340</v>
      </c>
      <c r="AD1050" s="112">
        <f t="shared" si="719"/>
        <v>1792947.3499999999</v>
      </c>
      <c r="AE1050" s="113"/>
    </row>
    <row r="1051" spans="1:31" ht="12" customHeight="1" x14ac:dyDescent="0.3">
      <c r="A1051" s="49">
        <v>44813</v>
      </c>
      <c r="B1051" s="156">
        <f t="shared" si="704"/>
        <v>9</v>
      </c>
      <c r="C1051" s="156">
        <f t="shared" si="705"/>
        <v>2022</v>
      </c>
      <c r="D1051" s="125" t="s">
        <v>678</v>
      </c>
      <c r="E1051" s="49" t="s">
        <v>679</v>
      </c>
      <c r="F1051" s="49" t="s">
        <v>680</v>
      </c>
      <c r="G1051" s="74" t="s">
        <v>477</v>
      </c>
      <c r="H1051" s="75">
        <v>11</v>
      </c>
      <c r="I1051" s="51">
        <v>5</v>
      </c>
      <c r="J1051" s="67"/>
      <c r="K1051" s="53">
        <f t="shared" si="689"/>
        <v>55</v>
      </c>
      <c r="L1051" s="54">
        <v>17</v>
      </c>
      <c r="M1051" s="55">
        <f t="shared" si="706"/>
        <v>0.54545454545454541</v>
      </c>
      <c r="N1051" s="56">
        <f t="shared" si="707"/>
        <v>6</v>
      </c>
      <c r="O1051" s="57">
        <f t="shared" si="708"/>
        <v>30</v>
      </c>
      <c r="P1051" s="58"/>
      <c r="Q1051" s="57"/>
      <c r="R1051" s="59"/>
      <c r="S1051" s="60"/>
      <c r="T1051" s="56"/>
      <c r="U1051" s="61"/>
      <c r="V1051" s="62"/>
      <c r="W1051" s="68">
        <f t="shared" si="709"/>
        <v>165</v>
      </c>
      <c r="X1051" s="69">
        <f t="shared" si="710"/>
        <v>1567611.2494999999</v>
      </c>
      <c r="Y1051" s="70">
        <v>3</v>
      </c>
      <c r="Z1051" s="71">
        <f t="shared" si="711"/>
        <v>90</v>
      </c>
      <c r="AA1051" s="72">
        <f t="shared" si="716"/>
        <v>225591.10049999988</v>
      </c>
      <c r="AB1051" s="70">
        <f t="shared" si="717"/>
        <v>9</v>
      </c>
      <c r="AC1051" s="137">
        <f t="shared" si="718"/>
        <v>255</v>
      </c>
      <c r="AD1051" s="112">
        <f t="shared" si="719"/>
        <v>1793202.3499999999</v>
      </c>
      <c r="AE1051" s="113"/>
    </row>
    <row r="1052" spans="1:31" ht="12" customHeight="1" x14ac:dyDescent="0.3">
      <c r="A1052" s="49">
        <v>44813</v>
      </c>
      <c r="B1052" s="156">
        <f t="shared" si="704"/>
        <v>9</v>
      </c>
      <c r="C1052" s="156">
        <f t="shared" si="705"/>
        <v>2022</v>
      </c>
      <c r="D1052" s="125" t="s">
        <v>678</v>
      </c>
      <c r="E1052" s="49" t="s">
        <v>679</v>
      </c>
      <c r="F1052" s="49" t="s">
        <v>680</v>
      </c>
      <c r="G1052" s="74" t="s">
        <v>477</v>
      </c>
      <c r="H1052" s="75">
        <v>10.5</v>
      </c>
      <c r="I1052" s="51">
        <v>5</v>
      </c>
      <c r="J1052" s="67"/>
      <c r="K1052" s="53">
        <f t="shared" si="689"/>
        <v>52.5</v>
      </c>
      <c r="L1052" s="54">
        <v>17</v>
      </c>
      <c r="M1052" s="55">
        <f t="shared" si="706"/>
        <v>0.61904761904761907</v>
      </c>
      <c r="N1052" s="56">
        <f t="shared" si="707"/>
        <v>6.5</v>
      </c>
      <c r="O1052" s="57">
        <f t="shared" si="708"/>
        <v>32.5</v>
      </c>
      <c r="P1052" s="58"/>
      <c r="Q1052" s="57"/>
      <c r="R1052" s="59"/>
      <c r="S1052" s="60"/>
      <c r="T1052" s="56"/>
      <c r="U1052" s="61"/>
      <c r="V1052" s="62"/>
      <c r="W1052" s="68">
        <f t="shared" si="709"/>
        <v>52.5</v>
      </c>
      <c r="X1052" s="69">
        <f t="shared" si="710"/>
        <v>1567663.7494999999</v>
      </c>
      <c r="Y1052" s="70">
        <v>1</v>
      </c>
      <c r="Z1052" s="71">
        <f t="shared" ref="Z1052:Z1106" si="722">O1052*Y1052</f>
        <v>32.5</v>
      </c>
      <c r="AA1052" s="72">
        <f t="shared" ref="AA1052:AA1099" si="723">AA1051+Z1052</f>
        <v>225623.60049999988</v>
      </c>
      <c r="AB1052" s="70">
        <f t="shared" ref="AB1052:AB1099" si="724">MONTH(A1052)</f>
        <v>9</v>
      </c>
      <c r="AC1052" s="137">
        <f t="shared" ref="AC1052:AC1074" si="725">W1052+Z1052</f>
        <v>85</v>
      </c>
      <c r="AD1052" s="112">
        <f t="shared" ref="AD1052:AD1074" si="726">X1052+AA1052</f>
        <v>1793287.3499999999</v>
      </c>
      <c r="AE1052" s="113"/>
    </row>
    <row r="1053" spans="1:31" ht="12" customHeight="1" x14ac:dyDescent="0.3">
      <c r="A1053" s="49">
        <v>44813</v>
      </c>
      <c r="B1053" s="156">
        <f t="shared" ref="B1053:B1054" si="727">MONTH(A1053)</f>
        <v>9</v>
      </c>
      <c r="C1053" s="156">
        <f t="shared" ref="C1053:C1054" si="728">YEAR(A1053)</f>
        <v>2022</v>
      </c>
      <c r="D1053" s="125" t="s">
        <v>678</v>
      </c>
      <c r="E1053" s="49" t="s">
        <v>679</v>
      </c>
      <c r="F1053" s="49" t="s">
        <v>680</v>
      </c>
      <c r="G1053" s="74" t="s">
        <v>657</v>
      </c>
      <c r="H1053" s="75">
        <v>7.5</v>
      </c>
      <c r="I1053" s="51">
        <v>30</v>
      </c>
      <c r="J1053" s="67"/>
      <c r="K1053" s="53">
        <f t="shared" si="689"/>
        <v>225</v>
      </c>
      <c r="L1053" s="54">
        <v>8.8000000000000007</v>
      </c>
      <c r="M1053" s="55">
        <f t="shared" si="706"/>
        <v>0.17333333333333342</v>
      </c>
      <c r="N1053" s="56">
        <f t="shared" si="707"/>
        <v>1.3000000000000007</v>
      </c>
      <c r="O1053" s="57">
        <f t="shared" si="708"/>
        <v>39.000000000000021</v>
      </c>
      <c r="P1053" s="58"/>
      <c r="Q1053" s="57"/>
      <c r="R1053" s="59"/>
      <c r="S1053" s="60"/>
      <c r="T1053" s="56"/>
      <c r="U1053" s="61"/>
      <c r="V1053" s="62"/>
      <c r="W1053" s="68">
        <f t="shared" si="709"/>
        <v>1800</v>
      </c>
      <c r="X1053" s="69">
        <f t="shared" si="710"/>
        <v>1569463.7494999999</v>
      </c>
      <c r="Y1053" s="70">
        <v>8</v>
      </c>
      <c r="Z1053" s="71">
        <f t="shared" si="722"/>
        <v>312.00000000000017</v>
      </c>
      <c r="AA1053" s="72">
        <f t="shared" si="723"/>
        <v>225935.60049999988</v>
      </c>
      <c r="AB1053" s="70">
        <f t="shared" si="724"/>
        <v>9</v>
      </c>
      <c r="AC1053" s="137">
        <f t="shared" si="725"/>
        <v>2112</v>
      </c>
      <c r="AD1053" s="112">
        <f t="shared" si="726"/>
        <v>1795399.3499999999</v>
      </c>
      <c r="AE1053" s="113"/>
    </row>
    <row r="1054" spans="1:31" ht="12" customHeight="1" x14ac:dyDescent="0.3">
      <c r="A1054" s="49">
        <v>44813</v>
      </c>
      <c r="B1054" s="156">
        <f t="shared" si="727"/>
        <v>9</v>
      </c>
      <c r="C1054" s="156">
        <f t="shared" si="728"/>
        <v>2022</v>
      </c>
      <c r="D1054" s="125" t="s">
        <v>681</v>
      </c>
      <c r="E1054" s="49" t="s">
        <v>289</v>
      </c>
      <c r="F1054" s="49" t="s">
        <v>290</v>
      </c>
      <c r="G1054" s="74" t="s">
        <v>523</v>
      </c>
      <c r="H1054" s="75">
        <v>7.5</v>
      </c>
      <c r="I1054" s="51">
        <v>220</v>
      </c>
      <c r="J1054" s="67"/>
      <c r="K1054" s="53">
        <f t="shared" si="689"/>
        <v>1650</v>
      </c>
      <c r="L1054" s="54">
        <v>8.6999999999999993</v>
      </c>
      <c r="M1054" s="55">
        <f t="shared" si="706"/>
        <v>0.15999999999999989</v>
      </c>
      <c r="N1054" s="56">
        <f t="shared" si="707"/>
        <v>1.1999999999999993</v>
      </c>
      <c r="O1054" s="57">
        <f t="shared" si="708"/>
        <v>263.99999999999983</v>
      </c>
      <c r="P1054" s="58"/>
      <c r="Q1054" s="57"/>
      <c r="R1054" s="59"/>
      <c r="S1054" s="60"/>
      <c r="T1054" s="56"/>
      <c r="U1054" s="61"/>
      <c r="V1054" s="62"/>
      <c r="W1054" s="68">
        <f t="shared" si="709"/>
        <v>1650</v>
      </c>
      <c r="X1054" s="69">
        <f t="shared" si="710"/>
        <v>1571113.7494999999</v>
      </c>
      <c r="Y1054" s="70">
        <v>1</v>
      </c>
      <c r="Z1054" s="71">
        <f t="shared" si="722"/>
        <v>263.99999999999983</v>
      </c>
      <c r="AA1054" s="72">
        <f t="shared" si="723"/>
        <v>226199.60049999988</v>
      </c>
      <c r="AB1054" s="70">
        <f t="shared" si="724"/>
        <v>9</v>
      </c>
      <c r="AC1054" s="137">
        <f t="shared" si="725"/>
        <v>1913.9999999999998</v>
      </c>
      <c r="AD1054" s="112">
        <f t="shared" si="726"/>
        <v>1797313.3499999999</v>
      </c>
      <c r="AE1054" s="113"/>
    </row>
    <row r="1055" spans="1:31" ht="12" customHeight="1" x14ac:dyDescent="0.3">
      <c r="A1055" s="49">
        <v>44813</v>
      </c>
      <c r="B1055" s="156">
        <f t="shared" si="704"/>
        <v>9</v>
      </c>
      <c r="C1055" s="156">
        <f t="shared" si="705"/>
        <v>2022</v>
      </c>
      <c r="D1055" s="125" t="s">
        <v>682</v>
      </c>
      <c r="E1055" s="49" t="s">
        <v>340</v>
      </c>
      <c r="F1055" s="49" t="s">
        <v>424</v>
      </c>
      <c r="G1055" s="74" t="s">
        <v>523</v>
      </c>
      <c r="H1055" s="75">
        <v>7.5</v>
      </c>
      <c r="I1055" s="51">
        <v>220</v>
      </c>
      <c r="J1055" s="67"/>
      <c r="K1055" s="53">
        <f t="shared" si="689"/>
        <v>1650</v>
      </c>
      <c r="L1055" s="54">
        <v>8.8000000000000007</v>
      </c>
      <c r="M1055" s="55">
        <f t="shared" si="706"/>
        <v>0.17333333333333342</v>
      </c>
      <c r="N1055" s="56">
        <f t="shared" si="707"/>
        <v>1.3000000000000007</v>
      </c>
      <c r="O1055" s="57">
        <f t="shared" si="708"/>
        <v>286.00000000000017</v>
      </c>
      <c r="P1055" s="58"/>
      <c r="Q1055" s="57"/>
      <c r="R1055" s="59"/>
      <c r="S1055" s="60"/>
      <c r="T1055" s="56"/>
      <c r="U1055" s="61"/>
      <c r="V1055" s="62"/>
      <c r="W1055" s="68">
        <f t="shared" si="709"/>
        <v>1650</v>
      </c>
      <c r="X1055" s="69">
        <f t="shared" si="710"/>
        <v>1572763.7494999999</v>
      </c>
      <c r="Y1055" s="70">
        <v>1</v>
      </c>
      <c r="Z1055" s="71">
        <f t="shared" si="722"/>
        <v>286.00000000000017</v>
      </c>
      <c r="AA1055" s="72">
        <f t="shared" si="723"/>
        <v>226485.60049999988</v>
      </c>
      <c r="AB1055" s="70">
        <f t="shared" si="724"/>
        <v>9</v>
      </c>
      <c r="AC1055" s="137">
        <f t="shared" si="725"/>
        <v>1936.0000000000002</v>
      </c>
      <c r="AD1055" s="112">
        <f t="shared" si="726"/>
        <v>1799249.3499999999</v>
      </c>
      <c r="AE1055" s="113"/>
    </row>
    <row r="1056" spans="1:31" ht="12" customHeight="1" x14ac:dyDescent="0.3">
      <c r="A1056" s="49">
        <v>44813</v>
      </c>
      <c r="B1056" s="156">
        <f t="shared" si="704"/>
        <v>9</v>
      </c>
      <c r="C1056" s="156">
        <f t="shared" si="705"/>
        <v>2022</v>
      </c>
      <c r="D1056" s="125" t="s">
        <v>682</v>
      </c>
      <c r="E1056" s="49" t="s">
        <v>340</v>
      </c>
      <c r="F1056" s="49" t="s">
        <v>424</v>
      </c>
      <c r="G1056" s="74" t="s">
        <v>477</v>
      </c>
      <c r="H1056" s="75">
        <v>10.5</v>
      </c>
      <c r="I1056" s="51">
        <v>5</v>
      </c>
      <c r="J1056" s="67"/>
      <c r="K1056" s="53">
        <f t="shared" si="689"/>
        <v>52.5</v>
      </c>
      <c r="L1056" s="54">
        <v>18</v>
      </c>
      <c r="M1056" s="55">
        <f t="shared" si="706"/>
        <v>0.7142857142857143</v>
      </c>
      <c r="N1056" s="56">
        <f t="shared" si="707"/>
        <v>7.5</v>
      </c>
      <c r="O1056" s="57">
        <f t="shared" si="708"/>
        <v>37.5</v>
      </c>
      <c r="P1056" s="58"/>
      <c r="Q1056" s="57"/>
      <c r="R1056" s="59"/>
      <c r="S1056" s="60"/>
      <c r="T1056" s="56"/>
      <c r="U1056" s="61"/>
      <c r="V1056" s="62"/>
      <c r="W1056" s="68">
        <f t="shared" si="709"/>
        <v>52.5</v>
      </c>
      <c r="X1056" s="69">
        <f t="shared" si="710"/>
        <v>1572816.2494999999</v>
      </c>
      <c r="Y1056" s="70">
        <v>1</v>
      </c>
      <c r="Z1056" s="71">
        <f t="shared" si="722"/>
        <v>37.5</v>
      </c>
      <c r="AA1056" s="72">
        <f t="shared" si="723"/>
        <v>226523.10049999988</v>
      </c>
      <c r="AB1056" s="70">
        <f t="shared" si="724"/>
        <v>9</v>
      </c>
      <c r="AC1056" s="137">
        <f t="shared" si="725"/>
        <v>90</v>
      </c>
      <c r="AD1056" s="112">
        <f t="shared" si="726"/>
        <v>1799339.3499999999</v>
      </c>
      <c r="AE1056" s="113"/>
    </row>
    <row r="1057" spans="1:31" ht="12" customHeight="1" x14ac:dyDescent="0.3">
      <c r="A1057" s="49">
        <v>44813</v>
      </c>
      <c r="B1057" s="156">
        <f t="shared" si="704"/>
        <v>9</v>
      </c>
      <c r="C1057" s="156">
        <f t="shared" si="705"/>
        <v>2022</v>
      </c>
      <c r="D1057" s="125" t="s">
        <v>682</v>
      </c>
      <c r="E1057" s="49" t="s">
        <v>340</v>
      </c>
      <c r="F1057" s="49" t="s">
        <v>424</v>
      </c>
      <c r="G1057" s="74" t="s">
        <v>584</v>
      </c>
      <c r="H1057" s="75">
        <v>186</v>
      </c>
      <c r="I1057" s="51">
        <v>1</v>
      </c>
      <c r="J1057" s="67"/>
      <c r="K1057" s="53">
        <f t="shared" ref="K1057:K1106" si="729">I1057*H1057</f>
        <v>186</v>
      </c>
      <c r="L1057" s="54">
        <v>225</v>
      </c>
      <c r="M1057" s="55">
        <f t="shared" si="706"/>
        <v>0.20967741935483872</v>
      </c>
      <c r="N1057" s="56">
        <f t="shared" si="707"/>
        <v>39</v>
      </c>
      <c r="O1057" s="57">
        <f t="shared" si="708"/>
        <v>39</v>
      </c>
      <c r="P1057" s="58"/>
      <c r="Q1057" s="57"/>
      <c r="R1057" s="59"/>
      <c r="S1057" s="60"/>
      <c r="T1057" s="56"/>
      <c r="U1057" s="61"/>
      <c r="V1057" s="62"/>
      <c r="W1057" s="68">
        <f t="shared" si="709"/>
        <v>186</v>
      </c>
      <c r="X1057" s="69">
        <f t="shared" si="710"/>
        <v>1573002.2494999999</v>
      </c>
      <c r="Y1057" s="70">
        <v>1</v>
      </c>
      <c r="Z1057" s="71">
        <f t="shared" si="722"/>
        <v>39</v>
      </c>
      <c r="AA1057" s="72">
        <f t="shared" si="723"/>
        <v>226562.10049999988</v>
      </c>
      <c r="AB1057" s="70">
        <f t="shared" si="724"/>
        <v>9</v>
      </c>
      <c r="AC1057" s="137">
        <f t="shared" si="725"/>
        <v>225</v>
      </c>
      <c r="AD1057" s="112">
        <f t="shared" si="726"/>
        <v>1799564.3499999999</v>
      </c>
      <c r="AE1057" s="113"/>
    </row>
    <row r="1058" spans="1:31" ht="12" customHeight="1" x14ac:dyDescent="0.3">
      <c r="A1058" s="49">
        <v>44817</v>
      </c>
      <c r="B1058" s="156">
        <f t="shared" si="704"/>
        <v>9</v>
      </c>
      <c r="C1058" s="156">
        <f t="shared" si="705"/>
        <v>2022</v>
      </c>
      <c r="D1058" s="125" t="s">
        <v>683</v>
      </c>
      <c r="E1058" s="49" t="s">
        <v>289</v>
      </c>
      <c r="F1058" s="49" t="s">
        <v>290</v>
      </c>
      <c r="G1058" s="74" t="s">
        <v>526</v>
      </c>
      <c r="H1058" s="75">
        <v>7.4</v>
      </c>
      <c r="I1058" s="51">
        <v>220</v>
      </c>
      <c r="J1058" s="67"/>
      <c r="K1058" s="53">
        <f t="shared" si="729"/>
        <v>1628</v>
      </c>
      <c r="L1058" s="54">
        <v>8.4</v>
      </c>
      <c r="M1058" s="55">
        <f t="shared" si="706"/>
        <v>0.13513513513513511</v>
      </c>
      <c r="N1058" s="56">
        <f t="shared" si="707"/>
        <v>1</v>
      </c>
      <c r="O1058" s="57">
        <f t="shared" si="708"/>
        <v>220</v>
      </c>
      <c r="P1058" s="58"/>
      <c r="Q1058" s="57"/>
      <c r="R1058" s="59"/>
      <c r="S1058" s="60"/>
      <c r="T1058" s="56"/>
      <c r="U1058" s="61"/>
      <c r="V1058" s="62"/>
      <c r="W1058" s="68">
        <f t="shared" si="709"/>
        <v>6512</v>
      </c>
      <c r="X1058" s="69">
        <f t="shared" si="710"/>
        <v>1579514.2494999999</v>
      </c>
      <c r="Y1058" s="70">
        <v>4</v>
      </c>
      <c r="Z1058" s="71">
        <f t="shared" si="722"/>
        <v>880</v>
      </c>
      <c r="AA1058" s="72">
        <f t="shared" si="723"/>
        <v>227442.10049999988</v>
      </c>
      <c r="AB1058" s="70">
        <f t="shared" si="724"/>
        <v>9</v>
      </c>
      <c r="AC1058" s="137">
        <f t="shared" si="725"/>
        <v>7392</v>
      </c>
      <c r="AD1058" s="112">
        <f t="shared" si="726"/>
        <v>1806956.3499999999</v>
      </c>
      <c r="AE1058" s="113"/>
    </row>
    <row r="1059" spans="1:31" ht="12" customHeight="1" x14ac:dyDescent="0.3">
      <c r="A1059" s="49">
        <v>44817</v>
      </c>
      <c r="B1059" s="156">
        <f t="shared" si="704"/>
        <v>9</v>
      </c>
      <c r="C1059" s="156">
        <f t="shared" si="705"/>
        <v>2022</v>
      </c>
      <c r="D1059" s="125" t="s">
        <v>683</v>
      </c>
      <c r="E1059" s="49" t="s">
        <v>289</v>
      </c>
      <c r="F1059" s="49" t="s">
        <v>290</v>
      </c>
      <c r="G1059" s="74" t="s">
        <v>636</v>
      </c>
      <c r="H1059" s="75">
        <v>8.3000000000000007</v>
      </c>
      <c r="I1059" s="51">
        <v>67</v>
      </c>
      <c r="J1059" s="67"/>
      <c r="K1059" s="53">
        <f t="shared" si="729"/>
        <v>556.1</v>
      </c>
      <c r="L1059" s="54">
        <v>8.6</v>
      </c>
      <c r="M1059" s="55">
        <f t="shared" si="706"/>
        <v>3.6144578313252879E-2</v>
      </c>
      <c r="N1059" s="56">
        <f t="shared" si="707"/>
        <v>0.29999999999999893</v>
      </c>
      <c r="O1059" s="57">
        <f t="shared" si="708"/>
        <v>20.09999999999993</v>
      </c>
      <c r="P1059" s="58"/>
      <c r="Q1059" s="57"/>
      <c r="R1059" s="59"/>
      <c r="S1059" s="60"/>
      <c r="T1059" s="56"/>
      <c r="U1059" s="61"/>
      <c r="V1059" s="62"/>
      <c r="W1059" s="68">
        <f t="shared" si="709"/>
        <v>2780.5</v>
      </c>
      <c r="X1059" s="69">
        <f t="shared" si="710"/>
        <v>1582294.7494999999</v>
      </c>
      <c r="Y1059" s="70">
        <v>5</v>
      </c>
      <c r="Z1059" s="71">
        <f t="shared" si="722"/>
        <v>100.49999999999966</v>
      </c>
      <c r="AA1059" s="72">
        <f t="shared" si="723"/>
        <v>227542.60049999988</v>
      </c>
      <c r="AB1059" s="70">
        <f t="shared" si="724"/>
        <v>9</v>
      </c>
      <c r="AC1059" s="137">
        <f t="shared" si="725"/>
        <v>2880.9999999999995</v>
      </c>
      <c r="AD1059" s="112">
        <f t="shared" si="726"/>
        <v>1809837.3499999999</v>
      </c>
      <c r="AE1059" s="113"/>
    </row>
    <row r="1060" spans="1:31" ht="12" customHeight="1" x14ac:dyDescent="0.3">
      <c r="A1060" s="49">
        <v>44817</v>
      </c>
      <c r="B1060" s="156">
        <f t="shared" si="704"/>
        <v>9</v>
      </c>
      <c r="C1060" s="156">
        <f t="shared" si="705"/>
        <v>2022</v>
      </c>
      <c r="D1060" s="125" t="s">
        <v>683</v>
      </c>
      <c r="E1060" s="49" t="s">
        <v>289</v>
      </c>
      <c r="F1060" s="49" t="s">
        <v>290</v>
      </c>
      <c r="G1060" s="74" t="s">
        <v>565</v>
      </c>
      <c r="H1060" s="75">
        <v>5</v>
      </c>
      <c r="I1060" s="51">
        <v>40</v>
      </c>
      <c r="J1060" s="67"/>
      <c r="K1060" s="53">
        <f t="shared" si="729"/>
        <v>200</v>
      </c>
      <c r="L1060" s="54">
        <v>6.5</v>
      </c>
      <c r="M1060" s="55">
        <f t="shared" si="706"/>
        <v>0.3</v>
      </c>
      <c r="N1060" s="56">
        <f t="shared" si="707"/>
        <v>1.5</v>
      </c>
      <c r="O1060" s="57">
        <f t="shared" si="708"/>
        <v>60</v>
      </c>
      <c r="P1060" s="58"/>
      <c r="Q1060" s="57"/>
      <c r="R1060" s="59"/>
      <c r="S1060" s="60"/>
      <c r="T1060" s="56"/>
      <c r="U1060" s="61"/>
      <c r="V1060" s="62"/>
      <c r="W1060" s="68">
        <f t="shared" si="709"/>
        <v>1000</v>
      </c>
      <c r="X1060" s="69">
        <f t="shared" si="710"/>
        <v>1583294.7494999999</v>
      </c>
      <c r="Y1060" s="70">
        <v>5</v>
      </c>
      <c r="Z1060" s="71">
        <f t="shared" si="722"/>
        <v>300</v>
      </c>
      <c r="AA1060" s="72">
        <f t="shared" si="723"/>
        <v>227842.60049999988</v>
      </c>
      <c r="AB1060" s="70">
        <f t="shared" si="724"/>
        <v>9</v>
      </c>
      <c r="AC1060" s="137">
        <f t="shared" si="725"/>
        <v>1300</v>
      </c>
      <c r="AD1060" s="112">
        <f t="shared" si="726"/>
        <v>1811137.3499999999</v>
      </c>
      <c r="AE1060" s="113"/>
    </row>
    <row r="1061" spans="1:31" ht="12" customHeight="1" x14ac:dyDescent="0.3">
      <c r="A1061" s="49">
        <v>44817</v>
      </c>
      <c r="B1061" s="156">
        <f t="shared" si="704"/>
        <v>9</v>
      </c>
      <c r="C1061" s="156">
        <f t="shared" si="705"/>
        <v>2022</v>
      </c>
      <c r="D1061" s="125" t="s">
        <v>683</v>
      </c>
      <c r="E1061" s="49" t="s">
        <v>289</v>
      </c>
      <c r="F1061" s="49" t="s">
        <v>290</v>
      </c>
      <c r="G1061" s="74" t="s">
        <v>33</v>
      </c>
      <c r="H1061" s="75">
        <v>1.3</v>
      </c>
      <c r="I1061" s="51">
        <v>25</v>
      </c>
      <c r="J1061" s="67"/>
      <c r="K1061" s="53">
        <f t="shared" si="729"/>
        <v>32.5</v>
      </c>
      <c r="L1061" s="54">
        <v>2.5</v>
      </c>
      <c r="M1061" s="55">
        <f t="shared" si="706"/>
        <v>0.92307692307692302</v>
      </c>
      <c r="N1061" s="56">
        <f t="shared" si="707"/>
        <v>1.2</v>
      </c>
      <c r="O1061" s="57">
        <f t="shared" si="708"/>
        <v>30</v>
      </c>
      <c r="P1061" s="58"/>
      <c r="Q1061" s="57"/>
      <c r="R1061" s="59"/>
      <c r="S1061" s="60"/>
      <c r="T1061" s="56"/>
      <c r="U1061" s="61"/>
      <c r="V1061" s="62"/>
      <c r="W1061" s="68">
        <f t="shared" si="709"/>
        <v>130</v>
      </c>
      <c r="X1061" s="69">
        <f t="shared" si="710"/>
        <v>1583424.7494999999</v>
      </c>
      <c r="Y1061" s="70">
        <v>4</v>
      </c>
      <c r="Z1061" s="71">
        <f t="shared" si="722"/>
        <v>120</v>
      </c>
      <c r="AA1061" s="72">
        <f t="shared" si="723"/>
        <v>227962.60049999988</v>
      </c>
      <c r="AB1061" s="70">
        <f t="shared" si="724"/>
        <v>9</v>
      </c>
      <c r="AC1061" s="137">
        <f t="shared" si="725"/>
        <v>250</v>
      </c>
      <c r="AD1061" s="112">
        <f t="shared" si="726"/>
        <v>1811387.3499999999</v>
      </c>
      <c r="AE1061" s="113"/>
    </row>
    <row r="1062" spans="1:31" ht="12" customHeight="1" x14ac:dyDescent="0.3">
      <c r="A1062" s="49">
        <v>44817</v>
      </c>
      <c r="B1062" s="156">
        <f t="shared" si="704"/>
        <v>9</v>
      </c>
      <c r="C1062" s="156">
        <f t="shared" si="705"/>
        <v>2022</v>
      </c>
      <c r="D1062" s="125" t="s">
        <v>683</v>
      </c>
      <c r="E1062" s="49" t="s">
        <v>289</v>
      </c>
      <c r="F1062" s="49" t="s">
        <v>290</v>
      </c>
      <c r="G1062" s="74" t="s">
        <v>477</v>
      </c>
      <c r="H1062" s="75">
        <v>10.5</v>
      </c>
      <c r="I1062" s="51">
        <v>5</v>
      </c>
      <c r="J1062" s="67"/>
      <c r="K1062" s="53">
        <f t="shared" si="729"/>
        <v>52.5</v>
      </c>
      <c r="L1062" s="54">
        <v>17</v>
      </c>
      <c r="M1062" s="55">
        <f t="shared" si="706"/>
        <v>0.61904761904761907</v>
      </c>
      <c r="N1062" s="56">
        <f t="shared" si="707"/>
        <v>6.5</v>
      </c>
      <c r="O1062" s="57">
        <f t="shared" si="708"/>
        <v>32.5</v>
      </c>
      <c r="P1062" s="58"/>
      <c r="Q1062" s="57"/>
      <c r="R1062" s="59"/>
      <c r="S1062" s="60"/>
      <c r="T1062" s="56"/>
      <c r="U1062" s="61"/>
      <c r="V1062" s="62"/>
      <c r="W1062" s="68">
        <f t="shared" si="709"/>
        <v>210</v>
      </c>
      <c r="X1062" s="69">
        <f t="shared" si="710"/>
        <v>1583634.7494999999</v>
      </c>
      <c r="Y1062" s="70">
        <v>4</v>
      </c>
      <c r="Z1062" s="71">
        <f t="shared" si="722"/>
        <v>130</v>
      </c>
      <c r="AA1062" s="72">
        <f t="shared" si="723"/>
        <v>228092.60049999988</v>
      </c>
      <c r="AB1062" s="70">
        <f t="shared" si="724"/>
        <v>9</v>
      </c>
      <c r="AC1062" s="137">
        <f t="shared" si="725"/>
        <v>340</v>
      </c>
      <c r="AD1062" s="112">
        <f t="shared" si="726"/>
        <v>1811727.3499999999</v>
      </c>
      <c r="AE1062" s="113"/>
    </row>
    <row r="1063" spans="1:31" ht="12" customHeight="1" x14ac:dyDescent="0.3">
      <c r="A1063" s="49">
        <v>44817</v>
      </c>
      <c r="B1063" s="156">
        <f t="shared" si="704"/>
        <v>9</v>
      </c>
      <c r="C1063" s="156">
        <f t="shared" si="705"/>
        <v>2022</v>
      </c>
      <c r="D1063" s="125" t="s">
        <v>683</v>
      </c>
      <c r="E1063" s="49" t="s">
        <v>289</v>
      </c>
      <c r="F1063" s="49" t="s">
        <v>290</v>
      </c>
      <c r="G1063" s="74" t="s">
        <v>471</v>
      </c>
      <c r="H1063" s="75">
        <v>26</v>
      </c>
      <c r="I1063" s="51">
        <v>25</v>
      </c>
      <c r="J1063" s="67"/>
      <c r="K1063" s="53">
        <f t="shared" si="729"/>
        <v>650</v>
      </c>
      <c r="L1063" s="54">
        <v>40</v>
      </c>
      <c r="M1063" s="55">
        <f t="shared" si="706"/>
        <v>0.53846153846153844</v>
      </c>
      <c r="N1063" s="56">
        <f t="shared" si="707"/>
        <v>14</v>
      </c>
      <c r="O1063" s="57">
        <f t="shared" si="708"/>
        <v>350</v>
      </c>
      <c r="P1063" s="58"/>
      <c r="Q1063" s="57"/>
      <c r="R1063" s="59"/>
      <c r="S1063" s="60"/>
      <c r="T1063" s="56"/>
      <c r="U1063" s="61"/>
      <c r="V1063" s="62"/>
      <c r="W1063" s="68">
        <f t="shared" si="709"/>
        <v>650</v>
      </c>
      <c r="X1063" s="69">
        <f t="shared" si="710"/>
        <v>1584284.7494999999</v>
      </c>
      <c r="Y1063" s="70">
        <v>1</v>
      </c>
      <c r="Z1063" s="71">
        <f t="shared" si="722"/>
        <v>350</v>
      </c>
      <c r="AA1063" s="72">
        <f t="shared" si="723"/>
        <v>228442.60049999988</v>
      </c>
      <c r="AB1063" s="70">
        <f t="shared" si="724"/>
        <v>9</v>
      </c>
      <c r="AC1063" s="137">
        <f t="shared" si="725"/>
        <v>1000</v>
      </c>
      <c r="AD1063" s="112">
        <f t="shared" si="726"/>
        <v>1812727.3499999999</v>
      </c>
      <c r="AE1063" s="113"/>
    </row>
    <row r="1064" spans="1:31" ht="12" customHeight="1" x14ac:dyDescent="0.3">
      <c r="A1064" s="49">
        <v>44817</v>
      </c>
      <c r="B1064" s="156">
        <f t="shared" si="704"/>
        <v>9</v>
      </c>
      <c r="C1064" s="156">
        <f t="shared" si="705"/>
        <v>2022</v>
      </c>
      <c r="D1064" s="125" t="s">
        <v>684</v>
      </c>
      <c r="E1064" s="49" t="s">
        <v>289</v>
      </c>
      <c r="F1064" s="49" t="s">
        <v>290</v>
      </c>
      <c r="G1064" s="74" t="s">
        <v>526</v>
      </c>
      <c r="H1064" s="75">
        <v>7.4</v>
      </c>
      <c r="I1064" s="51">
        <v>220</v>
      </c>
      <c r="J1064" s="67"/>
      <c r="K1064" s="53">
        <f t="shared" si="729"/>
        <v>1628</v>
      </c>
      <c r="L1064" s="54">
        <v>8.4</v>
      </c>
      <c r="M1064" s="55">
        <f t="shared" si="706"/>
        <v>0.13513513513513511</v>
      </c>
      <c r="N1064" s="56">
        <f t="shared" si="707"/>
        <v>1</v>
      </c>
      <c r="O1064" s="57">
        <f t="shared" si="708"/>
        <v>220</v>
      </c>
      <c r="P1064" s="58"/>
      <c r="Q1064" s="57"/>
      <c r="R1064" s="59"/>
      <c r="S1064" s="60"/>
      <c r="T1064" s="56"/>
      <c r="U1064" s="61"/>
      <c r="V1064" s="62"/>
      <c r="W1064" s="68">
        <f t="shared" si="709"/>
        <v>6512</v>
      </c>
      <c r="X1064" s="69">
        <f t="shared" si="710"/>
        <v>1590796.7494999999</v>
      </c>
      <c r="Y1064" s="70">
        <v>4</v>
      </c>
      <c r="Z1064" s="71">
        <f t="shared" si="722"/>
        <v>880</v>
      </c>
      <c r="AA1064" s="72">
        <f t="shared" si="723"/>
        <v>229322.60049999988</v>
      </c>
      <c r="AB1064" s="70">
        <f t="shared" si="724"/>
        <v>9</v>
      </c>
      <c r="AC1064" s="137">
        <f t="shared" si="725"/>
        <v>7392</v>
      </c>
      <c r="AD1064" s="112">
        <f t="shared" si="726"/>
        <v>1820119.3499999999</v>
      </c>
      <c r="AE1064" s="113"/>
    </row>
    <row r="1065" spans="1:31" ht="12" customHeight="1" x14ac:dyDescent="0.3">
      <c r="A1065" s="49">
        <v>44817</v>
      </c>
      <c r="B1065" s="156">
        <f t="shared" si="704"/>
        <v>9</v>
      </c>
      <c r="C1065" s="156">
        <f t="shared" si="705"/>
        <v>2022</v>
      </c>
      <c r="D1065" s="125" t="s">
        <v>684</v>
      </c>
      <c r="E1065" s="49" t="s">
        <v>289</v>
      </c>
      <c r="F1065" s="49" t="s">
        <v>290</v>
      </c>
      <c r="G1065" s="74" t="s">
        <v>636</v>
      </c>
      <c r="H1065" s="75">
        <v>8.3000000000000007</v>
      </c>
      <c r="I1065" s="51">
        <v>67</v>
      </c>
      <c r="J1065" s="67"/>
      <c r="K1065" s="53">
        <f t="shared" si="729"/>
        <v>556.1</v>
      </c>
      <c r="L1065" s="54">
        <v>8.6</v>
      </c>
      <c r="M1065" s="55">
        <f t="shared" si="706"/>
        <v>3.6144578313252879E-2</v>
      </c>
      <c r="N1065" s="56">
        <f t="shared" si="707"/>
        <v>0.29999999999999893</v>
      </c>
      <c r="O1065" s="57">
        <f t="shared" si="708"/>
        <v>20.09999999999993</v>
      </c>
      <c r="P1065" s="58"/>
      <c r="Q1065" s="57"/>
      <c r="R1065" s="59"/>
      <c r="S1065" s="60"/>
      <c r="T1065" s="56"/>
      <c r="U1065" s="61"/>
      <c r="V1065" s="62"/>
      <c r="W1065" s="68">
        <f t="shared" si="709"/>
        <v>2780.5</v>
      </c>
      <c r="X1065" s="69">
        <f t="shared" si="710"/>
        <v>1593577.2494999999</v>
      </c>
      <c r="Y1065" s="70">
        <v>5</v>
      </c>
      <c r="Z1065" s="71">
        <f t="shared" si="722"/>
        <v>100.49999999999966</v>
      </c>
      <c r="AA1065" s="72">
        <f t="shared" si="723"/>
        <v>229423.10049999988</v>
      </c>
      <c r="AB1065" s="70">
        <f t="shared" si="724"/>
        <v>9</v>
      </c>
      <c r="AC1065" s="137">
        <f t="shared" si="725"/>
        <v>2880.9999999999995</v>
      </c>
      <c r="AD1065" s="112">
        <f t="shared" si="726"/>
        <v>1823000.3499999999</v>
      </c>
      <c r="AE1065" s="113"/>
    </row>
    <row r="1066" spans="1:31" ht="12" customHeight="1" x14ac:dyDescent="0.3">
      <c r="A1066" s="49">
        <v>44817</v>
      </c>
      <c r="B1066" s="156">
        <f t="shared" si="704"/>
        <v>9</v>
      </c>
      <c r="C1066" s="156">
        <f t="shared" si="705"/>
        <v>2022</v>
      </c>
      <c r="D1066" s="125" t="s">
        <v>684</v>
      </c>
      <c r="E1066" s="49" t="s">
        <v>289</v>
      </c>
      <c r="F1066" s="49" t="s">
        <v>290</v>
      </c>
      <c r="G1066" s="74" t="s">
        <v>565</v>
      </c>
      <c r="H1066" s="75">
        <v>5</v>
      </c>
      <c r="I1066" s="51">
        <v>40</v>
      </c>
      <c r="J1066" s="67"/>
      <c r="K1066" s="53">
        <f t="shared" si="729"/>
        <v>200</v>
      </c>
      <c r="L1066" s="54">
        <v>6.5</v>
      </c>
      <c r="M1066" s="55">
        <f t="shared" si="706"/>
        <v>0.3</v>
      </c>
      <c r="N1066" s="56">
        <f t="shared" si="707"/>
        <v>1.5</v>
      </c>
      <c r="O1066" s="57">
        <f t="shared" si="708"/>
        <v>60</v>
      </c>
      <c r="P1066" s="58"/>
      <c r="Q1066" s="57"/>
      <c r="R1066" s="59"/>
      <c r="S1066" s="60"/>
      <c r="T1066" s="56"/>
      <c r="U1066" s="61"/>
      <c r="V1066" s="62"/>
      <c r="W1066" s="68">
        <f t="shared" si="709"/>
        <v>1000</v>
      </c>
      <c r="X1066" s="69">
        <f t="shared" si="710"/>
        <v>1594577.2494999999</v>
      </c>
      <c r="Y1066" s="70">
        <v>5</v>
      </c>
      <c r="Z1066" s="71">
        <f t="shared" si="722"/>
        <v>300</v>
      </c>
      <c r="AA1066" s="72">
        <f t="shared" si="723"/>
        <v>229723.10049999988</v>
      </c>
      <c r="AB1066" s="70">
        <f t="shared" si="724"/>
        <v>9</v>
      </c>
      <c r="AC1066" s="137">
        <f t="shared" si="725"/>
        <v>1300</v>
      </c>
      <c r="AD1066" s="112">
        <f t="shared" si="726"/>
        <v>1824300.3499999999</v>
      </c>
      <c r="AE1066" s="113"/>
    </row>
    <row r="1067" spans="1:31" ht="12" customHeight="1" x14ac:dyDescent="0.3">
      <c r="A1067" s="49">
        <v>44817</v>
      </c>
      <c r="B1067" s="156">
        <f t="shared" si="704"/>
        <v>9</v>
      </c>
      <c r="C1067" s="156">
        <f t="shared" si="705"/>
        <v>2022</v>
      </c>
      <c r="D1067" s="125" t="s">
        <v>684</v>
      </c>
      <c r="E1067" s="49" t="s">
        <v>289</v>
      </c>
      <c r="F1067" s="49" t="s">
        <v>290</v>
      </c>
      <c r="G1067" s="74" t="s">
        <v>33</v>
      </c>
      <c r="H1067" s="75">
        <v>1.3</v>
      </c>
      <c r="I1067" s="51">
        <v>25</v>
      </c>
      <c r="J1067" s="67"/>
      <c r="K1067" s="53">
        <f t="shared" si="729"/>
        <v>32.5</v>
      </c>
      <c r="L1067" s="54">
        <v>2.5</v>
      </c>
      <c r="M1067" s="55">
        <f t="shared" si="706"/>
        <v>0.92307692307692302</v>
      </c>
      <c r="N1067" s="56">
        <f t="shared" si="707"/>
        <v>1.2</v>
      </c>
      <c r="O1067" s="57">
        <f t="shared" si="708"/>
        <v>30</v>
      </c>
      <c r="P1067" s="58"/>
      <c r="Q1067" s="57"/>
      <c r="R1067" s="59"/>
      <c r="S1067" s="60"/>
      <c r="T1067" s="56"/>
      <c r="U1067" s="61"/>
      <c r="V1067" s="62"/>
      <c r="W1067" s="68">
        <f t="shared" si="709"/>
        <v>130</v>
      </c>
      <c r="X1067" s="69">
        <f t="shared" si="710"/>
        <v>1594707.2494999999</v>
      </c>
      <c r="Y1067" s="70">
        <v>4</v>
      </c>
      <c r="Z1067" s="71">
        <f t="shared" si="722"/>
        <v>120</v>
      </c>
      <c r="AA1067" s="72">
        <f t="shared" si="723"/>
        <v>229843.10049999988</v>
      </c>
      <c r="AB1067" s="70">
        <f t="shared" si="724"/>
        <v>9</v>
      </c>
      <c r="AC1067" s="137">
        <f t="shared" si="725"/>
        <v>250</v>
      </c>
      <c r="AD1067" s="112">
        <f t="shared" si="726"/>
        <v>1824550.3499999999</v>
      </c>
      <c r="AE1067" s="113"/>
    </row>
    <row r="1068" spans="1:31" ht="12" customHeight="1" x14ac:dyDescent="0.3">
      <c r="A1068" s="49">
        <v>44787</v>
      </c>
      <c r="B1068" s="156">
        <f t="shared" si="704"/>
        <v>8</v>
      </c>
      <c r="C1068" s="156">
        <f t="shared" si="705"/>
        <v>2022</v>
      </c>
      <c r="D1068" s="125" t="s">
        <v>685</v>
      </c>
      <c r="E1068" s="49" t="s">
        <v>64</v>
      </c>
      <c r="F1068" s="49" t="s">
        <v>62</v>
      </c>
      <c r="G1068" s="74" t="s">
        <v>686</v>
      </c>
      <c r="H1068" s="75">
        <v>16.5</v>
      </c>
      <c r="I1068" s="51">
        <v>20</v>
      </c>
      <c r="J1068" s="67"/>
      <c r="K1068" s="53">
        <f t="shared" si="729"/>
        <v>330</v>
      </c>
      <c r="L1068" s="54">
        <v>23</v>
      </c>
      <c r="M1068" s="55">
        <f t="shared" si="706"/>
        <v>0.39393939393939392</v>
      </c>
      <c r="N1068" s="56">
        <f t="shared" si="707"/>
        <v>6.5</v>
      </c>
      <c r="O1068" s="57">
        <f t="shared" si="708"/>
        <v>130</v>
      </c>
      <c r="P1068" s="58"/>
      <c r="Q1068" s="57"/>
      <c r="R1068" s="59"/>
      <c r="S1068" s="60"/>
      <c r="T1068" s="56"/>
      <c r="U1068" s="61"/>
      <c r="V1068" s="62"/>
      <c r="W1068" s="68">
        <f t="shared" si="709"/>
        <v>1320</v>
      </c>
      <c r="X1068" s="69">
        <f t="shared" si="710"/>
        <v>1596027.2494999999</v>
      </c>
      <c r="Y1068" s="70">
        <v>4</v>
      </c>
      <c r="Z1068" s="71">
        <f t="shared" si="722"/>
        <v>520</v>
      </c>
      <c r="AA1068" s="72">
        <f t="shared" si="723"/>
        <v>230363.10049999988</v>
      </c>
      <c r="AB1068" s="70">
        <f t="shared" si="724"/>
        <v>8</v>
      </c>
      <c r="AC1068" s="137">
        <f t="shared" si="725"/>
        <v>1840</v>
      </c>
      <c r="AD1068" s="112">
        <f t="shared" si="726"/>
        <v>1826390.3499999999</v>
      </c>
      <c r="AE1068" s="113"/>
    </row>
    <row r="1069" spans="1:31" ht="12" customHeight="1" x14ac:dyDescent="0.3">
      <c r="A1069" s="49">
        <v>44819</v>
      </c>
      <c r="B1069" s="156">
        <f t="shared" si="704"/>
        <v>9</v>
      </c>
      <c r="C1069" s="156">
        <f t="shared" si="705"/>
        <v>2022</v>
      </c>
      <c r="D1069" s="125" t="s">
        <v>687</v>
      </c>
      <c r="E1069" s="49" t="s">
        <v>340</v>
      </c>
      <c r="F1069" s="49" t="s">
        <v>424</v>
      </c>
      <c r="G1069" s="74" t="s">
        <v>523</v>
      </c>
      <c r="H1069" s="75">
        <v>7.5</v>
      </c>
      <c r="I1069" s="51">
        <v>220</v>
      </c>
      <c r="J1069" s="67"/>
      <c r="K1069" s="53">
        <f t="shared" si="729"/>
        <v>1650</v>
      </c>
      <c r="L1069" s="54">
        <v>8.8000000000000007</v>
      </c>
      <c r="M1069" s="55">
        <f t="shared" si="706"/>
        <v>0.17333333333333342</v>
      </c>
      <c r="N1069" s="56">
        <f t="shared" si="707"/>
        <v>1.3000000000000007</v>
      </c>
      <c r="O1069" s="57">
        <f t="shared" si="708"/>
        <v>286.00000000000017</v>
      </c>
      <c r="P1069" s="58"/>
      <c r="Q1069" s="57"/>
      <c r="R1069" s="59"/>
      <c r="S1069" s="60"/>
      <c r="T1069" s="56"/>
      <c r="U1069" s="61"/>
      <c r="V1069" s="62"/>
      <c r="W1069" s="68">
        <f t="shared" si="709"/>
        <v>1650</v>
      </c>
      <c r="X1069" s="69">
        <f t="shared" si="710"/>
        <v>1597677.2494999999</v>
      </c>
      <c r="Y1069" s="70">
        <v>1</v>
      </c>
      <c r="Z1069" s="71">
        <f t="shared" si="722"/>
        <v>286.00000000000017</v>
      </c>
      <c r="AA1069" s="72">
        <f t="shared" si="723"/>
        <v>230649.10049999988</v>
      </c>
      <c r="AB1069" s="70">
        <f t="shared" si="724"/>
        <v>9</v>
      </c>
      <c r="AC1069" s="137">
        <f t="shared" si="725"/>
        <v>1936.0000000000002</v>
      </c>
      <c r="AD1069" s="112">
        <f t="shared" si="726"/>
        <v>1828326.3499999999</v>
      </c>
      <c r="AE1069" s="113"/>
    </row>
    <row r="1070" spans="1:31" ht="12" customHeight="1" x14ac:dyDescent="0.3">
      <c r="A1070" s="49">
        <v>44819</v>
      </c>
      <c r="B1070" s="156">
        <f t="shared" si="704"/>
        <v>9</v>
      </c>
      <c r="C1070" s="156">
        <f t="shared" si="705"/>
        <v>2022</v>
      </c>
      <c r="D1070" s="125" t="s">
        <v>687</v>
      </c>
      <c r="E1070" s="49" t="s">
        <v>340</v>
      </c>
      <c r="F1070" s="49" t="s">
        <v>424</v>
      </c>
      <c r="G1070" s="74" t="s">
        <v>652</v>
      </c>
      <c r="H1070" s="75">
        <v>8.1</v>
      </c>
      <c r="I1070" s="51">
        <v>37</v>
      </c>
      <c r="J1070" s="67"/>
      <c r="K1070" s="53">
        <f t="shared" si="729"/>
        <v>299.7</v>
      </c>
      <c r="L1070" s="54">
        <v>8.9</v>
      </c>
      <c r="M1070" s="55">
        <f t="shared" si="706"/>
        <v>9.8765432098765524E-2</v>
      </c>
      <c r="N1070" s="56">
        <f t="shared" si="707"/>
        <v>0.80000000000000071</v>
      </c>
      <c r="O1070" s="57">
        <f t="shared" si="708"/>
        <v>29.600000000000026</v>
      </c>
      <c r="P1070" s="58"/>
      <c r="Q1070" s="57"/>
      <c r="R1070" s="59"/>
      <c r="S1070" s="60"/>
      <c r="T1070" s="56"/>
      <c r="U1070" s="61"/>
      <c r="V1070" s="62"/>
      <c r="W1070" s="68">
        <f t="shared" si="709"/>
        <v>1198.8</v>
      </c>
      <c r="X1070" s="69">
        <f t="shared" si="710"/>
        <v>1598876.0495</v>
      </c>
      <c r="Y1070" s="70">
        <v>4</v>
      </c>
      <c r="Z1070" s="71">
        <f t="shared" si="722"/>
        <v>118.40000000000011</v>
      </c>
      <c r="AA1070" s="72">
        <f t="shared" si="723"/>
        <v>230767.50049999988</v>
      </c>
      <c r="AB1070" s="70">
        <f t="shared" si="724"/>
        <v>9</v>
      </c>
      <c r="AC1070" s="137">
        <f t="shared" si="725"/>
        <v>1317.2</v>
      </c>
      <c r="AD1070" s="112">
        <f t="shared" si="726"/>
        <v>1829643.5499999998</v>
      </c>
      <c r="AE1070" s="113"/>
    </row>
    <row r="1071" spans="1:31" ht="12" customHeight="1" x14ac:dyDescent="0.3">
      <c r="A1071" s="49">
        <v>44819</v>
      </c>
      <c r="B1071" s="156">
        <f t="shared" si="704"/>
        <v>9</v>
      </c>
      <c r="C1071" s="156">
        <f t="shared" si="705"/>
        <v>2022</v>
      </c>
      <c r="D1071" s="125" t="s">
        <v>687</v>
      </c>
      <c r="E1071" s="49" t="s">
        <v>340</v>
      </c>
      <c r="F1071" s="49" t="s">
        <v>424</v>
      </c>
      <c r="G1071" s="74" t="s">
        <v>477</v>
      </c>
      <c r="H1071" s="75">
        <v>10.5</v>
      </c>
      <c r="I1071" s="51">
        <v>5</v>
      </c>
      <c r="J1071" s="67"/>
      <c r="K1071" s="53">
        <f t="shared" si="729"/>
        <v>52.5</v>
      </c>
      <c r="L1071" s="54">
        <v>18</v>
      </c>
      <c r="M1071" s="55">
        <f t="shared" si="706"/>
        <v>0.7142857142857143</v>
      </c>
      <c r="N1071" s="56">
        <f t="shared" si="707"/>
        <v>7.5</v>
      </c>
      <c r="O1071" s="57">
        <f t="shared" si="708"/>
        <v>37.5</v>
      </c>
      <c r="P1071" s="58"/>
      <c r="Q1071" s="57"/>
      <c r="R1071" s="59"/>
      <c r="S1071" s="60"/>
      <c r="T1071" s="56"/>
      <c r="U1071" s="61"/>
      <c r="V1071" s="62"/>
      <c r="W1071" s="68">
        <f t="shared" si="709"/>
        <v>52.5</v>
      </c>
      <c r="X1071" s="69">
        <f t="shared" si="710"/>
        <v>1598928.5495</v>
      </c>
      <c r="Y1071" s="70">
        <v>1</v>
      </c>
      <c r="Z1071" s="71">
        <f t="shared" si="722"/>
        <v>37.5</v>
      </c>
      <c r="AA1071" s="72">
        <f t="shared" si="723"/>
        <v>230805.00049999988</v>
      </c>
      <c r="AB1071" s="70">
        <f t="shared" si="724"/>
        <v>9</v>
      </c>
      <c r="AC1071" s="137">
        <f t="shared" si="725"/>
        <v>90</v>
      </c>
      <c r="AD1071" s="112">
        <f t="shared" si="726"/>
        <v>1829733.5499999998</v>
      </c>
      <c r="AE1071" s="113"/>
    </row>
    <row r="1072" spans="1:31" ht="12" customHeight="1" x14ac:dyDescent="0.3">
      <c r="A1072" s="49">
        <v>44819</v>
      </c>
      <c r="B1072" s="156">
        <f t="shared" si="704"/>
        <v>9</v>
      </c>
      <c r="C1072" s="156">
        <f t="shared" si="705"/>
        <v>2022</v>
      </c>
      <c r="D1072" s="125" t="s">
        <v>687</v>
      </c>
      <c r="E1072" s="49" t="s">
        <v>340</v>
      </c>
      <c r="F1072" s="49" t="s">
        <v>424</v>
      </c>
      <c r="G1072" s="74" t="s">
        <v>33</v>
      </c>
      <c r="H1072" s="75">
        <v>1.3</v>
      </c>
      <c r="I1072" s="51">
        <v>25</v>
      </c>
      <c r="J1072" s="67"/>
      <c r="K1072" s="53">
        <f t="shared" si="729"/>
        <v>32.5</v>
      </c>
      <c r="L1072" s="54">
        <v>2.5</v>
      </c>
      <c r="M1072" s="55">
        <f t="shared" si="706"/>
        <v>0.92307692307692302</v>
      </c>
      <c r="N1072" s="56">
        <f t="shared" si="707"/>
        <v>1.2</v>
      </c>
      <c r="O1072" s="57">
        <f t="shared" si="708"/>
        <v>30</v>
      </c>
      <c r="P1072" s="58"/>
      <c r="Q1072" s="57"/>
      <c r="R1072" s="59"/>
      <c r="S1072" s="60"/>
      <c r="T1072" s="56"/>
      <c r="U1072" s="61"/>
      <c r="V1072" s="62"/>
      <c r="W1072" s="68">
        <f t="shared" si="709"/>
        <v>162.5</v>
      </c>
      <c r="X1072" s="69">
        <f t="shared" si="710"/>
        <v>1599091.0495</v>
      </c>
      <c r="Y1072" s="70">
        <v>5</v>
      </c>
      <c r="Z1072" s="71">
        <f t="shared" si="722"/>
        <v>150</v>
      </c>
      <c r="AA1072" s="72">
        <f t="shared" si="723"/>
        <v>230955.00049999988</v>
      </c>
      <c r="AB1072" s="70">
        <f t="shared" si="724"/>
        <v>9</v>
      </c>
      <c r="AC1072" s="137">
        <f t="shared" si="725"/>
        <v>312.5</v>
      </c>
      <c r="AD1072" s="112">
        <f t="shared" si="726"/>
        <v>1830046.0499999998</v>
      </c>
      <c r="AE1072" s="113"/>
    </row>
    <row r="1073" spans="1:31" ht="12" customHeight="1" x14ac:dyDescent="0.3">
      <c r="A1073" s="49">
        <v>44827</v>
      </c>
      <c r="B1073" s="156">
        <f t="shared" ref="B1073:B1099" si="730">MONTH(A1073)</f>
        <v>9</v>
      </c>
      <c r="C1073" s="156">
        <f t="shared" ref="C1073:C1099" si="731">YEAR(A1073)</f>
        <v>2022</v>
      </c>
      <c r="D1073" s="125" t="s">
        <v>689</v>
      </c>
      <c r="E1073" s="49" t="s">
        <v>280</v>
      </c>
      <c r="F1073" s="49" t="s">
        <v>281</v>
      </c>
      <c r="G1073" s="74" t="s">
        <v>526</v>
      </c>
      <c r="H1073" s="75">
        <v>7.4</v>
      </c>
      <c r="I1073" s="51">
        <v>220</v>
      </c>
      <c r="J1073" s="67"/>
      <c r="K1073" s="53">
        <f t="shared" si="729"/>
        <v>1628</v>
      </c>
      <c r="L1073" s="54">
        <v>8.8000000000000007</v>
      </c>
      <c r="M1073" s="55">
        <f t="shared" si="706"/>
        <v>0.18918918918918923</v>
      </c>
      <c r="N1073" s="56">
        <f t="shared" si="707"/>
        <v>1.4000000000000004</v>
      </c>
      <c r="O1073" s="57">
        <f t="shared" si="708"/>
        <v>308.00000000000006</v>
      </c>
      <c r="P1073" s="58"/>
      <c r="Q1073" s="57"/>
      <c r="R1073" s="59"/>
      <c r="S1073" s="60"/>
      <c r="T1073" s="56"/>
      <c r="U1073" s="61"/>
      <c r="V1073" s="62"/>
      <c r="W1073" s="68">
        <f t="shared" si="709"/>
        <v>1628</v>
      </c>
      <c r="X1073" s="69">
        <f t="shared" si="710"/>
        <v>1600719.0495</v>
      </c>
      <c r="Y1073" s="70">
        <v>1</v>
      </c>
      <c r="Z1073" s="71">
        <f t="shared" si="722"/>
        <v>308.00000000000006</v>
      </c>
      <c r="AA1073" s="72">
        <f t="shared" si="723"/>
        <v>231263.00049999988</v>
      </c>
      <c r="AB1073" s="70">
        <f t="shared" si="724"/>
        <v>9</v>
      </c>
      <c r="AC1073" s="137">
        <f t="shared" si="725"/>
        <v>1936</v>
      </c>
      <c r="AD1073" s="112">
        <f t="shared" si="726"/>
        <v>1831982.0499999998</v>
      </c>
      <c r="AE1073" s="113"/>
    </row>
    <row r="1074" spans="1:31" ht="12" customHeight="1" x14ac:dyDescent="0.3">
      <c r="A1074" s="49">
        <v>44827</v>
      </c>
      <c r="B1074" s="156">
        <f t="shared" si="730"/>
        <v>9</v>
      </c>
      <c r="C1074" s="156">
        <f t="shared" si="731"/>
        <v>2022</v>
      </c>
      <c r="D1074" s="125" t="s">
        <v>689</v>
      </c>
      <c r="E1074" s="49" t="s">
        <v>280</v>
      </c>
      <c r="F1074" s="49" t="s">
        <v>281</v>
      </c>
      <c r="G1074" s="74" t="s">
        <v>636</v>
      </c>
      <c r="H1074" s="75">
        <v>8.3000000000000007</v>
      </c>
      <c r="I1074" s="51">
        <v>67</v>
      </c>
      <c r="J1074" s="67"/>
      <c r="K1074" s="53">
        <f t="shared" si="729"/>
        <v>556.1</v>
      </c>
      <c r="L1074" s="54">
        <v>8.9</v>
      </c>
      <c r="M1074" s="55">
        <f t="shared" si="706"/>
        <v>7.2289156626505979E-2</v>
      </c>
      <c r="N1074" s="56">
        <f t="shared" si="707"/>
        <v>0.59999999999999964</v>
      </c>
      <c r="O1074" s="57">
        <f t="shared" si="708"/>
        <v>40.199999999999974</v>
      </c>
      <c r="P1074" s="58"/>
      <c r="Q1074" s="57"/>
      <c r="R1074" s="59"/>
      <c r="S1074" s="60"/>
      <c r="T1074" s="56"/>
      <c r="U1074" s="61"/>
      <c r="V1074" s="62"/>
      <c r="W1074" s="68">
        <f t="shared" si="709"/>
        <v>1112.2</v>
      </c>
      <c r="X1074" s="69">
        <f t="shared" si="710"/>
        <v>1601831.2494999999</v>
      </c>
      <c r="Y1074" s="70">
        <v>2</v>
      </c>
      <c r="Z1074" s="71">
        <f t="shared" si="722"/>
        <v>80.399999999999949</v>
      </c>
      <c r="AA1074" s="72">
        <f t="shared" si="723"/>
        <v>231343.40049999987</v>
      </c>
      <c r="AB1074" s="70">
        <f t="shared" si="724"/>
        <v>9</v>
      </c>
      <c r="AC1074" s="137">
        <f t="shared" si="725"/>
        <v>1192.5999999999999</v>
      </c>
      <c r="AD1074" s="112">
        <f t="shared" si="726"/>
        <v>1833174.65</v>
      </c>
      <c r="AE1074" s="113"/>
    </row>
    <row r="1075" spans="1:31" ht="12" customHeight="1" x14ac:dyDescent="0.3">
      <c r="A1075" s="49">
        <v>44827</v>
      </c>
      <c r="B1075" s="156">
        <f t="shared" si="730"/>
        <v>9</v>
      </c>
      <c r="C1075" s="156">
        <f t="shared" si="731"/>
        <v>2022</v>
      </c>
      <c r="D1075" s="125" t="s">
        <v>689</v>
      </c>
      <c r="E1075" s="49" t="s">
        <v>280</v>
      </c>
      <c r="F1075" s="49" t="s">
        <v>281</v>
      </c>
      <c r="G1075" s="74" t="s">
        <v>25</v>
      </c>
      <c r="H1075" s="75">
        <v>19.2</v>
      </c>
      <c r="I1075" s="51">
        <v>5</v>
      </c>
      <c r="J1075" s="67"/>
      <c r="K1075" s="53">
        <f t="shared" si="729"/>
        <v>96</v>
      </c>
      <c r="L1075" s="54">
        <v>21</v>
      </c>
      <c r="M1075" s="55">
        <f t="shared" si="706"/>
        <v>9.3750000000000042E-2</v>
      </c>
      <c r="N1075" s="56">
        <f t="shared" si="707"/>
        <v>1.8000000000000007</v>
      </c>
      <c r="O1075" s="57">
        <f t="shared" si="708"/>
        <v>9.0000000000000036</v>
      </c>
      <c r="P1075" s="58"/>
      <c r="Q1075" s="57"/>
      <c r="R1075" s="59"/>
      <c r="S1075" s="60"/>
      <c r="T1075" s="56"/>
      <c r="U1075" s="61"/>
      <c r="V1075" s="62"/>
      <c r="W1075" s="68">
        <f t="shared" si="709"/>
        <v>96</v>
      </c>
      <c r="X1075" s="69">
        <f t="shared" si="710"/>
        <v>1601927.2494999999</v>
      </c>
      <c r="Y1075" s="70">
        <v>1</v>
      </c>
      <c r="Z1075" s="71">
        <f t="shared" si="722"/>
        <v>9.0000000000000036</v>
      </c>
      <c r="AA1075" s="72">
        <f t="shared" si="723"/>
        <v>231352.40049999987</v>
      </c>
      <c r="AB1075" s="70">
        <f t="shared" si="724"/>
        <v>9</v>
      </c>
      <c r="AC1075" s="137">
        <f t="shared" ref="AC1075:AC1099" si="732">W1075+Z1075</f>
        <v>105</v>
      </c>
      <c r="AD1075" s="112">
        <f t="shared" ref="AD1075:AD1099" si="733">X1075+AA1075</f>
        <v>1833279.65</v>
      </c>
      <c r="AE1075" s="113"/>
    </row>
    <row r="1076" spans="1:31" ht="12" customHeight="1" x14ac:dyDescent="0.3">
      <c r="A1076" s="49">
        <v>44827</v>
      </c>
      <c r="B1076" s="156">
        <f t="shared" si="730"/>
        <v>9</v>
      </c>
      <c r="C1076" s="156">
        <f t="shared" si="731"/>
        <v>2022</v>
      </c>
      <c r="D1076" s="125" t="s">
        <v>689</v>
      </c>
      <c r="E1076" s="49" t="s">
        <v>280</v>
      </c>
      <c r="F1076" s="49" t="s">
        <v>281</v>
      </c>
      <c r="G1076" s="74" t="s">
        <v>33</v>
      </c>
      <c r="H1076" s="75">
        <v>1.3</v>
      </c>
      <c r="I1076" s="51">
        <v>25</v>
      </c>
      <c r="J1076" s="67"/>
      <c r="K1076" s="53">
        <f t="shared" si="729"/>
        <v>32.5</v>
      </c>
      <c r="L1076" s="54">
        <v>2.5</v>
      </c>
      <c r="M1076" s="55">
        <f t="shared" si="706"/>
        <v>0.92307692307692302</v>
      </c>
      <c r="N1076" s="56">
        <f t="shared" si="707"/>
        <v>1.2</v>
      </c>
      <c r="O1076" s="57">
        <f t="shared" si="708"/>
        <v>30</v>
      </c>
      <c r="P1076" s="58"/>
      <c r="Q1076" s="57"/>
      <c r="R1076" s="59"/>
      <c r="S1076" s="60"/>
      <c r="T1076" s="56"/>
      <c r="U1076" s="61"/>
      <c r="V1076" s="62"/>
      <c r="W1076" s="68">
        <f t="shared" si="709"/>
        <v>162.5</v>
      </c>
      <c r="X1076" s="69">
        <f t="shared" si="710"/>
        <v>1602089.7494999999</v>
      </c>
      <c r="Y1076" s="70">
        <v>5</v>
      </c>
      <c r="Z1076" s="71">
        <f t="shared" si="722"/>
        <v>150</v>
      </c>
      <c r="AA1076" s="72">
        <f t="shared" si="723"/>
        <v>231502.40049999987</v>
      </c>
      <c r="AB1076" s="70">
        <f t="shared" si="724"/>
        <v>9</v>
      </c>
      <c r="AC1076" s="137">
        <f t="shared" si="732"/>
        <v>312.5</v>
      </c>
      <c r="AD1076" s="112">
        <f t="shared" si="733"/>
        <v>1833592.15</v>
      </c>
      <c r="AE1076" s="113"/>
    </row>
    <row r="1077" spans="1:31" ht="12" customHeight="1" x14ac:dyDescent="0.3">
      <c r="A1077" s="49">
        <v>44828</v>
      </c>
      <c r="B1077" s="156">
        <f t="shared" si="730"/>
        <v>9</v>
      </c>
      <c r="C1077" s="156">
        <f t="shared" si="731"/>
        <v>2022</v>
      </c>
      <c r="D1077" s="125" t="s">
        <v>690</v>
      </c>
      <c r="E1077" s="49" t="s">
        <v>104</v>
      </c>
      <c r="F1077" s="49" t="s">
        <v>105</v>
      </c>
      <c r="G1077" s="74" t="s">
        <v>224</v>
      </c>
      <c r="H1077" s="75">
        <v>7.4</v>
      </c>
      <c r="I1077" s="51">
        <v>220</v>
      </c>
      <c r="J1077" s="67"/>
      <c r="K1077" s="53">
        <f t="shared" si="729"/>
        <v>1628</v>
      </c>
      <c r="L1077" s="54">
        <v>8.3000000000000007</v>
      </c>
      <c r="M1077" s="55">
        <f t="shared" si="706"/>
        <v>0.12162162162162167</v>
      </c>
      <c r="N1077" s="56">
        <f t="shared" si="707"/>
        <v>0.90000000000000036</v>
      </c>
      <c r="O1077" s="57">
        <f t="shared" si="708"/>
        <v>198.00000000000009</v>
      </c>
      <c r="P1077" s="58"/>
      <c r="Q1077" s="57"/>
      <c r="R1077" s="59"/>
      <c r="S1077" s="60"/>
      <c r="T1077" s="56"/>
      <c r="U1077" s="61"/>
      <c r="V1077" s="62"/>
      <c r="W1077" s="68">
        <f t="shared" si="709"/>
        <v>8140</v>
      </c>
      <c r="X1077" s="69">
        <f t="shared" si="710"/>
        <v>1610229.7494999999</v>
      </c>
      <c r="Y1077" s="70">
        <v>5</v>
      </c>
      <c r="Z1077" s="71">
        <f t="shared" si="722"/>
        <v>990.00000000000045</v>
      </c>
      <c r="AA1077" s="72">
        <f t="shared" si="723"/>
        <v>232492.40049999987</v>
      </c>
      <c r="AB1077" s="70">
        <f t="shared" si="724"/>
        <v>9</v>
      </c>
      <c r="AC1077" s="137">
        <f t="shared" si="732"/>
        <v>9130</v>
      </c>
      <c r="AD1077" s="112">
        <f t="shared" si="733"/>
        <v>1842722.15</v>
      </c>
      <c r="AE1077" s="113"/>
    </row>
    <row r="1078" spans="1:31" ht="12" customHeight="1" x14ac:dyDescent="0.3">
      <c r="A1078" s="49">
        <v>44828</v>
      </c>
      <c r="B1078" s="156">
        <f t="shared" ref="B1078:B1082" si="734">MONTH(A1078)</f>
        <v>9</v>
      </c>
      <c r="C1078" s="156">
        <f t="shared" ref="C1078:C1082" si="735">YEAR(A1078)</f>
        <v>2022</v>
      </c>
      <c r="D1078" s="125" t="s">
        <v>694</v>
      </c>
      <c r="E1078" s="49" t="s">
        <v>104</v>
      </c>
      <c r="F1078" s="49" t="s">
        <v>105</v>
      </c>
      <c r="G1078" s="74" t="s">
        <v>657</v>
      </c>
      <c r="H1078" s="75">
        <v>7.5</v>
      </c>
      <c r="I1078" s="51">
        <v>30</v>
      </c>
      <c r="J1078" s="67"/>
      <c r="K1078" s="53">
        <f t="shared" si="729"/>
        <v>225</v>
      </c>
      <c r="L1078" s="54">
        <v>8.4</v>
      </c>
      <c r="M1078" s="55">
        <f t="shared" si="706"/>
        <v>0.12000000000000005</v>
      </c>
      <c r="N1078" s="56">
        <f t="shared" si="707"/>
        <v>0.90000000000000036</v>
      </c>
      <c r="O1078" s="57">
        <f t="shared" si="708"/>
        <v>27.000000000000011</v>
      </c>
      <c r="P1078" s="58"/>
      <c r="Q1078" s="57"/>
      <c r="R1078" s="59"/>
      <c r="S1078" s="60"/>
      <c r="T1078" s="56"/>
      <c r="U1078" s="61"/>
      <c r="V1078" s="62"/>
      <c r="W1078" s="68">
        <f t="shared" ref="W1078:W1111" si="736">K1078*Y1078</f>
        <v>450</v>
      </c>
      <c r="X1078" s="69">
        <f t="shared" ref="X1078:X1106" si="737">X1077+W1078</f>
        <v>1610679.7494999999</v>
      </c>
      <c r="Y1078" s="70">
        <v>2</v>
      </c>
      <c r="Z1078" s="71">
        <f t="shared" si="722"/>
        <v>54.000000000000021</v>
      </c>
      <c r="AA1078" s="72">
        <f t="shared" si="723"/>
        <v>232546.40049999987</v>
      </c>
      <c r="AB1078" s="70">
        <f t="shared" si="724"/>
        <v>9</v>
      </c>
      <c r="AC1078" s="137">
        <f t="shared" si="732"/>
        <v>504</v>
      </c>
      <c r="AD1078" s="112">
        <f t="shared" si="733"/>
        <v>1843226.15</v>
      </c>
      <c r="AE1078" s="113"/>
    </row>
    <row r="1079" spans="1:31" ht="12" customHeight="1" x14ac:dyDescent="0.3">
      <c r="A1079" s="49">
        <v>44828</v>
      </c>
      <c r="B1079" s="156">
        <f t="shared" si="734"/>
        <v>9</v>
      </c>
      <c r="C1079" s="156">
        <f t="shared" si="735"/>
        <v>2022</v>
      </c>
      <c r="D1079" s="125" t="s">
        <v>697</v>
      </c>
      <c r="E1079" s="49" t="s">
        <v>104</v>
      </c>
      <c r="F1079" s="49" t="s">
        <v>105</v>
      </c>
      <c r="G1079" s="74" t="s">
        <v>657</v>
      </c>
      <c r="H1079" s="75">
        <v>7.3</v>
      </c>
      <c r="I1079" s="51">
        <v>30</v>
      </c>
      <c r="J1079" s="67"/>
      <c r="K1079" s="53">
        <f t="shared" si="729"/>
        <v>219</v>
      </c>
      <c r="L1079" s="54">
        <v>8.4</v>
      </c>
      <c r="M1079" s="55">
        <f t="shared" si="706"/>
        <v>0.15068493150684939</v>
      </c>
      <c r="N1079" s="56">
        <f t="shared" si="707"/>
        <v>1.1000000000000005</v>
      </c>
      <c r="O1079" s="57">
        <f t="shared" si="708"/>
        <v>33.000000000000014</v>
      </c>
      <c r="P1079" s="58"/>
      <c r="Q1079" s="57"/>
      <c r="R1079" s="59"/>
      <c r="S1079" s="60"/>
      <c r="T1079" s="56"/>
      <c r="U1079" s="61"/>
      <c r="V1079" s="62"/>
      <c r="W1079" s="68">
        <f t="shared" si="736"/>
        <v>657</v>
      </c>
      <c r="X1079" s="69">
        <f t="shared" si="737"/>
        <v>1611336.7494999999</v>
      </c>
      <c r="Y1079" s="70">
        <v>3</v>
      </c>
      <c r="Z1079" s="71">
        <f t="shared" si="722"/>
        <v>99.000000000000043</v>
      </c>
      <c r="AA1079" s="72">
        <f t="shared" si="723"/>
        <v>232645.40049999987</v>
      </c>
      <c r="AB1079" s="70">
        <f t="shared" si="724"/>
        <v>9</v>
      </c>
      <c r="AC1079" s="137">
        <f t="shared" si="732"/>
        <v>756</v>
      </c>
      <c r="AD1079" s="112">
        <f t="shared" si="733"/>
        <v>1843982.15</v>
      </c>
      <c r="AE1079" s="113"/>
    </row>
    <row r="1080" spans="1:31" ht="12" customHeight="1" x14ac:dyDescent="0.3">
      <c r="A1080" s="49">
        <v>44828</v>
      </c>
      <c r="B1080" s="156">
        <f t="shared" si="734"/>
        <v>9</v>
      </c>
      <c r="C1080" s="156">
        <f t="shared" si="735"/>
        <v>2022</v>
      </c>
      <c r="D1080" s="125" t="s">
        <v>699</v>
      </c>
      <c r="E1080" s="49" t="s">
        <v>104</v>
      </c>
      <c r="F1080" s="49" t="s">
        <v>105</v>
      </c>
      <c r="G1080" s="74" t="s">
        <v>33</v>
      </c>
      <c r="H1080" s="75">
        <v>1.3</v>
      </c>
      <c r="I1080" s="51">
        <v>25</v>
      </c>
      <c r="J1080" s="67"/>
      <c r="K1080" s="53">
        <f t="shared" si="729"/>
        <v>32.5</v>
      </c>
      <c r="L1080" s="54">
        <v>2.2999999999999998</v>
      </c>
      <c r="M1080" s="55">
        <f t="shared" si="706"/>
        <v>0.76923076923076905</v>
      </c>
      <c r="N1080" s="56">
        <f t="shared" si="707"/>
        <v>0.99999999999999978</v>
      </c>
      <c r="O1080" s="57">
        <f t="shared" si="708"/>
        <v>24.999999999999993</v>
      </c>
      <c r="P1080" s="58"/>
      <c r="Q1080" s="57"/>
      <c r="R1080" s="59"/>
      <c r="S1080" s="60"/>
      <c r="T1080" s="56"/>
      <c r="U1080" s="61"/>
      <c r="V1080" s="62"/>
      <c r="W1080" s="68">
        <f t="shared" si="736"/>
        <v>162.5</v>
      </c>
      <c r="X1080" s="69">
        <f t="shared" si="737"/>
        <v>1611499.2494999999</v>
      </c>
      <c r="Y1080" s="70">
        <v>5</v>
      </c>
      <c r="Z1080" s="71">
        <f t="shared" si="722"/>
        <v>124.99999999999997</v>
      </c>
      <c r="AA1080" s="72">
        <f t="shared" si="723"/>
        <v>232770.40049999987</v>
      </c>
      <c r="AB1080" s="70">
        <f t="shared" si="724"/>
        <v>9</v>
      </c>
      <c r="AC1080" s="137">
        <f t="shared" si="732"/>
        <v>287.5</v>
      </c>
      <c r="AD1080" s="112">
        <f t="shared" si="733"/>
        <v>1844269.65</v>
      </c>
      <c r="AE1080" s="113"/>
    </row>
    <row r="1081" spans="1:31" ht="12" customHeight="1" x14ac:dyDescent="0.3">
      <c r="A1081" s="49">
        <v>44828</v>
      </c>
      <c r="B1081" s="156">
        <f t="shared" si="734"/>
        <v>9</v>
      </c>
      <c r="C1081" s="156">
        <f t="shared" si="735"/>
        <v>2022</v>
      </c>
      <c r="D1081" s="125" t="s">
        <v>701</v>
      </c>
      <c r="E1081" s="49" t="s">
        <v>104</v>
      </c>
      <c r="F1081" s="49" t="s">
        <v>105</v>
      </c>
      <c r="G1081" s="74" t="s">
        <v>691</v>
      </c>
      <c r="H1081" s="75">
        <v>36</v>
      </c>
      <c r="I1081" s="51">
        <v>10</v>
      </c>
      <c r="J1081" s="67"/>
      <c r="K1081" s="53">
        <f t="shared" si="729"/>
        <v>360</v>
      </c>
      <c r="L1081" s="54">
        <v>44</v>
      </c>
      <c r="M1081" s="55">
        <f t="shared" si="706"/>
        <v>0.22222222222222221</v>
      </c>
      <c r="N1081" s="56">
        <f t="shared" si="707"/>
        <v>8</v>
      </c>
      <c r="O1081" s="57">
        <f t="shared" si="708"/>
        <v>80</v>
      </c>
      <c r="P1081" s="58"/>
      <c r="Q1081" s="57"/>
      <c r="R1081" s="59"/>
      <c r="S1081" s="60"/>
      <c r="T1081" s="56"/>
      <c r="U1081" s="61"/>
      <c r="V1081" s="62"/>
      <c r="W1081" s="68">
        <f t="shared" si="736"/>
        <v>360</v>
      </c>
      <c r="X1081" s="69">
        <f t="shared" si="737"/>
        <v>1611859.2494999999</v>
      </c>
      <c r="Y1081" s="70">
        <v>1</v>
      </c>
      <c r="Z1081" s="71">
        <f t="shared" si="722"/>
        <v>80</v>
      </c>
      <c r="AA1081" s="72">
        <f t="shared" si="723"/>
        <v>232850.40049999987</v>
      </c>
      <c r="AB1081" s="70">
        <f t="shared" si="724"/>
        <v>9</v>
      </c>
      <c r="AC1081" s="137">
        <f t="shared" si="732"/>
        <v>440</v>
      </c>
      <c r="AD1081" s="112">
        <f t="shared" si="733"/>
        <v>1844709.65</v>
      </c>
      <c r="AE1081" s="113"/>
    </row>
    <row r="1082" spans="1:31" ht="12" customHeight="1" x14ac:dyDescent="0.3">
      <c r="A1082" s="49">
        <v>44828</v>
      </c>
      <c r="B1082" s="156">
        <f t="shared" si="734"/>
        <v>9</v>
      </c>
      <c r="C1082" s="156">
        <f t="shared" si="735"/>
        <v>2022</v>
      </c>
      <c r="D1082" s="125" t="s">
        <v>702</v>
      </c>
      <c r="E1082" s="49" t="s">
        <v>104</v>
      </c>
      <c r="F1082" s="49" t="s">
        <v>105</v>
      </c>
      <c r="G1082" s="74" t="s">
        <v>692</v>
      </c>
      <c r="H1082" s="75">
        <v>19.2</v>
      </c>
      <c r="I1082" s="51">
        <v>5</v>
      </c>
      <c r="J1082" s="67"/>
      <c r="K1082" s="53">
        <f t="shared" si="729"/>
        <v>96</v>
      </c>
      <c r="L1082" s="54">
        <v>21</v>
      </c>
      <c r="M1082" s="55">
        <f t="shared" si="706"/>
        <v>9.3750000000000042E-2</v>
      </c>
      <c r="N1082" s="56">
        <f t="shared" si="707"/>
        <v>1.8000000000000007</v>
      </c>
      <c r="O1082" s="57">
        <f t="shared" si="708"/>
        <v>9.0000000000000036</v>
      </c>
      <c r="P1082" s="58"/>
      <c r="Q1082" s="57"/>
      <c r="R1082" s="59"/>
      <c r="S1082" s="60"/>
      <c r="T1082" s="56"/>
      <c r="U1082" s="61"/>
      <c r="V1082" s="62"/>
      <c r="W1082" s="68">
        <f t="shared" si="736"/>
        <v>384</v>
      </c>
      <c r="X1082" s="69">
        <f t="shared" si="737"/>
        <v>1612243.2494999999</v>
      </c>
      <c r="Y1082" s="70">
        <v>4</v>
      </c>
      <c r="Z1082" s="71">
        <f t="shared" si="722"/>
        <v>36.000000000000014</v>
      </c>
      <c r="AA1082" s="72">
        <f t="shared" si="723"/>
        <v>232886.40049999987</v>
      </c>
      <c r="AB1082" s="70">
        <f t="shared" si="724"/>
        <v>9</v>
      </c>
      <c r="AC1082" s="137">
        <f t="shared" si="732"/>
        <v>420</v>
      </c>
      <c r="AD1082" s="112">
        <f t="shared" si="733"/>
        <v>1845129.65</v>
      </c>
      <c r="AE1082" s="113"/>
    </row>
    <row r="1083" spans="1:31" ht="12" customHeight="1" x14ac:dyDescent="0.3">
      <c r="A1083" s="49">
        <v>44828</v>
      </c>
      <c r="B1083" s="156">
        <f t="shared" si="730"/>
        <v>9</v>
      </c>
      <c r="C1083" s="156">
        <f t="shared" si="731"/>
        <v>2022</v>
      </c>
      <c r="D1083" s="125" t="s">
        <v>690</v>
      </c>
      <c r="E1083" s="49" t="s">
        <v>104</v>
      </c>
      <c r="F1083" s="49" t="s">
        <v>105</v>
      </c>
      <c r="G1083" s="74" t="s">
        <v>693</v>
      </c>
      <c r="H1083" s="75">
        <v>42</v>
      </c>
      <c r="I1083" s="51">
        <v>1</v>
      </c>
      <c r="J1083" s="67"/>
      <c r="K1083" s="53">
        <f t="shared" si="729"/>
        <v>42</v>
      </c>
      <c r="L1083" s="54">
        <v>55</v>
      </c>
      <c r="M1083" s="55">
        <f t="shared" si="706"/>
        <v>0.30952380952380953</v>
      </c>
      <c r="N1083" s="56">
        <f t="shared" si="707"/>
        <v>13</v>
      </c>
      <c r="O1083" s="57">
        <f t="shared" si="708"/>
        <v>13</v>
      </c>
      <c r="P1083" s="58"/>
      <c r="Q1083" s="57"/>
      <c r="R1083" s="59"/>
      <c r="S1083" s="60"/>
      <c r="T1083" s="56"/>
      <c r="U1083" s="61"/>
      <c r="V1083" s="62"/>
      <c r="W1083" s="68">
        <f t="shared" si="736"/>
        <v>168</v>
      </c>
      <c r="X1083" s="69">
        <f t="shared" si="737"/>
        <v>1612411.2494999999</v>
      </c>
      <c r="Y1083" s="70">
        <v>4</v>
      </c>
      <c r="Z1083" s="71">
        <f t="shared" si="722"/>
        <v>52</v>
      </c>
      <c r="AA1083" s="72">
        <f t="shared" si="723"/>
        <v>232938.40049999987</v>
      </c>
      <c r="AB1083" s="70">
        <f t="shared" si="724"/>
        <v>9</v>
      </c>
      <c r="AC1083" s="137">
        <f t="shared" si="732"/>
        <v>220</v>
      </c>
      <c r="AD1083" s="112">
        <f t="shared" si="733"/>
        <v>1845349.65</v>
      </c>
      <c r="AE1083" s="113"/>
    </row>
    <row r="1084" spans="1:31" ht="12" customHeight="1" x14ac:dyDescent="0.3">
      <c r="A1084" s="49">
        <v>44830</v>
      </c>
      <c r="B1084" s="156">
        <f t="shared" si="730"/>
        <v>9</v>
      </c>
      <c r="C1084" s="156">
        <f t="shared" si="731"/>
        <v>2022</v>
      </c>
      <c r="D1084" s="125" t="s">
        <v>694</v>
      </c>
      <c r="E1084" s="49" t="s">
        <v>340</v>
      </c>
      <c r="F1084" s="49" t="s">
        <v>424</v>
      </c>
      <c r="G1084" s="74" t="s">
        <v>35</v>
      </c>
      <c r="H1084" s="75">
        <v>7.5</v>
      </c>
      <c r="I1084" s="51">
        <v>220</v>
      </c>
      <c r="J1084" s="67"/>
      <c r="K1084" s="53">
        <f t="shared" si="729"/>
        <v>1650</v>
      </c>
      <c r="L1084" s="54">
        <v>8.8000000000000007</v>
      </c>
      <c r="M1084" s="55">
        <f t="shared" si="706"/>
        <v>0.17333333333333342</v>
      </c>
      <c r="N1084" s="56">
        <f t="shared" si="707"/>
        <v>1.3000000000000007</v>
      </c>
      <c r="O1084" s="57">
        <f t="shared" si="708"/>
        <v>286.00000000000017</v>
      </c>
      <c r="P1084" s="58"/>
      <c r="Q1084" s="57"/>
      <c r="R1084" s="59"/>
      <c r="S1084" s="60"/>
      <c r="T1084" s="56"/>
      <c r="U1084" s="61"/>
      <c r="V1084" s="62"/>
      <c r="W1084" s="68">
        <f t="shared" si="736"/>
        <v>1650</v>
      </c>
      <c r="X1084" s="69">
        <f t="shared" si="737"/>
        <v>1614061.2494999999</v>
      </c>
      <c r="Y1084" s="70">
        <v>1</v>
      </c>
      <c r="Z1084" s="71">
        <f t="shared" si="722"/>
        <v>286.00000000000017</v>
      </c>
      <c r="AA1084" s="72">
        <f t="shared" si="723"/>
        <v>233224.40049999987</v>
      </c>
      <c r="AB1084" s="70">
        <f t="shared" si="724"/>
        <v>9</v>
      </c>
      <c r="AC1084" s="137">
        <f t="shared" si="732"/>
        <v>1936.0000000000002</v>
      </c>
      <c r="AD1084" s="112">
        <f t="shared" si="733"/>
        <v>1847285.65</v>
      </c>
      <c r="AE1084" s="113"/>
    </row>
    <row r="1085" spans="1:31" ht="12" customHeight="1" x14ac:dyDescent="0.3">
      <c r="A1085" s="49">
        <v>44830</v>
      </c>
      <c r="B1085" s="156">
        <f t="shared" si="730"/>
        <v>9</v>
      </c>
      <c r="C1085" s="156">
        <f t="shared" si="731"/>
        <v>2022</v>
      </c>
      <c r="D1085" s="125" t="s">
        <v>694</v>
      </c>
      <c r="E1085" s="49" t="s">
        <v>340</v>
      </c>
      <c r="F1085" s="49" t="s">
        <v>424</v>
      </c>
      <c r="G1085" s="74" t="s">
        <v>652</v>
      </c>
      <c r="H1085" s="75">
        <v>8.1</v>
      </c>
      <c r="I1085" s="51">
        <v>37</v>
      </c>
      <c r="J1085" s="67"/>
      <c r="K1085" s="53">
        <f t="shared" si="729"/>
        <v>299.7</v>
      </c>
      <c r="L1085" s="54">
        <v>8.9</v>
      </c>
      <c r="M1085" s="55">
        <f t="shared" si="706"/>
        <v>9.8765432098765524E-2</v>
      </c>
      <c r="N1085" s="56">
        <f t="shared" si="707"/>
        <v>0.80000000000000071</v>
      </c>
      <c r="O1085" s="57">
        <f t="shared" si="708"/>
        <v>29.600000000000026</v>
      </c>
      <c r="P1085" s="58"/>
      <c r="Q1085" s="57"/>
      <c r="R1085" s="59"/>
      <c r="S1085" s="60"/>
      <c r="T1085" s="56"/>
      <c r="U1085" s="61"/>
      <c r="V1085" s="62"/>
      <c r="W1085" s="68">
        <f t="shared" si="736"/>
        <v>599.4</v>
      </c>
      <c r="X1085" s="69">
        <f t="shared" si="737"/>
        <v>1614660.6494999998</v>
      </c>
      <c r="Y1085" s="70">
        <v>2</v>
      </c>
      <c r="Z1085" s="71">
        <f t="shared" si="722"/>
        <v>59.200000000000053</v>
      </c>
      <c r="AA1085" s="72">
        <f t="shared" si="723"/>
        <v>233283.60049999988</v>
      </c>
      <c r="AB1085" s="70">
        <f t="shared" si="724"/>
        <v>9</v>
      </c>
      <c r="AC1085" s="137">
        <f t="shared" si="732"/>
        <v>658.6</v>
      </c>
      <c r="AD1085" s="112">
        <f t="shared" si="733"/>
        <v>1847944.2499999998</v>
      </c>
      <c r="AE1085" s="113"/>
    </row>
    <row r="1086" spans="1:31" ht="12" customHeight="1" x14ac:dyDescent="0.3">
      <c r="A1086" s="49">
        <v>44830</v>
      </c>
      <c r="B1086" s="156">
        <f t="shared" si="730"/>
        <v>9</v>
      </c>
      <c r="C1086" s="156">
        <f t="shared" si="731"/>
        <v>2022</v>
      </c>
      <c r="D1086" s="125" t="s">
        <v>694</v>
      </c>
      <c r="E1086" s="49" t="s">
        <v>340</v>
      </c>
      <c r="F1086" s="49" t="s">
        <v>424</v>
      </c>
      <c r="G1086" s="74" t="s">
        <v>695</v>
      </c>
      <c r="H1086" s="75">
        <v>19.2</v>
      </c>
      <c r="I1086" s="51">
        <v>5</v>
      </c>
      <c r="J1086" s="67"/>
      <c r="K1086" s="53">
        <f t="shared" si="729"/>
        <v>96</v>
      </c>
      <c r="L1086" s="54">
        <v>20</v>
      </c>
      <c r="M1086" s="55">
        <f t="shared" si="706"/>
        <v>4.1666666666666706E-2</v>
      </c>
      <c r="N1086" s="56">
        <f t="shared" si="707"/>
        <v>0.80000000000000071</v>
      </c>
      <c r="O1086" s="57">
        <f t="shared" si="708"/>
        <v>4.0000000000000036</v>
      </c>
      <c r="P1086" s="58"/>
      <c r="Q1086" s="57"/>
      <c r="R1086" s="59"/>
      <c r="S1086" s="60"/>
      <c r="T1086" s="56"/>
      <c r="U1086" s="61"/>
      <c r="V1086" s="62"/>
      <c r="W1086" s="68">
        <f t="shared" si="736"/>
        <v>96</v>
      </c>
      <c r="X1086" s="69">
        <f t="shared" si="737"/>
        <v>1614756.6494999998</v>
      </c>
      <c r="Y1086" s="70">
        <v>1</v>
      </c>
      <c r="Z1086" s="71">
        <f t="shared" si="722"/>
        <v>4.0000000000000036</v>
      </c>
      <c r="AA1086" s="72">
        <f t="shared" si="723"/>
        <v>233287.60049999988</v>
      </c>
      <c r="AB1086" s="70">
        <f t="shared" si="724"/>
        <v>9</v>
      </c>
      <c r="AC1086" s="137">
        <f t="shared" si="732"/>
        <v>100</v>
      </c>
      <c r="AD1086" s="112">
        <f t="shared" si="733"/>
        <v>1848044.2499999998</v>
      </c>
      <c r="AE1086" s="113"/>
    </row>
    <row r="1087" spans="1:31" ht="12" customHeight="1" x14ac:dyDescent="0.3">
      <c r="A1087" s="49">
        <v>44830</v>
      </c>
      <c r="B1087" s="156">
        <f t="shared" si="730"/>
        <v>9</v>
      </c>
      <c r="C1087" s="156">
        <f t="shared" si="731"/>
        <v>2022</v>
      </c>
      <c r="D1087" s="125" t="s">
        <v>694</v>
      </c>
      <c r="E1087" s="49" t="s">
        <v>340</v>
      </c>
      <c r="F1087" s="49" t="s">
        <v>424</v>
      </c>
      <c r="G1087" s="74" t="s">
        <v>33</v>
      </c>
      <c r="H1087" s="75">
        <v>1.3</v>
      </c>
      <c r="I1087" s="51">
        <v>25</v>
      </c>
      <c r="J1087" s="67"/>
      <c r="K1087" s="53">
        <f t="shared" si="729"/>
        <v>32.5</v>
      </c>
      <c r="L1087" s="54">
        <v>2.5</v>
      </c>
      <c r="M1087" s="55">
        <f t="shared" si="706"/>
        <v>0.92307692307692302</v>
      </c>
      <c r="N1087" s="56">
        <f t="shared" si="707"/>
        <v>1.2</v>
      </c>
      <c r="O1087" s="57">
        <f t="shared" si="708"/>
        <v>30</v>
      </c>
      <c r="P1087" s="58"/>
      <c r="Q1087" s="57"/>
      <c r="R1087" s="59"/>
      <c r="S1087" s="60"/>
      <c r="T1087" s="56"/>
      <c r="U1087" s="61"/>
      <c r="V1087" s="62"/>
      <c r="W1087" s="68">
        <f t="shared" si="736"/>
        <v>325</v>
      </c>
      <c r="X1087" s="69">
        <f t="shared" si="737"/>
        <v>1615081.6494999998</v>
      </c>
      <c r="Y1087" s="70">
        <v>10</v>
      </c>
      <c r="Z1087" s="71">
        <f t="shared" si="722"/>
        <v>300</v>
      </c>
      <c r="AA1087" s="72">
        <f t="shared" si="723"/>
        <v>233587.60049999988</v>
      </c>
      <c r="AB1087" s="70">
        <f t="shared" si="724"/>
        <v>9</v>
      </c>
      <c r="AC1087" s="137">
        <f t="shared" si="732"/>
        <v>625</v>
      </c>
      <c r="AD1087" s="112">
        <f t="shared" si="733"/>
        <v>1848669.2499999998</v>
      </c>
      <c r="AE1087" s="113"/>
    </row>
    <row r="1088" spans="1:31" ht="12" customHeight="1" x14ac:dyDescent="0.3">
      <c r="A1088" s="49">
        <v>44830</v>
      </c>
      <c r="B1088" s="156">
        <f t="shared" si="730"/>
        <v>9</v>
      </c>
      <c r="C1088" s="156">
        <f t="shared" si="731"/>
        <v>2022</v>
      </c>
      <c r="D1088" s="125" t="s">
        <v>694</v>
      </c>
      <c r="E1088" s="49" t="s">
        <v>340</v>
      </c>
      <c r="F1088" s="49" t="s">
        <v>424</v>
      </c>
      <c r="G1088" s="74" t="s">
        <v>696</v>
      </c>
      <c r="H1088" s="75">
        <v>43</v>
      </c>
      <c r="I1088" s="51">
        <v>1</v>
      </c>
      <c r="J1088" s="67"/>
      <c r="K1088" s="53">
        <f t="shared" si="729"/>
        <v>43</v>
      </c>
      <c r="L1088" s="54">
        <v>46</v>
      </c>
      <c r="M1088" s="55">
        <f t="shared" si="706"/>
        <v>6.9767441860465115E-2</v>
      </c>
      <c r="N1088" s="56">
        <f t="shared" si="707"/>
        <v>3</v>
      </c>
      <c r="O1088" s="57">
        <f t="shared" si="708"/>
        <v>3</v>
      </c>
      <c r="P1088" s="58"/>
      <c r="Q1088" s="57"/>
      <c r="R1088" s="59"/>
      <c r="S1088" s="60"/>
      <c r="T1088" s="56"/>
      <c r="U1088" s="61"/>
      <c r="V1088" s="62"/>
      <c r="W1088" s="68">
        <f t="shared" si="736"/>
        <v>258</v>
      </c>
      <c r="X1088" s="69">
        <f t="shared" si="737"/>
        <v>1615339.6494999998</v>
      </c>
      <c r="Y1088" s="70">
        <v>6</v>
      </c>
      <c r="Z1088" s="71">
        <f t="shared" si="722"/>
        <v>18</v>
      </c>
      <c r="AA1088" s="72">
        <f t="shared" si="723"/>
        <v>233605.60049999988</v>
      </c>
      <c r="AB1088" s="70">
        <f t="shared" si="724"/>
        <v>9</v>
      </c>
      <c r="AC1088" s="137">
        <f t="shared" si="732"/>
        <v>276</v>
      </c>
      <c r="AD1088" s="112">
        <f t="shared" si="733"/>
        <v>1848945.2499999998</v>
      </c>
      <c r="AE1088" s="113"/>
    </row>
    <row r="1089" spans="1:31" ht="12" customHeight="1" x14ac:dyDescent="0.3">
      <c r="A1089" s="49">
        <v>44830</v>
      </c>
      <c r="B1089" s="156">
        <f t="shared" si="730"/>
        <v>9</v>
      </c>
      <c r="C1089" s="156">
        <f t="shared" si="731"/>
        <v>2022</v>
      </c>
      <c r="D1089" s="125" t="s">
        <v>697</v>
      </c>
      <c r="E1089" s="49" t="s">
        <v>436</v>
      </c>
      <c r="F1089" s="49" t="s">
        <v>437</v>
      </c>
      <c r="G1089" s="74" t="s">
        <v>202</v>
      </c>
      <c r="H1089" s="75">
        <v>7.4</v>
      </c>
      <c r="I1089" s="51">
        <v>220</v>
      </c>
      <c r="J1089" s="67"/>
      <c r="K1089" s="53">
        <f t="shared" si="729"/>
        <v>1628</v>
      </c>
      <c r="L1089" s="54">
        <v>9.1999999999999993</v>
      </c>
      <c r="M1089" s="55">
        <f t="shared" si="706"/>
        <v>0.24324324324324309</v>
      </c>
      <c r="N1089" s="56">
        <f t="shared" si="707"/>
        <v>1.7999999999999989</v>
      </c>
      <c r="O1089" s="57">
        <f t="shared" si="708"/>
        <v>395.99999999999977</v>
      </c>
      <c r="P1089" s="58"/>
      <c r="Q1089" s="57"/>
      <c r="R1089" s="59"/>
      <c r="S1089" s="60"/>
      <c r="T1089" s="56"/>
      <c r="U1089" s="61"/>
      <c r="V1089" s="62"/>
      <c r="W1089" s="68">
        <f t="shared" si="736"/>
        <v>1628</v>
      </c>
      <c r="X1089" s="69">
        <f t="shared" si="737"/>
        <v>1616967.6494999998</v>
      </c>
      <c r="Y1089" s="70">
        <v>1</v>
      </c>
      <c r="Z1089" s="71">
        <f t="shared" si="722"/>
        <v>395.99999999999977</v>
      </c>
      <c r="AA1089" s="72">
        <f t="shared" si="723"/>
        <v>234001.60049999988</v>
      </c>
      <c r="AB1089" s="70">
        <f t="shared" si="724"/>
        <v>9</v>
      </c>
      <c r="AC1089" s="137">
        <f t="shared" si="732"/>
        <v>2023.9999999999998</v>
      </c>
      <c r="AD1089" s="112">
        <f t="shared" si="733"/>
        <v>1850969.2499999998</v>
      </c>
      <c r="AE1089" s="113"/>
    </row>
    <row r="1090" spans="1:31" ht="12" customHeight="1" x14ac:dyDescent="0.3">
      <c r="A1090" s="49">
        <v>44830</v>
      </c>
      <c r="B1090" s="156">
        <f t="shared" si="730"/>
        <v>9</v>
      </c>
      <c r="C1090" s="156">
        <f t="shared" si="731"/>
        <v>2022</v>
      </c>
      <c r="D1090" s="125" t="s">
        <v>697</v>
      </c>
      <c r="E1090" s="49" t="s">
        <v>436</v>
      </c>
      <c r="F1090" s="49" t="s">
        <v>437</v>
      </c>
      <c r="G1090" s="74" t="s">
        <v>636</v>
      </c>
      <c r="H1090" s="75">
        <v>8.3000000000000007</v>
      </c>
      <c r="I1090" s="51">
        <v>67</v>
      </c>
      <c r="J1090" s="67"/>
      <c r="K1090" s="53">
        <f t="shared" si="729"/>
        <v>556.1</v>
      </c>
      <c r="L1090" s="54">
        <v>9.4</v>
      </c>
      <c r="M1090" s="55">
        <f t="shared" si="706"/>
        <v>0.13253012048192767</v>
      </c>
      <c r="N1090" s="56">
        <f t="shared" si="707"/>
        <v>1.0999999999999996</v>
      </c>
      <c r="O1090" s="57">
        <f t="shared" si="708"/>
        <v>73.699999999999974</v>
      </c>
      <c r="P1090" s="58"/>
      <c r="Q1090" s="57"/>
      <c r="R1090" s="59"/>
      <c r="S1090" s="60"/>
      <c r="T1090" s="56"/>
      <c r="U1090" s="61"/>
      <c r="V1090" s="62"/>
      <c r="W1090" s="68">
        <f t="shared" si="736"/>
        <v>556.1</v>
      </c>
      <c r="X1090" s="69">
        <f t="shared" si="737"/>
        <v>1617523.7494999999</v>
      </c>
      <c r="Y1090" s="70">
        <v>1</v>
      </c>
      <c r="Z1090" s="71">
        <f t="shared" si="722"/>
        <v>73.699999999999974</v>
      </c>
      <c r="AA1090" s="72">
        <f t="shared" si="723"/>
        <v>234075.3004999999</v>
      </c>
      <c r="AB1090" s="70">
        <f t="shared" si="724"/>
        <v>9</v>
      </c>
      <c r="AC1090" s="137">
        <f t="shared" si="732"/>
        <v>629.79999999999995</v>
      </c>
      <c r="AD1090" s="112">
        <f t="shared" si="733"/>
        <v>1851599.0499999998</v>
      </c>
      <c r="AE1090" s="113"/>
    </row>
    <row r="1091" spans="1:31" ht="12" customHeight="1" x14ac:dyDescent="0.3">
      <c r="A1091" s="49">
        <v>44830</v>
      </c>
      <c r="B1091" s="156">
        <f t="shared" si="730"/>
        <v>9</v>
      </c>
      <c r="C1091" s="156">
        <f t="shared" si="731"/>
        <v>2022</v>
      </c>
      <c r="D1091" s="125" t="s">
        <v>697</v>
      </c>
      <c r="E1091" s="49" t="s">
        <v>436</v>
      </c>
      <c r="F1091" s="49" t="s">
        <v>437</v>
      </c>
      <c r="G1091" s="74" t="s">
        <v>698</v>
      </c>
      <c r="H1091" s="75">
        <v>200</v>
      </c>
      <c r="I1091" s="51">
        <v>1</v>
      </c>
      <c r="J1091" s="67"/>
      <c r="K1091" s="53">
        <f t="shared" si="729"/>
        <v>200</v>
      </c>
      <c r="L1091" s="54">
        <v>315</v>
      </c>
      <c r="M1091" s="55">
        <f t="shared" si="706"/>
        <v>0.57499999999999996</v>
      </c>
      <c r="N1091" s="56">
        <f t="shared" si="707"/>
        <v>115</v>
      </c>
      <c r="O1091" s="57">
        <f t="shared" si="708"/>
        <v>115</v>
      </c>
      <c r="P1091" s="58"/>
      <c r="Q1091" s="57"/>
      <c r="R1091" s="59"/>
      <c r="S1091" s="60"/>
      <c r="T1091" s="56"/>
      <c r="U1091" s="61"/>
      <c r="V1091" s="62"/>
      <c r="W1091" s="68">
        <f t="shared" si="736"/>
        <v>200</v>
      </c>
      <c r="X1091" s="69">
        <f t="shared" si="737"/>
        <v>1617723.7494999999</v>
      </c>
      <c r="Y1091" s="70">
        <v>1</v>
      </c>
      <c r="Z1091" s="71">
        <f t="shared" si="722"/>
        <v>115</v>
      </c>
      <c r="AA1091" s="72">
        <f t="shared" si="723"/>
        <v>234190.3004999999</v>
      </c>
      <c r="AB1091" s="70">
        <f t="shared" si="724"/>
        <v>9</v>
      </c>
      <c r="AC1091" s="137">
        <f t="shared" si="732"/>
        <v>315</v>
      </c>
      <c r="AD1091" s="112">
        <f t="shared" si="733"/>
        <v>1851914.0499999998</v>
      </c>
      <c r="AE1091" s="113"/>
    </row>
    <row r="1092" spans="1:31" ht="12" customHeight="1" x14ac:dyDescent="0.3">
      <c r="A1092" s="49">
        <v>44830</v>
      </c>
      <c r="B1092" s="156">
        <f t="shared" si="730"/>
        <v>9</v>
      </c>
      <c r="C1092" s="156">
        <f t="shared" si="731"/>
        <v>2022</v>
      </c>
      <c r="D1092" s="125" t="s">
        <v>699</v>
      </c>
      <c r="E1092" s="49" t="s">
        <v>436</v>
      </c>
      <c r="F1092" s="49" t="s">
        <v>437</v>
      </c>
      <c r="G1092" s="74" t="s">
        <v>695</v>
      </c>
      <c r="H1092" s="75">
        <v>19.2</v>
      </c>
      <c r="I1092" s="51">
        <v>5</v>
      </c>
      <c r="J1092" s="67"/>
      <c r="K1092" s="53">
        <f t="shared" si="729"/>
        <v>96</v>
      </c>
      <c r="L1092" s="54">
        <v>21</v>
      </c>
      <c r="M1092" s="55">
        <f t="shared" si="706"/>
        <v>9.3750000000000042E-2</v>
      </c>
      <c r="N1092" s="56">
        <f t="shared" si="707"/>
        <v>1.8000000000000007</v>
      </c>
      <c r="O1092" s="57">
        <f t="shared" si="708"/>
        <v>9.0000000000000036</v>
      </c>
      <c r="P1092" s="58"/>
      <c r="Q1092" s="57"/>
      <c r="R1092" s="59"/>
      <c r="S1092" s="60"/>
      <c r="T1092" s="56"/>
      <c r="U1092" s="61"/>
      <c r="V1092" s="62"/>
      <c r="W1092" s="68">
        <f t="shared" si="736"/>
        <v>96</v>
      </c>
      <c r="X1092" s="69">
        <f t="shared" si="737"/>
        <v>1617819.7494999999</v>
      </c>
      <c r="Y1092" s="70">
        <v>1</v>
      </c>
      <c r="Z1092" s="71">
        <f t="shared" si="722"/>
        <v>9.0000000000000036</v>
      </c>
      <c r="AA1092" s="72">
        <f t="shared" si="723"/>
        <v>234199.3004999999</v>
      </c>
      <c r="AB1092" s="70">
        <f t="shared" si="724"/>
        <v>9</v>
      </c>
      <c r="AC1092" s="137">
        <f t="shared" si="732"/>
        <v>105</v>
      </c>
      <c r="AD1092" s="112">
        <f t="shared" si="733"/>
        <v>1852019.0499999998</v>
      </c>
      <c r="AE1092" s="113"/>
    </row>
    <row r="1093" spans="1:31" ht="12" customHeight="1" x14ac:dyDescent="0.3">
      <c r="A1093" s="49">
        <v>44830</v>
      </c>
      <c r="B1093" s="156">
        <f t="shared" si="730"/>
        <v>9</v>
      </c>
      <c r="C1093" s="156">
        <f t="shared" si="731"/>
        <v>2022</v>
      </c>
      <c r="D1093" s="125" t="s">
        <v>699</v>
      </c>
      <c r="E1093" s="49" t="s">
        <v>436</v>
      </c>
      <c r="F1093" s="49" t="s">
        <v>437</v>
      </c>
      <c r="G1093" s="74" t="s">
        <v>700</v>
      </c>
      <c r="H1093" s="75">
        <v>9.1999999999999993</v>
      </c>
      <c r="I1093" s="51">
        <v>30</v>
      </c>
      <c r="J1093" s="67"/>
      <c r="K1093" s="53">
        <f t="shared" si="729"/>
        <v>276</v>
      </c>
      <c r="L1093" s="54">
        <v>9.5</v>
      </c>
      <c r="M1093" s="55">
        <f t="shared" si="706"/>
        <v>3.2608695652173995E-2</v>
      </c>
      <c r="N1093" s="56">
        <f t="shared" si="707"/>
        <v>0.30000000000000071</v>
      </c>
      <c r="O1093" s="57">
        <f t="shared" si="708"/>
        <v>9.0000000000000213</v>
      </c>
      <c r="P1093" s="58"/>
      <c r="Q1093" s="57"/>
      <c r="R1093" s="59"/>
      <c r="S1093" s="60"/>
      <c r="T1093" s="56"/>
      <c r="U1093" s="61"/>
      <c r="V1093" s="62"/>
      <c r="W1093" s="68">
        <f t="shared" si="736"/>
        <v>276</v>
      </c>
      <c r="X1093" s="69">
        <f t="shared" si="737"/>
        <v>1618095.7494999999</v>
      </c>
      <c r="Y1093" s="70">
        <v>1</v>
      </c>
      <c r="Z1093" s="71">
        <f t="shared" si="722"/>
        <v>9.0000000000000213</v>
      </c>
      <c r="AA1093" s="72">
        <f t="shared" si="723"/>
        <v>234208.3004999999</v>
      </c>
      <c r="AB1093" s="70">
        <f t="shared" si="724"/>
        <v>9</v>
      </c>
      <c r="AC1093" s="137">
        <f t="shared" si="732"/>
        <v>285</v>
      </c>
      <c r="AD1093" s="112">
        <f t="shared" si="733"/>
        <v>1852304.0499999998</v>
      </c>
      <c r="AE1093" s="113"/>
    </row>
    <row r="1094" spans="1:31" ht="12" customHeight="1" x14ac:dyDescent="0.3">
      <c r="A1094" s="49">
        <v>44830</v>
      </c>
      <c r="B1094" s="156">
        <f t="shared" si="730"/>
        <v>9</v>
      </c>
      <c r="C1094" s="156">
        <f t="shared" si="731"/>
        <v>2022</v>
      </c>
      <c r="D1094" s="125" t="s">
        <v>699</v>
      </c>
      <c r="E1094" s="49" t="s">
        <v>436</v>
      </c>
      <c r="F1094" s="49" t="s">
        <v>437</v>
      </c>
      <c r="G1094" s="74" t="s">
        <v>214</v>
      </c>
      <c r="H1094" s="75">
        <v>320</v>
      </c>
      <c r="I1094" s="51">
        <v>1</v>
      </c>
      <c r="J1094" s="67"/>
      <c r="K1094" s="53">
        <f t="shared" si="729"/>
        <v>320</v>
      </c>
      <c r="L1094" s="54">
        <v>450</v>
      </c>
      <c r="M1094" s="55">
        <f t="shared" si="706"/>
        <v>0.40625</v>
      </c>
      <c r="N1094" s="56">
        <f t="shared" si="707"/>
        <v>130</v>
      </c>
      <c r="O1094" s="57">
        <f t="shared" si="708"/>
        <v>130</v>
      </c>
      <c r="P1094" s="58"/>
      <c r="Q1094" s="57"/>
      <c r="R1094" s="59"/>
      <c r="S1094" s="60"/>
      <c r="T1094" s="56"/>
      <c r="U1094" s="61"/>
      <c r="V1094" s="62"/>
      <c r="W1094" s="68">
        <f t="shared" si="736"/>
        <v>320</v>
      </c>
      <c r="X1094" s="69">
        <f t="shared" si="737"/>
        <v>1618415.7494999999</v>
      </c>
      <c r="Y1094" s="70">
        <v>1</v>
      </c>
      <c r="Z1094" s="71">
        <f t="shared" si="722"/>
        <v>130</v>
      </c>
      <c r="AA1094" s="72">
        <f t="shared" si="723"/>
        <v>234338.3004999999</v>
      </c>
      <c r="AB1094" s="70">
        <f t="shared" si="724"/>
        <v>9</v>
      </c>
      <c r="AC1094" s="137">
        <f t="shared" si="732"/>
        <v>450</v>
      </c>
      <c r="AD1094" s="112">
        <f t="shared" si="733"/>
        <v>1852754.0499999998</v>
      </c>
      <c r="AE1094" s="113"/>
    </row>
    <row r="1095" spans="1:31" ht="12" customHeight="1" x14ac:dyDescent="0.3">
      <c r="A1095" s="49">
        <v>44832</v>
      </c>
      <c r="B1095" s="156">
        <f t="shared" si="730"/>
        <v>9</v>
      </c>
      <c r="C1095" s="156">
        <f t="shared" si="731"/>
        <v>2022</v>
      </c>
      <c r="D1095" s="125" t="s">
        <v>701</v>
      </c>
      <c r="E1095" s="49" t="s">
        <v>621</v>
      </c>
      <c r="F1095" s="49" t="s">
        <v>622</v>
      </c>
      <c r="G1095" s="74" t="s">
        <v>523</v>
      </c>
      <c r="H1095" s="75">
        <v>7.5</v>
      </c>
      <c r="I1095" s="51">
        <v>220</v>
      </c>
      <c r="J1095" s="67"/>
      <c r="K1095" s="53">
        <f t="shared" si="729"/>
        <v>1650</v>
      </c>
      <c r="L1095" s="54">
        <v>9.1</v>
      </c>
      <c r="M1095" s="55">
        <f t="shared" si="706"/>
        <v>0.21333333333333329</v>
      </c>
      <c r="N1095" s="56">
        <f t="shared" si="707"/>
        <v>1.5999999999999996</v>
      </c>
      <c r="O1095" s="57">
        <f t="shared" si="708"/>
        <v>351.99999999999994</v>
      </c>
      <c r="P1095" s="58"/>
      <c r="Q1095" s="57"/>
      <c r="R1095" s="59"/>
      <c r="S1095" s="60"/>
      <c r="T1095" s="56"/>
      <c r="U1095" s="61"/>
      <c r="V1095" s="62"/>
      <c r="W1095" s="68">
        <f t="shared" si="736"/>
        <v>4950</v>
      </c>
      <c r="X1095" s="69">
        <f t="shared" si="737"/>
        <v>1623365.7494999999</v>
      </c>
      <c r="Y1095" s="70">
        <v>3</v>
      </c>
      <c r="Z1095" s="71">
        <f t="shared" si="722"/>
        <v>1055.9999999999998</v>
      </c>
      <c r="AA1095" s="72">
        <f t="shared" si="723"/>
        <v>235394.3004999999</v>
      </c>
      <c r="AB1095" s="70">
        <f t="shared" si="724"/>
        <v>9</v>
      </c>
      <c r="AC1095" s="137">
        <f t="shared" si="732"/>
        <v>6006</v>
      </c>
      <c r="AD1095" s="112">
        <f t="shared" si="733"/>
        <v>1858760.0499999998</v>
      </c>
      <c r="AE1095" s="113"/>
    </row>
    <row r="1096" spans="1:31" ht="12" customHeight="1" x14ac:dyDescent="0.3">
      <c r="A1096" s="49">
        <v>44832</v>
      </c>
      <c r="B1096" s="156">
        <f t="shared" si="730"/>
        <v>9</v>
      </c>
      <c r="C1096" s="156">
        <f t="shared" si="731"/>
        <v>2022</v>
      </c>
      <c r="D1096" s="125" t="s">
        <v>701</v>
      </c>
      <c r="E1096" s="49" t="s">
        <v>621</v>
      </c>
      <c r="F1096" s="49" t="s">
        <v>622</v>
      </c>
      <c r="G1096" s="74" t="s">
        <v>636</v>
      </c>
      <c r="H1096" s="75">
        <v>8.3000000000000007</v>
      </c>
      <c r="I1096" s="51">
        <v>67</v>
      </c>
      <c r="J1096" s="67"/>
      <c r="K1096" s="53">
        <f t="shared" si="729"/>
        <v>556.1</v>
      </c>
      <c r="L1096" s="54">
        <v>9.4</v>
      </c>
      <c r="M1096" s="55">
        <f t="shared" si="706"/>
        <v>0.13253012048192767</v>
      </c>
      <c r="N1096" s="56">
        <f t="shared" si="707"/>
        <v>1.0999999999999996</v>
      </c>
      <c r="O1096" s="57">
        <f t="shared" si="708"/>
        <v>73.699999999999974</v>
      </c>
      <c r="P1096" s="58"/>
      <c r="Q1096" s="57"/>
      <c r="R1096" s="59"/>
      <c r="S1096" s="60"/>
      <c r="T1096" s="56"/>
      <c r="U1096" s="61"/>
      <c r="V1096" s="62"/>
      <c r="W1096" s="68">
        <f t="shared" si="736"/>
        <v>1112.2</v>
      </c>
      <c r="X1096" s="69">
        <f t="shared" si="737"/>
        <v>1624477.9494999999</v>
      </c>
      <c r="Y1096" s="70">
        <v>2</v>
      </c>
      <c r="Z1096" s="71">
        <f t="shared" si="722"/>
        <v>147.39999999999995</v>
      </c>
      <c r="AA1096" s="72">
        <f t="shared" si="723"/>
        <v>235541.70049999989</v>
      </c>
      <c r="AB1096" s="70">
        <f t="shared" si="724"/>
        <v>9</v>
      </c>
      <c r="AC1096" s="137">
        <f t="shared" si="732"/>
        <v>1259.5999999999999</v>
      </c>
      <c r="AD1096" s="112">
        <f t="shared" si="733"/>
        <v>1860019.6499999997</v>
      </c>
      <c r="AE1096" s="113"/>
    </row>
    <row r="1097" spans="1:31" ht="12" customHeight="1" x14ac:dyDescent="0.3">
      <c r="A1097" s="49">
        <v>44832</v>
      </c>
      <c r="B1097" s="156">
        <f t="shared" si="730"/>
        <v>9</v>
      </c>
      <c r="C1097" s="156">
        <f t="shared" si="731"/>
        <v>2022</v>
      </c>
      <c r="D1097" s="125" t="s">
        <v>701</v>
      </c>
      <c r="E1097" s="49" t="s">
        <v>621</v>
      </c>
      <c r="F1097" s="49" t="s">
        <v>622</v>
      </c>
      <c r="G1097" s="74" t="s">
        <v>637</v>
      </c>
      <c r="H1097" s="75">
        <v>8.8000000000000007</v>
      </c>
      <c r="I1097" s="51">
        <v>54</v>
      </c>
      <c r="J1097" s="67"/>
      <c r="K1097" s="53">
        <f t="shared" si="729"/>
        <v>475.20000000000005</v>
      </c>
      <c r="L1097" s="54">
        <v>9.4</v>
      </c>
      <c r="M1097" s="55">
        <f t="shared" si="706"/>
        <v>6.8181818181818135E-2</v>
      </c>
      <c r="N1097" s="56">
        <f t="shared" si="707"/>
        <v>0.59999999999999964</v>
      </c>
      <c r="O1097" s="57">
        <f t="shared" si="708"/>
        <v>32.399999999999977</v>
      </c>
      <c r="P1097" s="58"/>
      <c r="Q1097" s="57"/>
      <c r="R1097" s="59"/>
      <c r="S1097" s="60"/>
      <c r="T1097" s="56"/>
      <c r="U1097" s="61"/>
      <c r="V1097" s="62"/>
      <c r="W1097" s="68">
        <f t="shared" si="736"/>
        <v>950.40000000000009</v>
      </c>
      <c r="X1097" s="69">
        <f t="shared" si="737"/>
        <v>1625428.3494999998</v>
      </c>
      <c r="Y1097" s="70">
        <v>2</v>
      </c>
      <c r="Z1097" s="71">
        <f t="shared" si="722"/>
        <v>64.799999999999955</v>
      </c>
      <c r="AA1097" s="72">
        <f t="shared" si="723"/>
        <v>235606.50049999988</v>
      </c>
      <c r="AB1097" s="70">
        <f t="shared" si="724"/>
        <v>9</v>
      </c>
      <c r="AC1097" s="137">
        <f t="shared" si="732"/>
        <v>1015.2</v>
      </c>
      <c r="AD1097" s="112">
        <f t="shared" si="733"/>
        <v>1861034.8499999996</v>
      </c>
      <c r="AE1097" s="113"/>
    </row>
    <row r="1098" spans="1:31" ht="12" customHeight="1" x14ac:dyDescent="0.3">
      <c r="A1098" s="49">
        <v>44832</v>
      </c>
      <c r="B1098" s="156">
        <f t="shared" si="730"/>
        <v>9</v>
      </c>
      <c r="C1098" s="156">
        <f t="shared" si="731"/>
        <v>2022</v>
      </c>
      <c r="D1098" s="125" t="s">
        <v>701</v>
      </c>
      <c r="E1098" s="49" t="s">
        <v>621</v>
      </c>
      <c r="F1098" s="49" t="s">
        <v>622</v>
      </c>
      <c r="G1098" s="74" t="s">
        <v>711</v>
      </c>
      <c r="H1098" s="75">
        <v>6.4</v>
      </c>
      <c r="I1098" s="51">
        <v>45</v>
      </c>
      <c r="J1098" s="67"/>
      <c r="K1098" s="53">
        <f t="shared" si="729"/>
        <v>288</v>
      </c>
      <c r="L1098" s="54">
        <v>7</v>
      </c>
      <c r="M1098" s="55">
        <f t="shared" si="706"/>
        <v>9.3749999999999944E-2</v>
      </c>
      <c r="N1098" s="56">
        <f t="shared" si="707"/>
        <v>0.59999999999999964</v>
      </c>
      <c r="O1098" s="57">
        <f t="shared" si="708"/>
        <v>26.999999999999986</v>
      </c>
      <c r="P1098" s="58"/>
      <c r="Q1098" s="57"/>
      <c r="R1098" s="59"/>
      <c r="S1098" s="60"/>
      <c r="T1098" s="56"/>
      <c r="U1098" s="61"/>
      <c r="V1098" s="62"/>
      <c r="W1098" s="68">
        <f t="shared" si="736"/>
        <v>576</v>
      </c>
      <c r="X1098" s="69">
        <f t="shared" si="737"/>
        <v>1626004.3494999998</v>
      </c>
      <c r="Y1098" s="70">
        <v>2</v>
      </c>
      <c r="Z1098" s="71">
        <f t="shared" si="722"/>
        <v>53.999999999999972</v>
      </c>
      <c r="AA1098" s="72">
        <f t="shared" si="723"/>
        <v>235660.50049999988</v>
      </c>
      <c r="AB1098" s="70">
        <f t="shared" si="724"/>
        <v>9</v>
      </c>
      <c r="AC1098" s="137">
        <f t="shared" si="732"/>
        <v>630</v>
      </c>
      <c r="AD1098" s="112">
        <f t="shared" si="733"/>
        <v>1861664.8499999996</v>
      </c>
      <c r="AE1098" s="113"/>
    </row>
    <row r="1099" spans="1:31" ht="12" customHeight="1" x14ac:dyDescent="0.3">
      <c r="A1099" s="49">
        <v>44832</v>
      </c>
      <c r="B1099" s="156">
        <f t="shared" si="730"/>
        <v>9</v>
      </c>
      <c r="C1099" s="156">
        <f t="shared" si="731"/>
        <v>2022</v>
      </c>
      <c r="D1099" s="125" t="s">
        <v>701</v>
      </c>
      <c r="E1099" s="49" t="s">
        <v>621</v>
      </c>
      <c r="F1099" s="49" t="s">
        <v>622</v>
      </c>
      <c r="G1099" s="74" t="s">
        <v>638</v>
      </c>
      <c r="H1099" s="75">
        <v>23</v>
      </c>
      <c r="I1099" s="51">
        <v>5</v>
      </c>
      <c r="J1099" s="67"/>
      <c r="K1099" s="53">
        <f t="shared" si="729"/>
        <v>115</v>
      </c>
      <c r="L1099" s="54">
        <v>32</v>
      </c>
      <c r="M1099" s="55">
        <f t="shared" si="706"/>
        <v>0.39130434782608697</v>
      </c>
      <c r="N1099" s="56">
        <f t="shared" si="707"/>
        <v>9</v>
      </c>
      <c r="O1099" s="57">
        <f t="shared" si="708"/>
        <v>45</v>
      </c>
      <c r="P1099" s="58"/>
      <c r="Q1099" s="57"/>
      <c r="R1099" s="59"/>
      <c r="S1099" s="60"/>
      <c r="T1099" s="56"/>
      <c r="U1099" s="61"/>
      <c r="V1099" s="62"/>
      <c r="W1099" s="68">
        <f t="shared" si="736"/>
        <v>460</v>
      </c>
      <c r="X1099" s="69">
        <f t="shared" si="737"/>
        <v>1626464.3494999998</v>
      </c>
      <c r="Y1099" s="70">
        <v>4</v>
      </c>
      <c r="Z1099" s="71">
        <f t="shared" si="722"/>
        <v>180</v>
      </c>
      <c r="AA1099" s="72">
        <f t="shared" si="723"/>
        <v>235840.50049999988</v>
      </c>
      <c r="AB1099" s="70">
        <f t="shared" si="724"/>
        <v>9</v>
      </c>
      <c r="AC1099" s="137">
        <f t="shared" si="732"/>
        <v>640</v>
      </c>
      <c r="AD1099" s="112">
        <f t="shared" si="733"/>
        <v>1862304.8499999996</v>
      </c>
      <c r="AE1099" s="113"/>
    </row>
    <row r="1100" spans="1:31" ht="12" customHeight="1" x14ac:dyDescent="0.3">
      <c r="A1100" s="49">
        <v>44832</v>
      </c>
      <c r="B1100" s="156">
        <f t="shared" ref="B1100:B1106" si="738">MONTH(A1100)</f>
        <v>9</v>
      </c>
      <c r="C1100" s="156">
        <f t="shared" ref="C1100:C1106" si="739">YEAR(A1100)</f>
        <v>2022</v>
      </c>
      <c r="D1100" s="125" t="s">
        <v>701</v>
      </c>
      <c r="E1100" s="49" t="s">
        <v>621</v>
      </c>
      <c r="F1100" s="49" t="s">
        <v>622</v>
      </c>
      <c r="G1100" s="74" t="s">
        <v>477</v>
      </c>
      <c r="H1100" s="75">
        <v>10.5</v>
      </c>
      <c r="I1100" s="51">
        <v>5</v>
      </c>
      <c r="J1100" s="67"/>
      <c r="K1100" s="53">
        <f t="shared" si="729"/>
        <v>52.5</v>
      </c>
      <c r="L1100" s="79">
        <v>18</v>
      </c>
      <c r="M1100" s="55">
        <f t="shared" si="706"/>
        <v>0.7142857142857143</v>
      </c>
      <c r="N1100" s="56">
        <f t="shared" si="707"/>
        <v>7.5</v>
      </c>
      <c r="O1100" s="57">
        <f t="shared" si="708"/>
        <v>37.5</v>
      </c>
      <c r="P1100" s="58"/>
      <c r="Q1100" s="57"/>
      <c r="R1100" s="59"/>
      <c r="S1100" s="60"/>
      <c r="T1100" s="56"/>
      <c r="U1100" s="61"/>
      <c r="V1100" s="62"/>
      <c r="W1100" s="71">
        <f t="shared" si="736"/>
        <v>52.5</v>
      </c>
      <c r="X1100" s="69">
        <f t="shared" si="737"/>
        <v>1626516.8494999998</v>
      </c>
      <c r="Y1100" s="70">
        <v>1</v>
      </c>
      <c r="Z1100" s="71">
        <f t="shared" si="722"/>
        <v>37.5</v>
      </c>
      <c r="AA1100" s="72">
        <f t="shared" ref="AA1100:AA1106" si="740">AA1099+Z1100</f>
        <v>235878.00049999988</v>
      </c>
      <c r="AB1100" s="70">
        <f t="shared" ref="AB1100:AB1106" si="741">MONTH(A1100)</f>
        <v>9</v>
      </c>
      <c r="AC1100" s="137">
        <f t="shared" ref="AC1100:AC1106" si="742">W1100+Z1100</f>
        <v>90</v>
      </c>
      <c r="AD1100" s="112">
        <f t="shared" ref="AD1100:AD1106" si="743">X1100+AA1100</f>
        <v>1862394.8499999996</v>
      </c>
      <c r="AE1100" s="113"/>
    </row>
    <row r="1101" spans="1:31" ht="12" customHeight="1" x14ac:dyDescent="0.3">
      <c r="A1101" s="49">
        <v>44832</v>
      </c>
      <c r="B1101" s="156">
        <f t="shared" si="738"/>
        <v>9</v>
      </c>
      <c r="C1101" s="156">
        <f t="shared" si="739"/>
        <v>2022</v>
      </c>
      <c r="D1101" s="125" t="s">
        <v>701</v>
      </c>
      <c r="E1101" s="49" t="s">
        <v>621</v>
      </c>
      <c r="F1101" s="49" t="s">
        <v>622</v>
      </c>
      <c r="G1101" s="74" t="s">
        <v>625</v>
      </c>
      <c r="H1101" s="75">
        <v>16</v>
      </c>
      <c r="I1101" s="51">
        <v>5</v>
      </c>
      <c r="J1101" s="67"/>
      <c r="K1101" s="53">
        <f t="shared" si="729"/>
        <v>80</v>
      </c>
      <c r="L1101" s="79">
        <v>34</v>
      </c>
      <c r="M1101" s="55">
        <f t="shared" si="706"/>
        <v>1.125</v>
      </c>
      <c r="N1101" s="56">
        <f t="shared" si="707"/>
        <v>18</v>
      </c>
      <c r="O1101" s="57">
        <f t="shared" si="708"/>
        <v>90</v>
      </c>
      <c r="P1101" s="58"/>
      <c r="Q1101" s="57"/>
      <c r="R1101" s="59"/>
      <c r="S1101" s="60"/>
      <c r="T1101" s="56"/>
      <c r="U1101" s="61"/>
      <c r="V1101" s="62"/>
      <c r="W1101" s="71">
        <f t="shared" si="736"/>
        <v>80</v>
      </c>
      <c r="X1101" s="69">
        <f t="shared" si="737"/>
        <v>1626596.8494999998</v>
      </c>
      <c r="Y1101" s="70">
        <v>1</v>
      </c>
      <c r="Z1101" s="71">
        <f t="shared" si="722"/>
        <v>90</v>
      </c>
      <c r="AA1101" s="72">
        <f t="shared" si="740"/>
        <v>235968.00049999988</v>
      </c>
      <c r="AB1101" s="70">
        <f t="shared" si="741"/>
        <v>9</v>
      </c>
      <c r="AC1101" s="137">
        <f t="shared" si="742"/>
        <v>170</v>
      </c>
      <c r="AD1101" s="112">
        <f t="shared" si="743"/>
        <v>1862564.8499999996</v>
      </c>
      <c r="AE1101" s="113"/>
    </row>
    <row r="1102" spans="1:31" ht="12" customHeight="1" x14ac:dyDescent="0.3">
      <c r="A1102" s="49">
        <v>44832</v>
      </c>
      <c r="B1102" s="156">
        <f t="shared" si="738"/>
        <v>9</v>
      </c>
      <c r="C1102" s="156">
        <f t="shared" si="739"/>
        <v>2022</v>
      </c>
      <c r="D1102" s="125" t="s">
        <v>701</v>
      </c>
      <c r="E1102" s="49" t="s">
        <v>621</v>
      </c>
      <c r="F1102" s="49" t="s">
        <v>622</v>
      </c>
      <c r="G1102" s="74" t="s">
        <v>691</v>
      </c>
      <c r="H1102" s="75">
        <v>36</v>
      </c>
      <c r="I1102" s="51">
        <v>10</v>
      </c>
      <c r="J1102" s="67"/>
      <c r="K1102" s="53">
        <f t="shared" si="729"/>
        <v>360</v>
      </c>
      <c r="L1102" s="79">
        <v>44</v>
      </c>
      <c r="M1102" s="55">
        <f t="shared" si="706"/>
        <v>0.22222222222222221</v>
      </c>
      <c r="N1102" s="56">
        <f t="shared" si="707"/>
        <v>8</v>
      </c>
      <c r="O1102" s="57">
        <f t="shared" si="708"/>
        <v>80</v>
      </c>
      <c r="P1102" s="58"/>
      <c r="Q1102" s="57"/>
      <c r="R1102" s="59"/>
      <c r="S1102" s="60"/>
      <c r="T1102" s="56"/>
      <c r="U1102" s="61"/>
      <c r="V1102" s="62"/>
      <c r="W1102" s="71">
        <f t="shared" si="736"/>
        <v>360</v>
      </c>
      <c r="X1102" s="69">
        <f t="shared" si="737"/>
        <v>1626956.8494999998</v>
      </c>
      <c r="Y1102" s="70">
        <v>1</v>
      </c>
      <c r="Z1102" s="71">
        <f t="shared" si="722"/>
        <v>80</v>
      </c>
      <c r="AA1102" s="72">
        <f t="shared" si="740"/>
        <v>236048.00049999988</v>
      </c>
      <c r="AB1102" s="70">
        <f t="shared" si="741"/>
        <v>9</v>
      </c>
      <c r="AC1102" s="137">
        <f t="shared" si="742"/>
        <v>440</v>
      </c>
      <c r="AD1102" s="112">
        <f t="shared" si="743"/>
        <v>1863004.8499999996</v>
      </c>
      <c r="AE1102" s="113"/>
    </row>
    <row r="1103" spans="1:31" ht="12" customHeight="1" x14ac:dyDescent="0.3">
      <c r="A1103" s="49">
        <v>44832</v>
      </c>
      <c r="B1103" s="156">
        <f t="shared" si="738"/>
        <v>9</v>
      </c>
      <c r="C1103" s="156">
        <f t="shared" si="739"/>
        <v>2022</v>
      </c>
      <c r="D1103" s="125" t="s">
        <v>701</v>
      </c>
      <c r="E1103" s="49" t="s">
        <v>621</v>
      </c>
      <c r="F1103" s="49" t="s">
        <v>622</v>
      </c>
      <c r="G1103" s="74" t="s">
        <v>626</v>
      </c>
      <c r="H1103" s="75">
        <v>11.25</v>
      </c>
      <c r="I1103" s="51">
        <v>20</v>
      </c>
      <c r="J1103" s="67"/>
      <c r="K1103" s="53">
        <f t="shared" si="729"/>
        <v>225</v>
      </c>
      <c r="L1103" s="79">
        <v>12.7</v>
      </c>
      <c r="M1103" s="55">
        <f t="shared" si="706"/>
        <v>0.12888888888888883</v>
      </c>
      <c r="N1103" s="56">
        <f t="shared" si="707"/>
        <v>1.4499999999999993</v>
      </c>
      <c r="O1103" s="57">
        <f t="shared" si="708"/>
        <v>28.999999999999986</v>
      </c>
      <c r="P1103" s="58"/>
      <c r="Q1103" s="57"/>
      <c r="R1103" s="59"/>
      <c r="S1103" s="60"/>
      <c r="T1103" s="56"/>
      <c r="U1103" s="61"/>
      <c r="V1103" s="62"/>
      <c r="W1103" s="71">
        <f t="shared" si="736"/>
        <v>900</v>
      </c>
      <c r="X1103" s="69">
        <f t="shared" si="737"/>
        <v>1627856.8494999998</v>
      </c>
      <c r="Y1103" s="70">
        <v>4</v>
      </c>
      <c r="Z1103" s="71">
        <f t="shared" si="722"/>
        <v>115.99999999999994</v>
      </c>
      <c r="AA1103" s="72">
        <f t="shared" si="740"/>
        <v>236164.00049999988</v>
      </c>
      <c r="AB1103" s="70">
        <f t="shared" si="741"/>
        <v>9</v>
      </c>
      <c r="AC1103" s="137">
        <f t="shared" si="742"/>
        <v>1016</v>
      </c>
      <c r="AD1103" s="112">
        <f t="shared" si="743"/>
        <v>1864020.8499999996</v>
      </c>
      <c r="AE1103" s="113"/>
    </row>
    <row r="1104" spans="1:31" ht="12" customHeight="1" x14ac:dyDescent="0.3">
      <c r="A1104" s="49">
        <v>44832</v>
      </c>
      <c r="B1104" s="156">
        <f t="shared" si="738"/>
        <v>9</v>
      </c>
      <c r="C1104" s="156">
        <f t="shared" si="739"/>
        <v>2022</v>
      </c>
      <c r="D1104" s="125" t="s">
        <v>702</v>
      </c>
      <c r="E1104" s="49" t="s">
        <v>679</v>
      </c>
      <c r="F1104" s="49" t="s">
        <v>712</v>
      </c>
      <c r="G1104" s="74" t="s">
        <v>35</v>
      </c>
      <c r="H1104" s="75">
        <v>7.5</v>
      </c>
      <c r="I1104" s="51">
        <v>220</v>
      </c>
      <c r="J1104" s="67"/>
      <c r="K1104" s="53">
        <f t="shared" si="729"/>
        <v>1650</v>
      </c>
      <c r="L1104" s="79">
        <v>8.4</v>
      </c>
      <c r="M1104" s="55">
        <f t="shared" si="706"/>
        <v>0.12000000000000005</v>
      </c>
      <c r="N1104" s="56">
        <f t="shared" si="707"/>
        <v>0.90000000000000036</v>
      </c>
      <c r="O1104" s="57">
        <f t="shared" si="708"/>
        <v>198.00000000000009</v>
      </c>
      <c r="P1104" s="58"/>
      <c r="Q1104" s="57"/>
      <c r="R1104" s="59"/>
      <c r="S1104" s="60"/>
      <c r="T1104" s="56"/>
      <c r="U1104" s="61"/>
      <c r="V1104" s="62"/>
      <c r="W1104" s="71">
        <f t="shared" si="736"/>
        <v>1650</v>
      </c>
      <c r="X1104" s="69">
        <f t="shared" si="737"/>
        <v>1629506.8494999998</v>
      </c>
      <c r="Y1104" s="70">
        <v>1</v>
      </c>
      <c r="Z1104" s="71">
        <f t="shared" si="722"/>
        <v>198.00000000000009</v>
      </c>
      <c r="AA1104" s="72">
        <f t="shared" si="740"/>
        <v>236362.00049999988</v>
      </c>
      <c r="AB1104" s="70">
        <f t="shared" si="741"/>
        <v>9</v>
      </c>
      <c r="AC1104" s="137">
        <f t="shared" si="742"/>
        <v>1848</v>
      </c>
      <c r="AD1104" s="112">
        <f t="shared" si="743"/>
        <v>1865868.8499999996</v>
      </c>
      <c r="AE1104" s="113"/>
    </row>
    <row r="1105" spans="1:31" ht="12" customHeight="1" x14ac:dyDescent="0.3">
      <c r="A1105" s="49">
        <v>44832</v>
      </c>
      <c r="B1105" s="156">
        <f t="shared" si="738"/>
        <v>9</v>
      </c>
      <c r="C1105" s="156">
        <f t="shared" si="739"/>
        <v>2022</v>
      </c>
      <c r="D1105" s="125" t="s">
        <v>702</v>
      </c>
      <c r="E1105" s="49" t="s">
        <v>679</v>
      </c>
      <c r="F1105" s="49" t="s">
        <v>712</v>
      </c>
      <c r="G1105" s="74" t="s">
        <v>477</v>
      </c>
      <c r="H1105" s="75">
        <v>10.5</v>
      </c>
      <c r="I1105" s="51">
        <v>5</v>
      </c>
      <c r="J1105" s="67"/>
      <c r="K1105" s="53">
        <f t="shared" si="729"/>
        <v>52.5</v>
      </c>
      <c r="L1105" s="79">
        <v>17</v>
      </c>
      <c r="M1105" s="55">
        <f t="shared" si="706"/>
        <v>0.61904761904761907</v>
      </c>
      <c r="N1105" s="56">
        <f t="shared" si="707"/>
        <v>6.5</v>
      </c>
      <c r="O1105" s="57">
        <f t="shared" si="708"/>
        <v>32.5</v>
      </c>
      <c r="P1105" s="58"/>
      <c r="Q1105" s="57"/>
      <c r="R1105" s="59"/>
      <c r="S1105" s="60"/>
      <c r="T1105" s="56"/>
      <c r="U1105" s="61"/>
      <c r="V1105" s="62"/>
      <c r="W1105" s="71">
        <f t="shared" si="736"/>
        <v>52.5</v>
      </c>
      <c r="X1105" s="69">
        <f t="shared" si="737"/>
        <v>1629559.3494999998</v>
      </c>
      <c r="Y1105" s="70">
        <v>1</v>
      </c>
      <c r="Z1105" s="71">
        <f t="shared" si="722"/>
        <v>32.5</v>
      </c>
      <c r="AA1105" s="72">
        <f t="shared" si="740"/>
        <v>236394.50049999988</v>
      </c>
      <c r="AB1105" s="70">
        <f t="shared" si="741"/>
        <v>9</v>
      </c>
      <c r="AC1105" s="137">
        <f t="shared" si="742"/>
        <v>85</v>
      </c>
      <c r="AD1105" s="112">
        <f t="shared" si="743"/>
        <v>1865953.8499999996</v>
      </c>
      <c r="AE1105" s="113"/>
    </row>
    <row r="1106" spans="1:31" ht="12" customHeight="1" x14ac:dyDescent="0.3">
      <c r="A1106" s="49">
        <v>44832</v>
      </c>
      <c r="B1106" s="156">
        <f t="shared" si="738"/>
        <v>9</v>
      </c>
      <c r="C1106" s="156">
        <f t="shared" si="739"/>
        <v>2022</v>
      </c>
      <c r="D1106" s="125" t="s">
        <v>702</v>
      </c>
      <c r="E1106" s="49" t="s">
        <v>679</v>
      </c>
      <c r="F1106" s="49" t="s">
        <v>712</v>
      </c>
      <c r="G1106" s="74" t="s">
        <v>33</v>
      </c>
      <c r="H1106" s="75">
        <v>1.3</v>
      </c>
      <c r="I1106" s="51">
        <v>25</v>
      </c>
      <c r="J1106" s="67"/>
      <c r="K1106" s="53">
        <f t="shared" si="729"/>
        <v>32.5</v>
      </c>
      <c r="L1106" s="79">
        <v>2.5</v>
      </c>
      <c r="M1106" s="55">
        <f t="shared" si="706"/>
        <v>0.92307692307692302</v>
      </c>
      <c r="N1106" s="56">
        <f t="shared" si="707"/>
        <v>1.2</v>
      </c>
      <c r="O1106" s="57">
        <f t="shared" si="708"/>
        <v>30</v>
      </c>
      <c r="P1106" s="58"/>
      <c r="Q1106" s="57"/>
      <c r="R1106" s="59"/>
      <c r="S1106" s="60"/>
      <c r="T1106" s="56"/>
      <c r="U1106" s="61"/>
      <c r="V1106" s="62"/>
      <c r="W1106" s="71">
        <f t="shared" si="736"/>
        <v>32.5</v>
      </c>
      <c r="X1106" s="69">
        <f t="shared" si="737"/>
        <v>1629591.8494999998</v>
      </c>
      <c r="Y1106" s="70">
        <v>1</v>
      </c>
      <c r="Z1106" s="71">
        <f t="shared" si="722"/>
        <v>30</v>
      </c>
      <c r="AA1106" s="72">
        <f t="shared" si="740"/>
        <v>236424.50049999988</v>
      </c>
      <c r="AB1106" s="70">
        <f t="shared" si="741"/>
        <v>9</v>
      </c>
      <c r="AC1106" s="137">
        <f t="shared" si="742"/>
        <v>62.5</v>
      </c>
      <c r="AD1106" s="112">
        <f t="shared" si="743"/>
        <v>1866016.3499999996</v>
      </c>
      <c r="AE1106" s="113"/>
    </row>
    <row r="1107" spans="1:31" ht="12" customHeight="1" x14ac:dyDescent="0.3">
      <c r="A1107" s="49">
        <v>44835</v>
      </c>
      <c r="B1107" s="156">
        <f t="shared" ref="B1107:B1173" si="744">MONTH(A1107)</f>
        <v>10</v>
      </c>
      <c r="C1107" s="156">
        <f t="shared" ref="C1107:C1173" si="745">YEAR(A1107)</f>
        <v>2022</v>
      </c>
      <c r="D1107" s="125" t="s">
        <v>716</v>
      </c>
      <c r="E1107" s="49" t="s">
        <v>104</v>
      </c>
      <c r="F1107" s="49" t="s">
        <v>105</v>
      </c>
      <c r="G1107" s="74" t="s">
        <v>224</v>
      </c>
      <c r="H1107" s="75">
        <v>7.4</v>
      </c>
      <c r="I1107" s="51">
        <v>220</v>
      </c>
      <c r="J1107" s="67"/>
      <c r="K1107" s="53">
        <f t="shared" ref="K1107:K1173" si="746">I1107*H1107</f>
        <v>1628</v>
      </c>
      <c r="L1107" s="79">
        <v>8.3000000000000007</v>
      </c>
      <c r="M1107" s="55">
        <f t="shared" ref="M1107:M1111" si="747">(L1107-H1107)/H1107</f>
        <v>0.12162162162162167</v>
      </c>
      <c r="N1107" s="56">
        <f t="shared" ref="N1107:N1111" si="748">L1107-H1107</f>
        <v>0.90000000000000036</v>
      </c>
      <c r="O1107" s="57">
        <f t="shared" ref="O1107:O1111" si="749">N1107*I1107</f>
        <v>198.00000000000009</v>
      </c>
      <c r="P1107" s="58"/>
      <c r="Q1107" s="57"/>
      <c r="R1107" s="59"/>
      <c r="S1107" s="60"/>
      <c r="T1107" s="56"/>
      <c r="U1107" s="61"/>
      <c r="V1107" s="62"/>
      <c r="W1107" s="71">
        <f t="shared" si="736"/>
        <v>8140</v>
      </c>
      <c r="X1107" s="69">
        <f t="shared" ref="X1107:X1111" si="750">X1106+W1107</f>
        <v>1637731.8494999998</v>
      </c>
      <c r="Y1107" s="70">
        <v>5</v>
      </c>
      <c r="Z1107" s="71">
        <f t="shared" ref="Z1107:Z1115" si="751">O1107*Y1107</f>
        <v>990.00000000000045</v>
      </c>
      <c r="AA1107" s="72">
        <f t="shared" ref="AA1107:AA1115" si="752">AA1106+Z1107</f>
        <v>237414.50049999988</v>
      </c>
      <c r="AB1107" s="70">
        <f t="shared" ref="AB1107:AB1108" si="753">MONTH(A1107)</f>
        <v>10</v>
      </c>
      <c r="AC1107" s="137">
        <f t="shared" ref="AC1107:AC1108" si="754">W1107+Z1107</f>
        <v>9130</v>
      </c>
      <c r="AD1107" s="112">
        <f t="shared" ref="AD1107:AD1108" si="755">X1107+AA1107</f>
        <v>1875146.3499999996</v>
      </c>
      <c r="AE1107" s="113"/>
    </row>
    <row r="1108" spans="1:31" ht="12" customHeight="1" x14ac:dyDescent="0.3">
      <c r="A1108" s="49">
        <v>44835</v>
      </c>
      <c r="B1108" s="156">
        <f t="shared" si="744"/>
        <v>10</v>
      </c>
      <c r="C1108" s="156">
        <f t="shared" si="745"/>
        <v>2022</v>
      </c>
      <c r="D1108" s="125" t="s">
        <v>716</v>
      </c>
      <c r="E1108" s="49" t="s">
        <v>104</v>
      </c>
      <c r="F1108" s="49" t="s">
        <v>105</v>
      </c>
      <c r="G1108" s="74" t="s">
        <v>657</v>
      </c>
      <c r="H1108" s="75">
        <v>7.3</v>
      </c>
      <c r="I1108" s="51">
        <v>30</v>
      </c>
      <c r="J1108" s="67"/>
      <c r="K1108" s="53">
        <f t="shared" si="746"/>
        <v>219</v>
      </c>
      <c r="L1108" s="79">
        <v>8.4</v>
      </c>
      <c r="M1108" s="55">
        <f t="shared" si="747"/>
        <v>0.15068493150684939</v>
      </c>
      <c r="N1108" s="56">
        <f t="shared" si="748"/>
        <v>1.1000000000000005</v>
      </c>
      <c r="O1108" s="57">
        <f t="shared" si="749"/>
        <v>33.000000000000014</v>
      </c>
      <c r="P1108" s="58"/>
      <c r="Q1108" s="57"/>
      <c r="R1108" s="59"/>
      <c r="S1108" s="60"/>
      <c r="T1108" s="56"/>
      <c r="U1108" s="61"/>
      <c r="V1108" s="62"/>
      <c r="W1108" s="71">
        <f t="shared" si="736"/>
        <v>2190</v>
      </c>
      <c r="X1108" s="69">
        <f t="shared" si="750"/>
        <v>1639921.8494999998</v>
      </c>
      <c r="Y1108" s="70">
        <v>10</v>
      </c>
      <c r="Z1108" s="71">
        <f t="shared" si="751"/>
        <v>330.00000000000011</v>
      </c>
      <c r="AA1108" s="72">
        <f t="shared" si="752"/>
        <v>237744.50049999988</v>
      </c>
      <c r="AB1108" s="70">
        <f t="shared" si="753"/>
        <v>10</v>
      </c>
      <c r="AC1108" s="137">
        <f t="shared" si="754"/>
        <v>2520</v>
      </c>
      <c r="AD1108" s="112">
        <f t="shared" si="755"/>
        <v>1877666.3499999996</v>
      </c>
      <c r="AE1108" s="113"/>
    </row>
    <row r="1109" spans="1:31" ht="12" customHeight="1" x14ac:dyDescent="0.3">
      <c r="A1109" s="49">
        <v>44835</v>
      </c>
      <c r="B1109" s="156">
        <f t="shared" si="744"/>
        <v>10</v>
      </c>
      <c r="C1109" s="156">
        <f t="shared" si="745"/>
        <v>2022</v>
      </c>
      <c r="D1109" s="125" t="s">
        <v>716</v>
      </c>
      <c r="E1109" s="49" t="s">
        <v>104</v>
      </c>
      <c r="F1109" s="49" t="s">
        <v>105</v>
      </c>
      <c r="G1109" s="74" t="s">
        <v>33</v>
      </c>
      <c r="H1109" s="75">
        <v>1.3</v>
      </c>
      <c r="I1109" s="51">
        <v>25</v>
      </c>
      <c r="J1109" s="67"/>
      <c r="K1109" s="53">
        <f t="shared" si="746"/>
        <v>32.5</v>
      </c>
      <c r="L1109" s="79">
        <v>2.2999999999999998</v>
      </c>
      <c r="M1109" s="55">
        <f t="shared" si="747"/>
        <v>0.76923076923076905</v>
      </c>
      <c r="N1109" s="56">
        <f t="shared" si="748"/>
        <v>0.99999999999999978</v>
      </c>
      <c r="O1109" s="57">
        <f t="shared" si="749"/>
        <v>24.999999999999993</v>
      </c>
      <c r="P1109" s="58"/>
      <c r="Q1109" s="57"/>
      <c r="R1109" s="59"/>
      <c r="S1109" s="60"/>
      <c r="T1109" s="56"/>
      <c r="U1109" s="61"/>
      <c r="V1109" s="62"/>
      <c r="W1109" s="71">
        <f t="shared" si="736"/>
        <v>325</v>
      </c>
      <c r="X1109" s="69">
        <f t="shared" si="750"/>
        <v>1640246.8494999998</v>
      </c>
      <c r="Y1109" s="70">
        <v>10</v>
      </c>
      <c r="Z1109" s="71">
        <f t="shared" si="751"/>
        <v>249.99999999999994</v>
      </c>
      <c r="AA1109" s="72">
        <f t="shared" si="752"/>
        <v>237994.50049999988</v>
      </c>
      <c r="AB1109" s="70">
        <f t="shared" ref="AB1109:AB1115" si="756">MONTH(A1109)</f>
        <v>10</v>
      </c>
      <c r="AC1109" s="137">
        <f t="shared" ref="AC1109:AC1115" si="757">W1109+Z1109</f>
        <v>575</v>
      </c>
      <c r="AD1109" s="112">
        <f t="shared" ref="AD1109:AD1115" si="758">X1109+AA1109</f>
        <v>1878241.3499999996</v>
      </c>
      <c r="AE1109" s="113"/>
    </row>
    <row r="1110" spans="1:31" ht="12" customHeight="1" x14ac:dyDescent="0.3">
      <c r="A1110" s="49">
        <v>44835</v>
      </c>
      <c r="B1110" s="156">
        <f t="shared" si="744"/>
        <v>10</v>
      </c>
      <c r="C1110" s="156">
        <f t="shared" si="745"/>
        <v>2022</v>
      </c>
      <c r="D1110" s="125" t="s">
        <v>716</v>
      </c>
      <c r="E1110" s="49" t="s">
        <v>104</v>
      </c>
      <c r="F1110" s="49" t="s">
        <v>105</v>
      </c>
      <c r="G1110" s="74" t="s">
        <v>691</v>
      </c>
      <c r="H1110" s="75">
        <v>37</v>
      </c>
      <c r="I1110" s="51">
        <v>10</v>
      </c>
      <c r="J1110" s="67"/>
      <c r="K1110" s="53">
        <f t="shared" si="746"/>
        <v>370</v>
      </c>
      <c r="L1110" s="79">
        <v>42</v>
      </c>
      <c r="M1110" s="55">
        <f t="shared" si="747"/>
        <v>0.13513513513513514</v>
      </c>
      <c r="N1110" s="56">
        <f t="shared" si="748"/>
        <v>5</v>
      </c>
      <c r="O1110" s="57">
        <f t="shared" si="749"/>
        <v>50</v>
      </c>
      <c r="P1110" s="58"/>
      <c r="Q1110" s="57"/>
      <c r="R1110" s="59"/>
      <c r="S1110" s="60"/>
      <c r="T1110" s="56"/>
      <c r="U1110" s="61"/>
      <c r="V1110" s="62"/>
      <c r="W1110" s="71">
        <f t="shared" si="736"/>
        <v>370</v>
      </c>
      <c r="X1110" s="69">
        <f t="shared" si="750"/>
        <v>1640616.8494999998</v>
      </c>
      <c r="Y1110" s="70">
        <v>1</v>
      </c>
      <c r="Z1110" s="71">
        <f t="shared" si="751"/>
        <v>50</v>
      </c>
      <c r="AA1110" s="72">
        <f t="shared" si="752"/>
        <v>238044.50049999988</v>
      </c>
      <c r="AB1110" s="70">
        <f t="shared" si="756"/>
        <v>10</v>
      </c>
      <c r="AC1110" s="137">
        <f t="shared" si="757"/>
        <v>420</v>
      </c>
      <c r="AD1110" s="112">
        <f t="shared" si="758"/>
        <v>1878661.3499999996</v>
      </c>
      <c r="AE1110" s="113"/>
    </row>
    <row r="1111" spans="1:31" ht="12" customHeight="1" x14ac:dyDescent="0.3">
      <c r="A1111" s="49">
        <v>44835</v>
      </c>
      <c r="B1111" s="156">
        <f t="shared" ref="B1111:B1114" si="759">MONTH(A1111)</f>
        <v>10</v>
      </c>
      <c r="C1111" s="156">
        <f t="shared" ref="C1111:C1114" si="760">YEAR(A1111)</f>
        <v>2022</v>
      </c>
      <c r="D1111" s="125" t="s">
        <v>716</v>
      </c>
      <c r="E1111" s="49" t="s">
        <v>104</v>
      </c>
      <c r="F1111" s="49" t="s">
        <v>105</v>
      </c>
      <c r="G1111" s="74" t="s">
        <v>692</v>
      </c>
      <c r="H1111" s="75">
        <v>19.2</v>
      </c>
      <c r="I1111" s="51">
        <v>5</v>
      </c>
      <c r="J1111" s="67"/>
      <c r="K1111" s="53">
        <f t="shared" si="746"/>
        <v>96</v>
      </c>
      <c r="L1111" s="79">
        <v>21</v>
      </c>
      <c r="M1111" s="55">
        <f t="shared" si="747"/>
        <v>9.3750000000000042E-2</v>
      </c>
      <c r="N1111" s="56">
        <f t="shared" si="748"/>
        <v>1.8000000000000007</v>
      </c>
      <c r="O1111" s="57">
        <f t="shared" si="749"/>
        <v>9.0000000000000036</v>
      </c>
      <c r="P1111" s="58"/>
      <c r="Q1111" s="57"/>
      <c r="R1111" s="59"/>
      <c r="S1111" s="60"/>
      <c r="T1111" s="56"/>
      <c r="U1111" s="61"/>
      <c r="V1111" s="62"/>
      <c r="W1111" s="71">
        <f t="shared" si="736"/>
        <v>384</v>
      </c>
      <c r="X1111" s="69">
        <f t="shared" si="750"/>
        <v>1641000.8494999998</v>
      </c>
      <c r="Y1111" s="70">
        <v>4</v>
      </c>
      <c r="Z1111" s="71">
        <f t="shared" si="751"/>
        <v>36.000000000000014</v>
      </c>
      <c r="AA1111" s="72">
        <f t="shared" si="752"/>
        <v>238080.50049999988</v>
      </c>
      <c r="AB1111" s="70">
        <f t="shared" si="756"/>
        <v>10</v>
      </c>
      <c r="AC1111" s="137">
        <f t="shared" si="757"/>
        <v>420</v>
      </c>
      <c r="AD1111" s="112">
        <f t="shared" si="758"/>
        <v>1879081.3499999996</v>
      </c>
      <c r="AE1111" s="113"/>
    </row>
    <row r="1112" spans="1:31" ht="12" customHeight="1" x14ac:dyDescent="0.3">
      <c r="A1112" s="49" t="s">
        <v>714</v>
      </c>
      <c r="B1112" s="156">
        <f t="shared" si="759"/>
        <v>10</v>
      </c>
      <c r="C1112" s="156">
        <f t="shared" si="760"/>
        <v>2022</v>
      </c>
      <c r="D1112" s="125" t="s">
        <v>717</v>
      </c>
      <c r="E1112" s="49" t="s">
        <v>289</v>
      </c>
      <c r="F1112" s="49" t="s">
        <v>290</v>
      </c>
      <c r="G1112" s="74" t="s">
        <v>526</v>
      </c>
      <c r="H1112" s="75">
        <v>7.35</v>
      </c>
      <c r="I1112" s="51">
        <v>220</v>
      </c>
      <c r="J1112" s="67"/>
      <c r="K1112" s="53">
        <f t="shared" si="746"/>
        <v>1617</v>
      </c>
      <c r="L1112" s="79">
        <v>8.1999999999999993</v>
      </c>
      <c r="M1112" s="55">
        <f t="shared" ref="M1112:M1173" si="761">(L1112-H1112)/H1112</f>
        <v>0.11564625850340132</v>
      </c>
      <c r="N1112" s="56">
        <f t="shared" ref="N1112:N1173" si="762">L1112-H1112</f>
        <v>0.84999999999999964</v>
      </c>
      <c r="O1112" s="57">
        <f t="shared" ref="O1112:O1173" si="763">N1112*I1112</f>
        <v>186.99999999999991</v>
      </c>
      <c r="P1112" s="58"/>
      <c r="Q1112" s="57"/>
      <c r="R1112" s="59"/>
      <c r="S1112" s="60"/>
      <c r="T1112" s="56"/>
      <c r="U1112" s="61"/>
      <c r="V1112" s="62"/>
      <c r="W1112" s="71">
        <f t="shared" ref="W1112:W1116" si="764">K1112*Y1112</f>
        <v>6468</v>
      </c>
      <c r="X1112" s="69">
        <f t="shared" ref="X1112:X1117" si="765">X1111+W1112</f>
        <v>1647468.8494999998</v>
      </c>
      <c r="Y1112" s="70">
        <v>4</v>
      </c>
      <c r="Z1112" s="71">
        <f t="shared" si="751"/>
        <v>747.99999999999966</v>
      </c>
      <c r="AA1112" s="72">
        <f t="shared" si="752"/>
        <v>238828.50049999988</v>
      </c>
      <c r="AB1112" s="70">
        <f t="shared" si="756"/>
        <v>10</v>
      </c>
      <c r="AC1112" s="137">
        <f t="shared" si="757"/>
        <v>7216</v>
      </c>
      <c r="AD1112" s="112">
        <f t="shared" si="758"/>
        <v>1886297.3499999996</v>
      </c>
      <c r="AE1112" s="113"/>
    </row>
    <row r="1113" spans="1:31" ht="12" customHeight="1" x14ac:dyDescent="0.3">
      <c r="A1113" s="49" t="s">
        <v>714</v>
      </c>
      <c r="B1113" s="156">
        <f t="shared" si="759"/>
        <v>10</v>
      </c>
      <c r="C1113" s="156">
        <f t="shared" si="760"/>
        <v>2022</v>
      </c>
      <c r="D1113" s="125" t="s">
        <v>717</v>
      </c>
      <c r="E1113" s="49" t="s">
        <v>289</v>
      </c>
      <c r="F1113" s="49" t="s">
        <v>290</v>
      </c>
      <c r="G1113" s="74" t="s">
        <v>526</v>
      </c>
      <c r="H1113" s="75">
        <v>7.3</v>
      </c>
      <c r="I1113" s="51">
        <v>220</v>
      </c>
      <c r="J1113" s="67"/>
      <c r="K1113" s="53">
        <f t="shared" si="746"/>
        <v>1606</v>
      </c>
      <c r="L1113" s="79">
        <v>8.1999999999999993</v>
      </c>
      <c r="M1113" s="55">
        <f t="shared" si="761"/>
        <v>0.12328767123287664</v>
      </c>
      <c r="N1113" s="56">
        <f t="shared" si="762"/>
        <v>0.89999999999999947</v>
      </c>
      <c r="O1113" s="57">
        <f t="shared" si="763"/>
        <v>197.99999999999989</v>
      </c>
      <c r="P1113" s="58"/>
      <c r="Q1113" s="57"/>
      <c r="R1113" s="59"/>
      <c r="S1113" s="60"/>
      <c r="T1113" s="56"/>
      <c r="U1113" s="61"/>
      <c r="V1113" s="62"/>
      <c r="W1113" s="71">
        <f t="shared" si="764"/>
        <v>17666</v>
      </c>
      <c r="X1113" s="69">
        <f t="shared" si="765"/>
        <v>1665134.8494999998</v>
      </c>
      <c r="Y1113" s="70">
        <v>11</v>
      </c>
      <c r="Z1113" s="71">
        <f t="shared" si="751"/>
        <v>2177.9999999999986</v>
      </c>
      <c r="AA1113" s="72">
        <f t="shared" si="752"/>
        <v>241006.50049999988</v>
      </c>
      <c r="AB1113" s="70">
        <f t="shared" si="756"/>
        <v>10</v>
      </c>
      <c r="AC1113" s="137">
        <f t="shared" si="757"/>
        <v>19844</v>
      </c>
      <c r="AD1113" s="112">
        <f t="shared" si="758"/>
        <v>1906141.3499999996</v>
      </c>
      <c r="AE1113" s="113"/>
    </row>
    <row r="1114" spans="1:31" ht="12" customHeight="1" x14ac:dyDescent="0.3">
      <c r="A1114" s="49" t="s">
        <v>714</v>
      </c>
      <c r="B1114" s="156">
        <f t="shared" si="759"/>
        <v>10</v>
      </c>
      <c r="C1114" s="156">
        <f t="shared" si="760"/>
        <v>2022</v>
      </c>
      <c r="D1114" s="125" t="s">
        <v>717</v>
      </c>
      <c r="E1114" s="49" t="s">
        <v>289</v>
      </c>
      <c r="F1114" s="49" t="s">
        <v>290</v>
      </c>
      <c r="G1114" s="74" t="s">
        <v>718</v>
      </c>
      <c r="H1114" s="75">
        <v>7.3</v>
      </c>
      <c r="I1114" s="51">
        <v>30</v>
      </c>
      <c r="J1114" s="67"/>
      <c r="K1114" s="53">
        <f t="shared" si="746"/>
        <v>219</v>
      </c>
      <c r="L1114" s="79">
        <v>8.4</v>
      </c>
      <c r="M1114" s="55">
        <f t="shared" si="761"/>
        <v>0.15068493150684939</v>
      </c>
      <c r="N1114" s="56">
        <f t="shared" si="762"/>
        <v>1.1000000000000005</v>
      </c>
      <c r="O1114" s="57">
        <f t="shared" si="763"/>
        <v>33.000000000000014</v>
      </c>
      <c r="P1114" s="58"/>
      <c r="Q1114" s="57"/>
      <c r="R1114" s="59"/>
      <c r="S1114" s="60"/>
      <c r="T1114" s="56"/>
      <c r="U1114" s="61"/>
      <c r="V1114" s="62"/>
      <c r="W1114" s="71">
        <f t="shared" si="764"/>
        <v>9855</v>
      </c>
      <c r="X1114" s="69">
        <f t="shared" si="765"/>
        <v>1674989.8494999998</v>
      </c>
      <c r="Y1114" s="70">
        <v>45</v>
      </c>
      <c r="Z1114" s="71">
        <f t="shared" si="751"/>
        <v>1485.0000000000007</v>
      </c>
      <c r="AA1114" s="72">
        <f t="shared" si="752"/>
        <v>242491.50049999988</v>
      </c>
      <c r="AB1114" s="70">
        <f t="shared" si="756"/>
        <v>10</v>
      </c>
      <c r="AC1114" s="137">
        <f t="shared" si="757"/>
        <v>11340</v>
      </c>
      <c r="AD1114" s="112">
        <f t="shared" si="758"/>
        <v>1917481.3499999996</v>
      </c>
      <c r="AE1114" s="113"/>
    </row>
    <row r="1115" spans="1:31" ht="12" customHeight="1" x14ac:dyDescent="0.3">
      <c r="A1115" s="49" t="s">
        <v>714</v>
      </c>
      <c r="B1115" s="156">
        <f t="shared" si="744"/>
        <v>10</v>
      </c>
      <c r="C1115" s="156">
        <f t="shared" si="745"/>
        <v>2022</v>
      </c>
      <c r="D1115" s="125" t="s">
        <v>717</v>
      </c>
      <c r="E1115" s="49" t="s">
        <v>289</v>
      </c>
      <c r="F1115" s="49" t="s">
        <v>290</v>
      </c>
      <c r="G1115" s="74" t="s">
        <v>719</v>
      </c>
      <c r="H1115" s="75">
        <v>5.8</v>
      </c>
      <c r="I1115" s="51">
        <v>45</v>
      </c>
      <c r="J1115" s="67"/>
      <c r="K1115" s="53">
        <f t="shared" si="746"/>
        <v>261</v>
      </c>
      <c r="L1115" s="79">
        <v>6.5</v>
      </c>
      <c r="M1115" s="55">
        <f t="shared" si="761"/>
        <v>0.12068965517241383</v>
      </c>
      <c r="N1115" s="56">
        <f t="shared" si="762"/>
        <v>0.70000000000000018</v>
      </c>
      <c r="O1115" s="57">
        <f t="shared" si="763"/>
        <v>31.500000000000007</v>
      </c>
      <c r="P1115" s="58"/>
      <c r="Q1115" s="57"/>
      <c r="R1115" s="59"/>
      <c r="S1115" s="60"/>
      <c r="T1115" s="56"/>
      <c r="U1115" s="61"/>
      <c r="V1115" s="62"/>
      <c r="W1115" s="71">
        <f t="shared" si="764"/>
        <v>5742</v>
      </c>
      <c r="X1115" s="69">
        <f t="shared" si="765"/>
        <v>1680731.8494999998</v>
      </c>
      <c r="Y1115" s="70">
        <v>22</v>
      </c>
      <c r="Z1115" s="71">
        <f t="shared" si="751"/>
        <v>693.00000000000011</v>
      </c>
      <c r="AA1115" s="72">
        <f t="shared" si="752"/>
        <v>243184.50049999988</v>
      </c>
      <c r="AB1115" s="70">
        <f t="shared" si="756"/>
        <v>10</v>
      </c>
      <c r="AC1115" s="137">
        <f t="shared" si="757"/>
        <v>6435</v>
      </c>
      <c r="AD1115" s="112">
        <f t="shared" si="758"/>
        <v>1923916.3499999996</v>
      </c>
      <c r="AE1115" s="113"/>
    </row>
    <row r="1116" spans="1:31" ht="12" customHeight="1" x14ac:dyDescent="0.3">
      <c r="A1116" s="49" t="s">
        <v>714</v>
      </c>
      <c r="B1116" s="156">
        <f t="shared" si="744"/>
        <v>10</v>
      </c>
      <c r="C1116" s="156">
        <f t="shared" si="745"/>
        <v>2022</v>
      </c>
      <c r="D1116" s="125" t="s">
        <v>717</v>
      </c>
      <c r="E1116" s="49" t="s">
        <v>289</v>
      </c>
      <c r="F1116" s="49" t="s">
        <v>290</v>
      </c>
      <c r="G1116" s="74" t="s">
        <v>33</v>
      </c>
      <c r="H1116" s="75">
        <v>32.5</v>
      </c>
      <c r="I1116" s="51">
        <v>25</v>
      </c>
      <c r="J1116" s="67"/>
      <c r="K1116" s="53">
        <f t="shared" si="746"/>
        <v>812.5</v>
      </c>
      <c r="L1116" s="79">
        <v>2.5</v>
      </c>
      <c r="M1116" s="55">
        <f t="shared" si="761"/>
        <v>-0.92307692307692313</v>
      </c>
      <c r="N1116" s="56">
        <f t="shared" si="762"/>
        <v>-30</v>
      </c>
      <c r="O1116" s="57">
        <f t="shared" si="763"/>
        <v>-750</v>
      </c>
      <c r="P1116" s="58"/>
      <c r="Q1116" s="57"/>
      <c r="R1116" s="59"/>
      <c r="S1116" s="60"/>
      <c r="T1116" s="56"/>
      <c r="U1116" s="61"/>
      <c r="V1116" s="62"/>
      <c r="W1116" s="71">
        <f t="shared" si="764"/>
        <v>12187.5</v>
      </c>
      <c r="X1116" s="69">
        <f t="shared" si="765"/>
        <v>1692919.3494999998</v>
      </c>
      <c r="Y1116" s="70">
        <v>15</v>
      </c>
      <c r="Z1116" s="71">
        <f t="shared" ref="Z1116:Z1148" si="766">O1116*Y1116</f>
        <v>-11250</v>
      </c>
      <c r="AA1116" s="72">
        <f t="shared" ref="AA1116:AA1148" si="767">AA1115+Z1116</f>
        <v>231934.50049999988</v>
      </c>
      <c r="AB1116" s="70">
        <f t="shared" ref="AB1116:AB1148" si="768">MONTH(A1116)</f>
        <v>10</v>
      </c>
      <c r="AC1116" s="137">
        <f t="shared" ref="AC1116:AC1148" si="769">W1116+Z1116</f>
        <v>937.5</v>
      </c>
      <c r="AD1116" s="112">
        <f t="shared" ref="AD1116:AD1148" si="770">X1116+AA1116</f>
        <v>1924853.8499999996</v>
      </c>
      <c r="AE1116" s="113"/>
    </row>
    <row r="1117" spans="1:31" ht="12" customHeight="1" x14ac:dyDescent="0.3">
      <c r="A1117" s="49" t="s">
        <v>714</v>
      </c>
      <c r="B1117" s="156">
        <f t="shared" si="744"/>
        <v>10</v>
      </c>
      <c r="C1117" s="156">
        <f t="shared" si="745"/>
        <v>2022</v>
      </c>
      <c r="D1117" s="125" t="s">
        <v>717</v>
      </c>
      <c r="E1117" s="49" t="s">
        <v>289</v>
      </c>
      <c r="F1117" s="49" t="s">
        <v>290</v>
      </c>
      <c r="G1117" s="74" t="s">
        <v>720</v>
      </c>
      <c r="H1117" s="75">
        <v>26</v>
      </c>
      <c r="I1117" s="51">
        <v>25</v>
      </c>
      <c r="J1117" s="67"/>
      <c r="K1117" s="53">
        <f t="shared" si="746"/>
        <v>650</v>
      </c>
      <c r="L1117" s="79">
        <v>40</v>
      </c>
      <c r="M1117" s="55">
        <f t="shared" si="761"/>
        <v>0.53846153846153844</v>
      </c>
      <c r="N1117" s="56">
        <f t="shared" si="762"/>
        <v>14</v>
      </c>
      <c r="O1117" s="57">
        <f t="shared" si="763"/>
        <v>350</v>
      </c>
      <c r="P1117" s="58"/>
      <c r="Q1117" s="57"/>
      <c r="R1117" s="59"/>
      <c r="S1117" s="60"/>
      <c r="T1117" s="56"/>
      <c r="U1117" s="61"/>
      <c r="V1117" s="62"/>
      <c r="W1117" s="71">
        <f>K1117*Y1117</f>
        <v>1300</v>
      </c>
      <c r="X1117" s="69">
        <f t="shared" si="765"/>
        <v>1694219.3494999998</v>
      </c>
      <c r="Y1117" s="70">
        <v>2</v>
      </c>
      <c r="Z1117" s="71">
        <f t="shared" si="766"/>
        <v>700</v>
      </c>
      <c r="AA1117" s="72">
        <f t="shared" si="767"/>
        <v>232634.50049999988</v>
      </c>
      <c r="AB1117" s="70">
        <f t="shared" si="768"/>
        <v>10</v>
      </c>
      <c r="AC1117" s="137">
        <f t="shared" si="769"/>
        <v>2000</v>
      </c>
      <c r="AD1117" s="112">
        <f t="shared" si="770"/>
        <v>1926853.8499999996</v>
      </c>
      <c r="AE1117" s="113"/>
    </row>
    <row r="1118" spans="1:31" ht="12" customHeight="1" x14ac:dyDescent="0.3">
      <c r="A1118" s="49" t="s">
        <v>714</v>
      </c>
      <c r="B1118" s="156">
        <f t="shared" si="744"/>
        <v>10</v>
      </c>
      <c r="C1118" s="156">
        <f t="shared" si="745"/>
        <v>2022</v>
      </c>
      <c r="D1118" s="125" t="s">
        <v>717</v>
      </c>
      <c r="E1118" s="49" t="s">
        <v>289</v>
      </c>
      <c r="F1118" s="49" t="s">
        <v>290</v>
      </c>
      <c r="G1118" s="74" t="s">
        <v>721</v>
      </c>
      <c r="H1118" s="75">
        <v>19.2</v>
      </c>
      <c r="I1118" s="51">
        <v>5</v>
      </c>
      <c r="J1118" s="67"/>
      <c r="K1118" s="53">
        <f t="shared" si="746"/>
        <v>96</v>
      </c>
      <c r="L1118" s="79">
        <v>20</v>
      </c>
      <c r="M1118" s="55">
        <f t="shared" si="761"/>
        <v>4.1666666666666706E-2</v>
      </c>
      <c r="N1118" s="56">
        <f t="shared" si="762"/>
        <v>0.80000000000000071</v>
      </c>
      <c r="O1118" s="57">
        <f t="shared" si="763"/>
        <v>4.0000000000000036</v>
      </c>
      <c r="P1118" s="58"/>
      <c r="Q1118" s="57"/>
      <c r="R1118" s="59"/>
      <c r="S1118" s="60"/>
      <c r="T1118" s="56"/>
      <c r="U1118" s="61"/>
      <c r="V1118" s="62"/>
      <c r="W1118" s="71">
        <f t="shared" ref="W1118:W1173" si="771">K1118*Y1118</f>
        <v>96</v>
      </c>
      <c r="X1118" s="69">
        <f t="shared" ref="X1118:X1183" si="772">X1117+W1118</f>
        <v>1694315.3494999998</v>
      </c>
      <c r="Y1118" s="70">
        <v>1</v>
      </c>
      <c r="Z1118" s="71">
        <f t="shared" si="766"/>
        <v>4.0000000000000036</v>
      </c>
      <c r="AA1118" s="72">
        <f t="shared" si="767"/>
        <v>232638.50049999988</v>
      </c>
      <c r="AB1118" s="70">
        <f t="shared" si="768"/>
        <v>10</v>
      </c>
      <c r="AC1118" s="137">
        <f t="shared" si="769"/>
        <v>100</v>
      </c>
      <c r="AD1118" s="112">
        <f t="shared" si="770"/>
        <v>1926953.8499999996</v>
      </c>
      <c r="AE1118" s="113"/>
    </row>
    <row r="1119" spans="1:31" ht="12" customHeight="1" x14ac:dyDescent="0.3">
      <c r="A1119" s="49" t="s">
        <v>714</v>
      </c>
      <c r="B1119" s="156">
        <f t="shared" ref="B1119:B1120" si="773">MONTH(A1119)</f>
        <v>10</v>
      </c>
      <c r="C1119" s="156">
        <f t="shared" ref="C1119:C1120" si="774">YEAR(A1119)</f>
        <v>2022</v>
      </c>
      <c r="D1119" s="125" t="s">
        <v>717</v>
      </c>
      <c r="E1119" s="49" t="s">
        <v>289</v>
      </c>
      <c r="F1119" s="49" t="s">
        <v>290</v>
      </c>
      <c r="G1119" s="74" t="s">
        <v>721</v>
      </c>
      <c r="H1119" s="75">
        <v>13.5</v>
      </c>
      <c r="I1119" s="51">
        <v>5</v>
      </c>
      <c r="J1119" s="67"/>
      <c r="K1119" s="53">
        <f t="shared" si="746"/>
        <v>67.5</v>
      </c>
      <c r="L1119" s="79">
        <v>20</v>
      </c>
      <c r="M1119" s="55">
        <f t="shared" si="761"/>
        <v>0.48148148148148145</v>
      </c>
      <c r="N1119" s="56">
        <f t="shared" si="762"/>
        <v>6.5</v>
      </c>
      <c r="O1119" s="57">
        <f t="shared" si="763"/>
        <v>32.5</v>
      </c>
      <c r="P1119" s="58"/>
      <c r="Q1119" s="57"/>
      <c r="R1119" s="59"/>
      <c r="S1119" s="60"/>
      <c r="T1119" s="56"/>
      <c r="U1119" s="61"/>
      <c r="V1119" s="62"/>
      <c r="W1119" s="71">
        <f t="shared" si="771"/>
        <v>202.5</v>
      </c>
      <c r="X1119" s="69">
        <f t="shared" si="772"/>
        <v>1694517.8494999998</v>
      </c>
      <c r="Y1119" s="70">
        <v>3</v>
      </c>
      <c r="Z1119" s="71">
        <f t="shared" si="766"/>
        <v>97.5</v>
      </c>
      <c r="AA1119" s="72">
        <f t="shared" si="767"/>
        <v>232736.00049999988</v>
      </c>
      <c r="AB1119" s="70">
        <f t="shared" si="768"/>
        <v>10</v>
      </c>
      <c r="AC1119" s="137">
        <f t="shared" si="769"/>
        <v>300</v>
      </c>
      <c r="AD1119" s="112">
        <f t="shared" si="770"/>
        <v>1927253.8499999996</v>
      </c>
      <c r="AE1119" s="113"/>
    </row>
    <row r="1120" spans="1:31" ht="12" customHeight="1" x14ac:dyDescent="0.3">
      <c r="A1120" s="49" t="s">
        <v>715</v>
      </c>
      <c r="B1120" s="156">
        <f t="shared" si="773"/>
        <v>10</v>
      </c>
      <c r="C1120" s="156">
        <f t="shared" si="774"/>
        <v>2022</v>
      </c>
      <c r="D1120" s="125" t="s">
        <v>722</v>
      </c>
      <c r="E1120" s="49" t="s">
        <v>340</v>
      </c>
      <c r="F1120" s="49" t="s">
        <v>424</v>
      </c>
      <c r="G1120" s="74" t="s">
        <v>35</v>
      </c>
      <c r="H1120" s="75">
        <v>7.5</v>
      </c>
      <c r="I1120" s="51">
        <v>220</v>
      </c>
      <c r="J1120" s="67"/>
      <c r="K1120" s="53">
        <f t="shared" si="746"/>
        <v>1650</v>
      </c>
      <c r="L1120" s="79">
        <v>8.8000000000000007</v>
      </c>
      <c r="M1120" s="55">
        <f t="shared" si="761"/>
        <v>0.17333333333333342</v>
      </c>
      <c r="N1120" s="56">
        <f t="shared" si="762"/>
        <v>1.3000000000000007</v>
      </c>
      <c r="O1120" s="57">
        <f t="shared" si="763"/>
        <v>286.00000000000017</v>
      </c>
      <c r="P1120" s="58"/>
      <c r="Q1120" s="57"/>
      <c r="R1120" s="59"/>
      <c r="S1120" s="60"/>
      <c r="T1120" s="56"/>
      <c r="U1120" s="61"/>
      <c r="V1120" s="62"/>
      <c r="W1120" s="71">
        <f t="shared" si="771"/>
        <v>1650</v>
      </c>
      <c r="X1120" s="69">
        <f t="shared" si="772"/>
        <v>1696167.8494999998</v>
      </c>
      <c r="Y1120" s="70">
        <v>1</v>
      </c>
      <c r="Z1120" s="71">
        <f t="shared" si="766"/>
        <v>286.00000000000017</v>
      </c>
      <c r="AA1120" s="72">
        <f t="shared" si="767"/>
        <v>233022.00049999988</v>
      </c>
      <c r="AB1120" s="70">
        <f t="shared" si="768"/>
        <v>10</v>
      </c>
      <c r="AC1120" s="137">
        <f t="shared" si="769"/>
        <v>1936.0000000000002</v>
      </c>
      <c r="AD1120" s="112">
        <f t="shared" si="770"/>
        <v>1929189.8499999996</v>
      </c>
      <c r="AE1120" s="113"/>
    </row>
    <row r="1121" spans="1:31" ht="12" customHeight="1" x14ac:dyDescent="0.3">
      <c r="A1121" s="49" t="s">
        <v>715</v>
      </c>
      <c r="B1121" s="156">
        <f t="shared" si="744"/>
        <v>10</v>
      </c>
      <c r="C1121" s="156">
        <f t="shared" si="745"/>
        <v>2022</v>
      </c>
      <c r="D1121" s="125" t="s">
        <v>722</v>
      </c>
      <c r="E1121" s="49" t="s">
        <v>340</v>
      </c>
      <c r="F1121" s="49" t="s">
        <v>424</v>
      </c>
      <c r="G1121" s="74" t="s">
        <v>695</v>
      </c>
      <c r="H1121" s="75">
        <v>13.5</v>
      </c>
      <c r="I1121" s="51">
        <v>5</v>
      </c>
      <c r="J1121" s="67"/>
      <c r="K1121" s="53">
        <f t="shared" si="746"/>
        <v>67.5</v>
      </c>
      <c r="L1121" s="79">
        <v>20</v>
      </c>
      <c r="M1121" s="55">
        <f t="shared" si="761"/>
        <v>0.48148148148148145</v>
      </c>
      <c r="N1121" s="56">
        <f t="shared" si="762"/>
        <v>6.5</v>
      </c>
      <c r="O1121" s="57">
        <f t="shared" si="763"/>
        <v>32.5</v>
      </c>
      <c r="P1121" s="58"/>
      <c r="Q1121" s="57"/>
      <c r="R1121" s="59"/>
      <c r="S1121" s="60"/>
      <c r="T1121" s="56"/>
      <c r="U1121" s="61"/>
      <c r="V1121" s="62"/>
      <c r="W1121" s="71">
        <f t="shared" si="771"/>
        <v>67.5</v>
      </c>
      <c r="X1121" s="69">
        <f t="shared" si="772"/>
        <v>1696235.3494999998</v>
      </c>
      <c r="Y1121" s="70">
        <v>1</v>
      </c>
      <c r="Z1121" s="71">
        <f t="shared" si="766"/>
        <v>32.5</v>
      </c>
      <c r="AA1121" s="72">
        <f t="shared" si="767"/>
        <v>233054.50049999988</v>
      </c>
      <c r="AB1121" s="70">
        <f t="shared" si="768"/>
        <v>10</v>
      </c>
      <c r="AC1121" s="137">
        <f t="shared" si="769"/>
        <v>100</v>
      </c>
      <c r="AD1121" s="112">
        <f t="shared" si="770"/>
        <v>1929289.8499999996</v>
      </c>
      <c r="AE1121" s="113"/>
    </row>
    <row r="1122" spans="1:31" ht="12" customHeight="1" x14ac:dyDescent="0.3">
      <c r="A1122" s="49" t="s">
        <v>715</v>
      </c>
      <c r="B1122" s="156">
        <f t="shared" si="744"/>
        <v>10</v>
      </c>
      <c r="C1122" s="156">
        <f t="shared" si="745"/>
        <v>2022</v>
      </c>
      <c r="D1122" s="125" t="s">
        <v>722</v>
      </c>
      <c r="E1122" s="49" t="s">
        <v>340</v>
      </c>
      <c r="F1122" s="49" t="s">
        <v>424</v>
      </c>
      <c r="G1122" s="74" t="s">
        <v>33</v>
      </c>
      <c r="H1122" s="75">
        <v>1.3</v>
      </c>
      <c r="I1122" s="51">
        <v>25</v>
      </c>
      <c r="J1122" s="67"/>
      <c r="K1122" s="53">
        <f t="shared" si="746"/>
        <v>32.5</v>
      </c>
      <c r="L1122" s="79">
        <v>2.5</v>
      </c>
      <c r="M1122" s="55">
        <f t="shared" si="761"/>
        <v>0.92307692307692302</v>
      </c>
      <c r="N1122" s="56">
        <f t="shared" si="762"/>
        <v>1.2</v>
      </c>
      <c r="O1122" s="57">
        <f t="shared" si="763"/>
        <v>30</v>
      </c>
      <c r="P1122" s="58"/>
      <c r="Q1122" s="57"/>
      <c r="R1122" s="59"/>
      <c r="S1122" s="60"/>
      <c r="T1122" s="56"/>
      <c r="U1122" s="61"/>
      <c r="V1122" s="62"/>
      <c r="W1122" s="71">
        <f t="shared" si="771"/>
        <v>162.5</v>
      </c>
      <c r="X1122" s="69">
        <f t="shared" si="772"/>
        <v>1696397.8494999998</v>
      </c>
      <c r="Y1122" s="70">
        <v>5</v>
      </c>
      <c r="Z1122" s="71">
        <f t="shared" si="766"/>
        <v>150</v>
      </c>
      <c r="AA1122" s="72">
        <f t="shared" si="767"/>
        <v>233204.50049999988</v>
      </c>
      <c r="AB1122" s="70">
        <f t="shared" si="768"/>
        <v>10</v>
      </c>
      <c r="AC1122" s="137">
        <f t="shared" si="769"/>
        <v>312.5</v>
      </c>
      <c r="AD1122" s="112">
        <f t="shared" si="770"/>
        <v>1929602.3499999996</v>
      </c>
      <c r="AE1122" s="113"/>
    </row>
    <row r="1123" spans="1:31" ht="12" customHeight="1" x14ac:dyDescent="0.3">
      <c r="A1123" s="49" t="s">
        <v>715</v>
      </c>
      <c r="B1123" s="156">
        <f t="shared" si="744"/>
        <v>10</v>
      </c>
      <c r="C1123" s="156">
        <f t="shared" si="745"/>
        <v>2022</v>
      </c>
      <c r="D1123" s="125" t="s">
        <v>722</v>
      </c>
      <c r="E1123" s="49" t="s">
        <v>340</v>
      </c>
      <c r="F1123" s="49" t="s">
        <v>424</v>
      </c>
      <c r="G1123" s="74" t="s">
        <v>185</v>
      </c>
      <c r="H1123" s="75">
        <v>43</v>
      </c>
      <c r="I1123" s="51">
        <v>1</v>
      </c>
      <c r="J1123" s="67"/>
      <c r="K1123" s="53">
        <f t="shared" si="746"/>
        <v>43</v>
      </c>
      <c r="L1123" s="79">
        <v>48</v>
      </c>
      <c r="M1123" s="55">
        <f t="shared" si="761"/>
        <v>0.11627906976744186</v>
      </c>
      <c r="N1123" s="56">
        <f t="shared" si="762"/>
        <v>5</v>
      </c>
      <c r="O1123" s="57">
        <f t="shared" si="763"/>
        <v>5</v>
      </c>
      <c r="P1123" s="58"/>
      <c r="Q1123" s="57"/>
      <c r="R1123" s="59"/>
      <c r="S1123" s="60"/>
      <c r="T1123" s="56"/>
      <c r="U1123" s="61"/>
      <c r="V1123" s="62"/>
      <c r="W1123" s="71">
        <f t="shared" si="771"/>
        <v>258</v>
      </c>
      <c r="X1123" s="69">
        <f t="shared" si="772"/>
        <v>1696655.8494999998</v>
      </c>
      <c r="Y1123" s="70">
        <v>6</v>
      </c>
      <c r="Z1123" s="71">
        <f t="shared" si="766"/>
        <v>30</v>
      </c>
      <c r="AA1123" s="72">
        <f t="shared" si="767"/>
        <v>233234.50049999988</v>
      </c>
      <c r="AB1123" s="70">
        <f t="shared" si="768"/>
        <v>10</v>
      </c>
      <c r="AC1123" s="137">
        <f t="shared" si="769"/>
        <v>288</v>
      </c>
      <c r="AD1123" s="112">
        <f t="shared" si="770"/>
        <v>1929890.3499999996</v>
      </c>
      <c r="AE1123" s="113"/>
    </row>
    <row r="1124" spans="1:31" ht="12" customHeight="1" x14ac:dyDescent="0.3">
      <c r="A1124" s="49">
        <v>44836</v>
      </c>
      <c r="B1124" s="156">
        <f t="shared" si="744"/>
        <v>10</v>
      </c>
      <c r="C1124" s="156">
        <f t="shared" si="745"/>
        <v>2022</v>
      </c>
      <c r="D1124" s="125" t="s">
        <v>723</v>
      </c>
      <c r="E1124" s="49" t="s">
        <v>74</v>
      </c>
      <c r="F1124" s="49" t="s">
        <v>59</v>
      </c>
      <c r="G1124" s="74" t="s">
        <v>35</v>
      </c>
      <c r="H1124" s="75">
        <v>7.5</v>
      </c>
      <c r="I1124" s="51">
        <v>220</v>
      </c>
      <c r="J1124" s="67"/>
      <c r="K1124" s="53">
        <f t="shared" si="746"/>
        <v>1650</v>
      </c>
      <c r="L1124" s="79">
        <v>9.1999999999999993</v>
      </c>
      <c r="M1124" s="55">
        <f t="shared" si="761"/>
        <v>0.22666666666666657</v>
      </c>
      <c r="N1124" s="56">
        <f t="shared" si="762"/>
        <v>1.6999999999999993</v>
      </c>
      <c r="O1124" s="57">
        <f t="shared" si="763"/>
        <v>373.99999999999983</v>
      </c>
      <c r="P1124" s="58"/>
      <c r="Q1124" s="57"/>
      <c r="R1124" s="59"/>
      <c r="S1124" s="60"/>
      <c r="T1124" s="56"/>
      <c r="U1124" s="61"/>
      <c r="V1124" s="62"/>
      <c r="W1124" s="71">
        <f t="shared" si="771"/>
        <v>1650</v>
      </c>
      <c r="X1124" s="69">
        <f t="shared" si="772"/>
        <v>1698305.8494999998</v>
      </c>
      <c r="Y1124" s="70">
        <v>1</v>
      </c>
      <c r="Z1124" s="71">
        <f t="shared" si="766"/>
        <v>373.99999999999983</v>
      </c>
      <c r="AA1124" s="72">
        <f t="shared" si="767"/>
        <v>233608.50049999988</v>
      </c>
      <c r="AB1124" s="70">
        <f t="shared" si="768"/>
        <v>10</v>
      </c>
      <c r="AC1124" s="137">
        <f t="shared" si="769"/>
        <v>2023.9999999999998</v>
      </c>
      <c r="AD1124" s="112">
        <f t="shared" si="770"/>
        <v>1931914.3499999996</v>
      </c>
      <c r="AE1124" s="113"/>
    </row>
    <row r="1125" spans="1:31" ht="12" customHeight="1" x14ac:dyDescent="0.3">
      <c r="A1125" s="49">
        <v>44836</v>
      </c>
      <c r="B1125" s="156">
        <f t="shared" si="744"/>
        <v>10</v>
      </c>
      <c r="C1125" s="156">
        <f t="shared" si="745"/>
        <v>2022</v>
      </c>
      <c r="D1125" s="125" t="s">
        <v>723</v>
      </c>
      <c r="E1125" s="49" t="s">
        <v>74</v>
      </c>
      <c r="F1125" s="49" t="s">
        <v>59</v>
      </c>
      <c r="G1125" s="74" t="s">
        <v>33</v>
      </c>
      <c r="H1125" s="75">
        <v>1.3</v>
      </c>
      <c r="I1125" s="51">
        <v>25</v>
      </c>
      <c r="J1125" s="67"/>
      <c r="K1125" s="53">
        <f t="shared" si="746"/>
        <v>32.5</v>
      </c>
      <c r="L1125" s="79">
        <v>2.6</v>
      </c>
      <c r="M1125" s="55">
        <f t="shared" si="761"/>
        <v>1</v>
      </c>
      <c r="N1125" s="56">
        <f t="shared" si="762"/>
        <v>1.3</v>
      </c>
      <c r="O1125" s="57">
        <f t="shared" si="763"/>
        <v>32.5</v>
      </c>
      <c r="P1125" s="58"/>
      <c r="Q1125" s="57"/>
      <c r="R1125" s="59"/>
      <c r="S1125" s="60"/>
      <c r="T1125" s="56"/>
      <c r="U1125" s="61"/>
      <c r="V1125" s="62"/>
      <c r="W1125" s="71">
        <f t="shared" si="771"/>
        <v>97.5</v>
      </c>
      <c r="X1125" s="69">
        <f t="shared" si="772"/>
        <v>1698403.3494999998</v>
      </c>
      <c r="Y1125" s="70">
        <v>3</v>
      </c>
      <c r="Z1125" s="71">
        <f t="shared" si="766"/>
        <v>97.5</v>
      </c>
      <c r="AA1125" s="72">
        <f t="shared" si="767"/>
        <v>233706.00049999988</v>
      </c>
      <c r="AB1125" s="70">
        <f t="shared" si="768"/>
        <v>10</v>
      </c>
      <c r="AC1125" s="137">
        <f t="shared" si="769"/>
        <v>195</v>
      </c>
      <c r="AD1125" s="112">
        <f t="shared" si="770"/>
        <v>1932109.3499999996</v>
      </c>
      <c r="AE1125" s="113"/>
    </row>
    <row r="1126" spans="1:31" ht="12" customHeight="1" x14ac:dyDescent="0.3">
      <c r="A1126" s="49">
        <v>44836</v>
      </c>
      <c r="B1126" s="156">
        <f t="shared" si="744"/>
        <v>10</v>
      </c>
      <c r="C1126" s="156">
        <f t="shared" si="745"/>
        <v>2022</v>
      </c>
      <c r="D1126" s="125" t="s">
        <v>723</v>
      </c>
      <c r="E1126" s="49" t="s">
        <v>74</v>
      </c>
      <c r="F1126" s="49" t="s">
        <v>59</v>
      </c>
      <c r="G1126" s="74" t="s">
        <v>30</v>
      </c>
      <c r="H1126" s="75">
        <v>13.5</v>
      </c>
      <c r="I1126" s="51">
        <v>5</v>
      </c>
      <c r="J1126" s="67"/>
      <c r="K1126" s="53">
        <f t="shared" si="746"/>
        <v>67.5</v>
      </c>
      <c r="L1126" s="79">
        <v>21</v>
      </c>
      <c r="M1126" s="55">
        <f t="shared" si="761"/>
        <v>0.55555555555555558</v>
      </c>
      <c r="N1126" s="56">
        <f t="shared" si="762"/>
        <v>7.5</v>
      </c>
      <c r="O1126" s="57">
        <f t="shared" si="763"/>
        <v>37.5</v>
      </c>
      <c r="P1126" s="58"/>
      <c r="Q1126" s="57"/>
      <c r="R1126" s="59"/>
      <c r="S1126" s="60"/>
      <c r="T1126" s="56"/>
      <c r="U1126" s="61"/>
      <c r="V1126" s="62"/>
      <c r="W1126" s="71">
        <f t="shared" si="771"/>
        <v>405</v>
      </c>
      <c r="X1126" s="69">
        <f t="shared" si="772"/>
        <v>1698808.3494999998</v>
      </c>
      <c r="Y1126" s="70">
        <v>6</v>
      </c>
      <c r="Z1126" s="71">
        <f t="shared" si="766"/>
        <v>225</v>
      </c>
      <c r="AA1126" s="72">
        <f t="shared" si="767"/>
        <v>233931.00049999988</v>
      </c>
      <c r="AB1126" s="70">
        <f t="shared" si="768"/>
        <v>10</v>
      </c>
      <c r="AC1126" s="137">
        <f t="shared" si="769"/>
        <v>630</v>
      </c>
      <c r="AD1126" s="112">
        <f t="shared" si="770"/>
        <v>1932739.3499999996</v>
      </c>
      <c r="AE1126" s="113"/>
    </row>
    <row r="1127" spans="1:31" ht="12" customHeight="1" x14ac:dyDescent="0.3">
      <c r="A1127" s="49">
        <v>44836</v>
      </c>
      <c r="B1127" s="156">
        <f t="shared" si="744"/>
        <v>10</v>
      </c>
      <c r="C1127" s="156">
        <f t="shared" si="745"/>
        <v>2022</v>
      </c>
      <c r="D1127" s="125" t="s">
        <v>724</v>
      </c>
      <c r="E1127" s="49" t="s">
        <v>74</v>
      </c>
      <c r="F1127" s="49" t="s">
        <v>59</v>
      </c>
      <c r="G1127" s="74" t="s">
        <v>35</v>
      </c>
      <c r="H1127" s="75">
        <v>7.3</v>
      </c>
      <c r="I1127" s="51">
        <v>220</v>
      </c>
      <c r="J1127" s="67"/>
      <c r="K1127" s="53">
        <f t="shared" si="746"/>
        <v>1606</v>
      </c>
      <c r="L1127" s="79">
        <v>9.1999999999999993</v>
      </c>
      <c r="M1127" s="55">
        <f t="shared" si="761"/>
        <v>0.26027397260273966</v>
      </c>
      <c r="N1127" s="56">
        <f t="shared" si="762"/>
        <v>1.8999999999999995</v>
      </c>
      <c r="O1127" s="57">
        <f t="shared" si="763"/>
        <v>417.99999999999989</v>
      </c>
      <c r="P1127" s="58"/>
      <c r="Q1127" s="57"/>
      <c r="R1127" s="59"/>
      <c r="S1127" s="60"/>
      <c r="T1127" s="56"/>
      <c r="U1127" s="61"/>
      <c r="V1127" s="62"/>
      <c r="W1127" s="71">
        <f t="shared" si="771"/>
        <v>3212</v>
      </c>
      <c r="X1127" s="69">
        <f t="shared" si="772"/>
        <v>1702020.3494999998</v>
      </c>
      <c r="Y1127" s="70">
        <v>2</v>
      </c>
      <c r="Z1127" s="71">
        <f t="shared" si="766"/>
        <v>835.99999999999977</v>
      </c>
      <c r="AA1127" s="72">
        <f t="shared" si="767"/>
        <v>234767.00049999988</v>
      </c>
      <c r="AB1127" s="70">
        <f t="shared" si="768"/>
        <v>10</v>
      </c>
      <c r="AC1127" s="137">
        <f t="shared" si="769"/>
        <v>4048</v>
      </c>
      <c r="AD1127" s="112">
        <f t="shared" si="770"/>
        <v>1936787.3499999996</v>
      </c>
      <c r="AE1127" s="113"/>
    </row>
    <row r="1128" spans="1:31" ht="12" customHeight="1" x14ac:dyDescent="0.3">
      <c r="A1128" s="49">
        <v>44845</v>
      </c>
      <c r="B1128" s="156">
        <f t="shared" si="744"/>
        <v>10</v>
      </c>
      <c r="C1128" s="156">
        <f t="shared" si="745"/>
        <v>2022</v>
      </c>
      <c r="D1128" s="125" t="s">
        <v>725</v>
      </c>
      <c r="E1128" s="49" t="s">
        <v>90</v>
      </c>
      <c r="F1128" s="49" t="s">
        <v>91</v>
      </c>
      <c r="G1128" s="74" t="s">
        <v>526</v>
      </c>
      <c r="H1128" s="75">
        <v>7.3</v>
      </c>
      <c r="I1128" s="51">
        <v>220</v>
      </c>
      <c r="J1128" s="67"/>
      <c r="K1128" s="53">
        <f t="shared" si="746"/>
        <v>1606</v>
      </c>
      <c r="L1128" s="79">
        <v>8.9</v>
      </c>
      <c r="M1128" s="55">
        <f t="shared" si="761"/>
        <v>0.21917808219178089</v>
      </c>
      <c r="N1128" s="56">
        <f t="shared" si="762"/>
        <v>1.6000000000000005</v>
      </c>
      <c r="O1128" s="57">
        <f t="shared" si="763"/>
        <v>352.00000000000011</v>
      </c>
      <c r="P1128" s="58"/>
      <c r="Q1128" s="57"/>
      <c r="R1128" s="59"/>
      <c r="S1128" s="60"/>
      <c r="T1128" s="56"/>
      <c r="U1128" s="61"/>
      <c r="V1128" s="62"/>
      <c r="W1128" s="71">
        <f t="shared" si="771"/>
        <v>1606</v>
      </c>
      <c r="X1128" s="69">
        <f t="shared" si="772"/>
        <v>1703626.3494999998</v>
      </c>
      <c r="Y1128" s="70">
        <v>1</v>
      </c>
      <c r="Z1128" s="71">
        <f t="shared" si="766"/>
        <v>352.00000000000011</v>
      </c>
      <c r="AA1128" s="72">
        <f t="shared" si="767"/>
        <v>235119.00049999988</v>
      </c>
      <c r="AB1128" s="70">
        <f t="shared" si="768"/>
        <v>10</v>
      </c>
      <c r="AC1128" s="137">
        <f t="shared" si="769"/>
        <v>1958</v>
      </c>
      <c r="AD1128" s="112">
        <f t="shared" si="770"/>
        <v>1938745.3499999996</v>
      </c>
      <c r="AE1128" s="113"/>
    </row>
    <row r="1129" spans="1:31" ht="12" customHeight="1" x14ac:dyDescent="0.3">
      <c r="A1129" s="49">
        <v>44845</v>
      </c>
      <c r="B1129" s="156">
        <f t="shared" si="744"/>
        <v>10</v>
      </c>
      <c r="C1129" s="156">
        <f t="shared" si="745"/>
        <v>2022</v>
      </c>
      <c r="D1129" s="125" t="s">
        <v>725</v>
      </c>
      <c r="E1129" s="49" t="s">
        <v>90</v>
      </c>
      <c r="F1129" s="49" t="s">
        <v>91</v>
      </c>
      <c r="G1129" s="74" t="s">
        <v>700</v>
      </c>
      <c r="H1129" s="75">
        <v>9.1999999999999993</v>
      </c>
      <c r="I1129" s="51">
        <v>30</v>
      </c>
      <c r="J1129" s="67"/>
      <c r="K1129" s="53">
        <f t="shared" si="746"/>
        <v>276</v>
      </c>
      <c r="L1129" s="79">
        <v>9.3000000000000007</v>
      </c>
      <c r="M1129" s="55">
        <f t="shared" si="761"/>
        <v>1.086956521739146E-2</v>
      </c>
      <c r="N1129" s="56">
        <f t="shared" si="762"/>
        <v>0.10000000000000142</v>
      </c>
      <c r="O1129" s="57">
        <f t="shared" si="763"/>
        <v>3.0000000000000426</v>
      </c>
      <c r="P1129" s="58"/>
      <c r="Q1129" s="57"/>
      <c r="R1129" s="59"/>
      <c r="S1129" s="60"/>
      <c r="T1129" s="56"/>
      <c r="U1129" s="61"/>
      <c r="V1129" s="62"/>
      <c r="W1129" s="71">
        <f t="shared" si="771"/>
        <v>276</v>
      </c>
      <c r="X1129" s="69">
        <f t="shared" si="772"/>
        <v>1703902.3494999998</v>
      </c>
      <c r="Y1129" s="70">
        <v>1</v>
      </c>
      <c r="Z1129" s="71">
        <f t="shared" si="766"/>
        <v>3.0000000000000426</v>
      </c>
      <c r="AA1129" s="72">
        <f t="shared" si="767"/>
        <v>235122.00049999988</v>
      </c>
      <c r="AB1129" s="70">
        <f t="shared" si="768"/>
        <v>10</v>
      </c>
      <c r="AC1129" s="137">
        <f t="shared" si="769"/>
        <v>279.00000000000006</v>
      </c>
      <c r="AD1129" s="112">
        <f t="shared" si="770"/>
        <v>1939024.3499999996</v>
      </c>
      <c r="AE1129" s="113"/>
    </row>
    <row r="1130" spans="1:31" ht="12" customHeight="1" x14ac:dyDescent="0.3">
      <c r="A1130" s="49">
        <v>44845</v>
      </c>
      <c r="B1130" s="156">
        <f t="shared" si="744"/>
        <v>10</v>
      </c>
      <c r="C1130" s="156">
        <f t="shared" si="745"/>
        <v>2022</v>
      </c>
      <c r="D1130" s="125" t="s">
        <v>726</v>
      </c>
      <c r="E1130" s="49" t="s">
        <v>280</v>
      </c>
      <c r="F1130" s="49" t="s">
        <v>281</v>
      </c>
      <c r="G1130" s="74" t="s">
        <v>526</v>
      </c>
      <c r="H1130" s="75">
        <v>7.3</v>
      </c>
      <c r="I1130" s="51">
        <v>220</v>
      </c>
      <c r="J1130" s="67"/>
      <c r="K1130" s="53">
        <f t="shared" si="746"/>
        <v>1606</v>
      </c>
      <c r="L1130" s="79">
        <v>8.8000000000000007</v>
      </c>
      <c r="M1130" s="55">
        <f t="shared" si="761"/>
        <v>0.20547945205479465</v>
      </c>
      <c r="N1130" s="56">
        <f t="shared" si="762"/>
        <v>1.5000000000000009</v>
      </c>
      <c r="O1130" s="57">
        <f t="shared" si="763"/>
        <v>330.00000000000017</v>
      </c>
      <c r="P1130" s="58"/>
      <c r="Q1130" s="57"/>
      <c r="R1130" s="59"/>
      <c r="S1130" s="60"/>
      <c r="T1130" s="56"/>
      <c r="U1130" s="61"/>
      <c r="V1130" s="62"/>
      <c r="W1130" s="71">
        <f t="shared" si="771"/>
        <v>1606</v>
      </c>
      <c r="X1130" s="69">
        <f t="shared" si="772"/>
        <v>1705508.3494999998</v>
      </c>
      <c r="Y1130" s="70">
        <v>1</v>
      </c>
      <c r="Z1130" s="71">
        <f t="shared" si="766"/>
        <v>330.00000000000017</v>
      </c>
      <c r="AA1130" s="72">
        <f t="shared" si="767"/>
        <v>235452.00049999988</v>
      </c>
      <c r="AB1130" s="70">
        <f t="shared" si="768"/>
        <v>10</v>
      </c>
      <c r="AC1130" s="137">
        <f t="shared" si="769"/>
        <v>1936.0000000000002</v>
      </c>
      <c r="AD1130" s="112">
        <f t="shared" si="770"/>
        <v>1940960.3499999996</v>
      </c>
      <c r="AE1130" s="113"/>
    </row>
    <row r="1131" spans="1:31" ht="12" customHeight="1" x14ac:dyDescent="0.3">
      <c r="A1131" s="49">
        <v>44845</v>
      </c>
      <c r="B1131" s="156">
        <f t="shared" si="744"/>
        <v>10</v>
      </c>
      <c r="C1131" s="156">
        <f t="shared" si="745"/>
        <v>2022</v>
      </c>
      <c r="D1131" s="125" t="s">
        <v>726</v>
      </c>
      <c r="E1131" s="49" t="s">
        <v>280</v>
      </c>
      <c r="F1131" s="49" t="s">
        <v>281</v>
      </c>
      <c r="G1131" s="74" t="s">
        <v>636</v>
      </c>
      <c r="H1131" s="75">
        <v>8.3000000000000007</v>
      </c>
      <c r="I1131" s="51">
        <v>67</v>
      </c>
      <c r="J1131" s="67"/>
      <c r="K1131" s="53">
        <f t="shared" si="746"/>
        <v>556.1</v>
      </c>
      <c r="L1131" s="79">
        <v>8.9</v>
      </c>
      <c r="M1131" s="55">
        <f t="shared" si="761"/>
        <v>7.2289156626505979E-2</v>
      </c>
      <c r="N1131" s="56">
        <f t="shared" si="762"/>
        <v>0.59999999999999964</v>
      </c>
      <c r="O1131" s="57">
        <f t="shared" si="763"/>
        <v>40.199999999999974</v>
      </c>
      <c r="P1131" s="58"/>
      <c r="Q1131" s="57"/>
      <c r="R1131" s="59"/>
      <c r="S1131" s="60"/>
      <c r="T1131" s="56"/>
      <c r="U1131" s="61"/>
      <c r="V1131" s="62"/>
      <c r="W1131" s="71">
        <f t="shared" si="771"/>
        <v>556.1</v>
      </c>
      <c r="X1131" s="69">
        <f t="shared" si="772"/>
        <v>1706064.4494999999</v>
      </c>
      <c r="Y1131" s="70">
        <v>1</v>
      </c>
      <c r="Z1131" s="71">
        <f t="shared" si="766"/>
        <v>40.199999999999974</v>
      </c>
      <c r="AA1131" s="72">
        <f t="shared" si="767"/>
        <v>235492.20049999989</v>
      </c>
      <c r="AB1131" s="70">
        <f t="shared" si="768"/>
        <v>10</v>
      </c>
      <c r="AC1131" s="137">
        <f t="shared" si="769"/>
        <v>596.29999999999995</v>
      </c>
      <c r="AD1131" s="112">
        <f t="shared" si="770"/>
        <v>1941556.6499999997</v>
      </c>
      <c r="AE1131" s="113"/>
    </row>
    <row r="1132" spans="1:31" ht="12" customHeight="1" x14ac:dyDescent="0.3">
      <c r="A1132" s="49">
        <v>44845</v>
      </c>
      <c r="B1132" s="156">
        <f t="shared" si="744"/>
        <v>10</v>
      </c>
      <c r="C1132" s="156">
        <f t="shared" si="745"/>
        <v>2022</v>
      </c>
      <c r="D1132" s="125" t="s">
        <v>726</v>
      </c>
      <c r="E1132" s="49" t="s">
        <v>280</v>
      </c>
      <c r="F1132" s="49" t="s">
        <v>281</v>
      </c>
      <c r="G1132" s="74" t="s">
        <v>696</v>
      </c>
      <c r="H1132" s="75">
        <v>46</v>
      </c>
      <c r="I1132" s="51">
        <v>1</v>
      </c>
      <c r="J1132" s="67"/>
      <c r="K1132" s="53">
        <f t="shared" si="746"/>
        <v>46</v>
      </c>
      <c r="L1132" s="79">
        <v>50</v>
      </c>
      <c r="M1132" s="55">
        <f t="shared" si="761"/>
        <v>8.6956521739130432E-2</v>
      </c>
      <c r="N1132" s="56">
        <f t="shared" si="762"/>
        <v>4</v>
      </c>
      <c r="O1132" s="57">
        <f t="shared" si="763"/>
        <v>4</v>
      </c>
      <c r="P1132" s="58"/>
      <c r="Q1132" s="57"/>
      <c r="R1132" s="59"/>
      <c r="S1132" s="60"/>
      <c r="T1132" s="56"/>
      <c r="U1132" s="61"/>
      <c r="V1132" s="62"/>
      <c r="W1132" s="71">
        <f t="shared" si="771"/>
        <v>46</v>
      </c>
      <c r="X1132" s="69">
        <f t="shared" si="772"/>
        <v>1706110.4494999999</v>
      </c>
      <c r="Y1132" s="70">
        <v>1</v>
      </c>
      <c r="Z1132" s="71">
        <f t="shared" si="766"/>
        <v>4</v>
      </c>
      <c r="AA1132" s="72">
        <f t="shared" si="767"/>
        <v>235496.20049999989</v>
      </c>
      <c r="AB1132" s="70">
        <f t="shared" si="768"/>
        <v>10</v>
      </c>
      <c r="AC1132" s="137">
        <f t="shared" si="769"/>
        <v>50</v>
      </c>
      <c r="AD1132" s="112">
        <f t="shared" si="770"/>
        <v>1941606.6499999997</v>
      </c>
      <c r="AE1132" s="113"/>
    </row>
    <row r="1133" spans="1:31" ht="12" customHeight="1" x14ac:dyDescent="0.3">
      <c r="A1133" s="49">
        <v>44845</v>
      </c>
      <c r="B1133" s="156">
        <f t="shared" si="744"/>
        <v>10</v>
      </c>
      <c r="C1133" s="156">
        <f t="shared" si="745"/>
        <v>2022</v>
      </c>
      <c r="D1133" s="125" t="s">
        <v>726</v>
      </c>
      <c r="E1133" s="49" t="s">
        <v>280</v>
      </c>
      <c r="F1133" s="49" t="s">
        <v>281</v>
      </c>
      <c r="G1133" s="74" t="s">
        <v>25</v>
      </c>
      <c r="H1133" s="75">
        <v>13.5</v>
      </c>
      <c r="I1133" s="51">
        <v>5</v>
      </c>
      <c r="J1133" s="67"/>
      <c r="K1133" s="53">
        <f t="shared" si="746"/>
        <v>67.5</v>
      </c>
      <c r="L1133" s="79">
        <v>21</v>
      </c>
      <c r="M1133" s="55">
        <f t="shared" si="761"/>
        <v>0.55555555555555558</v>
      </c>
      <c r="N1133" s="56">
        <f t="shared" si="762"/>
        <v>7.5</v>
      </c>
      <c r="O1133" s="57">
        <f t="shared" si="763"/>
        <v>37.5</v>
      </c>
      <c r="P1133" s="58"/>
      <c r="Q1133" s="57"/>
      <c r="R1133" s="59"/>
      <c r="S1133" s="60"/>
      <c r="T1133" s="56"/>
      <c r="U1133" s="61"/>
      <c r="V1133" s="62"/>
      <c r="W1133" s="71">
        <f t="shared" si="771"/>
        <v>67.5</v>
      </c>
      <c r="X1133" s="69">
        <f t="shared" si="772"/>
        <v>1706177.9494999999</v>
      </c>
      <c r="Y1133" s="70">
        <v>1</v>
      </c>
      <c r="Z1133" s="71">
        <f t="shared" si="766"/>
        <v>37.5</v>
      </c>
      <c r="AA1133" s="72">
        <f t="shared" si="767"/>
        <v>235533.70049999989</v>
      </c>
      <c r="AB1133" s="70">
        <f t="shared" si="768"/>
        <v>10</v>
      </c>
      <c r="AC1133" s="137">
        <f t="shared" si="769"/>
        <v>105</v>
      </c>
      <c r="AD1133" s="112">
        <f t="shared" si="770"/>
        <v>1941711.6499999997</v>
      </c>
      <c r="AE1133" s="113"/>
    </row>
    <row r="1134" spans="1:31" ht="12" customHeight="1" x14ac:dyDescent="0.3">
      <c r="A1134" s="49">
        <v>44845</v>
      </c>
      <c r="B1134" s="156">
        <f t="shared" si="744"/>
        <v>10</v>
      </c>
      <c r="C1134" s="156">
        <f t="shared" si="745"/>
        <v>2022</v>
      </c>
      <c r="D1134" s="125" t="s">
        <v>726</v>
      </c>
      <c r="E1134" s="49" t="s">
        <v>280</v>
      </c>
      <c r="F1134" s="49" t="s">
        <v>281</v>
      </c>
      <c r="G1134" s="74" t="s">
        <v>214</v>
      </c>
      <c r="H1134" s="75">
        <v>320</v>
      </c>
      <c r="I1134" s="51">
        <v>1</v>
      </c>
      <c r="J1134" s="67"/>
      <c r="K1134" s="53">
        <f t="shared" si="746"/>
        <v>320</v>
      </c>
      <c r="L1134" s="79">
        <v>450</v>
      </c>
      <c r="M1134" s="55">
        <f t="shared" si="761"/>
        <v>0.40625</v>
      </c>
      <c r="N1134" s="56">
        <f t="shared" si="762"/>
        <v>130</v>
      </c>
      <c r="O1134" s="57">
        <f t="shared" si="763"/>
        <v>130</v>
      </c>
      <c r="P1134" s="58"/>
      <c r="Q1134" s="57"/>
      <c r="R1134" s="59"/>
      <c r="S1134" s="60"/>
      <c r="T1134" s="56"/>
      <c r="U1134" s="61"/>
      <c r="V1134" s="62"/>
      <c r="W1134" s="71">
        <f t="shared" si="771"/>
        <v>320</v>
      </c>
      <c r="X1134" s="69">
        <f t="shared" si="772"/>
        <v>1706497.9494999999</v>
      </c>
      <c r="Y1134" s="70">
        <v>1</v>
      </c>
      <c r="Z1134" s="71">
        <f t="shared" si="766"/>
        <v>130</v>
      </c>
      <c r="AA1134" s="72">
        <f t="shared" si="767"/>
        <v>235663.70049999989</v>
      </c>
      <c r="AB1134" s="70">
        <f t="shared" si="768"/>
        <v>10</v>
      </c>
      <c r="AC1134" s="137">
        <f t="shared" si="769"/>
        <v>450</v>
      </c>
      <c r="AD1134" s="112">
        <f t="shared" si="770"/>
        <v>1942161.6499999997</v>
      </c>
      <c r="AE1134" s="113"/>
    </row>
    <row r="1135" spans="1:31" ht="12" customHeight="1" x14ac:dyDescent="0.3">
      <c r="A1135" s="49">
        <v>44847</v>
      </c>
      <c r="B1135" s="156">
        <f t="shared" si="744"/>
        <v>10</v>
      </c>
      <c r="C1135" s="156">
        <f t="shared" si="745"/>
        <v>2022</v>
      </c>
      <c r="D1135" s="125" t="s">
        <v>727</v>
      </c>
      <c r="E1135" s="49" t="s">
        <v>289</v>
      </c>
      <c r="F1135" s="49" t="s">
        <v>290</v>
      </c>
      <c r="G1135" s="74" t="s">
        <v>526</v>
      </c>
      <c r="H1135" s="75">
        <v>7.3</v>
      </c>
      <c r="I1135" s="51">
        <v>220</v>
      </c>
      <c r="J1135" s="67"/>
      <c r="K1135" s="53">
        <f t="shared" si="746"/>
        <v>1606</v>
      </c>
      <c r="L1135" s="79">
        <v>8.1999999999999993</v>
      </c>
      <c r="M1135" s="55">
        <f t="shared" si="761"/>
        <v>0.12328767123287664</v>
      </c>
      <c r="N1135" s="56">
        <f t="shared" si="762"/>
        <v>0.89999999999999947</v>
      </c>
      <c r="O1135" s="57">
        <f t="shared" si="763"/>
        <v>197.99999999999989</v>
      </c>
      <c r="P1135" s="58"/>
      <c r="Q1135" s="57"/>
      <c r="R1135" s="59"/>
      <c r="S1135" s="60"/>
      <c r="T1135" s="56"/>
      <c r="U1135" s="61"/>
      <c r="V1135" s="62"/>
      <c r="W1135" s="71">
        <f t="shared" si="771"/>
        <v>4818</v>
      </c>
      <c r="X1135" s="69">
        <f t="shared" si="772"/>
        <v>1711315.9494999999</v>
      </c>
      <c r="Y1135" s="70">
        <v>3</v>
      </c>
      <c r="Z1135" s="71">
        <f t="shared" si="766"/>
        <v>593.99999999999966</v>
      </c>
      <c r="AA1135" s="72">
        <f t="shared" si="767"/>
        <v>236257.70049999989</v>
      </c>
      <c r="AB1135" s="70">
        <f t="shared" si="768"/>
        <v>10</v>
      </c>
      <c r="AC1135" s="137">
        <f t="shared" si="769"/>
        <v>5412</v>
      </c>
      <c r="AD1135" s="112">
        <f t="shared" si="770"/>
        <v>1947573.6499999997</v>
      </c>
      <c r="AE1135" s="113"/>
    </row>
    <row r="1136" spans="1:31" ht="12" customHeight="1" x14ac:dyDescent="0.3">
      <c r="A1136" s="49">
        <v>44847</v>
      </c>
      <c r="B1136" s="156">
        <f t="shared" si="744"/>
        <v>10</v>
      </c>
      <c r="C1136" s="156">
        <f t="shared" si="745"/>
        <v>2022</v>
      </c>
      <c r="D1136" s="125" t="s">
        <v>727</v>
      </c>
      <c r="E1136" s="49" t="s">
        <v>289</v>
      </c>
      <c r="F1136" s="49" t="s">
        <v>290</v>
      </c>
      <c r="G1136" s="74" t="s">
        <v>718</v>
      </c>
      <c r="H1136" s="75">
        <v>7.3</v>
      </c>
      <c r="I1136" s="51">
        <v>30</v>
      </c>
      <c r="J1136" s="67"/>
      <c r="K1136" s="53">
        <f t="shared" si="746"/>
        <v>219</v>
      </c>
      <c r="L1136" s="79">
        <v>8.4</v>
      </c>
      <c r="M1136" s="55">
        <f t="shared" si="761"/>
        <v>0.15068493150684939</v>
      </c>
      <c r="N1136" s="56">
        <f t="shared" si="762"/>
        <v>1.1000000000000005</v>
      </c>
      <c r="O1136" s="57">
        <f t="shared" si="763"/>
        <v>33.000000000000014</v>
      </c>
      <c r="P1136" s="58"/>
      <c r="Q1136" s="57"/>
      <c r="R1136" s="59"/>
      <c r="S1136" s="60"/>
      <c r="T1136" s="56"/>
      <c r="U1136" s="61"/>
      <c r="V1136" s="62"/>
      <c r="W1136" s="71">
        <f t="shared" si="771"/>
        <v>1533</v>
      </c>
      <c r="X1136" s="69">
        <f t="shared" si="772"/>
        <v>1712848.9494999999</v>
      </c>
      <c r="Y1136" s="70">
        <v>7</v>
      </c>
      <c r="Z1136" s="71">
        <f t="shared" si="766"/>
        <v>231.00000000000011</v>
      </c>
      <c r="AA1136" s="72">
        <f t="shared" si="767"/>
        <v>236488.70049999989</v>
      </c>
      <c r="AB1136" s="70">
        <f t="shared" si="768"/>
        <v>10</v>
      </c>
      <c r="AC1136" s="137">
        <f t="shared" si="769"/>
        <v>1764</v>
      </c>
      <c r="AD1136" s="112">
        <f t="shared" si="770"/>
        <v>1949337.6499999997</v>
      </c>
      <c r="AE1136" s="113"/>
    </row>
    <row r="1137" spans="1:31" ht="12" customHeight="1" x14ac:dyDescent="0.3">
      <c r="A1137" s="49">
        <v>44847</v>
      </c>
      <c r="B1137" s="156">
        <f t="shared" si="744"/>
        <v>10</v>
      </c>
      <c r="C1137" s="156">
        <f t="shared" si="745"/>
        <v>2022</v>
      </c>
      <c r="D1137" s="125" t="s">
        <v>727</v>
      </c>
      <c r="E1137" s="49" t="s">
        <v>289</v>
      </c>
      <c r="F1137" s="49" t="s">
        <v>290</v>
      </c>
      <c r="G1137" s="74" t="s">
        <v>636</v>
      </c>
      <c r="H1137" s="75">
        <v>8.3000000000000007</v>
      </c>
      <c r="I1137" s="51">
        <v>67</v>
      </c>
      <c r="J1137" s="67"/>
      <c r="K1137" s="53">
        <f t="shared" si="746"/>
        <v>556.1</v>
      </c>
      <c r="L1137" s="79">
        <v>8.4</v>
      </c>
      <c r="M1137" s="55">
        <f t="shared" si="761"/>
        <v>1.2048192771084293E-2</v>
      </c>
      <c r="N1137" s="56">
        <f t="shared" si="762"/>
        <v>9.9999999999999645E-2</v>
      </c>
      <c r="O1137" s="57">
        <f t="shared" si="763"/>
        <v>6.6999999999999762</v>
      </c>
      <c r="P1137" s="58"/>
      <c r="Q1137" s="57"/>
      <c r="R1137" s="59"/>
      <c r="S1137" s="60"/>
      <c r="T1137" s="56"/>
      <c r="U1137" s="61"/>
      <c r="V1137" s="62"/>
      <c r="W1137" s="71">
        <f t="shared" si="771"/>
        <v>556.1</v>
      </c>
      <c r="X1137" s="69">
        <f t="shared" si="772"/>
        <v>1713405.0495</v>
      </c>
      <c r="Y1137" s="70">
        <v>1</v>
      </c>
      <c r="Z1137" s="71">
        <f t="shared" si="766"/>
        <v>6.6999999999999762</v>
      </c>
      <c r="AA1137" s="72">
        <f t="shared" si="767"/>
        <v>236495.4004999999</v>
      </c>
      <c r="AB1137" s="70">
        <f t="shared" si="768"/>
        <v>10</v>
      </c>
      <c r="AC1137" s="137">
        <f t="shared" si="769"/>
        <v>562.79999999999995</v>
      </c>
      <c r="AD1137" s="112">
        <f t="shared" si="770"/>
        <v>1949900.45</v>
      </c>
      <c r="AE1137" s="113"/>
    </row>
    <row r="1138" spans="1:31" ht="12" customHeight="1" x14ac:dyDescent="0.3">
      <c r="A1138" s="49">
        <v>44847</v>
      </c>
      <c r="B1138" s="156">
        <f t="shared" si="744"/>
        <v>10</v>
      </c>
      <c r="C1138" s="156">
        <f t="shared" si="745"/>
        <v>2022</v>
      </c>
      <c r="D1138" s="125" t="s">
        <v>727</v>
      </c>
      <c r="E1138" s="49" t="s">
        <v>289</v>
      </c>
      <c r="F1138" s="49" t="s">
        <v>290</v>
      </c>
      <c r="G1138" s="74" t="s">
        <v>565</v>
      </c>
      <c r="H1138" s="75">
        <v>5</v>
      </c>
      <c r="I1138" s="51">
        <v>40</v>
      </c>
      <c r="J1138" s="67"/>
      <c r="K1138" s="53">
        <f t="shared" si="746"/>
        <v>200</v>
      </c>
      <c r="L1138" s="79">
        <v>6.5</v>
      </c>
      <c r="M1138" s="55">
        <f t="shared" si="761"/>
        <v>0.3</v>
      </c>
      <c r="N1138" s="56">
        <f t="shared" si="762"/>
        <v>1.5</v>
      </c>
      <c r="O1138" s="57">
        <f t="shared" si="763"/>
        <v>60</v>
      </c>
      <c r="P1138" s="58"/>
      <c r="Q1138" s="57"/>
      <c r="R1138" s="59"/>
      <c r="S1138" s="60"/>
      <c r="T1138" s="56"/>
      <c r="U1138" s="61"/>
      <c r="V1138" s="62"/>
      <c r="W1138" s="71">
        <f t="shared" si="771"/>
        <v>800</v>
      </c>
      <c r="X1138" s="69">
        <f t="shared" si="772"/>
        <v>1714205.0495</v>
      </c>
      <c r="Y1138" s="70">
        <v>4</v>
      </c>
      <c r="Z1138" s="71">
        <f t="shared" si="766"/>
        <v>240</v>
      </c>
      <c r="AA1138" s="72">
        <f t="shared" si="767"/>
        <v>236735.4004999999</v>
      </c>
      <c r="AB1138" s="70">
        <f t="shared" si="768"/>
        <v>10</v>
      </c>
      <c r="AC1138" s="137">
        <f t="shared" si="769"/>
        <v>1040</v>
      </c>
      <c r="AD1138" s="112">
        <f t="shared" si="770"/>
        <v>1950940.45</v>
      </c>
      <c r="AE1138" s="113"/>
    </row>
    <row r="1139" spans="1:31" ht="12" customHeight="1" x14ac:dyDescent="0.3">
      <c r="A1139" s="49">
        <v>44847</v>
      </c>
      <c r="B1139" s="156">
        <f t="shared" si="744"/>
        <v>10</v>
      </c>
      <c r="C1139" s="156">
        <f t="shared" si="745"/>
        <v>2022</v>
      </c>
      <c r="D1139" s="125" t="s">
        <v>727</v>
      </c>
      <c r="E1139" s="49" t="s">
        <v>289</v>
      </c>
      <c r="F1139" s="49" t="s">
        <v>290</v>
      </c>
      <c r="G1139" s="74" t="s">
        <v>33</v>
      </c>
      <c r="H1139" s="75">
        <v>1.3</v>
      </c>
      <c r="I1139" s="51">
        <v>25</v>
      </c>
      <c r="J1139" s="67"/>
      <c r="K1139" s="53">
        <f t="shared" si="746"/>
        <v>32.5</v>
      </c>
      <c r="L1139" s="79">
        <v>2.5</v>
      </c>
      <c r="M1139" s="55">
        <f t="shared" si="761"/>
        <v>0.92307692307692302</v>
      </c>
      <c r="N1139" s="56">
        <f t="shared" si="762"/>
        <v>1.2</v>
      </c>
      <c r="O1139" s="57">
        <f t="shared" si="763"/>
        <v>30</v>
      </c>
      <c r="P1139" s="58"/>
      <c r="Q1139" s="57"/>
      <c r="R1139" s="59"/>
      <c r="S1139" s="60"/>
      <c r="T1139" s="56"/>
      <c r="U1139" s="61"/>
      <c r="V1139" s="62"/>
      <c r="W1139" s="71">
        <f t="shared" si="771"/>
        <v>97.5</v>
      </c>
      <c r="X1139" s="69">
        <f t="shared" si="772"/>
        <v>1714302.5495</v>
      </c>
      <c r="Y1139" s="70">
        <v>3</v>
      </c>
      <c r="Z1139" s="71">
        <f t="shared" si="766"/>
        <v>90</v>
      </c>
      <c r="AA1139" s="72">
        <f t="shared" si="767"/>
        <v>236825.4004999999</v>
      </c>
      <c r="AB1139" s="70">
        <f t="shared" si="768"/>
        <v>10</v>
      </c>
      <c r="AC1139" s="137">
        <f t="shared" si="769"/>
        <v>187.5</v>
      </c>
      <c r="AD1139" s="112">
        <f t="shared" si="770"/>
        <v>1951127.95</v>
      </c>
      <c r="AE1139" s="113"/>
    </row>
    <row r="1140" spans="1:31" ht="12" customHeight="1" x14ac:dyDescent="0.3">
      <c r="A1140" s="49">
        <v>44847</v>
      </c>
      <c r="B1140" s="156">
        <f t="shared" si="744"/>
        <v>10</v>
      </c>
      <c r="C1140" s="156">
        <f t="shared" si="745"/>
        <v>2022</v>
      </c>
      <c r="D1140" s="125" t="s">
        <v>727</v>
      </c>
      <c r="E1140" s="49" t="s">
        <v>289</v>
      </c>
      <c r="F1140" s="49" t="s">
        <v>290</v>
      </c>
      <c r="G1140" s="74" t="s">
        <v>720</v>
      </c>
      <c r="H1140" s="75">
        <v>26</v>
      </c>
      <c r="I1140" s="51">
        <v>25</v>
      </c>
      <c r="J1140" s="67"/>
      <c r="K1140" s="53">
        <f t="shared" si="746"/>
        <v>650</v>
      </c>
      <c r="L1140" s="79">
        <v>40</v>
      </c>
      <c r="M1140" s="55">
        <f t="shared" si="761"/>
        <v>0.53846153846153844</v>
      </c>
      <c r="N1140" s="56">
        <f t="shared" si="762"/>
        <v>14</v>
      </c>
      <c r="O1140" s="57">
        <f t="shared" si="763"/>
        <v>350</v>
      </c>
      <c r="P1140" s="58"/>
      <c r="Q1140" s="57"/>
      <c r="R1140" s="59"/>
      <c r="S1140" s="60"/>
      <c r="T1140" s="56"/>
      <c r="U1140" s="61"/>
      <c r="V1140" s="62"/>
      <c r="W1140" s="71">
        <f t="shared" si="771"/>
        <v>650</v>
      </c>
      <c r="X1140" s="69">
        <f t="shared" si="772"/>
        <v>1714952.5495</v>
      </c>
      <c r="Y1140" s="70">
        <v>1</v>
      </c>
      <c r="Z1140" s="71">
        <f t="shared" si="766"/>
        <v>350</v>
      </c>
      <c r="AA1140" s="72">
        <f t="shared" si="767"/>
        <v>237175.4004999999</v>
      </c>
      <c r="AB1140" s="70">
        <f t="shared" si="768"/>
        <v>10</v>
      </c>
      <c r="AC1140" s="137">
        <f t="shared" si="769"/>
        <v>1000</v>
      </c>
      <c r="AD1140" s="112">
        <f t="shared" si="770"/>
        <v>1952127.95</v>
      </c>
      <c r="AE1140" s="113"/>
    </row>
    <row r="1141" spans="1:31" ht="12" customHeight="1" x14ac:dyDescent="0.3">
      <c r="A1141" s="49">
        <v>44847</v>
      </c>
      <c r="B1141" s="156">
        <f t="shared" si="744"/>
        <v>10</v>
      </c>
      <c r="C1141" s="156">
        <f t="shared" si="745"/>
        <v>2022</v>
      </c>
      <c r="D1141" s="125" t="s">
        <v>727</v>
      </c>
      <c r="E1141" s="49" t="s">
        <v>289</v>
      </c>
      <c r="F1141" s="49" t="s">
        <v>290</v>
      </c>
      <c r="G1141" s="74" t="s">
        <v>721</v>
      </c>
      <c r="H1141" s="75">
        <v>13.5</v>
      </c>
      <c r="I1141" s="51">
        <v>5</v>
      </c>
      <c r="J1141" s="67"/>
      <c r="K1141" s="53">
        <f t="shared" si="746"/>
        <v>67.5</v>
      </c>
      <c r="L1141" s="79">
        <v>20</v>
      </c>
      <c r="M1141" s="55">
        <f t="shared" si="761"/>
        <v>0.48148148148148145</v>
      </c>
      <c r="N1141" s="56">
        <f t="shared" si="762"/>
        <v>6.5</v>
      </c>
      <c r="O1141" s="57">
        <f t="shared" si="763"/>
        <v>32.5</v>
      </c>
      <c r="P1141" s="58"/>
      <c r="Q1141" s="57"/>
      <c r="R1141" s="59"/>
      <c r="S1141" s="60"/>
      <c r="T1141" s="56"/>
      <c r="U1141" s="61"/>
      <c r="V1141" s="62"/>
      <c r="W1141" s="71">
        <f t="shared" si="771"/>
        <v>135</v>
      </c>
      <c r="X1141" s="69">
        <f t="shared" si="772"/>
        <v>1715087.5495</v>
      </c>
      <c r="Y1141" s="70">
        <v>2</v>
      </c>
      <c r="Z1141" s="71">
        <f t="shared" si="766"/>
        <v>65</v>
      </c>
      <c r="AA1141" s="72">
        <f t="shared" si="767"/>
        <v>237240.4004999999</v>
      </c>
      <c r="AB1141" s="70">
        <f t="shared" si="768"/>
        <v>10</v>
      </c>
      <c r="AC1141" s="137">
        <f t="shared" si="769"/>
        <v>200</v>
      </c>
      <c r="AD1141" s="112">
        <f t="shared" si="770"/>
        <v>1952327.95</v>
      </c>
      <c r="AE1141" s="113"/>
    </row>
    <row r="1142" spans="1:31" ht="12" customHeight="1" x14ac:dyDescent="0.3">
      <c r="A1142" s="49">
        <v>44847</v>
      </c>
      <c r="B1142" s="156">
        <f t="shared" si="744"/>
        <v>10</v>
      </c>
      <c r="C1142" s="156">
        <f t="shared" si="745"/>
        <v>2022</v>
      </c>
      <c r="D1142" s="125" t="s">
        <v>728</v>
      </c>
      <c r="E1142" s="49" t="s">
        <v>340</v>
      </c>
      <c r="F1142" s="49" t="s">
        <v>424</v>
      </c>
      <c r="G1142" s="74" t="s">
        <v>35</v>
      </c>
      <c r="H1142" s="75">
        <v>7.3</v>
      </c>
      <c r="I1142" s="51">
        <v>220</v>
      </c>
      <c r="J1142" s="67"/>
      <c r="K1142" s="53">
        <f t="shared" si="746"/>
        <v>1606</v>
      </c>
      <c r="L1142" s="79">
        <v>8.8000000000000007</v>
      </c>
      <c r="M1142" s="55">
        <f t="shared" si="761"/>
        <v>0.20547945205479465</v>
      </c>
      <c r="N1142" s="56">
        <f t="shared" si="762"/>
        <v>1.5000000000000009</v>
      </c>
      <c r="O1142" s="57">
        <f t="shared" si="763"/>
        <v>330.00000000000017</v>
      </c>
      <c r="P1142" s="58"/>
      <c r="Q1142" s="57"/>
      <c r="R1142" s="59"/>
      <c r="S1142" s="60"/>
      <c r="T1142" s="56"/>
      <c r="U1142" s="61"/>
      <c r="V1142" s="62"/>
      <c r="W1142" s="71">
        <f t="shared" si="771"/>
        <v>1606</v>
      </c>
      <c r="X1142" s="69">
        <f t="shared" si="772"/>
        <v>1716693.5495</v>
      </c>
      <c r="Y1142" s="70">
        <v>1</v>
      </c>
      <c r="Z1142" s="71">
        <f t="shared" si="766"/>
        <v>330.00000000000017</v>
      </c>
      <c r="AA1142" s="72">
        <f t="shared" si="767"/>
        <v>237570.4004999999</v>
      </c>
      <c r="AB1142" s="70">
        <f t="shared" si="768"/>
        <v>10</v>
      </c>
      <c r="AC1142" s="137">
        <f t="shared" si="769"/>
        <v>1936.0000000000002</v>
      </c>
      <c r="AD1142" s="112">
        <f t="shared" si="770"/>
        <v>1954263.95</v>
      </c>
      <c r="AE1142" s="113"/>
    </row>
    <row r="1143" spans="1:31" ht="12" customHeight="1" x14ac:dyDescent="0.3">
      <c r="A1143" s="49">
        <v>44847</v>
      </c>
      <c r="B1143" s="156">
        <f t="shared" si="744"/>
        <v>10</v>
      </c>
      <c r="C1143" s="156">
        <f t="shared" si="745"/>
        <v>2022</v>
      </c>
      <c r="D1143" s="125" t="s">
        <v>728</v>
      </c>
      <c r="E1143" s="49" t="s">
        <v>340</v>
      </c>
      <c r="F1143" s="49" t="s">
        <v>424</v>
      </c>
      <c r="G1143" s="74" t="s">
        <v>718</v>
      </c>
      <c r="H1143" s="75">
        <v>7.2</v>
      </c>
      <c r="I1143" s="51">
        <v>30</v>
      </c>
      <c r="J1143" s="67"/>
      <c r="K1143" s="53">
        <f t="shared" si="746"/>
        <v>216</v>
      </c>
      <c r="L1143" s="79">
        <v>8.9</v>
      </c>
      <c r="M1143" s="55">
        <f t="shared" si="761"/>
        <v>0.23611111111111113</v>
      </c>
      <c r="N1143" s="56">
        <f t="shared" si="762"/>
        <v>1.7000000000000002</v>
      </c>
      <c r="O1143" s="57">
        <f t="shared" si="763"/>
        <v>51.000000000000007</v>
      </c>
      <c r="P1143" s="58"/>
      <c r="Q1143" s="57"/>
      <c r="R1143" s="59"/>
      <c r="S1143" s="60"/>
      <c r="T1143" s="56"/>
      <c r="U1143" s="61"/>
      <c r="V1143" s="62"/>
      <c r="W1143" s="71">
        <f t="shared" si="771"/>
        <v>432</v>
      </c>
      <c r="X1143" s="69">
        <f t="shared" si="772"/>
        <v>1717125.5495</v>
      </c>
      <c r="Y1143" s="70">
        <v>2</v>
      </c>
      <c r="Z1143" s="71">
        <f t="shared" si="766"/>
        <v>102.00000000000001</v>
      </c>
      <c r="AA1143" s="72">
        <f t="shared" si="767"/>
        <v>237672.4004999999</v>
      </c>
      <c r="AB1143" s="70">
        <f t="shared" si="768"/>
        <v>10</v>
      </c>
      <c r="AC1143" s="137">
        <f t="shared" si="769"/>
        <v>534</v>
      </c>
      <c r="AD1143" s="112">
        <f t="shared" si="770"/>
        <v>1954797.95</v>
      </c>
      <c r="AE1143" s="113"/>
    </row>
    <row r="1144" spans="1:31" ht="12" customHeight="1" x14ac:dyDescent="0.3">
      <c r="A1144" s="49">
        <v>44847</v>
      </c>
      <c r="B1144" s="156">
        <f t="shared" si="744"/>
        <v>10</v>
      </c>
      <c r="C1144" s="156">
        <f t="shared" si="745"/>
        <v>2022</v>
      </c>
      <c r="D1144" s="125" t="s">
        <v>728</v>
      </c>
      <c r="E1144" s="49" t="s">
        <v>340</v>
      </c>
      <c r="F1144" s="49" t="s">
        <v>424</v>
      </c>
      <c r="G1144" s="74" t="s">
        <v>695</v>
      </c>
      <c r="H1144" s="75">
        <v>13.5</v>
      </c>
      <c r="I1144" s="51">
        <v>5</v>
      </c>
      <c r="J1144" s="67"/>
      <c r="K1144" s="53">
        <f t="shared" si="746"/>
        <v>67.5</v>
      </c>
      <c r="L1144" s="79">
        <v>20</v>
      </c>
      <c r="M1144" s="55">
        <f t="shared" si="761"/>
        <v>0.48148148148148145</v>
      </c>
      <c r="N1144" s="56">
        <f t="shared" si="762"/>
        <v>6.5</v>
      </c>
      <c r="O1144" s="57">
        <f t="shared" si="763"/>
        <v>32.5</v>
      </c>
      <c r="P1144" s="58"/>
      <c r="Q1144" s="57"/>
      <c r="R1144" s="59"/>
      <c r="S1144" s="60"/>
      <c r="T1144" s="56"/>
      <c r="U1144" s="61"/>
      <c r="V1144" s="62"/>
      <c r="W1144" s="71">
        <f t="shared" si="771"/>
        <v>67.5</v>
      </c>
      <c r="X1144" s="69">
        <f t="shared" si="772"/>
        <v>1717193.0495</v>
      </c>
      <c r="Y1144" s="70">
        <v>1</v>
      </c>
      <c r="Z1144" s="71">
        <f t="shared" si="766"/>
        <v>32.5</v>
      </c>
      <c r="AA1144" s="72">
        <f t="shared" si="767"/>
        <v>237704.9004999999</v>
      </c>
      <c r="AB1144" s="70">
        <f t="shared" si="768"/>
        <v>10</v>
      </c>
      <c r="AC1144" s="137">
        <f t="shared" si="769"/>
        <v>100</v>
      </c>
      <c r="AD1144" s="112">
        <f t="shared" si="770"/>
        <v>1954897.95</v>
      </c>
      <c r="AE1144" s="113"/>
    </row>
    <row r="1145" spans="1:31" ht="12" customHeight="1" x14ac:dyDescent="0.3">
      <c r="A1145" s="49">
        <v>44849</v>
      </c>
      <c r="B1145" s="156">
        <f t="shared" si="744"/>
        <v>10</v>
      </c>
      <c r="C1145" s="156">
        <f t="shared" si="745"/>
        <v>2022</v>
      </c>
      <c r="D1145" s="125" t="s">
        <v>729</v>
      </c>
      <c r="E1145" s="49" t="s">
        <v>104</v>
      </c>
      <c r="F1145" s="49" t="s">
        <v>105</v>
      </c>
      <c r="G1145" s="74" t="s">
        <v>224</v>
      </c>
      <c r="H1145" s="75">
        <v>7.3</v>
      </c>
      <c r="I1145" s="51">
        <v>220</v>
      </c>
      <c r="J1145" s="67"/>
      <c r="K1145" s="53">
        <f t="shared" si="746"/>
        <v>1606</v>
      </c>
      <c r="L1145" s="79">
        <v>8.1999999999999993</v>
      </c>
      <c r="M1145" s="55">
        <f t="shared" si="761"/>
        <v>0.12328767123287664</v>
      </c>
      <c r="N1145" s="56">
        <f t="shared" si="762"/>
        <v>0.89999999999999947</v>
      </c>
      <c r="O1145" s="57">
        <f t="shared" si="763"/>
        <v>197.99999999999989</v>
      </c>
      <c r="P1145" s="58"/>
      <c r="Q1145" s="57"/>
      <c r="R1145" s="59"/>
      <c r="S1145" s="60"/>
      <c r="T1145" s="56"/>
      <c r="U1145" s="61"/>
      <c r="V1145" s="62"/>
      <c r="W1145" s="71">
        <f t="shared" si="771"/>
        <v>8030</v>
      </c>
      <c r="X1145" s="69">
        <f t="shared" si="772"/>
        <v>1725223.0495</v>
      </c>
      <c r="Y1145" s="70">
        <v>5</v>
      </c>
      <c r="Z1145" s="71">
        <f t="shared" si="766"/>
        <v>989.99999999999943</v>
      </c>
      <c r="AA1145" s="72">
        <f t="shared" si="767"/>
        <v>238694.9004999999</v>
      </c>
      <c r="AB1145" s="70">
        <f t="shared" si="768"/>
        <v>10</v>
      </c>
      <c r="AC1145" s="137">
        <f t="shared" si="769"/>
        <v>9020</v>
      </c>
      <c r="AD1145" s="112">
        <f t="shared" si="770"/>
        <v>1963917.95</v>
      </c>
      <c r="AE1145" s="113"/>
    </row>
    <row r="1146" spans="1:31" ht="12" customHeight="1" x14ac:dyDescent="0.3">
      <c r="A1146" s="49">
        <v>44849</v>
      </c>
      <c r="B1146" s="156">
        <f t="shared" si="744"/>
        <v>10</v>
      </c>
      <c r="C1146" s="156">
        <f t="shared" si="745"/>
        <v>2022</v>
      </c>
      <c r="D1146" s="125" t="s">
        <v>729</v>
      </c>
      <c r="E1146" s="49" t="s">
        <v>104</v>
      </c>
      <c r="F1146" s="49" t="s">
        <v>105</v>
      </c>
      <c r="G1146" s="74" t="s">
        <v>657</v>
      </c>
      <c r="H1146" s="75">
        <v>7.2</v>
      </c>
      <c r="I1146" s="51">
        <v>30</v>
      </c>
      <c r="J1146" s="67"/>
      <c r="K1146" s="53">
        <f t="shared" si="746"/>
        <v>216</v>
      </c>
      <c r="L1146" s="79">
        <v>8.3000000000000007</v>
      </c>
      <c r="M1146" s="55">
        <f t="shared" si="761"/>
        <v>0.15277777777777785</v>
      </c>
      <c r="N1146" s="56">
        <f t="shared" si="762"/>
        <v>1.1000000000000005</v>
      </c>
      <c r="O1146" s="57">
        <f t="shared" si="763"/>
        <v>33.000000000000014</v>
      </c>
      <c r="P1146" s="58"/>
      <c r="Q1146" s="57"/>
      <c r="R1146" s="59"/>
      <c r="S1146" s="60"/>
      <c r="T1146" s="56"/>
      <c r="U1146" s="61"/>
      <c r="V1146" s="62"/>
      <c r="W1146" s="71">
        <f t="shared" si="771"/>
        <v>1080</v>
      </c>
      <c r="X1146" s="69">
        <f t="shared" si="772"/>
        <v>1726303.0495</v>
      </c>
      <c r="Y1146" s="70">
        <v>5</v>
      </c>
      <c r="Z1146" s="71">
        <f t="shared" si="766"/>
        <v>165.00000000000006</v>
      </c>
      <c r="AA1146" s="72">
        <f t="shared" si="767"/>
        <v>238859.9004999999</v>
      </c>
      <c r="AB1146" s="70">
        <f t="shared" si="768"/>
        <v>10</v>
      </c>
      <c r="AC1146" s="137">
        <f t="shared" si="769"/>
        <v>1245</v>
      </c>
      <c r="AD1146" s="112">
        <f t="shared" si="770"/>
        <v>1965162.95</v>
      </c>
      <c r="AE1146" s="113"/>
    </row>
    <row r="1147" spans="1:31" ht="12" customHeight="1" x14ac:dyDescent="0.3">
      <c r="A1147" s="49">
        <v>44849</v>
      </c>
      <c r="B1147" s="156">
        <f t="shared" si="744"/>
        <v>10</v>
      </c>
      <c r="C1147" s="156">
        <f t="shared" si="745"/>
        <v>2022</v>
      </c>
      <c r="D1147" s="125" t="s">
        <v>729</v>
      </c>
      <c r="E1147" s="49" t="s">
        <v>104</v>
      </c>
      <c r="F1147" s="49" t="s">
        <v>105</v>
      </c>
      <c r="G1147" s="74" t="s">
        <v>33</v>
      </c>
      <c r="H1147" s="75">
        <v>1.3</v>
      </c>
      <c r="I1147" s="51">
        <v>25</v>
      </c>
      <c r="J1147" s="67"/>
      <c r="K1147" s="53">
        <f t="shared" si="746"/>
        <v>32.5</v>
      </c>
      <c r="L1147" s="79">
        <v>2.2999999999999998</v>
      </c>
      <c r="M1147" s="55">
        <f t="shared" si="761"/>
        <v>0.76923076923076905</v>
      </c>
      <c r="N1147" s="56">
        <f t="shared" si="762"/>
        <v>0.99999999999999978</v>
      </c>
      <c r="O1147" s="57">
        <f t="shared" si="763"/>
        <v>24.999999999999993</v>
      </c>
      <c r="P1147" s="58"/>
      <c r="Q1147" s="57"/>
      <c r="R1147" s="59"/>
      <c r="S1147" s="60"/>
      <c r="T1147" s="56"/>
      <c r="U1147" s="61"/>
      <c r="V1147" s="62"/>
      <c r="W1147" s="71">
        <f t="shared" si="771"/>
        <v>325</v>
      </c>
      <c r="X1147" s="69">
        <f t="shared" si="772"/>
        <v>1726628.0495</v>
      </c>
      <c r="Y1147" s="70">
        <v>10</v>
      </c>
      <c r="Z1147" s="71">
        <f t="shared" si="766"/>
        <v>249.99999999999994</v>
      </c>
      <c r="AA1147" s="72">
        <f t="shared" si="767"/>
        <v>239109.9004999999</v>
      </c>
      <c r="AB1147" s="70">
        <f t="shared" si="768"/>
        <v>10</v>
      </c>
      <c r="AC1147" s="137">
        <f t="shared" si="769"/>
        <v>575</v>
      </c>
      <c r="AD1147" s="112">
        <f t="shared" si="770"/>
        <v>1965737.95</v>
      </c>
      <c r="AE1147" s="113"/>
    </row>
    <row r="1148" spans="1:31" ht="12" customHeight="1" x14ac:dyDescent="0.3">
      <c r="A1148" s="49">
        <v>44849</v>
      </c>
      <c r="B1148" s="156">
        <f t="shared" si="744"/>
        <v>10</v>
      </c>
      <c r="C1148" s="156">
        <f t="shared" si="745"/>
        <v>2022</v>
      </c>
      <c r="D1148" s="125" t="s">
        <v>729</v>
      </c>
      <c r="E1148" s="49" t="s">
        <v>104</v>
      </c>
      <c r="F1148" s="49" t="s">
        <v>105</v>
      </c>
      <c r="G1148" s="74" t="s">
        <v>692</v>
      </c>
      <c r="H1148" s="75">
        <v>13.5</v>
      </c>
      <c r="I1148" s="51">
        <v>5</v>
      </c>
      <c r="J1148" s="67"/>
      <c r="K1148" s="53">
        <f t="shared" si="746"/>
        <v>67.5</v>
      </c>
      <c r="L1148" s="79">
        <v>21</v>
      </c>
      <c r="M1148" s="55">
        <f t="shared" si="761"/>
        <v>0.55555555555555558</v>
      </c>
      <c r="N1148" s="56">
        <f t="shared" si="762"/>
        <v>7.5</v>
      </c>
      <c r="O1148" s="57">
        <f t="shared" si="763"/>
        <v>37.5</v>
      </c>
      <c r="P1148" s="58"/>
      <c r="Q1148" s="57"/>
      <c r="R1148" s="59"/>
      <c r="S1148" s="60"/>
      <c r="T1148" s="56"/>
      <c r="U1148" s="61"/>
      <c r="V1148" s="62"/>
      <c r="W1148" s="71">
        <f t="shared" si="771"/>
        <v>270</v>
      </c>
      <c r="X1148" s="69">
        <f t="shared" si="772"/>
        <v>1726898.0495</v>
      </c>
      <c r="Y1148" s="70">
        <v>4</v>
      </c>
      <c r="Z1148" s="71">
        <f t="shared" si="766"/>
        <v>150</v>
      </c>
      <c r="AA1148" s="72">
        <f t="shared" si="767"/>
        <v>239259.9004999999</v>
      </c>
      <c r="AB1148" s="70">
        <f t="shared" si="768"/>
        <v>10</v>
      </c>
      <c r="AC1148" s="137">
        <f t="shared" si="769"/>
        <v>420</v>
      </c>
      <c r="AD1148" s="112">
        <f t="shared" si="770"/>
        <v>1966157.95</v>
      </c>
      <c r="AE1148" s="113"/>
    </row>
    <row r="1149" spans="1:31" ht="12" customHeight="1" x14ac:dyDescent="0.3">
      <c r="A1149" s="49">
        <v>44849</v>
      </c>
      <c r="B1149" s="156">
        <f t="shared" si="744"/>
        <v>10</v>
      </c>
      <c r="C1149" s="156">
        <f t="shared" si="745"/>
        <v>2022</v>
      </c>
      <c r="D1149" s="125" t="s">
        <v>729</v>
      </c>
      <c r="E1149" s="49" t="s">
        <v>104</v>
      </c>
      <c r="F1149" s="49" t="s">
        <v>105</v>
      </c>
      <c r="G1149" s="74" t="s">
        <v>693</v>
      </c>
      <c r="H1149" s="75">
        <v>42</v>
      </c>
      <c r="I1149" s="51">
        <v>1</v>
      </c>
      <c r="J1149" s="67"/>
      <c r="K1149" s="53">
        <f t="shared" si="746"/>
        <v>42</v>
      </c>
      <c r="L1149" s="79">
        <v>55</v>
      </c>
      <c r="M1149" s="55">
        <f t="shared" si="761"/>
        <v>0.30952380952380953</v>
      </c>
      <c r="N1149" s="56">
        <f t="shared" si="762"/>
        <v>13</v>
      </c>
      <c r="O1149" s="57">
        <f t="shared" si="763"/>
        <v>13</v>
      </c>
      <c r="P1149" s="58"/>
      <c r="Q1149" s="57"/>
      <c r="R1149" s="59"/>
      <c r="S1149" s="60"/>
      <c r="T1149" s="56"/>
      <c r="U1149" s="61"/>
      <c r="V1149" s="62"/>
      <c r="W1149" s="71">
        <f t="shared" si="771"/>
        <v>126</v>
      </c>
      <c r="X1149" s="69">
        <f t="shared" si="772"/>
        <v>1727024.0495</v>
      </c>
      <c r="Y1149" s="70">
        <v>3</v>
      </c>
      <c r="Z1149" s="71">
        <f t="shared" ref="Z1149:Z1178" si="775">O1149*Y1149</f>
        <v>39</v>
      </c>
      <c r="AA1149" s="72">
        <f t="shared" ref="AA1149:AA1178" si="776">AA1148+Z1149</f>
        <v>239298.9004999999</v>
      </c>
      <c r="AB1149" s="70">
        <f t="shared" ref="AB1149:AB1178" si="777">MONTH(A1149)</f>
        <v>10</v>
      </c>
      <c r="AC1149" s="137">
        <f t="shared" ref="AC1149:AC1178" si="778">W1149+Z1149</f>
        <v>165</v>
      </c>
      <c r="AD1149" s="112">
        <f t="shared" ref="AD1149:AD1178" si="779">X1149+AA1149</f>
        <v>1966322.95</v>
      </c>
      <c r="AE1149" s="113"/>
    </row>
    <row r="1150" spans="1:31" ht="12" customHeight="1" x14ac:dyDescent="0.3">
      <c r="A1150" s="49">
        <v>44849</v>
      </c>
      <c r="B1150" s="156">
        <f t="shared" ref="B1150" si="780">MONTH(A1150)</f>
        <v>10</v>
      </c>
      <c r="C1150" s="156">
        <f t="shared" ref="C1150" si="781">YEAR(A1150)</f>
        <v>2022</v>
      </c>
      <c r="D1150" s="125" t="s">
        <v>729</v>
      </c>
      <c r="E1150" s="49" t="s">
        <v>104</v>
      </c>
      <c r="F1150" s="49" t="s">
        <v>105</v>
      </c>
      <c r="G1150" s="74" t="s">
        <v>693</v>
      </c>
      <c r="H1150" s="75">
        <v>30</v>
      </c>
      <c r="I1150" s="51">
        <v>1</v>
      </c>
      <c r="J1150" s="67"/>
      <c r="K1150" s="53">
        <f t="shared" si="746"/>
        <v>30</v>
      </c>
      <c r="L1150" s="79">
        <v>55</v>
      </c>
      <c r="M1150" s="55">
        <f t="shared" si="761"/>
        <v>0.83333333333333337</v>
      </c>
      <c r="N1150" s="56">
        <f t="shared" si="762"/>
        <v>25</v>
      </c>
      <c r="O1150" s="57">
        <f t="shared" si="763"/>
        <v>25</v>
      </c>
      <c r="P1150" s="58"/>
      <c r="Q1150" s="57"/>
      <c r="R1150" s="59"/>
      <c r="S1150" s="60"/>
      <c r="T1150" s="56"/>
      <c r="U1150" s="61"/>
      <c r="V1150" s="62"/>
      <c r="W1150" s="71">
        <f t="shared" si="771"/>
        <v>30</v>
      </c>
      <c r="X1150" s="69">
        <f t="shared" si="772"/>
        <v>1727054.0495</v>
      </c>
      <c r="Y1150" s="70">
        <v>1</v>
      </c>
      <c r="Z1150" s="71">
        <f t="shared" si="775"/>
        <v>25</v>
      </c>
      <c r="AA1150" s="72">
        <f t="shared" si="776"/>
        <v>239323.9004999999</v>
      </c>
      <c r="AB1150" s="70">
        <f t="shared" si="777"/>
        <v>10</v>
      </c>
      <c r="AC1150" s="137">
        <f t="shared" si="778"/>
        <v>55</v>
      </c>
      <c r="AD1150" s="112">
        <f t="shared" si="779"/>
        <v>1966377.95</v>
      </c>
      <c r="AE1150" s="113"/>
    </row>
    <row r="1151" spans="1:31" ht="12" customHeight="1" x14ac:dyDescent="0.3">
      <c r="A1151" s="49">
        <v>44851</v>
      </c>
      <c r="B1151" s="156">
        <f t="shared" si="744"/>
        <v>10</v>
      </c>
      <c r="C1151" s="156">
        <f t="shared" si="745"/>
        <v>2022</v>
      </c>
      <c r="D1151" s="125" t="s">
        <v>730</v>
      </c>
      <c r="E1151" s="49" t="s">
        <v>571</v>
      </c>
      <c r="F1151" s="49" t="s">
        <v>572</v>
      </c>
      <c r="G1151" s="74" t="s">
        <v>523</v>
      </c>
      <c r="H1151" s="75">
        <v>7.3</v>
      </c>
      <c r="I1151" s="51">
        <v>220</v>
      </c>
      <c r="J1151" s="67"/>
      <c r="K1151" s="53">
        <f t="shared" si="746"/>
        <v>1606</v>
      </c>
      <c r="L1151" s="79">
        <v>8.9</v>
      </c>
      <c r="M1151" s="55">
        <f t="shared" si="761"/>
        <v>0.21917808219178089</v>
      </c>
      <c r="N1151" s="56">
        <f t="shared" si="762"/>
        <v>1.6000000000000005</v>
      </c>
      <c r="O1151" s="57">
        <f t="shared" si="763"/>
        <v>352.00000000000011</v>
      </c>
      <c r="P1151" s="58"/>
      <c r="Q1151" s="57"/>
      <c r="R1151" s="59"/>
      <c r="S1151" s="60"/>
      <c r="T1151" s="56"/>
      <c r="U1151" s="61"/>
      <c r="V1151" s="62"/>
      <c r="W1151" s="71">
        <f t="shared" si="771"/>
        <v>1606</v>
      </c>
      <c r="X1151" s="69">
        <f t="shared" si="772"/>
        <v>1728660.0495</v>
      </c>
      <c r="Y1151" s="70">
        <v>1</v>
      </c>
      <c r="Z1151" s="71">
        <f t="shared" si="775"/>
        <v>352.00000000000011</v>
      </c>
      <c r="AA1151" s="72">
        <f t="shared" si="776"/>
        <v>239675.9004999999</v>
      </c>
      <c r="AB1151" s="70">
        <f t="shared" si="777"/>
        <v>10</v>
      </c>
      <c r="AC1151" s="137">
        <f t="shared" si="778"/>
        <v>1958</v>
      </c>
      <c r="AD1151" s="112">
        <f t="shared" si="779"/>
        <v>1968335.95</v>
      </c>
      <c r="AE1151" s="113"/>
    </row>
    <row r="1152" spans="1:31" ht="12" customHeight="1" x14ac:dyDescent="0.3">
      <c r="A1152" s="49">
        <v>44851</v>
      </c>
      <c r="B1152" s="156">
        <f t="shared" si="744"/>
        <v>10</v>
      </c>
      <c r="C1152" s="156">
        <f t="shared" si="745"/>
        <v>2022</v>
      </c>
      <c r="D1152" s="125" t="s">
        <v>730</v>
      </c>
      <c r="E1152" s="49" t="s">
        <v>571</v>
      </c>
      <c r="F1152" s="49" t="s">
        <v>572</v>
      </c>
      <c r="G1152" s="74" t="s">
        <v>636</v>
      </c>
      <c r="H1152" s="75">
        <v>8.3000000000000007</v>
      </c>
      <c r="I1152" s="51">
        <v>67</v>
      </c>
      <c r="J1152" s="67"/>
      <c r="K1152" s="53">
        <f t="shared" si="746"/>
        <v>556.1</v>
      </c>
      <c r="L1152" s="79">
        <v>9</v>
      </c>
      <c r="M1152" s="55">
        <f t="shared" si="761"/>
        <v>8.4337349397590272E-2</v>
      </c>
      <c r="N1152" s="56">
        <f t="shared" si="762"/>
        <v>0.69999999999999929</v>
      </c>
      <c r="O1152" s="57">
        <f t="shared" si="763"/>
        <v>46.899999999999949</v>
      </c>
      <c r="P1152" s="58"/>
      <c r="Q1152" s="57"/>
      <c r="R1152" s="59"/>
      <c r="S1152" s="60"/>
      <c r="T1152" s="56"/>
      <c r="U1152" s="61"/>
      <c r="V1152" s="62"/>
      <c r="W1152" s="71">
        <f t="shared" si="771"/>
        <v>556.1</v>
      </c>
      <c r="X1152" s="69">
        <f t="shared" si="772"/>
        <v>1729216.1495000001</v>
      </c>
      <c r="Y1152" s="70">
        <v>1</v>
      </c>
      <c r="Z1152" s="71">
        <f t="shared" si="775"/>
        <v>46.899999999999949</v>
      </c>
      <c r="AA1152" s="72">
        <f t="shared" si="776"/>
        <v>239722.8004999999</v>
      </c>
      <c r="AB1152" s="70">
        <f t="shared" si="777"/>
        <v>10</v>
      </c>
      <c r="AC1152" s="137">
        <f t="shared" si="778"/>
        <v>603</v>
      </c>
      <c r="AD1152" s="112">
        <f t="shared" si="779"/>
        <v>1968938.95</v>
      </c>
      <c r="AE1152" s="113"/>
    </row>
    <row r="1153" spans="1:31" ht="12" customHeight="1" x14ac:dyDescent="0.3">
      <c r="A1153" s="49">
        <v>44851</v>
      </c>
      <c r="B1153" s="156">
        <f t="shared" si="744"/>
        <v>10</v>
      </c>
      <c r="C1153" s="156">
        <f t="shared" si="745"/>
        <v>2022</v>
      </c>
      <c r="D1153" s="125" t="s">
        <v>730</v>
      </c>
      <c r="E1153" s="49" t="s">
        <v>571</v>
      </c>
      <c r="F1153" s="49" t="s">
        <v>572</v>
      </c>
      <c r="G1153" s="74" t="s">
        <v>626</v>
      </c>
      <c r="H1153" s="75">
        <v>11.25</v>
      </c>
      <c r="I1153" s="51">
        <v>20</v>
      </c>
      <c r="J1153" s="67"/>
      <c r="K1153" s="53">
        <f t="shared" si="746"/>
        <v>225</v>
      </c>
      <c r="L1153" s="79">
        <v>12.7</v>
      </c>
      <c r="M1153" s="55">
        <f t="shared" si="761"/>
        <v>0.12888888888888883</v>
      </c>
      <c r="N1153" s="56">
        <f t="shared" si="762"/>
        <v>1.4499999999999993</v>
      </c>
      <c r="O1153" s="57">
        <f t="shared" si="763"/>
        <v>28.999999999999986</v>
      </c>
      <c r="P1153" s="58"/>
      <c r="Q1153" s="57"/>
      <c r="R1153" s="59"/>
      <c r="S1153" s="60"/>
      <c r="T1153" s="56"/>
      <c r="U1153" s="61"/>
      <c r="V1153" s="62"/>
      <c r="W1153" s="71">
        <f t="shared" si="771"/>
        <v>225</v>
      </c>
      <c r="X1153" s="69">
        <f t="shared" si="772"/>
        <v>1729441.1495000001</v>
      </c>
      <c r="Y1153" s="70">
        <v>1</v>
      </c>
      <c r="Z1153" s="71">
        <f t="shared" si="775"/>
        <v>28.999999999999986</v>
      </c>
      <c r="AA1153" s="72">
        <f t="shared" si="776"/>
        <v>239751.8004999999</v>
      </c>
      <c r="AB1153" s="70">
        <f t="shared" si="777"/>
        <v>10</v>
      </c>
      <c r="AC1153" s="137">
        <f t="shared" si="778"/>
        <v>254</v>
      </c>
      <c r="AD1153" s="112">
        <f t="shared" si="779"/>
        <v>1969192.95</v>
      </c>
      <c r="AE1153" s="113"/>
    </row>
    <row r="1154" spans="1:31" ht="12" customHeight="1" x14ac:dyDescent="0.3">
      <c r="A1154" s="49">
        <v>44851</v>
      </c>
      <c r="B1154" s="156">
        <f t="shared" si="744"/>
        <v>10</v>
      </c>
      <c r="C1154" s="156">
        <f t="shared" si="745"/>
        <v>2022</v>
      </c>
      <c r="D1154" s="125" t="s">
        <v>730</v>
      </c>
      <c r="E1154" s="49" t="s">
        <v>571</v>
      </c>
      <c r="F1154" s="49" t="s">
        <v>572</v>
      </c>
      <c r="G1154" s="74" t="s">
        <v>731</v>
      </c>
      <c r="H1154" s="75">
        <v>50</v>
      </c>
      <c r="I1154" s="51">
        <v>1</v>
      </c>
      <c r="J1154" s="67"/>
      <c r="K1154" s="53">
        <f t="shared" si="746"/>
        <v>50</v>
      </c>
      <c r="L1154" s="79">
        <v>55</v>
      </c>
      <c r="M1154" s="55">
        <f t="shared" si="761"/>
        <v>0.1</v>
      </c>
      <c r="N1154" s="56">
        <f t="shared" si="762"/>
        <v>5</v>
      </c>
      <c r="O1154" s="57">
        <f t="shared" si="763"/>
        <v>5</v>
      </c>
      <c r="P1154" s="58"/>
      <c r="Q1154" s="57"/>
      <c r="R1154" s="59"/>
      <c r="S1154" s="60"/>
      <c r="T1154" s="56"/>
      <c r="U1154" s="61"/>
      <c r="V1154" s="62"/>
      <c r="W1154" s="71">
        <f t="shared" si="771"/>
        <v>50</v>
      </c>
      <c r="X1154" s="69">
        <f t="shared" si="772"/>
        <v>1729491.1495000001</v>
      </c>
      <c r="Y1154" s="70">
        <v>1</v>
      </c>
      <c r="Z1154" s="71">
        <f t="shared" si="775"/>
        <v>5</v>
      </c>
      <c r="AA1154" s="72">
        <f t="shared" si="776"/>
        <v>239756.8004999999</v>
      </c>
      <c r="AB1154" s="70">
        <f t="shared" si="777"/>
        <v>10</v>
      </c>
      <c r="AC1154" s="137">
        <f t="shared" si="778"/>
        <v>55</v>
      </c>
      <c r="AD1154" s="112">
        <f t="shared" si="779"/>
        <v>1969247.95</v>
      </c>
      <c r="AE1154" s="113"/>
    </row>
    <row r="1155" spans="1:31" ht="12" customHeight="1" x14ac:dyDescent="0.3">
      <c r="A1155" s="49">
        <v>44851</v>
      </c>
      <c r="B1155" s="156">
        <f t="shared" si="744"/>
        <v>10</v>
      </c>
      <c r="C1155" s="156">
        <f t="shared" si="745"/>
        <v>2022</v>
      </c>
      <c r="D1155" s="125" t="s">
        <v>730</v>
      </c>
      <c r="E1155" s="49" t="s">
        <v>571</v>
      </c>
      <c r="F1155" s="49" t="s">
        <v>572</v>
      </c>
      <c r="G1155" s="74" t="s">
        <v>638</v>
      </c>
      <c r="H1155" s="75">
        <v>23</v>
      </c>
      <c r="I1155" s="51">
        <v>5</v>
      </c>
      <c r="J1155" s="67"/>
      <c r="K1155" s="53">
        <f t="shared" si="746"/>
        <v>115</v>
      </c>
      <c r="L1155" s="79">
        <v>32</v>
      </c>
      <c r="M1155" s="55">
        <f t="shared" si="761"/>
        <v>0.39130434782608697</v>
      </c>
      <c r="N1155" s="56">
        <f t="shared" si="762"/>
        <v>9</v>
      </c>
      <c r="O1155" s="57">
        <f t="shared" si="763"/>
        <v>45</v>
      </c>
      <c r="P1155" s="58"/>
      <c r="Q1155" s="57"/>
      <c r="R1155" s="59"/>
      <c r="S1155" s="60"/>
      <c r="T1155" s="56"/>
      <c r="U1155" s="61"/>
      <c r="V1155" s="62"/>
      <c r="W1155" s="71">
        <f t="shared" si="771"/>
        <v>115</v>
      </c>
      <c r="X1155" s="69">
        <f t="shared" si="772"/>
        <v>1729606.1495000001</v>
      </c>
      <c r="Y1155" s="70">
        <v>1</v>
      </c>
      <c r="Z1155" s="71">
        <f t="shared" si="775"/>
        <v>45</v>
      </c>
      <c r="AA1155" s="72">
        <f t="shared" si="776"/>
        <v>239801.8004999999</v>
      </c>
      <c r="AB1155" s="70">
        <f t="shared" si="777"/>
        <v>10</v>
      </c>
      <c r="AC1155" s="137">
        <f t="shared" si="778"/>
        <v>160</v>
      </c>
      <c r="AD1155" s="112">
        <f t="shared" si="779"/>
        <v>1969407.95</v>
      </c>
      <c r="AE1155" s="113"/>
    </row>
    <row r="1156" spans="1:31" ht="12" customHeight="1" x14ac:dyDescent="0.3">
      <c r="A1156" s="49">
        <v>44851</v>
      </c>
      <c r="B1156" s="156">
        <f t="shared" si="744"/>
        <v>10</v>
      </c>
      <c r="C1156" s="156">
        <f t="shared" si="745"/>
        <v>2022</v>
      </c>
      <c r="D1156" s="125" t="s">
        <v>730</v>
      </c>
      <c r="E1156" s="49" t="s">
        <v>571</v>
      </c>
      <c r="F1156" s="49" t="s">
        <v>572</v>
      </c>
      <c r="G1156" s="74" t="s">
        <v>732</v>
      </c>
      <c r="H1156" s="75">
        <v>39</v>
      </c>
      <c r="I1156" s="51">
        <v>5</v>
      </c>
      <c r="J1156" s="67"/>
      <c r="K1156" s="53">
        <f t="shared" si="746"/>
        <v>195</v>
      </c>
      <c r="L1156" s="79">
        <v>48</v>
      </c>
      <c r="M1156" s="55">
        <f t="shared" si="761"/>
        <v>0.23076923076923078</v>
      </c>
      <c r="N1156" s="56">
        <f t="shared" si="762"/>
        <v>9</v>
      </c>
      <c r="O1156" s="57">
        <f t="shared" si="763"/>
        <v>45</v>
      </c>
      <c r="P1156" s="58"/>
      <c r="Q1156" s="57"/>
      <c r="R1156" s="59"/>
      <c r="S1156" s="60"/>
      <c r="T1156" s="56"/>
      <c r="U1156" s="61"/>
      <c r="V1156" s="62"/>
      <c r="W1156" s="71">
        <f t="shared" si="771"/>
        <v>195</v>
      </c>
      <c r="X1156" s="69">
        <f t="shared" si="772"/>
        <v>1729801.1495000001</v>
      </c>
      <c r="Y1156" s="70">
        <v>1</v>
      </c>
      <c r="Z1156" s="71">
        <f t="shared" si="775"/>
        <v>45</v>
      </c>
      <c r="AA1156" s="72">
        <f t="shared" si="776"/>
        <v>239846.8004999999</v>
      </c>
      <c r="AB1156" s="70">
        <f t="shared" si="777"/>
        <v>10</v>
      </c>
      <c r="AC1156" s="137">
        <f t="shared" si="778"/>
        <v>240</v>
      </c>
      <c r="AD1156" s="112">
        <f t="shared" si="779"/>
        <v>1969647.95</v>
      </c>
      <c r="AE1156" s="113"/>
    </row>
    <row r="1157" spans="1:31" ht="12" customHeight="1" x14ac:dyDescent="0.3">
      <c r="A1157" s="49">
        <v>44851</v>
      </c>
      <c r="B1157" s="156">
        <f t="shared" si="744"/>
        <v>10</v>
      </c>
      <c r="C1157" s="156">
        <f t="shared" si="745"/>
        <v>2022</v>
      </c>
      <c r="D1157" s="125" t="s">
        <v>730</v>
      </c>
      <c r="E1157" s="49" t="s">
        <v>571</v>
      </c>
      <c r="F1157" s="49" t="s">
        <v>572</v>
      </c>
      <c r="G1157" s="74" t="s">
        <v>692</v>
      </c>
      <c r="H1157" s="75">
        <v>13.5</v>
      </c>
      <c r="I1157" s="51">
        <v>5</v>
      </c>
      <c r="J1157" s="67"/>
      <c r="K1157" s="53">
        <f t="shared" si="746"/>
        <v>67.5</v>
      </c>
      <c r="L1157" s="79">
        <v>21</v>
      </c>
      <c r="M1157" s="55">
        <f t="shared" si="761"/>
        <v>0.55555555555555558</v>
      </c>
      <c r="N1157" s="56">
        <f t="shared" si="762"/>
        <v>7.5</v>
      </c>
      <c r="O1157" s="57">
        <f t="shared" si="763"/>
        <v>37.5</v>
      </c>
      <c r="P1157" s="58"/>
      <c r="Q1157" s="57"/>
      <c r="R1157" s="59"/>
      <c r="S1157" s="60"/>
      <c r="T1157" s="56"/>
      <c r="U1157" s="61"/>
      <c r="V1157" s="62"/>
      <c r="W1157" s="71">
        <f t="shared" si="771"/>
        <v>67.5</v>
      </c>
      <c r="X1157" s="69">
        <f t="shared" si="772"/>
        <v>1729868.6495000001</v>
      </c>
      <c r="Y1157" s="70">
        <v>1</v>
      </c>
      <c r="Z1157" s="71">
        <f t="shared" si="775"/>
        <v>37.5</v>
      </c>
      <c r="AA1157" s="72">
        <f t="shared" si="776"/>
        <v>239884.3004999999</v>
      </c>
      <c r="AB1157" s="70">
        <f t="shared" si="777"/>
        <v>10</v>
      </c>
      <c r="AC1157" s="137">
        <f t="shared" si="778"/>
        <v>105</v>
      </c>
      <c r="AD1157" s="112">
        <f t="shared" si="779"/>
        <v>1969752.95</v>
      </c>
      <c r="AE1157" s="113"/>
    </row>
    <row r="1158" spans="1:31" ht="12" customHeight="1" x14ac:dyDescent="0.3">
      <c r="A1158" s="49">
        <v>44851</v>
      </c>
      <c r="B1158" s="156">
        <f t="shared" si="744"/>
        <v>10</v>
      </c>
      <c r="C1158" s="156">
        <f t="shared" si="745"/>
        <v>2022</v>
      </c>
      <c r="D1158" s="125" t="s">
        <v>730</v>
      </c>
      <c r="E1158" s="49" t="s">
        <v>571</v>
      </c>
      <c r="F1158" s="49" t="s">
        <v>572</v>
      </c>
      <c r="G1158" s="74" t="s">
        <v>33</v>
      </c>
      <c r="H1158" s="75">
        <v>1.3</v>
      </c>
      <c r="I1158" s="51">
        <v>25</v>
      </c>
      <c r="J1158" s="67"/>
      <c r="K1158" s="53">
        <f t="shared" si="746"/>
        <v>32.5</v>
      </c>
      <c r="L1158" s="79">
        <v>2.5</v>
      </c>
      <c r="M1158" s="55">
        <f t="shared" si="761"/>
        <v>0.92307692307692302</v>
      </c>
      <c r="N1158" s="56">
        <f t="shared" si="762"/>
        <v>1.2</v>
      </c>
      <c r="O1158" s="57">
        <f t="shared" si="763"/>
        <v>30</v>
      </c>
      <c r="P1158" s="58"/>
      <c r="Q1158" s="57"/>
      <c r="R1158" s="59"/>
      <c r="S1158" s="60"/>
      <c r="T1158" s="56"/>
      <c r="U1158" s="61"/>
      <c r="V1158" s="62"/>
      <c r="W1158" s="71">
        <f t="shared" si="771"/>
        <v>65</v>
      </c>
      <c r="X1158" s="69">
        <f t="shared" si="772"/>
        <v>1729933.6495000001</v>
      </c>
      <c r="Y1158" s="70">
        <v>2</v>
      </c>
      <c r="Z1158" s="71">
        <f t="shared" si="775"/>
        <v>60</v>
      </c>
      <c r="AA1158" s="72">
        <f t="shared" si="776"/>
        <v>239944.3004999999</v>
      </c>
      <c r="AB1158" s="70">
        <f t="shared" si="777"/>
        <v>10</v>
      </c>
      <c r="AC1158" s="137">
        <f t="shared" si="778"/>
        <v>125</v>
      </c>
      <c r="AD1158" s="112">
        <f t="shared" si="779"/>
        <v>1969877.95</v>
      </c>
      <c r="AE1158" s="113"/>
    </row>
    <row r="1159" spans="1:31" ht="12" customHeight="1" x14ac:dyDescent="0.3">
      <c r="A1159" s="49">
        <v>44851</v>
      </c>
      <c r="B1159" s="156">
        <f t="shared" si="744"/>
        <v>10</v>
      </c>
      <c r="C1159" s="156">
        <f t="shared" si="745"/>
        <v>2022</v>
      </c>
      <c r="D1159" s="125" t="s">
        <v>730</v>
      </c>
      <c r="E1159" s="49" t="s">
        <v>571</v>
      </c>
      <c r="F1159" s="49" t="s">
        <v>572</v>
      </c>
      <c r="G1159" s="74" t="s">
        <v>696</v>
      </c>
      <c r="H1159" s="75">
        <v>46</v>
      </c>
      <c r="I1159" s="51">
        <v>1</v>
      </c>
      <c r="J1159" s="67"/>
      <c r="K1159" s="53">
        <f t="shared" si="746"/>
        <v>46</v>
      </c>
      <c r="L1159" s="79">
        <v>50</v>
      </c>
      <c r="M1159" s="55">
        <f t="shared" si="761"/>
        <v>8.6956521739130432E-2</v>
      </c>
      <c r="N1159" s="56">
        <f t="shared" si="762"/>
        <v>4</v>
      </c>
      <c r="O1159" s="57">
        <f t="shared" si="763"/>
        <v>4</v>
      </c>
      <c r="P1159" s="58"/>
      <c r="Q1159" s="57"/>
      <c r="R1159" s="59"/>
      <c r="S1159" s="60"/>
      <c r="T1159" s="56"/>
      <c r="U1159" s="61"/>
      <c r="V1159" s="62"/>
      <c r="W1159" s="71">
        <f t="shared" si="771"/>
        <v>92</v>
      </c>
      <c r="X1159" s="69">
        <f t="shared" si="772"/>
        <v>1730025.6495000001</v>
      </c>
      <c r="Y1159" s="70">
        <v>2</v>
      </c>
      <c r="Z1159" s="71">
        <f t="shared" si="775"/>
        <v>8</v>
      </c>
      <c r="AA1159" s="72">
        <f t="shared" si="776"/>
        <v>239952.3004999999</v>
      </c>
      <c r="AB1159" s="70">
        <f t="shared" si="777"/>
        <v>10</v>
      </c>
      <c r="AC1159" s="137">
        <f t="shared" si="778"/>
        <v>100</v>
      </c>
      <c r="AD1159" s="112">
        <f t="shared" si="779"/>
        <v>1969977.95</v>
      </c>
      <c r="AE1159" s="113"/>
    </row>
    <row r="1160" spans="1:31" ht="12" customHeight="1" x14ac:dyDescent="0.3">
      <c r="A1160" s="49">
        <v>44851</v>
      </c>
      <c r="B1160" s="156">
        <f t="shared" si="744"/>
        <v>10</v>
      </c>
      <c r="C1160" s="156">
        <f t="shared" si="745"/>
        <v>2022</v>
      </c>
      <c r="D1160" s="125" t="s">
        <v>733</v>
      </c>
      <c r="E1160" s="49" t="s">
        <v>104</v>
      </c>
      <c r="F1160" s="49" t="s">
        <v>105</v>
      </c>
      <c r="G1160" s="74" t="s">
        <v>413</v>
      </c>
      <c r="H1160" s="75">
        <v>370</v>
      </c>
      <c r="I1160" s="51">
        <v>1</v>
      </c>
      <c r="J1160" s="67"/>
      <c r="K1160" s="53">
        <f t="shared" si="746"/>
        <v>370</v>
      </c>
      <c r="L1160" s="79">
        <v>395</v>
      </c>
      <c r="M1160" s="55">
        <f t="shared" si="761"/>
        <v>6.7567567567567571E-2</v>
      </c>
      <c r="N1160" s="56">
        <f t="shared" si="762"/>
        <v>25</v>
      </c>
      <c r="O1160" s="57">
        <f t="shared" si="763"/>
        <v>25</v>
      </c>
      <c r="P1160" s="58"/>
      <c r="Q1160" s="57"/>
      <c r="R1160" s="59"/>
      <c r="S1160" s="60"/>
      <c r="T1160" s="56"/>
      <c r="U1160" s="61"/>
      <c r="V1160" s="62"/>
      <c r="W1160" s="71">
        <f t="shared" si="771"/>
        <v>370</v>
      </c>
      <c r="X1160" s="69">
        <f t="shared" si="772"/>
        <v>1730395.6495000001</v>
      </c>
      <c r="Y1160" s="70">
        <v>1</v>
      </c>
      <c r="Z1160" s="71">
        <f t="shared" si="775"/>
        <v>25</v>
      </c>
      <c r="AA1160" s="72">
        <f t="shared" si="776"/>
        <v>239977.3004999999</v>
      </c>
      <c r="AB1160" s="70">
        <f t="shared" si="777"/>
        <v>10</v>
      </c>
      <c r="AC1160" s="137">
        <f t="shared" si="778"/>
        <v>395</v>
      </c>
      <c r="AD1160" s="112">
        <f t="shared" si="779"/>
        <v>1970372.95</v>
      </c>
      <c r="AE1160" s="113"/>
    </row>
    <row r="1161" spans="1:31" ht="12" customHeight="1" x14ac:dyDescent="0.3">
      <c r="A1161" s="49">
        <v>44852</v>
      </c>
      <c r="B1161" s="156">
        <f t="shared" si="744"/>
        <v>10</v>
      </c>
      <c r="C1161" s="156">
        <f t="shared" si="745"/>
        <v>2022</v>
      </c>
      <c r="D1161" s="125" t="s">
        <v>734</v>
      </c>
      <c r="E1161" s="49" t="s">
        <v>100</v>
      </c>
      <c r="F1161" s="49" t="s">
        <v>101</v>
      </c>
      <c r="G1161" s="74" t="s">
        <v>636</v>
      </c>
      <c r="H1161" s="75">
        <v>8.3000000000000007</v>
      </c>
      <c r="I1161" s="51">
        <v>67</v>
      </c>
      <c r="J1161" s="67"/>
      <c r="K1161" s="53">
        <f t="shared" si="746"/>
        <v>556.1</v>
      </c>
      <c r="L1161" s="79">
        <v>8.1</v>
      </c>
      <c r="M1161" s="55">
        <f t="shared" si="761"/>
        <v>-2.4096385542168801E-2</v>
      </c>
      <c r="N1161" s="56">
        <f t="shared" si="762"/>
        <v>-0.20000000000000107</v>
      </c>
      <c r="O1161" s="57">
        <f t="shared" si="763"/>
        <v>-13.400000000000071</v>
      </c>
      <c r="P1161" s="58"/>
      <c r="Q1161" s="57"/>
      <c r="R1161" s="59"/>
      <c r="S1161" s="60"/>
      <c r="T1161" s="56"/>
      <c r="U1161" s="61"/>
      <c r="V1161" s="62"/>
      <c r="W1161" s="71">
        <f t="shared" si="771"/>
        <v>1112.2</v>
      </c>
      <c r="X1161" s="69">
        <f t="shared" si="772"/>
        <v>1731507.8495</v>
      </c>
      <c r="Y1161" s="70">
        <v>2</v>
      </c>
      <c r="Z1161" s="71">
        <f t="shared" si="775"/>
        <v>-26.800000000000143</v>
      </c>
      <c r="AA1161" s="72">
        <f t="shared" si="776"/>
        <v>239950.50049999991</v>
      </c>
      <c r="AB1161" s="70">
        <f t="shared" si="777"/>
        <v>10</v>
      </c>
      <c r="AC1161" s="137">
        <f t="shared" si="778"/>
        <v>1085.3999999999999</v>
      </c>
      <c r="AD1161" s="112">
        <f t="shared" si="779"/>
        <v>1971458.3499999999</v>
      </c>
      <c r="AE1161" s="113"/>
    </row>
    <row r="1162" spans="1:31" ht="12" customHeight="1" x14ac:dyDescent="0.3">
      <c r="A1162" s="49">
        <v>44852</v>
      </c>
      <c r="B1162" s="156">
        <f t="shared" si="744"/>
        <v>10</v>
      </c>
      <c r="C1162" s="156">
        <f t="shared" si="745"/>
        <v>2022</v>
      </c>
      <c r="D1162" s="125" t="s">
        <v>734</v>
      </c>
      <c r="E1162" s="49" t="s">
        <v>100</v>
      </c>
      <c r="F1162" s="49" t="s">
        <v>101</v>
      </c>
      <c r="G1162" s="74" t="s">
        <v>637</v>
      </c>
      <c r="H1162" s="75">
        <v>8.8000000000000007</v>
      </c>
      <c r="I1162" s="51">
        <v>54</v>
      </c>
      <c r="J1162" s="67"/>
      <c r="K1162" s="53">
        <f t="shared" si="746"/>
        <v>475.20000000000005</v>
      </c>
      <c r="L1162" s="79">
        <v>8.1</v>
      </c>
      <c r="M1162" s="55">
        <f t="shared" si="761"/>
        <v>-7.9545454545454655E-2</v>
      </c>
      <c r="N1162" s="56">
        <f t="shared" si="762"/>
        <v>-0.70000000000000107</v>
      </c>
      <c r="O1162" s="57">
        <f t="shared" si="763"/>
        <v>-37.800000000000054</v>
      </c>
      <c r="P1162" s="58"/>
      <c r="Q1162" s="57"/>
      <c r="R1162" s="59"/>
      <c r="S1162" s="60"/>
      <c r="T1162" s="56"/>
      <c r="U1162" s="61"/>
      <c r="V1162" s="62"/>
      <c r="W1162" s="71">
        <f t="shared" si="771"/>
        <v>950.40000000000009</v>
      </c>
      <c r="X1162" s="69">
        <f t="shared" si="772"/>
        <v>1732458.2494999999</v>
      </c>
      <c r="Y1162" s="70">
        <v>2</v>
      </c>
      <c r="Z1162" s="71">
        <f t="shared" si="775"/>
        <v>-75.600000000000108</v>
      </c>
      <c r="AA1162" s="72">
        <f t="shared" si="776"/>
        <v>239874.9004999999</v>
      </c>
      <c r="AB1162" s="70">
        <f t="shared" si="777"/>
        <v>10</v>
      </c>
      <c r="AC1162" s="137">
        <f t="shared" si="778"/>
        <v>874.8</v>
      </c>
      <c r="AD1162" s="112">
        <f t="shared" si="779"/>
        <v>1972333.15</v>
      </c>
      <c r="AE1162" s="113"/>
    </row>
    <row r="1163" spans="1:31" ht="12" customHeight="1" x14ac:dyDescent="0.3">
      <c r="A1163" s="49">
        <v>44854</v>
      </c>
      <c r="B1163" s="156">
        <f t="shared" si="744"/>
        <v>10</v>
      </c>
      <c r="C1163" s="156">
        <f t="shared" si="745"/>
        <v>2022</v>
      </c>
      <c r="D1163" s="125" t="s">
        <v>735</v>
      </c>
      <c r="E1163" s="49" t="s">
        <v>76</v>
      </c>
      <c r="F1163" s="49" t="s">
        <v>77</v>
      </c>
      <c r="G1163" s="74" t="s">
        <v>526</v>
      </c>
      <c r="H1163" s="75">
        <v>7.3</v>
      </c>
      <c r="I1163" s="51">
        <v>220</v>
      </c>
      <c r="J1163" s="67"/>
      <c r="K1163" s="53">
        <f t="shared" si="746"/>
        <v>1606</v>
      </c>
      <c r="L1163" s="79">
        <v>8.1999999999999993</v>
      </c>
      <c r="M1163" s="55">
        <f t="shared" si="761"/>
        <v>0.12328767123287664</v>
      </c>
      <c r="N1163" s="56">
        <f t="shared" si="762"/>
        <v>0.89999999999999947</v>
      </c>
      <c r="O1163" s="57">
        <f t="shared" si="763"/>
        <v>197.99999999999989</v>
      </c>
      <c r="P1163" s="58"/>
      <c r="Q1163" s="57"/>
      <c r="R1163" s="59"/>
      <c r="S1163" s="60"/>
      <c r="T1163" s="56"/>
      <c r="U1163" s="61"/>
      <c r="V1163" s="62"/>
      <c r="W1163" s="71">
        <f t="shared" si="771"/>
        <v>9636</v>
      </c>
      <c r="X1163" s="69">
        <f t="shared" si="772"/>
        <v>1742094.2494999999</v>
      </c>
      <c r="Y1163" s="70">
        <v>6</v>
      </c>
      <c r="Z1163" s="71">
        <f t="shared" si="775"/>
        <v>1187.9999999999993</v>
      </c>
      <c r="AA1163" s="72">
        <f t="shared" si="776"/>
        <v>241062.9004999999</v>
      </c>
      <c r="AB1163" s="70">
        <f t="shared" si="777"/>
        <v>10</v>
      </c>
      <c r="AC1163" s="137">
        <f t="shared" si="778"/>
        <v>10824</v>
      </c>
      <c r="AD1163" s="112">
        <f t="shared" si="779"/>
        <v>1983157.15</v>
      </c>
      <c r="AE1163" s="113"/>
    </row>
    <row r="1164" spans="1:31" ht="12" customHeight="1" x14ac:dyDescent="0.3">
      <c r="A1164" s="49">
        <v>44854</v>
      </c>
      <c r="B1164" s="156">
        <f t="shared" si="744"/>
        <v>10</v>
      </c>
      <c r="C1164" s="156">
        <f t="shared" si="745"/>
        <v>2022</v>
      </c>
      <c r="D1164" s="125" t="s">
        <v>735</v>
      </c>
      <c r="E1164" s="49" t="s">
        <v>76</v>
      </c>
      <c r="F1164" s="49" t="s">
        <v>77</v>
      </c>
      <c r="G1164" s="74" t="s">
        <v>418</v>
      </c>
      <c r="H1164" s="75">
        <v>7.3</v>
      </c>
      <c r="I1164" s="51">
        <v>220</v>
      </c>
      <c r="J1164" s="67"/>
      <c r="K1164" s="53">
        <f t="shared" si="746"/>
        <v>1606</v>
      </c>
      <c r="L1164" s="79">
        <v>8.1999999999999993</v>
      </c>
      <c r="M1164" s="55">
        <f t="shared" si="761"/>
        <v>0.12328767123287664</v>
      </c>
      <c r="N1164" s="56">
        <f t="shared" si="762"/>
        <v>0.89999999999999947</v>
      </c>
      <c r="O1164" s="57">
        <f t="shared" si="763"/>
        <v>197.99999999999989</v>
      </c>
      <c r="P1164" s="58"/>
      <c r="Q1164" s="57"/>
      <c r="R1164" s="59"/>
      <c r="S1164" s="60"/>
      <c r="T1164" s="56"/>
      <c r="U1164" s="61"/>
      <c r="V1164" s="62"/>
      <c r="W1164" s="71">
        <f t="shared" si="771"/>
        <v>1606</v>
      </c>
      <c r="X1164" s="69">
        <f t="shared" si="772"/>
        <v>1743700.2494999999</v>
      </c>
      <c r="Y1164" s="70">
        <v>1</v>
      </c>
      <c r="Z1164" s="71">
        <f t="shared" si="775"/>
        <v>197.99999999999989</v>
      </c>
      <c r="AA1164" s="72">
        <f t="shared" si="776"/>
        <v>241260.9004999999</v>
      </c>
      <c r="AB1164" s="70">
        <f t="shared" si="777"/>
        <v>10</v>
      </c>
      <c r="AC1164" s="137">
        <f t="shared" si="778"/>
        <v>1804</v>
      </c>
      <c r="AD1164" s="112">
        <f t="shared" si="779"/>
        <v>1984961.15</v>
      </c>
      <c r="AE1164" s="113"/>
    </row>
    <row r="1165" spans="1:31" ht="12" customHeight="1" x14ac:dyDescent="0.3">
      <c r="A1165" s="49">
        <v>44854</v>
      </c>
      <c r="B1165" s="156">
        <f t="shared" si="744"/>
        <v>10</v>
      </c>
      <c r="C1165" s="156">
        <f t="shared" si="745"/>
        <v>2022</v>
      </c>
      <c r="D1165" s="125" t="s">
        <v>735</v>
      </c>
      <c r="E1165" s="49" t="s">
        <v>76</v>
      </c>
      <c r="F1165" s="49" t="s">
        <v>77</v>
      </c>
      <c r="G1165" s="74" t="s">
        <v>501</v>
      </c>
      <c r="H1165" s="75">
        <v>7.2</v>
      </c>
      <c r="I1165" s="51">
        <v>54</v>
      </c>
      <c r="J1165" s="67"/>
      <c r="K1165" s="53">
        <f t="shared" si="746"/>
        <v>388.8</v>
      </c>
      <c r="L1165" s="79">
        <v>8.3000000000000007</v>
      </c>
      <c r="M1165" s="55">
        <f t="shared" si="761"/>
        <v>0.15277777777777785</v>
      </c>
      <c r="N1165" s="56">
        <f t="shared" si="762"/>
        <v>1.1000000000000005</v>
      </c>
      <c r="O1165" s="57">
        <f t="shared" si="763"/>
        <v>59.400000000000027</v>
      </c>
      <c r="P1165" s="58"/>
      <c r="Q1165" s="57"/>
      <c r="R1165" s="59"/>
      <c r="S1165" s="60"/>
      <c r="T1165" s="56"/>
      <c r="U1165" s="61"/>
      <c r="V1165" s="62"/>
      <c r="W1165" s="71">
        <f t="shared" si="771"/>
        <v>1166.4000000000001</v>
      </c>
      <c r="X1165" s="69">
        <f t="shared" si="772"/>
        <v>1744866.6494999998</v>
      </c>
      <c r="Y1165" s="70">
        <v>3</v>
      </c>
      <c r="Z1165" s="71">
        <f t="shared" si="775"/>
        <v>178.20000000000007</v>
      </c>
      <c r="AA1165" s="72">
        <f t="shared" si="776"/>
        <v>241439.10049999991</v>
      </c>
      <c r="AB1165" s="70">
        <f t="shared" si="777"/>
        <v>10</v>
      </c>
      <c r="AC1165" s="137">
        <f t="shared" si="778"/>
        <v>1344.6000000000001</v>
      </c>
      <c r="AD1165" s="112">
        <f t="shared" si="779"/>
        <v>1986305.7499999998</v>
      </c>
      <c r="AE1165" s="113"/>
    </row>
    <row r="1166" spans="1:31" ht="12" customHeight="1" x14ac:dyDescent="0.3">
      <c r="A1166" s="49">
        <v>44854</v>
      </c>
      <c r="B1166" s="156">
        <f t="shared" si="744"/>
        <v>10</v>
      </c>
      <c r="C1166" s="156">
        <f t="shared" si="745"/>
        <v>2022</v>
      </c>
      <c r="D1166" s="125" t="s">
        <v>735</v>
      </c>
      <c r="E1166" s="49" t="s">
        <v>76</v>
      </c>
      <c r="F1166" s="49" t="s">
        <v>77</v>
      </c>
      <c r="G1166" s="74" t="s">
        <v>736</v>
      </c>
      <c r="H1166" s="75">
        <v>8.8000000000000007</v>
      </c>
      <c r="I1166" s="51">
        <v>54</v>
      </c>
      <c r="J1166" s="67"/>
      <c r="K1166" s="53">
        <f t="shared" si="746"/>
        <v>475.20000000000005</v>
      </c>
      <c r="L1166" s="79">
        <v>8.3000000000000007</v>
      </c>
      <c r="M1166" s="55">
        <f t="shared" si="761"/>
        <v>-5.6818181818181816E-2</v>
      </c>
      <c r="N1166" s="56">
        <f t="shared" si="762"/>
        <v>-0.5</v>
      </c>
      <c r="O1166" s="57">
        <f t="shared" si="763"/>
        <v>-27</v>
      </c>
      <c r="P1166" s="58"/>
      <c r="Q1166" s="57"/>
      <c r="R1166" s="59"/>
      <c r="S1166" s="60"/>
      <c r="T1166" s="56"/>
      <c r="U1166" s="61"/>
      <c r="V1166" s="62"/>
      <c r="W1166" s="71">
        <f t="shared" si="771"/>
        <v>1425.6000000000001</v>
      </c>
      <c r="X1166" s="69">
        <f t="shared" si="772"/>
        <v>1746292.2494999999</v>
      </c>
      <c r="Y1166" s="70">
        <v>3</v>
      </c>
      <c r="Z1166" s="71">
        <f t="shared" si="775"/>
        <v>-81</v>
      </c>
      <c r="AA1166" s="72">
        <f t="shared" si="776"/>
        <v>241358.10049999991</v>
      </c>
      <c r="AB1166" s="70">
        <f t="shared" si="777"/>
        <v>10</v>
      </c>
      <c r="AC1166" s="137">
        <f t="shared" si="778"/>
        <v>1344.6000000000001</v>
      </c>
      <c r="AD1166" s="112">
        <f t="shared" si="779"/>
        <v>1987650.3499999999</v>
      </c>
      <c r="AE1166" s="113"/>
    </row>
    <row r="1167" spans="1:31" ht="12" customHeight="1" x14ac:dyDescent="0.3">
      <c r="A1167" s="49">
        <v>44854</v>
      </c>
      <c r="B1167" s="156">
        <f t="shared" si="744"/>
        <v>10</v>
      </c>
      <c r="C1167" s="156">
        <f t="shared" si="745"/>
        <v>2022</v>
      </c>
      <c r="D1167" s="125" t="s">
        <v>735</v>
      </c>
      <c r="E1167" s="49" t="s">
        <v>76</v>
      </c>
      <c r="F1167" s="49" t="s">
        <v>77</v>
      </c>
      <c r="G1167" s="74" t="s">
        <v>477</v>
      </c>
      <c r="H1167" s="75">
        <v>10.5</v>
      </c>
      <c r="I1167" s="51">
        <v>5</v>
      </c>
      <c r="J1167" s="67"/>
      <c r="K1167" s="53">
        <f t="shared" si="746"/>
        <v>52.5</v>
      </c>
      <c r="L1167" s="79">
        <v>18</v>
      </c>
      <c r="M1167" s="55">
        <f t="shared" si="761"/>
        <v>0.7142857142857143</v>
      </c>
      <c r="N1167" s="56">
        <f t="shared" si="762"/>
        <v>7.5</v>
      </c>
      <c r="O1167" s="57">
        <f t="shared" si="763"/>
        <v>37.5</v>
      </c>
      <c r="P1167" s="58"/>
      <c r="Q1167" s="57"/>
      <c r="R1167" s="59"/>
      <c r="S1167" s="60"/>
      <c r="T1167" s="56"/>
      <c r="U1167" s="61"/>
      <c r="V1167" s="62"/>
      <c r="W1167" s="71">
        <f t="shared" si="771"/>
        <v>210</v>
      </c>
      <c r="X1167" s="69">
        <f t="shared" si="772"/>
        <v>1746502.2494999999</v>
      </c>
      <c r="Y1167" s="70">
        <v>4</v>
      </c>
      <c r="Z1167" s="71">
        <f t="shared" si="775"/>
        <v>150</v>
      </c>
      <c r="AA1167" s="72">
        <f t="shared" si="776"/>
        <v>241508.10049999991</v>
      </c>
      <c r="AB1167" s="70">
        <f t="shared" si="777"/>
        <v>10</v>
      </c>
      <c r="AC1167" s="137">
        <f t="shared" si="778"/>
        <v>360</v>
      </c>
      <c r="AD1167" s="112">
        <f t="shared" si="779"/>
        <v>1988010.3499999999</v>
      </c>
      <c r="AE1167" s="113"/>
    </row>
    <row r="1168" spans="1:31" ht="12" customHeight="1" x14ac:dyDescent="0.3">
      <c r="A1168" s="49">
        <v>44855</v>
      </c>
      <c r="B1168" s="156">
        <f t="shared" si="744"/>
        <v>10</v>
      </c>
      <c r="C1168" s="156">
        <f t="shared" si="745"/>
        <v>2022</v>
      </c>
      <c r="D1168" s="125" t="s">
        <v>737</v>
      </c>
      <c r="E1168" s="49" t="s">
        <v>64</v>
      </c>
      <c r="F1168" s="49" t="s">
        <v>62</v>
      </c>
      <c r="G1168" s="74" t="s">
        <v>523</v>
      </c>
      <c r="H1168" s="75">
        <v>7.2</v>
      </c>
      <c r="I1168" s="51">
        <v>220</v>
      </c>
      <c r="J1168" s="67"/>
      <c r="K1168" s="53">
        <f t="shared" si="746"/>
        <v>1584</v>
      </c>
      <c r="L1168" s="79">
        <v>8.8000000000000007</v>
      </c>
      <c r="M1168" s="55">
        <f t="shared" si="761"/>
        <v>0.22222222222222229</v>
      </c>
      <c r="N1168" s="56">
        <f t="shared" si="762"/>
        <v>1.6000000000000005</v>
      </c>
      <c r="O1168" s="57">
        <f t="shared" si="763"/>
        <v>352.00000000000011</v>
      </c>
      <c r="P1168" s="58"/>
      <c r="Q1168" s="57"/>
      <c r="R1168" s="59"/>
      <c r="S1168" s="60"/>
      <c r="T1168" s="56"/>
      <c r="U1168" s="61"/>
      <c r="V1168" s="62"/>
      <c r="W1168" s="71">
        <f t="shared" si="771"/>
        <v>1584</v>
      </c>
      <c r="X1168" s="69">
        <f t="shared" si="772"/>
        <v>1748086.2494999999</v>
      </c>
      <c r="Y1168" s="70">
        <v>1</v>
      </c>
      <c r="Z1168" s="71">
        <f t="shared" si="775"/>
        <v>352.00000000000011</v>
      </c>
      <c r="AA1168" s="72">
        <f t="shared" si="776"/>
        <v>241860.10049999991</v>
      </c>
      <c r="AB1168" s="70">
        <f t="shared" si="777"/>
        <v>10</v>
      </c>
      <c r="AC1168" s="137">
        <f t="shared" si="778"/>
        <v>1936</v>
      </c>
      <c r="AD1168" s="112">
        <f t="shared" si="779"/>
        <v>1989946.3499999999</v>
      </c>
      <c r="AE1168" s="113"/>
    </row>
    <row r="1169" spans="1:31" ht="12" customHeight="1" x14ac:dyDescent="0.3">
      <c r="A1169" s="49">
        <v>44855</v>
      </c>
      <c r="B1169" s="156">
        <f t="shared" si="744"/>
        <v>10</v>
      </c>
      <c r="C1169" s="156">
        <f t="shared" si="745"/>
        <v>2022</v>
      </c>
      <c r="D1169" s="125" t="s">
        <v>737</v>
      </c>
      <c r="E1169" s="49" t="s">
        <v>64</v>
      </c>
      <c r="F1169" s="49" t="s">
        <v>62</v>
      </c>
      <c r="G1169" s="74" t="s">
        <v>453</v>
      </c>
      <c r="H1169" s="75">
        <v>7.2</v>
      </c>
      <c r="I1169" s="51">
        <v>30</v>
      </c>
      <c r="J1169" s="67"/>
      <c r="K1169" s="53">
        <f t="shared" si="746"/>
        <v>216</v>
      </c>
      <c r="L1169" s="79">
        <v>8.9</v>
      </c>
      <c r="M1169" s="55">
        <f t="shared" si="761"/>
        <v>0.23611111111111113</v>
      </c>
      <c r="N1169" s="56">
        <f t="shared" si="762"/>
        <v>1.7000000000000002</v>
      </c>
      <c r="O1169" s="57">
        <f t="shared" si="763"/>
        <v>51.000000000000007</v>
      </c>
      <c r="P1169" s="58"/>
      <c r="Q1169" s="57"/>
      <c r="R1169" s="59"/>
      <c r="S1169" s="60"/>
      <c r="T1169" s="56"/>
      <c r="U1169" s="61"/>
      <c r="V1169" s="62"/>
      <c r="W1169" s="71">
        <f t="shared" si="771"/>
        <v>864</v>
      </c>
      <c r="X1169" s="69">
        <f t="shared" si="772"/>
        <v>1748950.2494999999</v>
      </c>
      <c r="Y1169" s="70">
        <v>4</v>
      </c>
      <c r="Z1169" s="71">
        <f t="shared" si="775"/>
        <v>204.00000000000003</v>
      </c>
      <c r="AA1169" s="72">
        <f t="shared" si="776"/>
        <v>242064.10049999991</v>
      </c>
      <c r="AB1169" s="70">
        <f t="shared" si="777"/>
        <v>10</v>
      </c>
      <c r="AC1169" s="137">
        <f t="shared" si="778"/>
        <v>1068</v>
      </c>
      <c r="AD1169" s="112">
        <f t="shared" si="779"/>
        <v>1991014.3499999999</v>
      </c>
      <c r="AE1169" s="113"/>
    </row>
    <row r="1170" spans="1:31" ht="12" customHeight="1" x14ac:dyDescent="0.3">
      <c r="A1170" s="49">
        <v>44856</v>
      </c>
      <c r="B1170" s="156">
        <f t="shared" si="744"/>
        <v>10</v>
      </c>
      <c r="C1170" s="156">
        <f t="shared" si="745"/>
        <v>2022</v>
      </c>
      <c r="D1170" s="125" t="s">
        <v>738</v>
      </c>
      <c r="E1170" s="49" t="s">
        <v>289</v>
      </c>
      <c r="F1170" s="49" t="s">
        <v>290</v>
      </c>
      <c r="G1170" s="74" t="s">
        <v>523</v>
      </c>
      <c r="H1170" s="75">
        <v>7.3</v>
      </c>
      <c r="I1170" s="51">
        <v>220</v>
      </c>
      <c r="J1170" s="67"/>
      <c r="K1170" s="53">
        <f t="shared" si="746"/>
        <v>1606</v>
      </c>
      <c r="L1170" s="79">
        <v>8.1999999999999993</v>
      </c>
      <c r="M1170" s="55">
        <f t="shared" si="761"/>
        <v>0.12328767123287664</v>
      </c>
      <c r="N1170" s="56">
        <f t="shared" si="762"/>
        <v>0.89999999999999947</v>
      </c>
      <c r="O1170" s="57">
        <f t="shared" si="763"/>
        <v>197.99999999999989</v>
      </c>
      <c r="P1170" s="58"/>
      <c r="Q1170" s="57"/>
      <c r="R1170" s="59"/>
      <c r="S1170" s="60"/>
      <c r="T1170" s="56"/>
      <c r="U1170" s="61"/>
      <c r="V1170" s="62"/>
      <c r="W1170" s="71">
        <f t="shared" si="771"/>
        <v>3212</v>
      </c>
      <c r="X1170" s="69">
        <f t="shared" si="772"/>
        <v>1752162.2494999999</v>
      </c>
      <c r="Y1170" s="70">
        <v>2</v>
      </c>
      <c r="Z1170" s="71">
        <f t="shared" si="775"/>
        <v>395.99999999999977</v>
      </c>
      <c r="AA1170" s="72">
        <f t="shared" si="776"/>
        <v>242460.10049999991</v>
      </c>
      <c r="AB1170" s="70">
        <f t="shared" si="777"/>
        <v>10</v>
      </c>
      <c r="AC1170" s="137">
        <f t="shared" si="778"/>
        <v>3608</v>
      </c>
      <c r="AD1170" s="112">
        <f t="shared" si="779"/>
        <v>1994622.3499999999</v>
      </c>
      <c r="AE1170" s="113"/>
    </row>
    <row r="1171" spans="1:31" ht="12" customHeight="1" x14ac:dyDescent="0.3">
      <c r="A1171" s="49">
        <v>44856</v>
      </c>
      <c r="B1171" s="156">
        <f t="shared" si="744"/>
        <v>10</v>
      </c>
      <c r="C1171" s="156">
        <f t="shared" si="745"/>
        <v>2022</v>
      </c>
      <c r="D1171" s="125" t="s">
        <v>738</v>
      </c>
      <c r="E1171" s="49" t="s">
        <v>289</v>
      </c>
      <c r="F1171" s="49" t="s">
        <v>290</v>
      </c>
      <c r="G1171" s="74" t="s">
        <v>718</v>
      </c>
      <c r="H1171" s="75">
        <v>7.2</v>
      </c>
      <c r="I1171" s="51">
        <v>30</v>
      </c>
      <c r="J1171" s="67"/>
      <c r="K1171" s="53">
        <f t="shared" si="746"/>
        <v>216</v>
      </c>
      <c r="L1171" s="79">
        <v>8.4</v>
      </c>
      <c r="M1171" s="55">
        <f t="shared" si="761"/>
        <v>0.16666666666666669</v>
      </c>
      <c r="N1171" s="56">
        <f t="shared" si="762"/>
        <v>1.2000000000000002</v>
      </c>
      <c r="O1171" s="57">
        <f t="shared" si="763"/>
        <v>36.000000000000007</v>
      </c>
      <c r="P1171" s="58"/>
      <c r="Q1171" s="57"/>
      <c r="R1171" s="59"/>
      <c r="S1171" s="60"/>
      <c r="T1171" s="56"/>
      <c r="U1171" s="61"/>
      <c r="V1171" s="62"/>
      <c r="W1171" s="71">
        <f t="shared" si="771"/>
        <v>2160</v>
      </c>
      <c r="X1171" s="69">
        <f t="shared" si="772"/>
        <v>1754322.2494999999</v>
      </c>
      <c r="Y1171" s="70">
        <v>10</v>
      </c>
      <c r="Z1171" s="71">
        <f t="shared" si="775"/>
        <v>360.00000000000006</v>
      </c>
      <c r="AA1171" s="72">
        <f t="shared" si="776"/>
        <v>242820.10049999991</v>
      </c>
      <c r="AB1171" s="70">
        <f t="shared" si="777"/>
        <v>10</v>
      </c>
      <c r="AC1171" s="137">
        <f t="shared" si="778"/>
        <v>2520</v>
      </c>
      <c r="AD1171" s="112">
        <f t="shared" si="779"/>
        <v>1997142.3499999999</v>
      </c>
      <c r="AE1171" s="113"/>
    </row>
    <row r="1172" spans="1:31" ht="12" customHeight="1" x14ac:dyDescent="0.3">
      <c r="A1172" s="49">
        <v>44856</v>
      </c>
      <c r="B1172" s="156">
        <f t="shared" si="744"/>
        <v>10</v>
      </c>
      <c r="C1172" s="156">
        <f t="shared" si="745"/>
        <v>2022</v>
      </c>
      <c r="D1172" s="125" t="s">
        <v>738</v>
      </c>
      <c r="E1172" s="49" t="s">
        <v>289</v>
      </c>
      <c r="F1172" s="49" t="s">
        <v>290</v>
      </c>
      <c r="G1172" s="74" t="s">
        <v>579</v>
      </c>
      <c r="H1172" s="75">
        <v>5.8</v>
      </c>
      <c r="I1172" s="51">
        <v>45</v>
      </c>
      <c r="J1172" s="67"/>
      <c r="K1172" s="53">
        <f t="shared" si="746"/>
        <v>261</v>
      </c>
      <c r="L1172" s="79">
        <v>6.5</v>
      </c>
      <c r="M1172" s="55">
        <f t="shared" si="761"/>
        <v>0.12068965517241383</v>
      </c>
      <c r="N1172" s="56">
        <f t="shared" si="762"/>
        <v>0.70000000000000018</v>
      </c>
      <c r="O1172" s="57">
        <f t="shared" si="763"/>
        <v>31.500000000000007</v>
      </c>
      <c r="P1172" s="58"/>
      <c r="Q1172" s="57"/>
      <c r="R1172" s="59"/>
      <c r="S1172" s="60"/>
      <c r="T1172" s="56"/>
      <c r="U1172" s="61"/>
      <c r="V1172" s="62"/>
      <c r="W1172" s="71">
        <f t="shared" si="771"/>
        <v>1305</v>
      </c>
      <c r="X1172" s="69">
        <f t="shared" si="772"/>
        <v>1755627.2494999999</v>
      </c>
      <c r="Y1172" s="70">
        <v>5</v>
      </c>
      <c r="Z1172" s="71">
        <f t="shared" si="775"/>
        <v>157.50000000000003</v>
      </c>
      <c r="AA1172" s="72">
        <f t="shared" si="776"/>
        <v>242977.60049999991</v>
      </c>
      <c r="AB1172" s="70">
        <f t="shared" si="777"/>
        <v>10</v>
      </c>
      <c r="AC1172" s="137">
        <f t="shared" si="778"/>
        <v>1462.5</v>
      </c>
      <c r="AD1172" s="112">
        <f t="shared" si="779"/>
        <v>1998604.8499999999</v>
      </c>
      <c r="AE1172" s="113"/>
    </row>
    <row r="1173" spans="1:31" ht="12" customHeight="1" x14ac:dyDescent="0.3">
      <c r="A1173" s="49">
        <v>44856</v>
      </c>
      <c r="B1173" s="156">
        <f t="shared" si="744"/>
        <v>10</v>
      </c>
      <c r="C1173" s="156">
        <f t="shared" si="745"/>
        <v>2022</v>
      </c>
      <c r="D1173" s="125" t="s">
        <v>739</v>
      </c>
      <c r="E1173" s="49" t="s">
        <v>340</v>
      </c>
      <c r="F1173" s="49" t="s">
        <v>424</v>
      </c>
      <c r="G1173" s="74" t="s">
        <v>35</v>
      </c>
      <c r="H1173" s="75">
        <v>7.3</v>
      </c>
      <c r="I1173" s="51">
        <v>220</v>
      </c>
      <c r="J1173" s="67"/>
      <c r="K1173" s="53">
        <f t="shared" si="746"/>
        <v>1606</v>
      </c>
      <c r="L1173" s="79">
        <v>8.8000000000000007</v>
      </c>
      <c r="M1173" s="55">
        <f t="shared" si="761"/>
        <v>0.20547945205479465</v>
      </c>
      <c r="N1173" s="56">
        <f t="shared" si="762"/>
        <v>1.5000000000000009</v>
      </c>
      <c r="O1173" s="57">
        <f t="shared" si="763"/>
        <v>330.00000000000017</v>
      </c>
      <c r="P1173" s="58"/>
      <c r="Q1173" s="57"/>
      <c r="R1173" s="59"/>
      <c r="S1173" s="60"/>
      <c r="T1173" s="56"/>
      <c r="U1173" s="61"/>
      <c r="V1173" s="62"/>
      <c r="W1173" s="71">
        <f t="shared" si="771"/>
        <v>1606</v>
      </c>
      <c r="X1173" s="69">
        <f t="shared" si="772"/>
        <v>1757233.2494999999</v>
      </c>
      <c r="Y1173" s="70">
        <v>1</v>
      </c>
      <c r="Z1173" s="71">
        <f t="shared" si="775"/>
        <v>330.00000000000017</v>
      </c>
      <c r="AA1173" s="72">
        <f t="shared" si="776"/>
        <v>243307.60049999991</v>
      </c>
      <c r="AB1173" s="70">
        <f t="shared" si="777"/>
        <v>10</v>
      </c>
      <c r="AC1173" s="137">
        <f t="shared" si="778"/>
        <v>1936.0000000000002</v>
      </c>
      <c r="AD1173" s="112">
        <f t="shared" si="779"/>
        <v>2000540.8499999999</v>
      </c>
      <c r="AE1173" s="113"/>
    </row>
    <row r="1174" spans="1:31" ht="12" customHeight="1" x14ac:dyDescent="0.3">
      <c r="A1174" s="49">
        <v>44856</v>
      </c>
      <c r="B1174" s="156">
        <f t="shared" ref="B1174:B1186" si="782">MONTH(A1174)</f>
        <v>10</v>
      </c>
      <c r="C1174" s="156">
        <f t="shared" ref="C1174:C1186" si="783">YEAR(A1174)</f>
        <v>2022</v>
      </c>
      <c r="D1174" s="125" t="s">
        <v>739</v>
      </c>
      <c r="E1174" s="49" t="s">
        <v>340</v>
      </c>
      <c r="F1174" s="49" t="s">
        <v>424</v>
      </c>
      <c r="G1174" s="74" t="s">
        <v>718</v>
      </c>
      <c r="H1174" s="75">
        <v>7.2</v>
      </c>
      <c r="I1174" s="51">
        <v>30</v>
      </c>
      <c r="J1174" s="67"/>
      <c r="K1174" s="53">
        <f t="shared" ref="K1174:K1189" si="784">I1174*H1174</f>
        <v>216</v>
      </c>
      <c r="L1174" s="79">
        <v>8.9</v>
      </c>
      <c r="M1174" s="55">
        <f t="shared" ref="M1174:M1181" si="785">(L1174-H1174)/H1174</f>
        <v>0.23611111111111113</v>
      </c>
      <c r="N1174" s="56">
        <f t="shared" ref="N1174:N1181" si="786">L1174-H1174</f>
        <v>1.7000000000000002</v>
      </c>
      <c r="O1174" s="57">
        <f t="shared" ref="O1174:O1183" si="787">N1174*I1174</f>
        <v>51.000000000000007</v>
      </c>
      <c r="P1174" s="58"/>
      <c r="Q1174" s="57"/>
      <c r="R1174" s="59"/>
      <c r="S1174" s="60"/>
      <c r="T1174" s="56"/>
      <c r="U1174" s="61"/>
      <c r="V1174" s="62"/>
      <c r="W1174" s="71">
        <f t="shared" ref="W1174:W1189" si="788">K1174*Y1174</f>
        <v>648</v>
      </c>
      <c r="X1174" s="69">
        <f t="shared" si="772"/>
        <v>1757881.2494999999</v>
      </c>
      <c r="Y1174" s="70">
        <v>3</v>
      </c>
      <c r="Z1174" s="71">
        <f t="shared" si="775"/>
        <v>153.00000000000003</v>
      </c>
      <c r="AA1174" s="72">
        <f t="shared" si="776"/>
        <v>243460.60049999991</v>
      </c>
      <c r="AB1174" s="70">
        <f t="shared" si="777"/>
        <v>10</v>
      </c>
      <c r="AC1174" s="137">
        <f t="shared" si="778"/>
        <v>801</v>
      </c>
      <c r="AD1174" s="112">
        <f t="shared" si="779"/>
        <v>2001341.8499999999</v>
      </c>
      <c r="AE1174" s="113"/>
    </row>
    <row r="1175" spans="1:31" ht="12" customHeight="1" x14ac:dyDescent="0.3">
      <c r="A1175" s="49">
        <v>44856</v>
      </c>
      <c r="B1175" s="156">
        <f t="shared" si="782"/>
        <v>10</v>
      </c>
      <c r="C1175" s="156">
        <f t="shared" si="783"/>
        <v>2022</v>
      </c>
      <c r="D1175" s="125" t="s">
        <v>739</v>
      </c>
      <c r="E1175" s="49" t="s">
        <v>340</v>
      </c>
      <c r="F1175" s="49" t="s">
        <v>424</v>
      </c>
      <c r="G1175" s="74" t="s">
        <v>695</v>
      </c>
      <c r="H1175" s="75">
        <v>13.5</v>
      </c>
      <c r="I1175" s="51">
        <v>5</v>
      </c>
      <c r="J1175" s="67"/>
      <c r="K1175" s="53">
        <f t="shared" si="784"/>
        <v>67.5</v>
      </c>
      <c r="L1175" s="79">
        <v>20</v>
      </c>
      <c r="M1175" s="55">
        <f t="shared" si="785"/>
        <v>0.48148148148148145</v>
      </c>
      <c r="N1175" s="56">
        <f t="shared" si="786"/>
        <v>6.5</v>
      </c>
      <c r="O1175" s="57">
        <f t="shared" si="787"/>
        <v>32.5</v>
      </c>
      <c r="P1175" s="58"/>
      <c r="Q1175" s="57"/>
      <c r="R1175" s="59"/>
      <c r="S1175" s="60"/>
      <c r="T1175" s="56"/>
      <c r="U1175" s="61"/>
      <c r="V1175" s="62"/>
      <c r="W1175" s="71">
        <f t="shared" si="788"/>
        <v>67.5</v>
      </c>
      <c r="X1175" s="69">
        <f t="shared" si="772"/>
        <v>1757948.7494999999</v>
      </c>
      <c r="Y1175" s="70">
        <v>1</v>
      </c>
      <c r="Z1175" s="71">
        <f t="shared" si="775"/>
        <v>32.5</v>
      </c>
      <c r="AA1175" s="72">
        <f t="shared" si="776"/>
        <v>243493.10049999991</v>
      </c>
      <c r="AB1175" s="70">
        <f t="shared" si="777"/>
        <v>10</v>
      </c>
      <c r="AC1175" s="137">
        <f t="shared" si="778"/>
        <v>100</v>
      </c>
      <c r="AD1175" s="112">
        <f t="shared" si="779"/>
        <v>2001441.8499999999</v>
      </c>
      <c r="AE1175" s="113"/>
    </row>
    <row r="1176" spans="1:31" ht="12" customHeight="1" x14ac:dyDescent="0.3">
      <c r="A1176" s="49">
        <v>44861</v>
      </c>
      <c r="B1176" s="156">
        <f t="shared" si="782"/>
        <v>10</v>
      </c>
      <c r="C1176" s="156">
        <f t="shared" si="783"/>
        <v>2022</v>
      </c>
      <c r="D1176" s="125" t="s">
        <v>740</v>
      </c>
      <c r="E1176" s="49" t="s">
        <v>289</v>
      </c>
      <c r="F1176" s="49" t="s">
        <v>290</v>
      </c>
      <c r="G1176" s="74" t="s">
        <v>33</v>
      </c>
      <c r="H1176" s="75">
        <v>1.3</v>
      </c>
      <c r="I1176" s="51">
        <v>25</v>
      </c>
      <c r="J1176" s="67"/>
      <c r="K1176" s="53">
        <f t="shared" si="784"/>
        <v>32.5</v>
      </c>
      <c r="L1176" s="79">
        <v>2.5</v>
      </c>
      <c r="M1176" s="55">
        <f t="shared" si="785"/>
        <v>0.92307692307692302</v>
      </c>
      <c r="N1176" s="56">
        <f t="shared" si="786"/>
        <v>1.2</v>
      </c>
      <c r="O1176" s="57">
        <f t="shared" si="787"/>
        <v>30</v>
      </c>
      <c r="P1176" s="58"/>
      <c r="Q1176" s="57"/>
      <c r="R1176" s="59"/>
      <c r="S1176" s="60"/>
      <c r="T1176" s="56"/>
      <c r="U1176" s="61"/>
      <c r="V1176" s="62"/>
      <c r="W1176" s="71">
        <f t="shared" si="788"/>
        <v>130</v>
      </c>
      <c r="X1176" s="69">
        <f t="shared" si="772"/>
        <v>1758078.7494999999</v>
      </c>
      <c r="Y1176" s="70">
        <v>4</v>
      </c>
      <c r="Z1176" s="71">
        <f t="shared" si="775"/>
        <v>120</v>
      </c>
      <c r="AA1176" s="72">
        <f t="shared" si="776"/>
        <v>243613.10049999991</v>
      </c>
      <c r="AB1176" s="70">
        <f t="shared" si="777"/>
        <v>10</v>
      </c>
      <c r="AC1176" s="137">
        <f t="shared" si="778"/>
        <v>250</v>
      </c>
      <c r="AD1176" s="112">
        <f t="shared" si="779"/>
        <v>2001691.8499999999</v>
      </c>
      <c r="AE1176" s="113"/>
    </row>
    <row r="1177" spans="1:31" ht="12" customHeight="1" x14ac:dyDescent="0.3">
      <c r="A1177" s="49">
        <v>44865</v>
      </c>
      <c r="B1177" s="156">
        <f t="shared" si="782"/>
        <v>10</v>
      </c>
      <c r="C1177" s="156">
        <f t="shared" si="783"/>
        <v>2022</v>
      </c>
      <c r="D1177" s="125" t="s">
        <v>741</v>
      </c>
      <c r="E1177" s="49" t="s">
        <v>289</v>
      </c>
      <c r="F1177" s="49" t="s">
        <v>290</v>
      </c>
      <c r="G1177" s="74" t="s">
        <v>526</v>
      </c>
      <c r="H1177" s="75">
        <v>7.3</v>
      </c>
      <c r="I1177" s="51">
        <v>220</v>
      </c>
      <c r="J1177" s="67"/>
      <c r="K1177" s="53">
        <f t="shared" si="784"/>
        <v>1606</v>
      </c>
      <c r="L1177" s="79">
        <v>8.1999999999999993</v>
      </c>
      <c r="M1177" s="55">
        <f t="shared" si="785"/>
        <v>0.12328767123287664</v>
      </c>
      <c r="N1177" s="56">
        <f t="shared" si="786"/>
        <v>0.89999999999999947</v>
      </c>
      <c r="O1177" s="57">
        <f t="shared" si="787"/>
        <v>197.99999999999989</v>
      </c>
      <c r="P1177" s="58"/>
      <c r="Q1177" s="57"/>
      <c r="R1177" s="59"/>
      <c r="S1177" s="60"/>
      <c r="T1177" s="56"/>
      <c r="U1177" s="61"/>
      <c r="V1177" s="62"/>
      <c r="W1177" s="71">
        <f t="shared" si="788"/>
        <v>24090</v>
      </c>
      <c r="X1177" s="69">
        <f t="shared" si="772"/>
        <v>1782168.7494999999</v>
      </c>
      <c r="Y1177" s="70">
        <v>15</v>
      </c>
      <c r="Z1177" s="71">
        <f t="shared" si="775"/>
        <v>2969.9999999999982</v>
      </c>
      <c r="AA1177" s="72">
        <f t="shared" si="776"/>
        <v>246583.10049999991</v>
      </c>
      <c r="AB1177" s="70">
        <f t="shared" si="777"/>
        <v>10</v>
      </c>
      <c r="AC1177" s="137">
        <f t="shared" si="778"/>
        <v>27060</v>
      </c>
      <c r="AD1177" s="112">
        <f t="shared" si="779"/>
        <v>2028751.8499999999</v>
      </c>
      <c r="AE1177" s="113"/>
    </row>
    <row r="1178" spans="1:31" ht="12" customHeight="1" x14ac:dyDescent="0.3">
      <c r="A1178" s="49">
        <v>44865</v>
      </c>
      <c r="B1178" s="156">
        <f t="shared" si="782"/>
        <v>10</v>
      </c>
      <c r="C1178" s="156">
        <f t="shared" si="783"/>
        <v>2022</v>
      </c>
      <c r="D1178" s="125" t="s">
        <v>741</v>
      </c>
      <c r="E1178" s="49" t="s">
        <v>289</v>
      </c>
      <c r="F1178" s="49" t="s">
        <v>290</v>
      </c>
      <c r="G1178" s="74" t="s">
        <v>718</v>
      </c>
      <c r="H1178" s="75">
        <v>7.2</v>
      </c>
      <c r="I1178" s="51">
        <v>30</v>
      </c>
      <c r="J1178" s="67"/>
      <c r="K1178" s="53">
        <f t="shared" si="784"/>
        <v>216</v>
      </c>
      <c r="L1178" s="79">
        <v>8.4</v>
      </c>
      <c r="M1178" s="55">
        <f t="shared" si="785"/>
        <v>0.16666666666666669</v>
      </c>
      <c r="N1178" s="56">
        <f t="shared" si="786"/>
        <v>1.2000000000000002</v>
      </c>
      <c r="O1178" s="57">
        <f t="shared" si="787"/>
        <v>36.000000000000007</v>
      </c>
      <c r="P1178" s="58"/>
      <c r="Q1178" s="57"/>
      <c r="R1178" s="59"/>
      <c r="S1178" s="60"/>
      <c r="T1178" s="56"/>
      <c r="U1178" s="61"/>
      <c r="V1178" s="62"/>
      <c r="W1178" s="71">
        <f t="shared" si="788"/>
        <v>3240</v>
      </c>
      <c r="X1178" s="69">
        <f t="shared" si="772"/>
        <v>1785408.7494999999</v>
      </c>
      <c r="Y1178" s="70">
        <v>15</v>
      </c>
      <c r="Z1178" s="71">
        <f t="shared" si="775"/>
        <v>540.00000000000011</v>
      </c>
      <c r="AA1178" s="72">
        <f t="shared" si="776"/>
        <v>247123.10049999991</v>
      </c>
      <c r="AB1178" s="70">
        <f t="shared" si="777"/>
        <v>10</v>
      </c>
      <c r="AC1178" s="137">
        <f t="shared" si="778"/>
        <v>3780</v>
      </c>
      <c r="AD1178" s="112">
        <f t="shared" si="779"/>
        <v>2032531.8499999999</v>
      </c>
      <c r="AE1178" s="113"/>
    </row>
    <row r="1179" spans="1:31" ht="12" customHeight="1" x14ac:dyDescent="0.3">
      <c r="A1179" s="49">
        <v>44865</v>
      </c>
      <c r="B1179" s="156">
        <f t="shared" ref="B1179:B1180" si="789">MONTH(A1179)</f>
        <v>10</v>
      </c>
      <c r="C1179" s="156">
        <f t="shared" ref="C1179:C1180" si="790">YEAR(A1179)</f>
        <v>2022</v>
      </c>
      <c r="D1179" s="125" t="s">
        <v>741</v>
      </c>
      <c r="E1179" s="49" t="s">
        <v>289</v>
      </c>
      <c r="F1179" s="49" t="s">
        <v>290</v>
      </c>
      <c r="G1179" s="74" t="s">
        <v>718</v>
      </c>
      <c r="H1179" s="75">
        <v>7.1</v>
      </c>
      <c r="I1179" s="51">
        <v>30</v>
      </c>
      <c r="J1179" s="67"/>
      <c r="K1179" s="53">
        <f t="shared" si="784"/>
        <v>213</v>
      </c>
      <c r="L1179" s="79">
        <v>8.4</v>
      </c>
      <c r="M1179" s="55">
        <f t="shared" si="785"/>
        <v>0.18309859154929589</v>
      </c>
      <c r="N1179" s="56">
        <f t="shared" si="786"/>
        <v>1.3000000000000007</v>
      </c>
      <c r="O1179" s="57">
        <f t="shared" si="787"/>
        <v>39.000000000000021</v>
      </c>
      <c r="P1179" s="58"/>
      <c r="Q1179" s="57"/>
      <c r="R1179" s="59"/>
      <c r="S1179" s="60"/>
      <c r="T1179" s="56"/>
      <c r="U1179" s="61"/>
      <c r="V1179" s="62"/>
      <c r="W1179" s="71">
        <f t="shared" si="788"/>
        <v>6390</v>
      </c>
      <c r="X1179" s="69">
        <f t="shared" si="772"/>
        <v>1791798.7494999999</v>
      </c>
      <c r="Y1179" s="70">
        <v>30</v>
      </c>
      <c r="Z1179" s="71">
        <f t="shared" ref="Z1179:Z1184" si="791">O1179*Y1179</f>
        <v>1170.0000000000007</v>
      </c>
      <c r="AA1179" s="72">
        <f t="shared" ref="AA1179:AA1184" si="792">AA1178+Z1179</f>
        <v>248293.10049999991</v>
      </c>
      <c r="AB1179" s="70">
        <f t="shared" ref="AB1179:AB1184" si="793">MONTH(A1179)</f>
        <v>10</v>
      </c>
      <c r="AC1179" s="137">
        <f t="shared" ref="AC1179:AC1184" si="794">W1179+Z1179</f>
        <v>7560.0000000000009</v>
      </c>
      <c r="AD1179" s="112">
        <f t="shared" ref="AD1179:AD1184" si="795">X1179+AA1179</f>
        <v>2040091.8499999999</v>
      </c>
      <c r="AE1179" s="113"/>
    </row>
    <row r="1180" spans="1:31" ht="12" customHeight="1" x14ac:dyDescent="0.3">
      <c r="A1180" s="49">
        <v>44865</v>
      </c>
      <c r="B1180" s="156">
        <f t="shared" si="789"/>
        <v>10</v>
      </c>
      <c r="C1180" s="156">
        <f t="shared" si="790"/>
        <v>2022</v>
      </c>
      <c r="D1180" s="125" t="s">
        <v>741</v>
      </c>
      <c r="E1180" s="49" t="s">
        <v>289</v>
      </c>
      <c r="F1180" s="49" t="s">
        <v>290</v>
      </c>
      <c r="G1180" s="74" t="s">
        <v>719</v>
      </c>
      <c r="H1180" s="75">
        <v>5.8</v>
      </c>
      <c r="I1180" s="51">
        <v>45</v>
      </c>
      <c r="J1180" s="67"/>
      <c r="K1180" s="53">
        <f t="shared" si="784"/>
        <v>261</v>
      </c>
      <c r="L1180" s="79">
        <v>6.5</v>
      </c>
      <c r="M1180" s="55">
        <f t="shared" si="785"/>
        <v>0.12068965517241383</v>
      </c>
      <c r="N1180" s="56">
        <f t="shared" si="786"/>
        <v>0.70000000000000018</v>
      </c>
      <c r="O1180" s="57">
        <f t="shared" si="787"/>
        <v>31.500000000000007</v>
      </c>
      <c r="P1180" s="58"/>
      <c r="Q1180" s="57"/>
      <c r="R1180" s="59"/>
      <c r="S1180" s="60"/>
      <c r="T1180" s="56"/>
      <c r="U1180" s="61"/>
      <c r="V1180" s="62"/>
      <c r="W1180" s="71">
        <f t="shared" si="788"/>
        <v>1827</v>
      </c>
      <c r="X1180" s="69">
        <f t="shared" si="772"/>
        <v>1793625.7494999999</v>
      </c>
      <c r="Y1180" s="70">
        <v>7</v>
      </c>
      <c r="Z1180" s="71">
        <f t="shared" si="791"/>
        <v>220.50000000000006</v>
      </c>
      <c r="AA1180" s="72">
        <f t="shared" si="792"/>
        <v>248513.60049999991</v>
      </c>
      <c r="AB1180" s="70">
        <f t="shared" si="793"/>
        <v>10</v>
      </c>
      <c r="AC1180" s="137">
        <f t="shared" si="794"/>
        <v>2047.5</v>
      </c>
      <c r="AD1180" s="112">
        <f t="shared" si="795"/>
        <v>2042139.3499999999</v>
      </c>
      <c r="AE1180" s="113"/>
    </row>
    <row r="1181" spans="1:31" ht="12" customHeight="1" x14ac:dyDescent="0.3">
      <c r="A1181" s="49">
        <v>44865</v>
      </c>
      <c r="B1181" s="156">
        <f t="shared" si="782"/>
        <v>10</v>
      </c>
      <c r="C1181" s="156">
        <f t="shared" si="783"/>
        <v>2022</v>
      </c>
      <c r="D1181" s="125" t="s">
        <v>741</v>
      </c>
      <c r="E1181" s="49" t="s">
        <v>289</v>
      </c>
      <c r="F1181" s="49" t="s">
        <v>290</v>
      </c>
      <c r="G1181" s="74" t="s">
        <v>742</v>
      </c>
      <c r="H1181" s="75">
        <v>5.15</v>
      </c>
      <c r="I1181" s="51">
        <v>40</v>
      </c>
      <c r="J1181" s="67"/>
      <c r="K1181" s="53">
        <f t="shared" si="784"/>
        <v>206</v>
      </c>
      <c r="L1181" s="79">
        <v>6.5</v>
      </c>
      <c r="M1181" s="55">
        <f t="shared" si="785"/>
        <v>0.26213592233009703</v>
      </c>
      <c r="N1181" s="56">
        <f t="shared" si="786"/>
        <v>1.3499999999999996</v>
      </c>
      <c r="O1181" s="57">
        <f t="shared" si="787"/>
        <v>53.999999999999986</v>
      </c>
      <c r="P1181" s="58"/>
      <c r="Q1181" s="57"/>
      <c r="R1181" s="59"/>
      <c r="S1181" s="60"/>
      <c r="T1181" s="56"/>
      <c r="U1181" s="61"/>
      <c r="V1181" s="62"/>
      <c r="W1181" s="71">
        <f t="shared" si="788"/>
        <v>3090</v>
      </c>
      <c r="X1181" s="69">
        <f t="shared" si="772"/>
        <v>1796715.7494999999</v>
      </c>
      <c r="Y1181" s="70">
        <v>15</v>
      </c>
      <c r="Z1181" s="71">
        <f t="shared" si="791"/>
        <v>809.99999999999977</v>
      </c>
      <c r="AA1181" s="72">
        <f t="shared" si="792"/>
        <v>249323.60049999991</v>
      </c>
      <c r="AB1181" s="70">
        <f t="shared" si="793"/>
        <v>10</v>
      </c>
      <c r="AC1181" s="137">
        <f t="shared" si="794"/>
        <v>3900</v>
      </c>
      <c r="AD1181" s="112">
        <f t="shared" si="795"/>
        <v>2046039.3499999999</v>
      </c>
      <c r="AE1181" s="113"/>
    </row>
    <row r="1182" spans="1:31" ht="12" customHeight="1" x14ac:dyDescent="0.3">
      <c r="A1182" s="49">
        <v>44865</v>
      </c>
      <c r="B1182" s="156">
        <f t="shared" si="782"/>
        <v>10</v>
      </c>
      <c r="C1182" s="156">
        <f t="shared" si="783"/>
        <v>2022</v>
      </c>
      <c r="D1182" s="125" t="s">
        <v>741</v>
      </c>
      <c r="E1182" s="49" t="s">
        <v>289</v>
      </c>
      <c r="F1182" s="49" t="s">
        <v>290</v>
      </c>
      <c r="G1182" s="74" t="s">
        <v>33</v>
      </c>
      <c r="H1182" s="75">
        <v>1.3</v>
      </c>
      <c r="I1182" s="51">
        <v>25</v>
      </c>
      <c r="J1182" s="67"/>
      <c r="K1182" s="53">
        <f t="shared" si="784"/>
        <v>32.5</v>
      </c>
      <c r="L1182" s="79">
        <v>2.5</v>
      </c>
      <c r="M1182" s="55">
        <f t="shared" ref="M1182:M1189" si="796">(L1182-H1182)/H1182</f>
        <v>0.92307692307692302</v>
      </c>
      <c r="N1182" s="56">
        <f t="shared" ref="N1182:N1189" si="797">L1182-H1182</f>
        <v>1.2</v>
      </c>
      <c r="O1182" s="57">
        <f t="shared" si="787"/>
        <v>30</v>
      </c>
      <c r="P1182" s="58"/>
      <c r="Q1182" s="57"/>
      <c r="R1182" s="59"/>
      <c r="S1182" s="60"/>
      <c r="T1182" s="56"/>
      <c r="U1182" s="61"/>
      <c r="V1182" s="62"/>
      <c r="W1182" s="71">
        <f t="shared" si="788"/>
        <v>487.5</v>
      </c>
      <c r="X1182" s="69">
        <f t="shared" si="772"/>
        <v>1797203.2494999999</v>
      </c>
      <c r="Y1182" s="70">
        <v>15</v>
      </c>
      <c r="Z1182" s="71">
        <f t="shared" si="791"/>
        <v>450</v>
      </c>
      <c r="AA1182" s="72">
        <f t="shared" si="792"/>
        <v>249773.60049999991</v>
      </c>
      <c r="AB1182" s="70">
        <f t="shared" si="793"/>
        <v>10</v>
      </c>
      <c r="AC1182" s="137">
        <f t="shared" si="794"/>
        <v>937.5</v>
      </c>
      <c r="AD1182" s="112">
        <f t="shared" si="795"/>
        <v>2046976.8499999999</v>
      </c>
      <c r="AE1182" s="113"/>
    </row>
    <row r="1183" spans="1:31" ht="12" customHeight="1" x14ac:dyDescent="0.3">
      <c r="A1183" s="49">
        <v>44865</v>
      </c>
      <c r="B1183" s="156">
        <f t="shared" si="782"/>
        <v>10</v>
      </c>
      <c r="C1183" s="156">
        <f t="shared" si="783"/>
        <v>2022</v>
      </c>
      <c r="D1183" s="125" t="s">
        <v>741</v>
      </c>
      <c r="E1183" s="49" t="s">
        <v>289</v>
      </c>
      <c r="F1183" s="49" t="s">
        <v>290</v>
      </c>
      <c r="G1183" s="74" t="s">
        <v>720</v>
      </c>
      <c r="H1183" s="75">
        <v>26</v>
      </c>
      <c r="I1183" s="51">
        <v>25</v>
      </c>
      <c r="J1183" s="67"/>
      <c r="K1183" s="53">
        <f t="shared" si="784"/>
        <v>650</v>
      </c>
      <c r="L1183" s="79">
        <v>40</v>
      </c>
      <c r="M1183" s="55">
        <f t="shared" si="796"/>
        <v>0.53846153846153844</v>
      </c>
      <c r="N1183" s="56">
        <f t="shared" si="797"/>
        <v>14</v>
      </c>
      <c r="O1183" s="57">
        <f t="shared" si="787"/>
        <v>350</v>
      </c>
      <c r="P1183" s="58"/>
      <c r="Q1183" s="57"/>
      <c r="R1183" s="59"/>
      <c r="S1183" s="60"/>
      <c r="T1183" s="56"/>
      <c r="U1183" s="61"/>
      <c r="V1183" s="62"/>
      <c r="W1183" s="71">
        <f t="shared" si="788"/>
        <v>1300</v>
      </c>
      <c r="X1183" s="69">
        <f t="shared" si="772"/>
        <v>1798503.2494999999</v>
      </c>
      <c r="Y1183" s="70">
        <v>2</v>
      </c>
      <c r="Z1183" s="71">
        <f t="shared" si="791"/>
        <v>700</v>
      </c>
      <c r="AA1183" s="72">
        <f t="shared" si="792"/>
        <v>250473.60049999991</v>
      </c>
      <c r="AB1183" s="70">
        <f t="shared" si="793"/>
        <v>10</v>
      </c>
      <c r="AC1183" s="137">
        <f t="shared" si="794"/>
        <v>2000</v>
      </c>
      <c r="AD1183" s="112">
        <f t="shared" si="795"/>
        <v>2048976.8499999999</v>
      </c>
      <c r="AE1183" s="113"/>
    </row>
    <row r="1184" spans="1:31" ht="12" customHeight="1" x14ac:dyDescent="0.3">
      <c r="A1184" s="49">
        <v>44865</v>
      </c>
      <c r="B1184" s="156">
        <f t="shared" si="782"/>
        <v>10</v>
      </c>
      <c r="C1184" s="156">
        <f t="shared" si="783"/>
        <v>2022</v>
      </c>
      <c r="D1184" s="125" t="s">
        <v>741</v>
      </c>
      <c r="E1184" s="49" t="s">
        <v>289</v>
      </c>
      <c r="F1184" s="49" t="s">
        <v>290</v>
      </c>
      <c r="G1184" s="74" t="s">
        <v>721</v>
      </c>
      <c r="H1184" s="75">
        <v>13.5</v>
      </c>
      <c r="I1184" s="51">
        <v>5</v>
      </c>
      <c r="J1184" s="67"/>
      <c r="K1184" s="53">
        <f t="shared" si="784"/>
        <v>67.5</v>
      </c>
      <c r="L1184" s="79">
        <v>20</v>
      </c>
      <c r="M1184" s="55">
        <f t="shared" si="796"/>
        <v>0.48148148148148145</v>
      </c>
      <c r="N1184" s="56">
        <f t="shared" si="797"/>
        <v>6.5</v>
      </c>
      <c r="O1184" s="57">
        <f t="shared" ref="O1184:O1189" si="798">N1184*I1184</f>
        <v>32.5</v>
      </c>
      <c r="P1184" s="58"/>
      <c r="Q1184" s="57"/>
      <c r="R1184" s="59"/>
      <c r="S1184" s="60"/>
      <c r="T1184" s="56"/>
      <c r="U1184" s="61"/>
      <c r="V1184" s="62"/>
      <c r="W1184" s="71">
        <f t="shared" si="788"/>
        <v>270</v>
      </c>
      <c r="X1184" s="69">
        <f t="shared" ref="X1184:X1189" si="799">X1183+W1184</f>
        <v>1798773.2494999999</v>
      </c>
      <c r="Y1184" s="70">
        <v>4</v>
      </c>
      <c r="Z1184" s="71">
        <f t="shared" si="791"/>
        <v>130</v>
      </c>
      <c r="AA1184" s="72">
        <f t="shared" si="792"/>
        <v>250603.60049999991</v>
      </c>
      <c r="AB1184" s="70">
        <f t="shared" si="793"/>
        <v>10</v>
      </c>
      <c r="AC1184" s="137">
        <f t="shared" si="794"/>
        <v>400</v>
      </c>
      <c r="AD1184" s="112">
        <f t="shared" si="795"/>
        <v>2049376.8499999999</v>
      </c>
      <c r="AE1184" s="113"/>
    </row>
    <row r="1185" spans="1:31" ht="12" customHeight="1" x14ac:dyDescent="0.3">
      <c r="A1185" s="49">
        <v>44865</v>
      </c>
      <c r="B1185" s="156">
        <f t="shared" si="782"/>
        <v>10</v>
      </c>
      <c r="C1185" s="156">
        <f t="shared" si="783"/>
        <v>2022</v>
      </c>
      <c r="D1185" s="125" t="s">
        <v>743</v>
      </c>
      <c r="E1185" s="49" t="s">
        <v>340</v>
      </c>
      <c r="F1185" s="49" t="s">
        <v>424</v>
      </c>
      <c r="G1185" s="74" t="s">
        <v>35</v>
      </c>
      <c r="H1185" s="75">
        <v>7.3</v>
      </c>
      <c r="I1185" s="51">
        <v>220</v>
      </c>
      <c r="J1185" s="67"/>
      <c r="K1185" s="53">
        <f t="shared" si="784"/>
        <v>1606</v>
      </c>
      <c r="L1185" s="79">
        <v>8.8000000000000007</v>
      </c>
      <c r="M1185" s="55">
        <f t="shared" si="796"/>
        <v>0.20547945205479465</v>
      </c>
      <c r="N1185" s="56">
        <f t="shared" si="797"/>
        <v>1.5000000000000009</v>
      </c>
      <c r="O1185" s="57">
        <f t="shared" si="798"/>
        <v>330.00000000000017</v>
      </c>
      <c r="P1185" s="58"/>
      <c r="Q1185" s="57"/>
      <c r="R1185" s="59"/>
      <c r="S1185" s="60"/>
      <c r="T1185" s="56"/>
      <c r="U1185" s="61"/>
      <c r="V1185" s="62"/>
      <c r="W1185" s="71">
        <f t="shared" si="788"/>
        <v>1606</v>
      </c>
      <c r="X1185" s="69">
        <f t="shared" si="799"/>
        <v>1800379.2494999999</v>
      </c>
      <c r="Y1185" s="70">
        <v>1</v>
      </c>
      <c r="Z1185" s="71">
        <f t="shared" ref="Z1185:Z1189" si="800">O1185*Y1185</f>
        <v>330.00000000000017</v>
      </c>
      <c r="AA1185" s="72">
        <f t="shared" ref="AA1185:AA1189" si="801">AA1184+Z1185</f>
        <v>250933.60049999991</v>
      </c>
      <c r="AB1185" s="70">
        <f t="shared" ref="AB1185:AB1189" si="802">MONTH(A1185)</f>
        <v>10</v>
      </c>
      <c r="AC1185" s="137">
        <f t="shared" ref="AC1185:AC1189" si="803">W1185+Z1185</f>
        <v>1936.0000000000002</v>
      </c>
      <c r="AD1185" s="112">
        <f t="shared" ref="AD1185:AD1189" si="804">X1185+AA1185</f>
        <v>2051312.8499999999</v>
      </c>
      <c r="AE1185" s="113"/>
    </row>
    <row r="1186" spans="1:31" ht="12" customHeight="1" x14ac:dyDescent="0.3">
      <c r="A1186" s="49">
        <v>44865</v>
      </c>
      <c r="B1186" s="156">
        <f t="shared" si="782"/>
        <v>10</v>
      </c>
      <c r="C1186" s="156">
        <f t="shared" si="783"/>
        <v>2022</v>
      </c>
      <c r="D1186" s="125" t="s">
        <v>743</v>
      </c>
      <c r="E1186" s="49" t="s">
        <v>340</v>
      </c>
      <c r="F1186" s="49" t="s">
        <v>424</v>
      </c>
      <c r="G1186" s="74" t="s">
        <v>453</v>
      </c>
      <c r="H1186" s="75">
        <v>7.2</v>
      </c>
      <c r="I1186" s="51">
        <v>30</v>
      </c>
      <c r="J1186" s="67"/>
      <c r="K1186" s="53">
        <f t="shared" si="784"/>
        <v>216</v>
      </c>
      <c r="L1186" s="79">
        <v>8.9</v>
      </c>
      <c r="M1186" s="55">
        <f t="shared" si="796"/>
        <v>0.23611111111111113</v>
      </c>
      <c r="N1186" s="56">
        <f t="shared" si="797"/>
        <v>1.7000000000000002</v>
      </c>
      <c r="O1186" s="57">
        <f t="shared" si="798"/>
        <v>51.000000000000007</v>
      </c>
      <c r="P1186" s="58"/>
      <c r="Q1186" s="57"/>
      <c r="R1186" s="59"/>
      <c r="S1186" s="60"/>
      <c r="T1186" s="56"/>
      <c r="U1186" s="61"/>
      <c r="V1186" s="62"/>
      <c r="W1186" s="71">
        <f t="shared" si="788"/>
        <v>216</v>
      </c>
      <c r="X1186" s="69">
        <f t="shared" si="799"/>
        <v>1800595.2494999999</v>
      </c>
      <c r="Y1186" s="70">
        <v>1</v>
      </c>
      <c r="Z1186" s="71">
        <f t="shared" si="800"/>
        <v>51.000000000000007</v>
      </c>
      <c r="AA1186" s="72">
        <f t="shared" si="801"/>
        <v>250984.60049999991</v>
      </c>
      <c r="AB1186" s="70">
        <f t="shared" si="802"/>
        <v>10</v>
      </c>
      <c r="AC1186" s="137">
        <f t="shared" si="803"/>
        <v>267</v>
      </c>
      <c r="AD1186" s="112">
        <f t="shared" si="804"/>
        <v>2051579.8499999999</v>
      </c>
      <c r="AE1186" s="113"/>
    </row>
    <row r="1187" spans="1:31" ht="12" customHeight="1" x14ac:dyDescent="0.3">
      <c r="A1187" s="49">
        <v>44865</v>
      </c>
      <c r="B1187" s="156">
        <f t="shared" ref="B1187:B1189" si="805">MONTH(A1187)</f>
        <v>10</v>
      </c>
      <c r="C1187" s="156">
        <f t="shared" ref="C1187:C1189" si="806">YEAR(A1187)</f>
        <v>2022</v>
      </c>
      <c r="D1187" s="125" t="s">
        <v>743</v>
      </c>
      <c r="E1187" s="49" t="s">
        <v>340</v>
      </c>
      <c r="F1187" s="49" t="s">
        <v>424</v>
      </c>
      <c r="G1187" s="74" t="s">
        <v>453</v>
      </c>
      <c r="H1187" s="75">
        <v>7.1</v>
      </c>
      <c r="I1187" s="51">
        <v>30</v>
      </c>
      <c r="J1187" s="67"/>
      <c r="K1187" s="53">
        <f t="shared" si="784"/>
        <v>213</v>
      </c>
      <c r="L1187" s="79">
        <v>8.9</v>
      </c>
      <c r="M1187" s="55">
        <f t="shared" si="796"/>
        <v>0.25352112676056349</v>
      </c>
      <c r="N1187" s="56">
        <f t="shared" si="797"/>
        <v>1.8000000000000007</v>
      </c>
      <c r="O1187" s="57">
        <f t="shared" si="798"/>
        <v>54.000000000000021</v>
      </c>
      <c r="P1187" s="58"/>
      <c r="Q1187" s="57"/>
      <c r="R1187" s="59"/>
      <c r="S1187" s="60"/>
      <c r="T1187" s="56"/>
      <c r="U1187" s="61"/>
      <c r="V1187" s="62"/>
      <c r="W1187" s="71">
        <f t="shared" si="788"/>
        <v>426</v>
      </c>
      <c r="X1187" s="69">
        <f t="shared" si="799"/>
        <v>1801021.2494999999</v>
      </c>
      <c r="Y1187" s="70">
        <v>2</v>
      </c>
      <c r="Z1187" s="71">
        <f t="shared" si="800"/>
        <v>108.00000000000004</v>
      </c>
      <c r="AA1187" s="72">
        <f t="shared" si="801"/>
        <v>251092.60049999991</v>
      </c>
      <c r="AB1187" s="70">
        <f t="shared" si="802"/>
        <v>10</v>
      </c>
      <c r="AC1187" s="137">
        <f t="shared" si="803"/>
        <v>534</v>
      </c>
      <c r="AD1187" s="112">
        <f t="shared" si="804"/>
        <v>2052113.8499999999</v>
      </c>
      <c r="AE1187" s="113"/>
    </row>
    <row r="1188" spans="1:31" ht="12" customHeight="1" x14ac:dyDescent="0.3">
      <c r="A1188" s="49">
        <v>44865</v>
      </c>
      <c r="B1188" s="156">
        <f t="shared" si="805"/>
        <v>10</v>
      </c>
      <c r="C1188" s="156">
        <f t="shared" si="806"/>
        <v>2022</v>
      </c>
      <c r="D1188" s="125" t="s">
        <v>743</v>
      </c>
      <c r="E1188" s="49" t="s">
        <v>340</v>
      </c>
      <c r="F1188" s="49" t="s">
        <v>424</v>
      </c>
      <c r="G1188" s="74" t="s">
        <v>721</v>
      </c>
      <c r="H1188" s="75">
        <v>13.5</v>
      </c>
      <c r="I1188" s="51">
        <v>5</v>
      </c>
      <c r="J1188" s="67"/>
      <c r="K1188" s="53">
        <f t="shared" si="784"/>
        <v>67.5</v>
      </c>
      <c r="L1188" s="79">
        <v>20</v>
      </c>
      <c r="M1188" s="55">
        <f t="shared" si="796"/>
        <v>0.48148148148148145</v>
      </c>
      <c r="N1188" s="56">
        <f t="shared" si="797"/>
        <v>6.5</v>
      </c>
      <c r="O1188" s="57">
        <f t="shared" si="798"/>
        <v>32.5</v>
      </c>
      <c r="P1188" s="58"/>
      <c r="Q1188" s="57"/>
      <c r="R1188" s="59"/>
      <c r="S1188" s="60"/>
      <c r="T1188" s="56"/>
      <c r="U1188" s="61"/>
      <c r="V1188" s="62"/>
      <c r="W1188" s="71">
        <f t="shared" si="788"/>
        <v>67.5</v>
      </c>
      <c r="X1188" s="69">
        <f t="shared" si="799"/>
        <v>1801088.7494999999</v>
      </c>
      <c r="Y1188" s="70">
        <v>1</v>
      </c>
      <c r="Z1188" s="71">
        <f t="shared" si="800"/>
        <v>32.5</v>
      </c>
      <c r="AA1188" s="72">
        <f t="shared" si="801"/>
        <v>251125.10049999991</v>
      </c>
      <c r="AB1188" s="70">
        <f t="shared" si="802"/>
        <v>10</v>
      </c>
      <c r="AC1188" s="137">
        <f t="shared" si="803"/>
        <v>100</v>
      </c>
      <c r="AD1188" s="112">
        <f t="shared" si="804"/>
        <v>2052213.8499999999</v>
      </c>
      <c r="AE1188" s="113"/>
    </row>
    <row r="1189" spans="1:31" ht="12" customHeight="1" x14ac:dyDescent="0.3">
      <c r="A1189" s="49">
        <v>44865</v>
      </c>
      <c r="B1189" s="156">
        <f t="shared" si="805"/>
        <v>10</v>
      </c>
      <c r="C1189" s="156">
        <f t="shared" si="806"/>
        <v>2022</v>
      </c>
      <c r="D1189" s="125" t="s">
        <v>743</v>
      </c>
      <c r="E1189" s="49" t="s">
        <v>340</v>
      </c>
      <c r="F1189" s="49" t="s">
        <v>424</v>
      </c>
      <c r="G1189" s="74" t="s">
        <v>744</v>
      </c>
      <c r="H1189" s="75">
        <v>11.25</v>
      </c>
      <c r="I1189" s="51">
        <v>20</v>
      </c>
      <c r="J1189" s="67"/>
      <c r="K1189" s="53">
        <f t="shared" si="784"/>
        <v>225</v>
      </c>
      <c r="L1189" s="79">
        <v>12.9</v>
      </c>
      <c r="M1189" s="55">
        <f t="shared" si="796"/>
        <v>0.1466666666666667</v>
      </c>
      <c r="N1189" s="56">
        <f t="shared" si="797"/>
        <v>1.6500000000000004</v>
      </c>
      <c r="O1189" s="57">
        <f t="shared" si="798"/>
        <v>33.000000000000007</v>
      </c>
      <c r="P1189" s="58"/>
      <c r="Q1189" s="57"/>
      <c r="R1189" s="59"/>
      <c r="S1189" s="60"/>
      <c r="T1189" s="56"/>
      <c r="U1189" s="61"/>
      <c r="V1189" s="62"/>
      <c r="W1189" s="71">
        <f t="shared" si="788"/>
        <v>225</v>
      </c>
      <c r="X1189" s="69">
        <f t="shared" si="799"/>
        <v>1801313.7494999999</v>
      </c>
      <c r="Y1189" s="70">
        <v>1</v>
      </c>
      <c r="Z1189" s="71">
        <f t="shared" si="800"/>
        <v>33.000000000000007</v>
      </c>
      <c r="AA1189" s="72">
        <f t="shared" si="801"/>
        <v>251158.10049999991</v>
      </c>
      <c r="AB1189" s="70">
        <f t="shared" si="802"/>
        <v>10</v>
      </c>
      <c r="AC1189" s="137">
        <f t="shared" si="803"/>
        <v>258</v>
      </c>
      <c r="AD1189" s="112">
        <f t="shared" si="804"/>
        <v>2052471.8499999999</v>
      </c>
      <c r="AE1189" s="113"/>
    </row>
    <row r="1190" spans="1:31" ht="12" customHeight="1" x14ac:dyDescent="0.3">
      <c r="A1190" s="49"/>
      <c r="B1190" s="156"/>
      <c r="C1190" s="156"/>
      <c r="D1190" s="125"/>
      <c r="E1190" s="49"/>
      <c r="F1190" s="49"/>
      <c r="G1190" s="74"/>
      <c r="H1190" s="75"/>
      <c r="I1190" s="51"/>
      <c r="J1190" s="67"/>
      <c r="K1190" s="53"/>
      <c r="L1190" s="79"/>
      <c r="M1190" s="55"/>
      <c r="N1190" s="56"/>
      <c r="O1190" s="57"/>
      <c r="P1190" s="58"/>
      <c r="Q1190" s="57"/>
      <c r="R1190" s="59"/>
      <c r="S1190" s="60"/>
      <c r="T1190" s="56"/>
      <c r="U1190" s="61"/>
      <c r="V1190" s="62"/>
      <c r="W1190" s="71"/>
      <c r="X1190" s="69"/>
      <c r="Y1190" s="70"/>
      <c r="Z1190" s="71"/>
      <c r="AA1190" s="72"/>
      <c r="AB1190" s="70"/>
      <c r="AC1190" s="137"/>
      <c r="AD1190" s="112"/>
      <c r="AE1190" s="113"/>
    </row>
    <row r="1191" spans="1:31" ht="12" customHeight="1" x14ac:dyDescent="0.3">
      <c r="A1191" s="49"/>
      <c r="B1191" s="156"/>
      <c r="C1191" s="156"/>
      <c r="D1191" s="125"/>
      <c r="E1191" s="49"/>
      <c r="F1191" s="49"/>
      <c r="G1191" s="74"/>
      <c r="H1191" s="75"/>
      <c r="I1191" s="51"/>
      <c r="J1191" s="67"/>
      <c r="K1191" s="53"/>
      <c r="L1191" s="79"/>
      <c r="M1191" s="55"/>
      <c r="N1191" s="56"/>
      <c r="O1191" s="57"/>
      <c r="P1191" s="58"/>
      <c r="Q1191" s="57"/>
      <c r="R1191" s="59"/>
      <c r="S1191" s="60"/>
      <c r="T1191" s="56"/>
      <c r="U1191" s="61"/>
      <c r="V1191" s="62"/>
      <c r="W1191" s="71"/>
      <c r="X1191" s="69"/>
      <c r="Y1191" s="70"/>
      <c r="Z1191" s="71"/>
      <c r="AA1191" s="72"/>
      <c r="AB1191" s="70"/>
      <c r="AC1191" s="137"/>
      <c r="AD1191" s="112"/>
      <c r="AE1191" s="113"/>
    </row>
    <row r="1192" spans="1:31" ht="12" customHeight="1" x14ac:dyDescent="0.3">
      <c r="A1192" s="49"/>
      <c r="B1192" s="156"/>
      <c r="C1192" s="156"/>
      <c r="D1192" s="125"/>
      <c r="E1192" s="49"/>
      <c r="F1192" s="49"/>
      <c r="G1192" s="74"/>
      <c r="H1192" s="75"/>
      <c r="I1192" s="51"/>
      <c r="J1192" s="67"/>
      <c r="K1192" s="53"/>
      <c r="L1192" s="79"/>
      <c r="M1192" s="55"/>
      <c r="N1192" s="56"/>
      <c r="O1192" s="57"/>
      <c r="P1192" s="58"/>
      <c r="Q1192" s="57"/>
      <c r="R1192" s="59"/>
      <c r="S1192" s="60"/>
      <c r="T1192" s="56"/>
      <c r="U1192" s="61"/>
      <c r="V1192" s="62"/>
      <c r="W1192" s="71"/>
      <c r="X1192" s="69"/>
      <c r="Y1192" s="70"/>
      <c r="Z1192" s="71"/>
      <c r="AA1192" s="72"/>
      <c r="AB1192" s="70"/>
      <c r="AC1192" s="137"/>
      <c r="AD1192" s="112"/>
      <c r="AE1192" s="113"/>
    </row>
    <row r="1193" spans="1:31" ht="12" customHeight="1" x14ac:dyDescent="0.3">
      <c r="A1193" s="77"/>
      <c r="B1193" s="127"/>
      <c r="C1193" s="127"/>
      <c r="D1193" s="127"/>
      <c r="E1193" s="77"/>
      <c r="F1193" s="77"/>
      <c r="G1193" s="108"/>
      <c r="H1193" s="75"/>
      <c r="I1193" s="51"/>
      <c r="J1193" s="67"/>
      <c r="K1193" s="53"/>
      <c r="L1193" s="79"/>
      <c r="M1193" s="55"/>
      <c r="N1193" s="56"/>
      <c r="O1193" s="57"/>
      <c r="P1193" s="58"/>
      <c r="Q1193" s="57"/>
      <c r="R1193" s="59"/>
      <c r="S1193" s="60"/>
      <c r="T1193" s="56"/>
      <c r="U1193" s="61"/>
      <c r="V1193" s="62"/>
      <c r="W1193" s="68"/>
      <c r="X1193" s="69"/>
      <c r="Y1193" s="70"/>
      <c r="Z1193" s="71"/>
      <c r="AA1193" s="72"/>
      <c r="AB1193" s="70"/>
      <c r="AC1193" s="136"/>
      <c r="AE1193" s="113"/>
    </row>
    <row r="1194" spans="1:31" ht="12" customHeight="1" x14ac:dyDescent="0.3">
      <c r="A1194" s="77"/>
      <c r="B1194" s="127"/>
      <c r="C1194" s="127"/>
      <c r="D1194" s="127"/>
      <c r="E1194" s="77"/>
      <c r="F1194" s="77"/>
      <c r="G1194" s="109"/>
      <c r="H1194" s="75"/>
      <c r="I1194" s="51"/>
      <c r="J1194" s="67"/>
      <c r="K1194" s="53"/>
      <c r="L1194" s="79"/>
      <c r="M1194" s="55"/>
      <c r="N1194" s="56"/>
      <c r="O1194" s="57"/>
      <c r="P1194" s="58"/>
      <c r="Q1194" s="57"/>
      <c r="R1194" s="59"/>
      <c r="S1194" s="60"/>
      <c r="T1194" s="56"/>
      <c r="U1194" s="61"/>
      <c r="V1194" s="62"/>
      <c r="W1194" s="68"/>
      <c r="X1194" s="69"/>
      <c r="Y1194" s="70"/>
      <c r="Z1194" s="71"/>
      <c r="AA1194" s="72"/>
      <c r="AB1194" s="70"/>
      <c r="AC1194" s="136"/>
      <c r="AE1194" s="113"/>
    </row>
    <row r="1195" spans="1:31" ht="12" customHeight="1" x14ac:dyDescent="0.3">
      <c r="A1195" s="30"/>
      <c r="B1195" s="129"/>
      <c r="C1195" s="129"/>
      <c r="D1195" s="129"/>
      <c r="E1195" s="30"/>
      <c r="F1195" s="30"/>
      <c r="G1195" s="110"/>
      <c r="H1195" s="81"/>
      <c r="I1195" s="80"/>
      <c r="J1195" s="82"/>
      <c r="K1195" s="83"/>
      <c r="L1195" s="84"/>
      <c r="M1195" s="85"/>
      <c r="N1195" s="86"/>
      <c r="O1195" s="87"/>
      <c r="P1195" s="88"/>
      <c r="Q1195" s="87"/>
      <c r="R1195" s="89"/>
      <c r="S1195" s="90"/>
      <c r="T1195" s="86"/>
      <c r="U1195" s="91"/>
      <c r="V1195" s="92"/>
      <c r="W1195" s="93"/>
      <c r="X1195" s="161"/>
      <c r="Y1195" s="31"/>
      <c r="Z1195" s="94"/>
      <c r="AA1195" s="72"/>
      <c r="AB1195" s="31"/>
      <c r="AC1195" s="153"/>
      <c r="AD1195" s="152"/>
      <c r="AE1195" s="114"/>
    </row>
    <row r="1196" spans="1:31" ht="12" customHeight="1" x14ac:dyDescent="0.3">
      <c r="G1196" s="3"/>
      <c r="H1196" s="95"/>
      <c r="I1196" s="3"/>
      <c r="J1196" s="4"/>
      <c r="K1196" s="5"/>
      <c r="L1196" s="5"/>
      <c r="M1196" s="6"/>
      <c r="N1196" s="5"/>
      <c r="O1196" s="7"/>
      <c r="P1196" s="7"/>
      <c r="Q1196" s="7"/>
      <c r="R1196" s="7"/>
      <c r="S1196" s="7"/>
      <c r="T1196" s="5"/>
      <c r="U1196" s="5"/>
      <c r="V1196" s="3"/>
      <c r="W1196" s="8"/>
      <c r="X1196" s="8"/>
      <c r="Y1196" s="4"/>
      <c r="Z1196" s="3"/>
      <c r="AA1196" s="3"/>
      <c r="AB1196" s="4"/>
      <c r="AC1196" s="4"/>
    </row>
    <row r="1197" spans="1:31" ht="12" customHeight="1" x14ac:dyDescent="0.3">
      <c r="G1197" s="3"/>
      <c r="H1197" s="95"/>
      <c r="I1197" s="3"/>
      <c r="J1197" s="4"/>
      <c r="K1197" s="5"/>
      <c r="L1197" s="5"/>
      <c r="M1197" s="6"/>
      <c r="N1197" s="5"/>
      <c r="O1197" s="7"/>
      <c r="P1197" s="7"/>
      <c r="Q1197" s="7"/>
      <c r="R1197" s="7"/>
      <c r="S1197" s="7"/>
      <c r="T1197" s="5"/>
      <c r="U1197" s="5"/>
      <c r="V1197" s="3"/>
      <c r="W1197" s="8"/>
      <c r="X1197" s="8"/>
      <c r="Y1197" s="4"/>
      <c r="Z1197" s="3"/>
      <c r="AA1197" s="3"/>
      <c r="AB1197" s="4"/>
      <c r="AC1197" s="4"/>
    </row>
    <row r="1198" spans="1:31" ht="12" customHeight="1" x14ac:dyDescent="0.3">
      <c r="G1198" s="3"/>
      <c r="H1198" s="95"/>
      <c r="I1198" s="3"/>
      <c r="J1198" s="4"/>
      <c r="K1198" s="5"/>
      <c r="L1198" s="5"/>
      <c r="M1198" s="6"/>
      <c r="N1198" s="5"/>
      <c r="O1198" s="7"/>
      <c r="P1198" s="7"/>
      <c r="Q1198" s="7"/>
      <c r="R1198" s="7"/>
      <c r="S1198" s="7"/>
      <c r="T1198" s="5"/>
      <c r="U1198" s="5"/>
      <c r="V1198" s="3"/>
      <c r="W1198" s="8"/>
      <c r="X1198" s="8"/>
      <c r="Y1198" s="4"/>
      <c r="Z1198" s="3"/>
      <c r="AA1198" s="3"/>
      <c r="AB1198" s="4"/>
      <c r="AC1198" s="4"/>
    </row>
    <row r="1199" spans="1:31" ht="12" customHeight="1" x14ac:dyDescent="0.3">
      <c r="G1199" s="3"/>
      <c r="H1199" s="95"/>
      <c r="I1199" s="3"/>
      <c r="J1199" s="4"/>
      <c r="K1199" s="5"/>
      <c r="L1199" s="5"/>
      <c r="M1199" s="6"/>
      <c r="N1199" s="5"/>
      <c r="O1199" s="7"/>
      <c r="P1199" s="7"/>
      <c r="Q1199" s="7"/>
      <c r="R1199" s="7"/>
      <c r="S1199" s="7"/>
      <c r="T1199" s="5"/>
      <c r="U1199" s="5"/>
      <c r="V1199" s="3"/>
      <c r="W1199" s="8"/>
      <c r="X1199" s="8"/>
      <c r="Y1199" s="4"/>
      <c r="Z1199" s="3"/>
      <c r="AA1199" s="3"/>
      <c r="AB1199" s="4"/>
      <c r="AC1199" s="4"/>
    </row>
    <row r="1200" spans="1:31" ht="12" customHeight="1" x14ac:dyDescent="0.3">
      <c r="G1200" s="3"/>
      <c r="H1200" s="95"/>
      <c r="I1200" s="3"/>
      <c r="J1200" s="4"/>
      <c r="K1200" s="5"/>
      <c r="L1200" s="5"/>
      <c r="M1200" s="6"/>
      <c r="N1200" s="5"/>
      <c r="O1200" s="7"/>
      <c r="P1200" s="7"/>
      <c r="Q1200" s="7"/>
      <c r="R1200" s="7"/>
      <c r="S1200" s="7"/>
      <c r="T1200" s="5"/>
      <c r="U1200" s="5"/>
      <c r="V1200" s="3"/>
      <c r="W1200" s="8"/>
      <c r="X1200" s="8"/>
      <c r="Y1200" s="4"/>
      <c r="Z1200" s="3"/>
      <c r="AA1200" s="3"/>
      <c r="AB1200" s="4"/>
      <c r="AC1200" s="4"/>
    </row>
    <row r="1201" spans="7:29" ht="12" customHeight="1" x14ac:dyDescent="0.3">
      <c r="G1201" s="3"/>
      <c r="H1201" s="95"/>
      <c r="I1201" s="3"/>
      <c r="J1201" s="4"/>
      <c r="K1201" s="5"/>
      <c r="L1201" s="5"/>
      <c r="M1201" s="6"/>
      <c r="N1201" s="5"/>
      <c r="O1201" s="7"/>
      <c r="P1201" s="7"/>
      <c r="Q1201" s="7"/>
      <c r="R1201" s="7"/>
      <c r="S1201" s="7"/>
      <c r="T1201" s="5"/>
      <c r="U1201" s="5"/>
      <c r="V1201" s="3"/>
      <c r="W1201" s="8"/>
      <c r="X1201" s="8"/>
      <c r="Y1201" s="4"/>
      <c r="Z1201" s="3"/>
      <c r="AA1201" s="3"/>
      <c r="AB1201" s="4"/>
      <c r="AC1201" s="4"/>
    </row>
    <row r="1202" spans="7:29" ht="12" customHeight="1" x14ac:dyDescent="0.3">
      <c r="H1202" s="95"/>
      <c r="I1202" s="3"/>
      <c r="J1202" s="4"/>
      <c r="K1202" s="5"/>
      <c r="L1202" s="5"/>
      <c r="M1202" s="6"/>
      <c r="N1202" s="5"/>
      <c r="O1202" s="7"/>
      <c r="P1202" s="7"/>
      <c r="Q1202" s="7"/>
      <c r="R1202" s="7"/>
      <c r="S1202" s="7"/>
      <c r="T1202" s="5"/>
      <c r="U1202" s="5"/>
      <c r="V1202" s="3"/>
      <c r="W1202" s="8"/>
      <c r="X1202" s="8"/>
      <c r="Y1202" s="4"/>
      <c r="Z1202" s="3"/>
      <c r="AA1202" s="3"/>
      <c r="AB1202" s="4"/>
      <c r="AC1202" s="4"/>
    </row>
    <row r="1203" spans="7:29" ht="12" customHeight="1" x14ac:dyDescent="0.3">
      <c r="G1203" s="3"/>
      <c r="H1203" s="95"/>
      <c r="I1203" s="3"/>
      <c r="J1203" s="4"/>
      <c r="K1203" s="5"/>
      <c r="L1203" s="5"/>
      <c r="M1203" s="6"/>
      <c r="N1203" s="5"/>
      <c r="O1203" s="7"/>
      <c r="P1203" s="7"/>
      <c r="Q1203" s="7"/>
      <c r="R1203" s="7"/>
      <c r="S1203" s="7"/>
      <c r="T1203" s="5"/>
      <c r="U1203" s="5"/>
      <c r="V1203" s="3"/>
      <c r="W1203" s="8"/>
      <c r="X1203" s="8"/>
      <c r="Y1203" s="4"/>
      <c r="Z1203" s="3"/>
      <c r="AA1203" s="3"/>
      <c r="AB1203" s="4"/>
      <c r="AC1203" s="4"/>
    </row>
    <row r="1204" spans="7:29" ht="12" customHeight="1" x14ac:dyDescent="0.3">
      <c r="G1204" s="3"/>
      <c r="H1204" s="95"/>
      <c r="I1204" s="3"/>
      <c r="J1204" s="4"/>
      <c r="K1204" s="5"/>
      <c r="L1204" s="5"/>
      <c r="M1204" s="6"/>
      <c r="N1204" s="5"/>
      <c r="O1204" s="7"/>
      <c r="P1204" s="7"/>
      <c r="Q1204" s="7"/>
      <c r="R1204" s="7"/>
      <c r="S1204" s="7"/>
      <c r="T1204" s="5"/>
      <c r="U1204" s="5"/>
      <c r="V1204" s="3"/>
      <c r="W1204" s="8"/>
      <c r="X1204" s="8"/>
      <c r="Y1204" s="4"/>
      <c r="Z1204" s="3"/>
      <c r="AA1204" s="3"/>
      <c r="AB1204" s="4"/>
      <c r="AC1204" s="4"/>
    </row>
    <row r="1205" spans="7:29" ht="12" customHeight="1" x14ac:dyDescent="0.3">
      <c r="G1205" s="3"/>
      <c r="H1205" s="95"/>
      <c r="I1205" s="3"/>
      <c r="J1205" s="4"/>
      <c r="K1205" s="5"/>
      <c r="L1205" s="5"/>
      <c r="M1205" s="6"/>
      <c r="N1205" s="5"/>
      <c r="O1205" s="7"/>
      <c r="P1205" s="7"/>
      <c r="Q1205" s="7"/>
      <c r="R1205" s="7"/>
      <c r="S1205" s="7"/>
      <c r="T1205" s="5"/>
      <c r="U1205" s="5"/>
      <c r="V1205" s="3"/>
      <c r="W1205" s="8"/>
      <c r="X1205" s="8"/>
      <c r="Y1205" s="4"/>
      <c r="Z1205" s="3"/>
      <c r="AA1205" s="3"/>
      <c r="AB1205" s="4"/>
      <c r="AC1205" s="4"/>
    </row>
    <row r="1206" spans="7:29" ht="12" customHeight="1" x14ac:dyDescent="0.3">
      <c r="G1206" s="3"/>
      <c r="H1206" s="95"/>
      <c r="I1206" s="3"/>
      <c r="J1206" s="4"/>
      <c r="K1206" s="5"/>
      <c r="L1206" s="5"/>
      <c r="M1206" s="6"/>
      <c r="N1206" s="5"/>
      <c r="O1206" s="7"/>
      <c r="P1206" s="7"/>
      <c r="Q1206" s="7"/>
      <c r="R1206" s="7"/>
      <c r="S1206" s="7"/>
      <c r="T1206" s="5"/>
      <c r="U1206" s="5"/>
      <c r="V1206" s="3"/>
      <c r="W1206" s="8"/>
      <c r="X1206" s="8"/>
      <c r="Y1206" s="4"/>
      <c r="Z1206" s="3"/>
      <c r="AA1206" s="3"/>
      <c r="AB1206" s="4"/>
      <c r="AC1206" s="4"/>
    </row>
    <row r="1207" spans="7:29" ht="12" customHeight="1" x14ac:dyDescent="0.3">
      <c r="G1207" s="3"/>
      <c r="H1207" s="95"/>
      <c r="I1207" s="3"/>
      <c r="J1207" s="4"/>
      <c r="K1207" s="5"/>
      <c r="L1207" s="5"/>
      <c r="M1207" s="6"/>
      <c r="N1207" s="5"/>
      <c r="O1207" s="7"/>
      <c r="P1207" s="7"/>
      <c r="Q1207" s="7"/>
      <c r="R1207" s="7"/>
      <c r="S1207" s="7"/>
      <c r="T1207" s="5"/>
      <c r="U1207" s="5"/>
      <c r="V1207" s="3"/>
      <c r="W1207" s="8"/>
      <c r="X1207" s="8"/>
      <c r="Y1207" s="4"/>
      <c r="Z1207" s="3"/>
      <c r="AA1207" s="3"/>
      <c r="AB1207" s="4"/>
      <c r="AC1207" s="4"/>
    </row>
    <row r="1208" spans="7:29" ht="12" customHeight="1" x14ac:dyDescent="0.3">
      <c r="G1208" s="3"/>
      <c r="H1208" s="95"/>
      <c r="I1208" s="3"/>
      <c r="J1208" s="4"/>
      <c r="K1208" s="5"/>
      <c r="L1208" s="5"/>
      <c r="M1208" s="6"/>
      <c r="N1208" s="5"/>
      <c r="O1208" s="7"/>
      <c r="P1208" s="7"/>
      <c r="Q1208" s="7"/>
      <c r="R1208" s="7"/>
      <c r="S1208" s="7"/>
      <c r="T1208" s="5"/>
      <c r="U1208" s="5"/>
      <c r="V1208" s="3"/>
      <c r="W1208" s="8"/>
      <c r="X1208" s="8"/>
      <c r="Y1208" s="4"/>
      <c r="Z1208" s="3"/>
      <c r="AA1208" s="3"/>
      <c r="AB1208" s="4"/>
      <c r="AC1208" s="4"/>
    </row>
    <row r="1209" spans="7:29" ht="12" customHeight="1" x14ac:dyDescent="0.3">
      <c r="G1209" s="3"/>
      <c r="H1209" s="95"/>
      <c r="I1209" s="3"/>
      <c r="J1209" s="4"/>
      <c r="K1209" s="5"/>
      <c r="L1209" s="5"/>
      <c r="M1209" s="6"/>
      <c r="N1209" s="5"/>
      <c r="O1209" s="7"/>
      <c r="P1209" s="7"/>
      <c r="Q1209" s="7"/>
      <c r="R1209" s="7"/>
      <c r="S1209" s="7"/>
      <c r="T1209" s="5"/>
      <c r="U1209" s="5"/>
      <c r="V1209" s="3"/>
      <c r="W1209" s="8"/>
      <c r="X1209" s="8"/>
      <c r="Y1209" s="4"/>
      <c r="Z1209" s="3"/>
      <c r="AA1209" s="3"/>
      <c r="AB1209" s="4"/>
      <c r="AC1209" s="4"/>
    </row>
    <row r="1210" spans="7:29" ht="12" customHeight="1" x14ac:dyDescent="0.3">
      <c r="G1210" s="3"/>
      <c r="H1210" s="95"/>
      <c r="I1210" s="3"/>
      <c r="J1210" s="4"/>
      <c r="K1210" s="5"/>
      <c r="L1210" s="5"/>
      <c r="M1210" s="6"/>
      <c r="N1210" s="5"/>
      <c r="O1210" s="7"/>
      <c r="P1210" s="7"/>
      <c r="Q1210" s="7"/>
      <c r="R1210" s="7"/>
      <c r="S1210" s="7"/>
      <c r="T1210" s="5"/>
      <c r="U1210" s="5"/>
      <c r="V1210" s="3"/>
      <c r="W1210" s="8"/>
      <c r="X1210" s="8"/>
      <c r="Y1210" s="4"/>
      <c r="Z1210" s="3"/>
      <c r="AA1210" s="3"/>
      <c r="AB1210" s="4"/>
      <c r="AC1210" s="4"/>
    </row>
    <row r="1211" spans="7:29" ht="12" customHeight="1" x14ac:dyDescent="0.3">
      <c r="G1211" s="3"/>
      <c r="H1211" s="95"/>
      <c r="I1211" s="3"/>
      <c r="J1211" s="4"/>
      <c r="K1211" s="5"/>
      <c r="L1211" s="5"/>
      <c r="M1211" s="6"/>
      <c r="N1211" s="5"/>
      <c r="O1211" s="7"/>
      <c r="P1211" s="7"/>
      <c r="Q1211" s="7"/>
      <c r="R1211" s="7"/>
      <c r="S1211" s="7"/>
      <c r="T1211" s="5"/>
      <c r="U1211" s="5"/>
      <c r="V1211" s="3"/>
      <c r="W1211" s="8"/>
      <c r="X1211" s="8"/>
      <c r="Y1211" s="4"/>
      <c r="Z1211" s="3"/>
      <c r="AA1211" s="3"/>
      <c r="AB1211" s="4"/>
      <c r="AC1211" s="4"/>
    </row>
    <row r="1212" spans="7:29" ht="12" customHeight="1" x14ac:dyDescent="0.3">
      <c r="G1212" s="3"/>
      <c r="H1212" s="95"/>
      <c r="I1212" s="3"/>
      <c r="J1212" s="4"/>
      <c r="K1212" s="5"/>
      <c r="L1212" s="5"/>
      <c r="M1212" s="6"/>
      <c r="N1212" s="5"/>
      <c r="O1212" s="7"/>
      <c r="P1212" s="7"/>
      <c r="Q1212" s="7"/>
      <c r="R1212" s="7"/>
      <c r="S1212" s="7"/>
      <c r="T1212" s="5"/>
      <c r="U1212" s="5"/>
      <c r="V1212" s="3"/>
      <c r="W1212" s="8"/>
      <c r="X1212" s="8"/>
      <c r="Y1212" s="4"/>
      <c r="Z1212" s="3"/>
      <c r="AA1212" s="3"/>
      <c r="AB1212" s="4"/>
      <c r="AC1212" s="4"/>
    </row>
    <row r="1213" spans="7:29" ht="12" customHeight="1" x14ac:dyDescent="0.3">
      <c r="G1213" s="3"/>
      <c r="H1213" s="95"/>
      <c r="I1213" s="3"/>
      <c r="J1213" s="4"/>
      <c r="K1213" s="5"/>
      <c r="L1213" s="5"/>
      <c r="M1213" s="6"/>
      <c r="N1213" s="5"/>
      <c r="O1213" s="7"/>
      <c r="P1213" s="7"/>
      <c r="Q1213" s="7"/>
      <c r="R1213" s="7"/>
      <c r="S1213" s="7"/>
      <c r="T1213" s="5"/>
      <c r="U1213" s="5"/>
      <c r="V1213" s="3"/>
      <c r="W1213" s="8"/>
      <c r="X1213" s="8"/>
      <c r="Y1213" s="4"/>
      <c r="Z1213" s="3"/>
      <c r="AA1213" s="3"/>
      <c r="AB1213" s="4"/>
      <c r="AC1213" s="4"/>
    </row>
    <row r="1214" spans="7:29" ht="12" customHeight="1" x14ac:dyDescent="0.3">
      <c r="G1214" s="3"/>
      <c r="H1214" s="95"/>
      <c r="I1214" s="3"/>
      <c r="J1214" s="4"/>
      <c r="K1214" s="5"/>
      <c r="L1214" s="5"/>
      <c r="M1214" s="6"/>
      <c r="N1214" s="5"/>
      <c r="O1214" s="7"/>
      <c r="P1214" s="7"/>
      <c r="Q1214" s="7"/>
      <c r="R1214" s="7"/>
      <c r="S1214" s="7"/>
      <c r="T1214" s="5"/>
      <c r="U1214" s="5"/>
      <c r="V1214" s="3"/>
      <c r="W1214" s="8"/>
      <c r="X1214" s="8"/>
      <c r="Y1214" s="4"/>
      <c r="Z1214" s="3"/>
      <c r="AA1214" s="3"/>
      <c r="AB1214" s="4"/>
      <c r="AC1214" s="4"/>
    </row>
    <row r="1215" spans="7:29" ht="12" customHeight="1" x14ac:dyDescent="0.3">
      <c r="G1215" s="3"/>
      <c r="H1215" s="95"/>
      <c r="I1215" s="3"/>
      <c r="J1215" s="4"/>
      <c r="K1215" s="5"/>
      <c r="L1215" s="5"/>
      <c r="M1215" s="6"/>
      <c r="N1215" s="5"/>
      <c r="O1215" s="7"/>
      <c r="P1215" s="7"/>
      <c r="Q1215" s="7"/>
      <c r="R1215" s="7"/>
      <c r="S1215" s="7"/>
      <c r="T1215" s="5"/>
      <c r="U1215" s="5"/>
      <c r="V1215" s="3"/>
      <c r="W1215" s="8"/>
      <c r="X1215" s="8"/>
      <c r="Y1215" s="4"/>
      <c r="Z1215" s="3"/>
      <c r="AA1215" s="3"/>
      <c r="AB1215" s="4"/>
      <c r="AC1215" s="4"/>
    </row>
    <row r="1216" spans="7:29" ht="12" customHeight="1" x14ac:dyDescent="0.3">
      <c r="G1216" s="3"/>
      <c r="H1216" s="95"/>
      <c r="I1216" s="3"/>
      <c r="J1216" s="4"/>
      <c r="K1216" s="5"/>
      <c r="L1216" s="5"/>
      <c r="M1216" s="6"/>
      <c r="N1216" s="5"/>
      <c r="O1216" s="7"/>
      <c r="P1216" s="7"/>
      <c r="Q1216" s="7"/>
      <c r="R1216" s="7"/>
      <c r="S1216" s="7"/>
      <c r="T1216" s="5"/>
      <c r="U1216" s="5"/>
      <c r="V1216" s="3"/>
      <c r="W1216" s="8"/>
      <c r="X1216" s="8"/>
      <c r="Y1216" s="4"/>
      <c r="Z1216" s="3"/>
      <c r="AA1216" s="3"/>
      <c r="AB1216" s="4"/>
      <c r="AC1216" s="4"/>
    </row>
    <row r="1217" spans="7:29" ht="12" customHeight="1" x14ac:dyDescent="0.3">
      <c r="G1217" s="3"/>
      <c r="H1217" s="95"/>
      <c r="I1217" s="3"/>
      <c r="J1217" s="4"/>
      <c r="K1217" s="5"/>
      <c r="L1217" s="5"/>
      <c r="M1217" s="6"/>
      <c r="N1217" s="5"/>
      <c r="O1217" s="7"/>
      <c r="P1217" s="7"/>
      <c r="Q1217" s="7"/>
      <c r="R1217" s="7"/>
      <c r="S1217" s="7"/>
      <c r="T1217" s="5"/>
      <c r="U1217" s="5"/>
      <c r="V1217" s="3"/>
      <c r="W1217" s="8"/>
      <c r="X1217" s="8"/>
      <c r="Y1217" s="4"/>
      <c r="Z1217" s="3"/>
      <c r="AA1217" s="3"/>
      <c r="AB1217" s="4"/>
      <c r="AC1217" s="4"/>
    </row>
    <row r="1218" spans="7:29" ht="12" customHeight="1" x14ac:dyDescent="0.3">
      <c r="G1218" s="3"/>
      <c r="H1218" s="95"/>
      <c r="I1218" s="3"/>
      <c r="J1218" s="4"/>
      <c r="K1218" s="5"/>
      <c r="L1218" s="5"/>
      <c r="M1218" s="6"/>
      <c r="N1218" s="5"/>
      <c r="O1218" s="7"/>
      <c r="P1218" s="7"/>
      <c r="Q1218" s="7"/>
      <c r="R1218" s="7"/>
      <c r="S1218" s="7"/>
      <c r="T1218" s="5"/>
      <c r="U1218" s="5"/>
      <c r="V1218" s="3"/>
      <c r="W1218" s="8"/>
      <c r="X1218" s="8"/>
      <c r="Y1218" s="4"/>
      <c r="Z1218" s="3"/>
      <c r="AA1218" s="3"/>
      <c r="AB1218" s="4"/>
      <c r="AC1218" s="4"/>
    </row>
    <row r="1219" spans="7:29" ht="12" customHeight="1" x14ac:dyDescent="0.3">
      <c r="G1219" s="3"/>
      <c r="H1219" s="95"/>
      <c r="I1219" s="3"/>
      <c r="J1219" s="4"/>
      <c r="K1219" s="5"/>
      <c r="L1219" s="5"/>
      <c r="M1219" s="6"/>
      <c r="N1219" s="5"/>
      <c r="O1219" s="7"/>
      <c r="P1219" s="7"/>
      <c r="Q1219" s="7"/>
      <c r="R1219" s="7"/>
      <c r="S1219" s="7"/>
      <c r="T1219" s="5"/>
      <c r="U1219" s="5"/>
      <c r="V1219" s="3"/>
      <c r="W1219" s="8"/>
      <c r="X1219" s="8"/>
      <c r="Y1219" s="4"/>
      <c r="Z1219" s="3"/>
      <c r="AA1219" s="3"/>
      <c r="AB1219" s="4"/>
      <c r="AC1219" s="4"/>
    </row>
    <row r="1220" spans="7:29" ht="12" customHeight="1" x14ac:dyDescent="0.3">
      <c r="G1220" s="3"/>
      <c r="H1220" s="95"/>
      <c r="I1220" s="3"/>
      <c r="J1220" s="4"/>
      <c r="K1220" s="5"/>
      <c r="L1220" s="5"/>
      <c r="M1220" s="6"/>
      <c r="N1220" s="5"/>
      <c r="O1220" s="7"/>
      <c r="P1220" s="7"/>
      <c r="Q1220" s="7"/>
      <c r="R1220" s="7"/>
      <c r="S1220" s="7"/>
      <c r="T1220" s="5"/>
      <c r="U1220" s="5"/>
      <c r="V1220" s="3"/>
      <c r="W1220" s="8"/>
      <c r="X1220" s="8"/>
      <c r="Y1220" s="4"/>
      <c r="Z1220" s="3"/>
      <c r="AA1220" s="3"/>
      <c r="AB1220" s="4"/>
      <c r="AC1220" s="4"/>
    </row>
    <row r="1221" spans="7:29" ht="12" customHeight="1" x14ac:dyDescent="0.3">
      <c r="G1221" s="3"/>
      <c r="H1221" s="95"/>
      <c r="I1221" s="3"/>
      <c r="J1221" s="4"/>
      <c r="K1221" s="5"/>
      <c r="L1221" s="5"/>
      <c r="M1221" s="6"/>
      <c r="N1221" s="5"/>
      <c r="O1221" s="7"/>
      <c r="P1221" s="7"/>
      <c r="Q1221" s="7"/>
      <c r="R1221" s="7"/>
      <c r="S1221" s="7"/>
      <c r="T1221" s="5"/>
      <c r="U1221" s="5"/>
      <c r="V1221" s="3"/>
      <c r="W1221" s="8"/>
      <c r="X1221" s="8"/>
      <c r="Y1221" s="4"/>
      <c r="Z1221" s="3"/>
      <c r="AA1221" s="3"/>
      <c r="AB1221" s="4"/>
      <c r="AC1221" s="4"/>
    </row>
    <row r="1222" spans="7:29" ht="12" customHeight="1" x14ac:dyDescent="0.3">
      <c r="G1222" s="3"/>
      <c r="H1222" s="95"/>
      <c r="I1222" s="3"/>
      <c r="J1222" s="4"/>
      <c r="K1222" s="5"/>
      <c r="L1222" s="5"/>
      <c r="M1222" s="6"/>
      <c r="N1222" s="5"/>
      <c r="O1222" s="7"/>
      <c r="P1222" s="7"/>
      <c r="Q1222" s="7"/>
      <c r="R1222" s="7"/>
      <c r="S1222" s="7"/>
      <c r="T1222" s="5"/>
      <c r="U1222" s="5"/>
      <c r="V1222" s="3"/>
      <c r="W1222" s="8"/>
      <c r="X1222" s="8"/>
      <c r="Y1222" s="4"/>
      <c r="Z1222" s="3"/>
      <c r="AA1222" s="3"/>
      <c r="AB1222" s="4"/>
      <c r="AC1222" s="4"/>
    </row>
    <row r="1223" spans="7:29" ht="12" customHeight="1" x14ac:dyDescent="0.3">
      <c r="G1223" s="3"/>
      <c r="H1223" s="95"/>
      <c r="I1223" s="3"/>
      <c r="J1223" s="4"/>
      <c r="K1223" s="5"/>
      <c r="L1223" s="5"/>
      <c r="M1223" s="6"/>
      <c r="N1223" s="5"/>
      <c r="O1223" s="7"/>
      <c r="P1223" s="7"/>
      <c r="Q1223" s="7"/>
      <c r="R1223" s="7"/>
      <c r="S1223" s="7"/>
      <c r="T1223" s="5"/>
      <c r="U1223" s="5"/>
      <c r="V1223" s="3"/>
      <c r="W1223" s="8"/>
      <c r="X1223" s="8"/>
      <c r="Y1223" s="4"/>
      <c r="Z1223" s="3"/>
      <c r="AA1223" s="3"/>
      <c r="AB1223" s="4"/>
      <c r="AC1223" s="4"/>
    </row>
    <row r="1224" spans="7:29" ht="12" customHeight="1" x14ac:dyDescent="0.3">
      <c r="G1224" s="3"/>
      <c r="H1224" s="95"/>
      <c r="I1224" s="3"/>
      <c r="J1224" s="4"/>
      <c r="K1224" s="5"/>
      <c r="L1224" s="5"/>
      <c r="M1224" s="6"/>
      <c r="N1224" s="5"/>
      <c r="O1224" s="7"/>
      <c r="P1224" s="7"/>
      <c r="Q1224" s="7"/>
      <c r="R1224" s="7"/>
      <c r="S1224" s="7"/>
      <c r="T1224" s="5"/>
      <c r="U1224" s="5"/>
      <c r="V1224" s="3"/>
      <c r="W1224" s="8"/>
      <c r="X1224" s="8"/>
      <c r="Y1224" s="4"/>
      <c r="Z1224" s="3"/>
      <c r="AA1224" s="3"/>
      <c r="AB1224" s="4"/>
      <c r="AC1224" s="4"/>
    </row>
    <row r="1225" spans="7:29" ht="12" customHeight="1" x14ac:dyDescent="0.3">
      <c r="G1225" s="3"/>
      <c r="H1225" s="95"/>
      <c r="I1225" s="3"/>
      <c r="J1225" s="4"/>
      <c r="K1225" s="5"/>
      <c r="L1225" s="5"/>
      <c r="M1225" s="6"/>
      <c r="N1225" s="5"/>
      <c r="O1225" s="7"/>
      <c r="P1225" s="7"/>
      <c r="Q1225" s="7"/>
      <c r="R1225" s="7"/>
      <c r="S1225" s="7"/>
      <c r="T1225" s="5"/>
      <c r="U1225" s="5"/>
      <c r="V1225" s="3"/>
      <c r="W1225" s="8"/>
      <c r="X1225" s="8"/>
      <c r="Y1225" s="4"/>
      <c r="Z1225" s="3"/>
      <c r="AA1225" s="3"/>
      <c r="AB1225" s="4"/>
      <c r="AC1225" s="4"/>
    </row>
    <row r="1226" spans="7:29" ht="12" customHeight="1" x14ac:dyDescent="0.3">
      <c r="G1226" s="3"/>
      <c r="H1226" s="95"/>
      <c r="I1226" s="3"/>
      <c r="J1226" s="4"/>
      <c r="K1226" s="5"/>
      <c r="L1226" s="5"/>
      <c r="M1226" s="6"/>
      <c r="N1226" s="5"/>
      <c r="O1226" s="7"/>
      <c r="P1226" s="7"/>
      <c r="Q1226" s="7"/>
      <c r="R1226" s="7"/>
      <c r="S1226" s="7"/>
      <c r="T1226" s="5"/>
      <c r="U1226" s="5"/>
      <c r="V1226" s="3"/>
      <c r="W1226" s="8"/>
      <c r="X1226" s="8"/>
      <c r="Y1226" s="4"/>
      <c r="Z1226" s="3"/>
      <c r="AA1226" s="3"/>
      <c r="AB1226" s="4"/>
      <c r="AC1226" s="4"/>
    </row>
    <row r="1227" spans="7:29" ht="12" customHeight="1" x14ac:dyDescent="0.3">
      <c r="G1227" s="3"/>
      <c r="H1227" s="95"/>
      <c r="I1227" s="3"/>
      <c r="J1227" s="4"/>
      <c r="K1227" s="5"/>
      <c r="L1227" s="5"/>
      <c r="M1227" s="6"/>
      <c r="N1227" s="5"/>
      <c r="O1227" s="7"/>
      <c r="P1227" s="7"/>
      <c r="Q1227" s="7"/>
      <c r="R1227" s="7"/>
      <c r="S1227" s="7"/>
      <c r="T1227" s="5"/>
      <c r="U1227" s="5"/>
      <c r="V1227" s="3"/>
      <c r="W1227" s="8"/>
      <c r="X1227" s="8"/>
      <c r="Y1227" s="4"/>
      <c r="Z1227" s="3"/>
      <c r="AA1227" s="3"/>
      <c r="AB1227" s="4"/>
      <c r="AC1227" s="4"/>
    </row>
    <row r="1228" spans="7:29" ht="12" customHeight="1" x14ac:dyDescent="0.3">
      <c r="G1228" s="3"/>
      <c r="H1228" s="95"/>
      <c r="I1228" s="3"/>
      <c r="J1228" s="4"/>
      <c r="K1228" s="5"/>
      <c r="L1228" s="5"/>
      <c r="M1228" s="6"/>
      <c r="N1228" s="5"/>
      <c r="O1228" s="7"/>
      <c r="P1228" s="7"/>
      <c r="Q1228" s="7"/>
      <c r="R1228" s="7"/>
      <c r="S1228" s="7"/>
      <c r="T1228" s="5"/>
      <c r="U1228" s="5"/>
      <c r="V1228" s="3"/>
      <c r="W1228" s="8"/>
      <c r="X1228" s="8"/>
      <c r="Y1228" s="4"/>
      <c r="Z1228" s="3"/>
      <c r="AA1228" s="3"/>
      <c r="AB1228" s="4"/>
      <c r="AC1228" s="4"/>
    </row>
    <row r="1229" spans="7:29" ht="12" customHeight="1" x14ac:dyDescent="0.3">
      <c r="G1229" s="3"/>
      <c r="H1229" s="95"/>
      <c r="I1229" s="3"/>
      <c r="J1229" s="4"/>
      <c r="K1229" s="5"/>
      <c r="L1229" s="5"/>
      <c r="M1229" s="6"/>
      <c r="N1229" s="5"/>
      <c r="O1229" s="7"/>
      <c r="P1229" s="7"/>
      <c r="Q1229" s="7"/>
      <c r="R1229" s="7"/>
      <c r="S1229" s="7"/>
      <c r="T1229" s="5"/>
      <c r="U1229" s="5"/>
      <c r="V1229" s="3"/>
      <c r="W1229" s="8"/>
      <c r="X1229" s="8"/>
      <c r="Y1229" s="4"/>
      <c r="Z1229" s="3"/>
      <c r="AA1229" s="3"/>
      <c r="AB1229" s="4"/>
      <c r="AC1229" s="4"/>
    </row>
    <row r="1230" spans="7:29" ht="12" customHeight="1" x14ac:dyDescent="0.3">
      <c r="G1230" s="3"/>
      <c r="H1230" s="95"/>
      <c r="I1230" s="3"/>
      <c r="J1230" s="4"/>
      <c r="K1230" s="5"/>
      <c r="L1230" s="5"/>
      <c r="M1230" s="6"/>
      <c r="N1230" s="5"/>
      <c r="O1230" s="7"/>
      <c r="P1230" s="7"/>
      <c r="Q1230" s="7"/>
      <c r="R1230" s="7"/>
      <c r="S1230" s="7"/>
      <c r="T1230" s="5"/>
      <c r="U1230" s="5"/>
      <c r="V1230" s="3"/>
      <c r="W1230" s="8"/>
      <c r="X1230" s="8"/>
      <c r="Y1230" s="4"/>
      <c r="Z1230" s="3"/>
      <c r="AA1230" s="3"/>
      <c r="AB1230" s="4"/>
      <c r="AC1230" s="4"/>
    </row>
    <row r="1231" spans="7:29" ht="12" customHeight="1" x14ac:dyDescent="0.3">
      <c r="G1231" s="3"/>
      <c r="H1231" s="95"/>
      <c r="I1231" s="3"/>
      <c r="J1231" s="4"/>
      <c r="K1231" s="5"/>
      <c r="L1231" s="5"/>
      <c r="M1231" s="6"/>
      <c r="N1231" s="5"/>
      <c r="O1231" s="7"/>
      <c r="P1231" s="7"/>
      <c r="Q1231" s="7"/>
      <c r="R1231" s="7"/>
      <c r="S1231" s="7"/>
      <c r="T1231" s="5"/>
      <c r="U1231" s="5"/>
      <c r="V1231" s="3"/>
      <c r="W1231" s="8"/>
      <c r="X1231" s="8"/>
      <c r="Y1231" s="4"/>
      <c r="Z1231" s="3"/>
      <c r="AA1231" s="3"/>
      <c r="AB1231" s="4"/>
      <c r="AC1231" s="4"/>
    </row>
    <row r="1232" spans="7:29" ht="12" customHeight="1" x14ac:dyDescent="0.3">
      <c r="G1232" s="3"/>
      <c r="H1232" s="95"/>
      <c r="I1232" s="3"/>
      <c r="J1232" s="4"/>
      <c r="K1232" s="5"/>
      <c r="L1232" s="5"/>
      <c r="M1232" s="6"/>
      <c r="N1232" s="5"/>
      <c r="O1232" s="7"/>
      <c r="P1232" s="7"/>
      <c r="Q1232" s="7"/>
      <c r="R1232" s="7"/>
      <c r="S1232" s="7"/>
      <c r="T1232" s="5"/>
      <c r="U1232" s="5"/>
      <c r="V1232" s="3"/>
      <c r="W1232" s="8"/>
      <c r="X1232" s="8"/>
      <c r="Y1232" s="4"/>
      <c r="Z1232" s="3"/>
      <c r="AA1232" s="3"/>
      <c r="AB1232" s="4"/>
      <c r="AC1232" s="4"/>
    </row>
    <row r="1233" spans="7:29" ht="12" customHeight="1" x14ac:dyDescent="0.3">
      <c r="G1233" s="3"/>
      <c r="H1233" s="95"/>
      <c r="I1233" s="3"/>
      <c r="J1233" s="4"/>
      <c r="K1233" s="5"/>
      <c r="L1233" s="5"/>
      <c r="M1233" s="6"/>
      <c r="N1233" s="5"/>
      <c r="O1233" s="7"/>
      <c r="P1233" s="7"/>
      <c r="Q1233" s="7"/>
      <c r="R1233" s="7"/>
      <c r="S1233" s="7"/>
      <c r="T1233" s="5"/>
      <c r="U1233" s="5"/>
      <c r="V1233" s="3"/>
      <c r="W1233" s="8"/>
      <c r="X1233" s="8"/>
      <c r="Y1233" s="4"/>
      <c r="Z1233" s="3"/>
      <c r="AA1233" s="3"/>
      <c r="AB1233" s="4"/>
      <c r="AC1233" s="4"/>
    </row>
    <row r="1234" spans="7:29" ht="12" customHeight="1" x14ac:dyDescent="0.3">
      <c r="G1234" s="3"/>
      <c r="H1234" s="95"/>
      <c r="I1234" s="3"/>
      <c r="J1234" s="4"/>
      <c r="K1234" s="5"/>
      <c r="L1234" s="5"/>
      <c r="M1234" s="6"/>
      <c r="N1234" s="5"/>
      <c r="O1234" s="7"/>
      <c r="P1234" s="7"/>
      <c r="Q1234" s="7"/>
      <c r="R1234" s="7"/>
      <c r="S1234" s="7"/>
      <c r="T1234" s="5"/>
      <c r="U1234" s="5"/>
      <c r="V1234" s="3"/>
      <c r="W1234" s="8"/>
      <c r="X1234" s="8"/>
      <c r="Y1234" s="4"/>
      <c r="Z1234" s="3"/>
      <c r="AA1234" s="3"/>
      <c r="AB1234" s="4"/>
      <c r="AC1234" s="4"/>
    </row>
    <row r="1235" spans="7:29" ht="12" customHeight="1" x14ac:dyDescent="0.3">
      <c r="G1235" s="3"/>
      <c r="H1235" s="95"/>
      <c r="I1235" s="3"/>
      <c r="J1235" s="4"/>
      <c r="K1235" s="5"/>
      <c r="L1235" s="5"/>
      <c r="M1235" s="6"/>
      <c r="N1235" s="5"/>
      <c r="O1235" s="7"/>
      <c r="P1235" s="7"/>
      <c r="Q1235" s="7"/>
      <c r="R1235" s="7"/>
      <c r="S1235" s="7"/>
      <c r="T1235" s="5"/>
      <c r="U1235" s="5"/>
      <c r="V1235" s="3"/>
      <c r="W1235" s="8"/>
      <c r="X1235" s="8"/>
      <c r="Y1235" s="4"/>
      <c r="Z1235" s="3"/>
      <c r="AA1235" s="3"/>
      <c r="AB1235" s="4"/>
      <c r="AC1235" s="4"/>
    </row>
    <row r="1236" spans="7:29" ht="12" customHeight="1" x14ac:dyDescent="0.3">
      <c r="G1236" s="3"/>
      <c r="H1236" s="95"/>
      <c r="I1236" s="3"/>
      <c r="J1236" s="4"/>
      <c r="K1236" s="5"/>
      <c r="L1236" s="5"/>
      <c r="M1236" s="6"/>
      <c r="N1236" s="5"/>
      <c r="O1236" s="7"/>
      <c r="P1236" s="7"/>
      <c r="Q1236" s="7"/>
      <c r="R1236" s="7"/>
      <c r="S1236" s="7"/>
      <c r="T1236" s="5"/>
      <c r="U1236" s="5"/>
      <c r="V1236" s="3"/>
      <c r="W1236" s="8"/>
      <c r="X1236" s="8"/>
      <c r="Y1236" s="4"/>
      <c r="Z1236" s="3"/>
      <c r="AA1236" s="3"/>
      <c r="AB1236" s="4"/>
      <c r="AC1236" s="4"/>
    </row>
    <row r="1237" spans="7:29" ht="12" customHeight="1" x14ac:dyDescent="0.3">
      <c r="G1237" s="3"/>
      <c r="H1237" s="95"/>
      <c r="I1237" s="3"/>
      <c r="J1237" s="4"/>
      <c r="K1237" s="5"/>
      <c r="L1237" s="5"/>
      <c r="M1237" s="6"/>
      <c r="N1237" s="5"/>
      <c r="O1237" s="7"/>
      <c r="P1237" s="7"/>
      <c r="Q1237" s="7"/>
      <c r="R1237" s="7"/>
      <c r="S1237" s="7"/>
      <c r="T1237" s="5"/>
      <c r="U1237" s="5"/>
      <c r="V1237" s="3"/>
      <c r="W1237" s="8"/>
      <c r="X1237" s="8"/>
      <c r="Y1237" s="4"/>
      <c r="Z1237" s="3"/>
      <c r="AA1237" s="3"/>
      <c r="AB1237" s="4"/>
      <c r="AC1237" s="4"/>
    </row>
    <row r="1238" spans="7:29" ht="12" customHeight="1" x14ac:dyDescent="0.3">
      <c r="G1238" s="3"/>
      <c r="H1238" s="95"/>
      <c r="I1238" s="3"/>
      <c r="J1238" s="4"/>
      <c r="K1238" s="5"/>
      <c r="L1238" s="5"/>
      <c r="M1238" s="6"/>
      <c r="N1238" s="5"/>
      <c r="O1238" s="7"/>
      <c r="P1238" s="7"/>
      <c r="Q1238" s="7"/>
      <c r="R1238" s="7"/>
      <c r="S1238" s="7"/>
      <c r="T1238" s="5"/>
      <c r="U1238" s="5"/>
      <c r="V1238" s="3"/>
      <c r="W1238" s="8"/>
      <c r="X1238" s="8"/>
      <c r="Y1238" s="4"/>
      <c r="Z1238" s="3"/>
      <c r="AA1238" s="3"/>
      <c r="AB1238" s="4"/>
      <c r="AC1238" s="4"/>
    </row>
    <row r="1239" spans="7:29" ht="12" customHeight="1" x14ac:dyDescent="0.3">
      <c r="G1239" s="3"/>
      <c r="H1239" s="95"/>
      <c r="I1239" s="3"/>
      <c r="J1239" s="4"/>
      <c r="K1239" s="5"/>
      <c r="L1239" s="5"/>
      <c r="M1239" s="6"/>
      <c r="N1239" s="5"/>
      <c r="O1239" s="7"/>
      <c r="P1239" s="7"/>
      <c r="Q1239" s="7"/>
      <c r="R1239" s="7"/>
      <c r="S1239" s="7"/>
      <c r="T1239" s="5"/>
      <c r="U1239" s="5"/>
      <c r="V1239" s="3"/>
      <c r="W1239" s="8"/>
      <c r="X1239" s="8"/>
      <c r="Y1239" s="4"/>
      <c r="Z1239" s="3"/>
      <c r="AA1239" s="3"/>
      <c r="AB1239" s="4"/>
      <c r="AC1239" s="4"/>
    </row>
    <row r="1240" spans="7:29" ht="12" customHeight="1" x14ac:dyDescent="0.3">
      <c r="G1240" s="3"/>
      <c r="H1240" s="95"/>
      <c r="I1240" s="3"/>
      <c r="J1240" s="4"/>
      <c r="K1240" s="5"/>
      <c r="L1240" s="5"/>
      <c r="M1240" s="6"/>
      <c r="N1240" s="5"/>
      <c r="O1240" s="7"/>
      <c r="P1240" s="7"/>
      <c r="Q1240" s="7"/>
      <c r="R1240" s="7"/>
      <c r="S1240" s="7"/>
      <c r="T1240" s="5"/>
      <c r="U1240" s="5"/>
      <c r="V1240" s="3"/>
      <c r="W1240" s="8"/>
      <c r="X1240" s="8"/>
      <c r="Y1240" s="4"/>
      <c r="Z1240" s="3"/>
      <c r="AA1240" s="3"/>
      <c r="AB1240" s="4"/>
      <c r="AC1240" s="4"/>
    </row>
    <row r="1241" spans="7:29" ht="12" customHeight="1" x14ac:dyDescent="0.3">
      <c r="G1241" s="3"/>
      <c r="H1241" s="95"/>
      <c r="I1241" s="3"/>
      <c r="J1241" s="4"/>
      <c r="K1241" s="5"/>
      <c r="L1241" s="5"/>
      <c r="M1241" s="6"/>
      <c r="N1241" s="5"/>
      <c r="O1241" s="7"/>
      <c r="P1241" s="7"/>
      <c r="Q1241" s="7"/>
      <c r="R1241" s="7"/>
      <c r="S1241" s="7"/>
      <c r="T1241" s="5"/>
      <c r="U1241" s="5"/>
      <c r="V1241" s="3"/>
      <c r="W1241" s="8"/>
      <c r="X1241" s="8"/>
      <c r="Y1241" s="4"/>
      <c r="Z1241" s="3"/>
      <c r="AA1241" s="3"/>
      <c r="AB1241" s="4"/>
      <c r="AC1241" s="4"/>
    </row>
    <row r="1242" spans="7:29" ht="12" customHeight="1" x14ac:dyDescent="0.3">
      <c r="G1242" s="3"/>
      <c r="H1242" s="95"/>
      <c r="I1242" s="3"/>
      <c r="J1242" s="4"/>
      <c r="K1242" s="5"/>
      <c r="L1242" s="5"/>
      <c r="M1242" s="6"/>
      <c r="N1242" s="5"/>
      <c r="O1242" s="7"/>
      <c r="P1242" s="7"/>
      <c r="Q1242" s="7"/>
      <c r="R1242" s="7"/>
      <c r="S1242" s="7"/>
      <c r="T1242" s="5"/>
      <c r="U1242" s="5"/>
      <c r="V1242" s="3"/>
      <c r="W1242" s="8"/>
      <c r="X1242" s="8"/>
      <c r="Y1242" s="4"/>
      <c r="Z1242" s="3"/>
      <c r="AA1242" s="3"/>
      <c r="AB1242" s="4"/>
      <c r="AC1242" s="4"/>
    </row>
    <row r="1243" spans="7:29" ht="12" customHeight="1" x14ac:dyDescent="0.3">
      <c r="G1243" s="3"/>
      <c r="H1243" s="95"/>
      <c r="I1243" s="3"/>
      <c r="J1243" s="4"/>
      <c r="K1243" s="5"/>
      <c r="L1243" s="5"/>
      <c r="M1243" s="6"/>
      <c r="N1243" s="5"/>
      <c r="O1243" s="7"/>
      <c r="P1243" s="7"/>
      <c r="Q1243" s="7"/>
      <c r="R1243" s="7"/>
      <c r="S1243" s="7"/>
      <c r="T1243" s="5"/>
      <c r="U1243" s="5"/>
      <c r="V1243" s="3"/>
      <c r="W1243" s="8"/>
      <c r="X1243" s="8"/>
      <c r="Y1243" s="4"/>
      <c r="Z1243" s="3"/>
      <c r="AA1243" s="3"/>
      <c r="AB1243" s="4"/>
      <c r="AC1243" s="4"/>
    </row>
    <row r="1244" spans="7:29" ht="12" customHeight="1" x14ac:dyDescent="0.3">
      <c r="G1244" s="3"/>
      <c r="H1244" s="95"/>
      <c r="I1244" s="3"/>
      <c r="J1244" s="4"/>
      <c r="K1244" s="5"/>
      <c r="L1244" s="5"/>
      <c r="M1244" s="6"/>
      <c r="N1244" s="5"/>
      <c r="O1244" s="7"/>
      <c r="P1244" s="7"/>
      <c r="Q1244" s="7"/>
      <c r="R1244" s="7"/>
      <c r="S1244" s="7"/>
      <c r="T1244" s="5"/>
      <c r="U1244" s="5"/>
      <c r="V1244" s="3"/>
      <c r="W1244" s="8"/>
      <c r="X1244" s="8"/>
      <c r="Y1244" s="4"/>
      <c r="Z1244" s="3"/>
      <c r="AA1244" s="3"/>
      <c r="AB1244" s="4"/>
      <c r="AC1244" s="4"/>
    </row>
    <row r="1245" spans="7:29" ht="12" customHeight="1" x14ac:dyDescent="0.3">
      <c r="G1245" s="3"/>
      <c r="H1245" s="95"/>
      <c r="I1245" s="3"/>
      <c r="J1245" s="4"/>
      <c r="K1245" s="5"/>
      <c r="L1245" s="5"/>
      <c r="M1245" s="6"/>
      <c r="N1245" s="5"/>
      <c r="O1245" s="7"/>
      <c r="P1245" s="7"/>
      <c r="Q1245" s="7"/>
      <c r="R1245" s="7"/>
      <c r="S1245" s="7"/>
      <c r="T1245" s="5"/>
      <c r="U1245" s="5"/>
      <c r="V1245" s="3"/>
      <c r="W1245" s="8"/>
      <c r="X1245" s="8"/>
      <c r="Y1245" s="4"/>
      <c r="Z1245" s="3"/>
      <c r="AA1245" s="3"/>
      <c r="AB1245" s="4"/>
      <c r="AC1245" s="4"/>
    </row>
    <row r="1246" spans="7:29" ht="12" customHeight="1" x14ac:dyDescent="0.3">
      <c r="G1246" s="3"/>
      <c r="H1246" s="95"/>
      <c r="I1246" s="3"/>
      <c r="J1246" s="4"/>
      <c r="K1246" s="5"/>
      <c r="L1246" s="5"/>
      <c r="M1246" s="6"/>
      <c r="N1246" s="5"/>
      <c r="O1246" s="7"/>
      <c r="P1246" s="7"/>
      <c r="Q1246" s="7"/>
      <c r="R1246" s="7"/>
      <c r="S1246" s="7"/>
      <c r="T1246" s="5"/>
      <c r="U1246" s="5"/>
      <c r="V1246" s="3"/>
      <c r="W1246" s="8"/>
      <c r="X1246" s="8"/>
      <c r="Y1246" s="4"/>
      <c r="Z1246" s="3"/>
      <c r="AA1246" s="3"/>
      <c r="AB1246" s="4"/>
      <c r="AC1246" s="4"/>
    </row>
    <row r="1247" spans="7:29" ht="12" customHeight="1" x14ac:dyDescent="0.3">
      <c r="G1247" s="3"/>
      <c r="H1247" s="95"/>
      <c r="I1247" s="3"/>
      <c r="J1247" s="4"/>
      <c r="K1247" s="5"/>
      <c r="L1247" s="5"/>
      <c r="M1247" s="6"/>
      <c r="N1247" s="5"/>
      <c r="O1247" s="7"/>
      <c r="P1247" s="7"/>
      <c r="Q1247" s="7"/>
      <c r="R1247" s="7"/>
      <c r="S1247" s="7"/>
      <c r="T1247" s="5"/>
      <c r="U1247" s="5"/>
      <c r="V1247" s="3"/>
      <c r="W1247" s="8"/>
      <c r="X1247" s="8"/>
      <c r="Y1247" s="4"/>
      <c r="Z1247" s="3"/>
      <c r="AA1247" s="3"/>
      <c r="AB1247" s="4"/>
      <c r="AC1247" s="4"/>
    </row>
    <row r="1248" spans="7:29" ht="12" customHeight="1" x14ac:dyDescent="0.3">
      <c r="G1248" s="3"/>
      <c r="H1248" s="95"/>
      <c r="I1248" s="3"/>
      <c r="J1248" s="4"/>
      <c r="K1248" s="5"/>
      <c r="L1248" s="5"/>
      <c r="M1248" s="6"/>
      <c r="N1248" s="5"/>
      <c r="O1248" s="7"/>
      <c r="P1248" s="7"/>
      <c r="Q1248" s="7"/>
      <c r="R1248" s="7"/>
      <c r="S1248" s="7"/>
      <c r="T1248" s="5"/>
      <c r="U1248" s="5"/>
      <c r="V1248" s="3"/>
      <c r="W1248" s="8"/>
      <c r="X1248" s="8"/>
      <c r="Y1248" s="4"/>
      <c r="Z1248" s="3"/>
      <c r="AA1248" s="3"/>
      <c r="AB1248" s="4"/>
      <c r="AC1248" s="4"/>
    </row>
    <row r="1249" spans="7:29" ht="12" customHeight="1" x14ac:dyDescent="0.3">
      <c r="G1249" s="3"/>
      <c r="H1249" s="95"/>
      <c r="I1249" s="3"/>
      <c r="J1249" s="4"/>
      <c r="K1249" s="5"/>
      <c r="L1249" s="5"/>
      <c r="M1249" s="6"/>
      <c r="N1249" s="5"/>
      <c r="O1249" s="7"/>
      <c r="P1249" s="7"/>
      <c r="Q1249" s="7"/>
      <c r="R1249" s="7"/>
      <c r="S1249" s="7"/>
      <c r="T1249" s="5"/>
      <c r="U1249" s="5"/>
      <c r="V1249" s="3"/>
      <c r="W1249" s="8"/>
      <c r="X1249" s="8"/>
      <c r="Y1249" s="4"/>
      <c r="Z1249" s="3"/>
      <c r="AA1249" s="3"/>
      <c r="AB1249" s="4"/>
      <c r="AC1249" s="4"/>
    </row>
    <row r="1250" spans="7:29" ht="12" customHeight="1" x14ac:dyDescent="0.3">
      <c r="G1250" s="3"/>
      <c r="H1250" s="95"/>
      <c r="I1250" s="3"/>
      <c r="J1250" s="4"/>
      <c r="K1250" s="5"/>
      <c r="L1250" s="5"/>
      <c r="M1250" s="6"/>
      <c r="N1250" s="5"/>
      <c r="O1250" s="7"/>
      <c r="P1250" s="7"/>
      <c r="Q1250" s="7"/>
      <c r="R1250" s="7"/>
      <c r="S1250" s="7"/>
      <c r="T1250" s="5"/>
      <c r="U1250" s="5"/>
      <c r="V1250" s="3"/>
      <c r="W1250" s="8"/>
      <c r="X1250" s="8"/>
      <c r="Y1250" s="4"/>
      <c r="Z1250" s="3"/>
      <c r="AA1250" s="3"/>
      <c r="AB1250" s="4"/>
      <c r="AC1250" s="4"/>
    </row>
    <row r="1251" spans="7:29" ht="12" customHeight="1" x14ac:dyDescent="0.3">
      <c r="G1251" s="3"/>
      <c r="H1251" s="95"/>
      <c r="I1251" s="3"/>
      <c r="J1251" s="4"/>
      <c r="K1251" s="5"/>
      <c r="L1251" s="5"/>
      <c r="M1251" s="6"/>
      <c r="N1251" s="5"/>
      <c r="O1251" s="7"/>
      <c r="P1251" s="7"/>
      <c r="Q1251" s="7"/>
      <c r="R1251" s="7"/>
      <c r="S1251" s="7"/>
      <c r="T1251" s="5"/>
      <c r="U1251" s="5"/>
      <c r="V1251" s="3"/>
      <c r="W1251" s="8"/>
      <c r="X1251" s="8"/>
      <c r="Y1251" s="4"/>
      <c r="Z1251" s="3"/>
      <c r="AA1251" s="3"/>
      <c r="AB1251" s="4"/>
      <c r="AC1251" s="4"/>
    </row>
    <row r="1252" spans="7:29" ht="12" customHeight="1" x14ac:dyDescent="0.3">
      <c r="G1252" s="3"/>
      <c r="H1252" s="2"/>
      <c r="I1252" s="3"/>
      <c r="J1252" s="4"/>
      <c r="K1252" s="5"/>
      <c r="L1252" s="5"/>
      <c r="M1252" s="6"/>
      <c r="N1252" s="5"/>
      <c r="O1252" s="7"/>
      <c r="P1252" s="7"/>
      <c r="Q1252" s="7"/>
      <c r="R1252" s="7"/>
      <c r="S1252" s="7"/>
      <c r="T1252" s="5"/>
      <c r="U1252" s="5"/>
      <c r="V1252" s="3"/>
      <c r="W1252" s="8"/>
      <c r="X1252" s="8"/>
      <c r="Y1252" s="4"/>
      <c r="Z1252" s="3"/>
      <c r="AA1252" s="3"/>
      <c r="AB1252" s="4"/>
      <c r="AC1252" s="4"/>
    </row>
    <row r="1253" spans="7:29" ht="12" customHeight="1" x14ac:dyDescent="0.3">
      <c r="G1253" s="3"/>
      <c r="H1253" s="2"/>
      <c r="I1253" s="3"/>
      <c r="J1253" s="4"/>
      <c r="K1253" s="5"/>
      <c r="L1253" s="5"/>
      <c r="M1253" s="6"/>
      <c r="N1253" s="5"/>
      <c r="O1253" s="7"/>
      <c r="P1253" s="7"/>
      <c r="Q1253" s="7"/>
      <c r="R1253" s="7"/>
      <c r="S1253" s="7"/>
      <c r="T1253" s="5"/>
      <c r="U1253" s="5"/>
      <c r="V1253" s="3"/>
      <c r="W1253" s="8"/>
      <c r="X1253" s="8"/>
      <c r="Y1253" s="4"/>
      <c r="Z1253" s="3"/>
      <c r="AA1253" s="3"/>
      <c r="AB1253" s="4"/>
      <c r="AC1253" s="4"/>
    </row>
    <row r="1254" spans="7:29" ht="12" customHeight="1" x14ac:dyDescent="0.3">
      <c r="G1254" s="3"/>
      <c r="H1254" s="2"/>
      <c r="I1254" s="3"/>
      <c r="J1254" s="4"/>
      <c r="K1254" s="5"/>
      <c r="L1254" s="5"/>
      <c r="M1254" s="6"/>
      <c r="N1254" s="5"/>
      <c r="O1254" s="7"/>
      <c r="P1254" s="7"/>
      <c r="Q1254" s="7"/>
      <c r="R1254" s="7"/>
      <c r="S1254" s="7"/>
      <c r="T1254" s="5"/>
      <c r="U1254" s="5"/>
      <c r="V1254" s="3"/>
      <c r="W1254" s="8"/>
      <c r="X1254" s="8"/>
      <c r="Y1254" s="4"/>
      <c r="Z1254" s="3"/>
      <c r="AA1254" s="3"/>
      <c r="AB1254" s="4"/>
      <c r="AC1254" s="4"/>
    </row>
    <row r="1255" spans="7:29" ht="12" customHeight="1" x14ac:dyDescent="0.3">
      <c r="G1255" s="3"/>
      <c r="H1255" s="2"/>
      <c r="I1255" s="3"/>
      <c r="J1255" s="4"/>
      <c r="K1255" s="5"/>
      <c r="L1255" s="5"/>
      <c r="M1255" s="6"/>
      <c r="N1255" s="5"/>
      <c r="O1255" s="7"/>
      <c r="P1255" s="7"/>
      <c r="Q1255" s="7"/>
      <c r="R1255" s="7"/>
      <c r="S1255" s="7"/>
      <c r="T1255" s="5"/>
      <c r="U1255" s="5"/>
      <c r="V1255" s="3"/>
      <c r="W1255" s="8"/>
      <c r="X1255" s="8"/>
      <c r="Y1255" s="4"/>
      <c r="Z1255" s="3"/>
      <c r="AA1255" s="3"/>
      <c r="AB1255" s="4"/>
      <c r="AC1255" s="4"/>
    </row>
    <row r="1256" spans="7:29" ht="12" customHeight="1" x14ac:dyDescent="0.3">
      <c r="G1256" s="3"/>
      <c r="H1256" s="2"/>
      <c r="I1256" s="3"/>
      <c r="J1256" s="4"/>
      <c r="K1256" s="5"/>
      <c r="L1256" s="5"/>
      <c r="M1256" s="6"/>
      <c r="N1256" s="5"/>
      <c r="O1256" s="7"/>
      <c r="P1256" s="7"/>
      <c r="Q1256" s="7"/>
      <c r="R1256" s="7"/>
      <c r="S1256" s="7"/>
      <c r="T1256" s="5"/>
      <c r="U1256" s="5"/>
      <c r="V1256" s="3"/>
      <c r="W1256" s="8"/>
      <c r="X1256" s="8"/>
      <c r="Y1256" s="4"/>
      <c r="Z1256" s="3"/>
      <c r="AA1256" s="3"/>
      <c r="AB1256" s="4"/>
      <c r="AC1256" s="4"/>
    </row>
    <row r="1257" spans="7:29" ht="12" customHeight="1" x14ac:dyDescent="0.3">
      <c r="G1257" s="3"/>
      <c r="H1257" s="2"/>
      <c r="I1257" s="3"/>
      <c r="J1257" s="4"/>
      <c r="K1257" s="5"/>
      <c r="L1257" s="5"/>
      <c r="M1257" s="6"/>
      <c r="N1257" s="5"/>
      <c r="O1257" s="7"/>
      <c r="P1257" s="7"/>
      <c r="Q1257" s="7"/>
      <c r="R1257" s="7"/>
      <c r="S1257" s="7"/>
      <c r="T1257" s="5"/>
      <c r="U1257" s="5"/>
      <c r="V1257" s="3"/>
      <c r="W1257" s="8"/>
      <c r="X1257" s="8"/>
      <c r="Y1257" s="4"/>
      <c r="Z1257" s="3"/>
      <c r="AA1257" s="3"/>
      <c r="AB1257" s="4"/>
      <c r="AC1257" s="4"/>
    </row>
    <row r="1258" spans="7:29" ht="12" customHeight="1" x14ac:dyDescent="0.3">
      <c r="G1258" s="3"/>
      <c r="H1258" s="2"/>
      <c r="I1258" s="3"/>
      <c r="J1258" s="4"/>
      <c r="K1258" s="5"/>
      <c r="L1258" s="5"/>
      <c r="M1258" s="6"/>
      <c r="N1258" s="5"/>
      <c r="O1258" s="7"/>
      <c r="P1258" s="7"/>
      <c r="Q1258" s="7"/>
      <c r="R1258" s="7"/>
      <c r="S1258" s="7"/>
      <c r="T1258" s="5"/>
      <c r="U1258" s="5"/>
      <c r="V1258" s="3"/>
      <c r="W1258" s="8"/>
      <c r="X1258" s="8"/>
      <c r="Y1258" s="4"/>
      <c r="Z1258" s="3"/>
      <c r="AA1258" s="3"/>
      <c r="AB1258" s="4"/>
      <c r="AC1258" s="4"/>
    </row>
    <row r="1259" spans="7:29" ht="12" customHeight="1" x14ac:dyDescent="0.3">
      <c r="G1259" s="3"/>
      <c r="H1259" s="2"/>
      <c r="I1259" s="3"/>
      <c r="J1259" s="4"/>
      <c r="K1259" s="5"/>
      <c r="L1259" s="5"/>
      <c r="M1259" s="6"/>
      <c r="N1259" s="5"/>
      <c r="O1259" s="7"/>
      <c r="P1259" s="7"/>
      <c r="Q1259" s="7"/>
      <c r="R1259" s="7"/>
      <c r="S1259" s="7"/>
      <c r="T1259" s="5"/>
      <c r="U1259" s="5"/>
      <c r="V1259" s="3"/>
      <c r="W1259" s="8"/>
      <c r="X1259" s="8"/>
      <c r="Y1259" s="4"/>
      <c r="Z1259" s="3"/>
      <c r="AA1259" s="3"/>
      <c r="AB1259" s="4"/>
      <c r="AC1259" s="4"/>
    </row>
    <row r="1260" spans="7:29" ht="12" customHeight="1" x14ac:dyDescent="0.3">
      <c r="G1260" s="3"/>
      <c r="H1260" s="2"/>
      <c r="I1260" s="3"/>
      <c r="J1260" s="4"/>
      <c r="K1260" s="5"/>
      <c r="L1260" s="5"/>
      <c r="M1260" s="6"/>
      <c r="N1260" s="5"/>
      <c r="O1260" s="7"/>
      <c r="P1260" s="7"/>
      <c r="Q1260" s="7"/>
      <c r="R1260" s="7"/>
      <c r="S1260" s="7"/>
      <c r="T1260" s="5"/>
      <c r="U1260" s="5"/>
      <c r="V1260" s="3"/>
      <c r="W1260" s="8"/>
      <c r="X1260" s="8"/>
      <c r="Y1260" s="4"/>
      <c r="Z1260" s="3"/>
      <c r="AA1260" s="3"/>
      <c r="AB1260" s="4"/>
      <c r="AC1260" s="4"/>
    </row>
    <row r="1261" spans="7:29" ht="12" customHeight="1" x14ac:dyDescent="0.3">
      <c r="G1261" s="3"/>
      <c r="H1261" s="2"/>
      <c r="I1261" s="3"/>
      <c r="J1261" s="4"/>
      <c r="K1261" s="5"/>
      <c r="L1261" s="5"/>
      <c r="M1261" s="6"/>
      <c r="N1261" s="5"/>
      <c r="O1261" s="7"/>
      <c r="P1261" s="7"/>
      <c r="Q1261" s="7"/>
      <c r="R1261" s="7"/>
      <c r="S1261" s="7"/>
      <c r="T1261" s="5"/>
      <c r="U1261" s="5"/>
      <c r="V1261" s="3"/>
      <c r="W1261" s="8"/>
      <c r="X1261" s="8"/>
      <c r="Y1261" s="4"/>
      <c r="Z1261" s="3"/>
      <c r="AA1261" s="3"/>
      <c r="AB1261" s="4"/>
      <c r="AC1261" s="4"/>
    </row>
    <row r="1262" spans="7:29" ht="12" customHeight="1" x14ac:dyDescent="0.3">
      <c r="G1262" s="3"/>
      <c r="H1262" s="2"/>
      <c r="I1262" s="3"/>
      <c r="J1262" s="4"/>
      <c r="K1262" s="5"/>
      <c r="L1262" s="5"/>
      <c r="M1262" s="6"/>
      <c r="N1262" s="5"/>
      <c r="O1262" s="7"/>
      <c r="P1262" s="7"/>
      <c r="Q1262" s="7"/>
      <c r="R1262" s="7"/>
      <c r="S1262" s="7"/>
      <c r="T1262" s="5"/>
      <c r="U1262" s="5"/>
      <c r="V1262" s="3"/>
      <c r="W1262" s="8"/>
      <c r="X1262" s="8"/>
      <c r="Y1262" s="4"/>
      <c r="Z1262" s="3"/>
      <c r="AA1262" s="3"/>
      <c r="AB1262" s="4"/>
      <c r="AC1262" s="4"/>
    </row>
    <row r="1263" spans="7:29" ht="12" customHeight="1" x14ac:dyDescent="0.3">
      <c r="G1263" s="3"/>
      <c r="H1263" s="2"/>
      <c r="I1263" s="3"/>
      <c r="J1263" s="4"/>
      <c r="K1263" s="5"/>
      <c r="L1263" s="5"/>
      <c r="M1263" s="6"/>
      <c r="N1263" s="5"/>
      <c r="O1263" s="7"/>
      <c r="P1263" s="7"/>
      <c r="Q1263" s="7"/>
      <c r="R1263" s="7"/>
      <c r="S1263" s="7"/>
      <c r="T1263" s="5"/>
      <c r="U1263" s="5"/>
      <c r="V1263" s="3"/>
      <c r="W1263" s="8"/>
      <c r="X1263" s="8"/>
      <c r="Y1263" s="4"/>
      <c r="Z1263" s="3"/>
      <c r="AA1263" s="3"/>
      <c r="AB1263" s="4"/>
      <c r="AC1263" s="4"/>
    </row>
    <row r="1264" spans="7:29" ht="12" customHeight="1" x14ac:dyDescent="0.3">
      <c r="G1264" s="3"/>
      <c r="H1264" s="2"/>
      <c r="I1264" s="3"/>
      <c r="J1264" s="4"/>
      <c r="K1264" s="5"/>
      <c r="L1264" s="5"/>
      <c r="M1264" s="6"/>
      <c r="N1264" s="5"/>
      <c r="O1264" s="7"/>
      <c r="P1264" s="7"/>
      <c r="Q1264" s="7"/>
      <c r="R1264" s="7"/>
      <c r="S1264" s="7"/>
      <c r="T1264" s="5"/>
      <c r="U1264" s="5"/>
      <c r="V1264" s="3"/>
      <c r="W1264" s="8"/>
      <c r="X1264" s="8"/>
      <c r="Y1264" s="4"/>
      <c r="Z1264" s="3"/>
      <c r="AA1264" s="3"/>
      <c r="AB1264" s="4"/>
      <c r="AC1264" s="4"/>
    </row>
    <row r="1265" spans="7:29" ht="12" customHeight="1" x14ac:dyDescent="0.3">
      <c r="G1265" s="3"/>
      <c r="H1265" s="2"/>
      <c r="I1265" s="3"/>
      <c r="J1265" s="4"/>
      <c r="K1265" s="5"/>
      <c r="L1265" s="5"/>
      <c r="M1265" s="6"/>
      <c r="N1265" s="5"/>
      <c r="O1265" s="7"/>
      <c r="P1265" s="7"/>
      <c r="Q1265" s="7"/>
      <c r="R1265" s="7"/>
      <c r="S1265" s="7"/>
      <c r="T1265" s="5"/>
      <c r="U1265" s="5"/>
      <c r="V1265" s="3"/>
      <c r="W1265" s="8"/>
      <c r="X1265" s="8"/>
      <c r="Y1265" s="4"/>
      <c r="Z1265" s="3"/>
      <c r="AA1265" s="3"/>
      <c r="AB1265" s="4"/>
      <c r="AC1265" s="4"/>
    </row>
    <row r="1266" spans="7:29" ht="12" customHeight="1" x14ac:dyDescent="0.3">
      <c r="G1266" s="3"/>
      <c r="H1266" s="2"/>
      <c r="I1266" s="3"/>
      <c r="J1266" s="4"/>
      <c r="K1266" s="5"/>
      <c r="L1266" s="5"/>
      <c r="M1266" s="6"/>
      <c r="N1266" s="5"/>
      <c r="O1266" s="7"/>
      <c r="P1266" s="7"/>
      <c r="Q1266" s="7"/>
      <c r="R1266" s="7"/>
      <c r="S1266" s="7"/>
      <c r="T1266" s="5"/>
      <c r="U1266" s="5"/>
      <c r="V1266" s="3"/>
      <c r="W1266" s="8"/>
      <c r="X1266" s="8"/>
      <c r="Y1266" s="4"/>
      <c r="Z1266" s="3"/>
      <c r="AA1266" s="3"/>
      <c r="AB1266" s="4"/>
      <c r="AC1266" s="4"/>
    </row>
    <row r="1267" spans="7:29" ht="12" customHeight="1" x14ac:dyDescent="0.3">
      <c r="G1267" s="3"/>
      <c r="H1267" s="2"/>
      <c r="I1267" s="3"/>
      <c r="J1267" s="4"/>
      <c r="K1267" s="5"/>
      <c r="L1267" s="5"/>
      <c r="M1267" s="6"/>
      <c r="N1267" s="5"/>
      <c r="O1267" s="7"/>
      <c r="P1267" s="7"/>
      <c r="Q1267" s="7"/>
      <c r="R1267" s="7"/>
      <c r="S1267" s="7"/>
      <c r="T1267" s="5"/>
      <c r="U1267" s="5"/>
      <c r="V1267" s="3"/>
      <c r="W1267" s="8"/>
      <c r="X1267" s="8"/>
      <c r="Y1267" s="4"/>
      <c r="Z1267" s="3"/>
      <c r="AA1267" s="3"/>
      <c r="AB1267" s="4"/>
      <c r="AC1267" s="4"/>
    </row>
    <row r="1268" spans="7:29" ht="12" customHeight="1" x14ac:dyDescent="0.3">
      <c r="G1268" s="3"/>
      <c r="H1268" s="2"/>
      <c r="I1268" s="3"/>
      <c r="J1268" s="4"/>
      <c r="K1268" s="5"/>
      <c r="L1268" s="5"/>
      <c r="M1268" s="6"/>
      <c r="N1268" s="5"/>
      <c r="O1268" s="7"/>
      <c r="P1268" s="7"/>
      <c r="Q1268" s="7"/>
      <c r="R1268" s="7"/>
      <c r="S1268" s="7"/>
      <c r="T1268" s="5"/>
      <c r="U1268" s="5"/>
      <c r="V1268" s="3"/>
      <c r="W1268" s="8"/>
      <c r="X1268" s="8"/>
      <c r="Y1268" s="4"/>
      <c r="Z1268" s="3"/>
      <c r="AA1268" s="3"/>
      <c r="AB1268" s="4"/>
      <c r="AC1268" s="4"/>
    </row>
    <row r="1269" spans="7:29" ht="12" customHeight="1" x14ac:dyDescent="0.3">
      <c r="G1269" s="3"/>
      <c r="H1269" s="2"/>
      <c r="I1269" s="3"/>
      <c r="J1269" s="4"/>
      <c r="K1269" s="5"/>
      <c r="L1269" s="5"/>
      <c r="M1269" s="6"/>
      <c r="N1269" s="5"/>
      <c r="O1269" s="7"/>
      <c r="P1269" s="7"/>
      <c r="Q1269" s="7"/>
      <c r="R1269" s="7"/>
      <c r="S1269" s="7"/>
      <c r="T1269" s="5"/>
      <c r="U1269" s="5"/>
      <c r="V1269" s="3"/>
      <c r="W1269" s="8"/>
      <c r="X1269" s="8"/>
      <c r="Y1269" s="4"/>
      <c r="Z1269" s="3"/>
      <c r="AA1269" s="3"/>
      <c r="AB1269" s="4"/>
      <c r="AC1269" s="4"/>
    </row>
    <row r="1270" spans="7:29" ht="12" customHeight="1" x14ac:dyDescent="0.3">
      <c r="G1270" s="3"/>
      <c r="H1270" s="2"/>
      <c r="I1270" s="3"/>
      <c r="J1270" s="4"/>
      <c r="K1270" s="5"/>
      <c r="L1270" s="5"/>
      <c r="M1270" s="6"/>
      <c r="N1270" s="5"/>
      <c r="O1270" s="7"/>
      <c r="P1270" s="7"/>
      <c r="Q1270" s="7"/>
      <c r="R1270" s="7"/>
      <c r="S1270" s="7"/>
      <c r="T1270" s="5"/>
      <c r="U1270" s="5"/>
      <c r="V1270" s="3"/>
      <c r="W1270" s="8"/>
      <c r="X1270" s="8"/>
      <c r="Y1270" s="4"/>
      <c r="Z1270" s="3"/>
      <c r="AA1270" s="3"/>
      <c r="AB1270" s="4"/>
      <c r="AC1270" s="4"/>
    </row>
    <row r="1271" spans="7:29" ht="12" customHeight="1" x14ac:dyDescent="0.3">
      <c r="G1271" s="3"/>
      <c r="H1271" s="2"/>
      <c r="I1271" s="3"/>
      <c r="J1271" s="4"/>
      <c r="K1271" s="5"/>
      <c r="L1271" s="5"/>
      <c r="M1271" s="6"/>
      <c r="N1271" s="5"/>
      <c r="O1271" s="7"/>
      <c r="P1271" s="7"/>
      <c r="Q1271" s="7"/>
      <c r="R1271" s="7"/>
      <c r="S1271" s="7"/>
      <c r="T1271" s="5"/>
      <c r="U1271" s="5"/>
      <c r="V1271" s="3"/>
      <c r="W1271" s="8"/>
      <c r="X1271" s="8"/>
      <c r="Y1271" s="4"/>
      <c r="Z1271" s="3"/>
      <c r="AA1271" s="3"/>
      <c r="AB1271" s="4"/>
      <c r="AC1271" s="4"/>
    </row>
    <row r="1272" spans="7:29" ht="12" customHeight="1" x14ac:dyDescent="0.3">
      <c r="G1272" s="3"/>
      <c r="H1272" s="2"/>
      <c r="I1272" s="3"/>
      <c r="J1272" s="4"/>
      <c r="K1272" s="5"/>
      <c r="L1272" s="5"/>
      <c r="M1272" s="6"/>
      <c r="N1272" s="5"/>
      <c r="O1272" s="7"/>
      <c r="P1272" s="7"/>
      <c r="Q1272" s="7"/>
      <c r="R1272" s="7"/>
      <c r="S1272" s="7"/>
      <c r="T1272" s="5"/>
      <c r="U1272" s="5"/>
      <c r="V1272" s="3"/>
      <c r="W1272" s="8"/>
      <c r="X1272" s="8"/>
      <c r="Y1272" s="4"/>
      <c r="Z1272" s="3"/>
      <c r="AA1272" s="3"/>
      <c r="AB1272" s="4"/>
      <c r="AC1272" s="4"/>
    </row>
    <row r="1273" spans="7:29" ht="12" customHeight="1" x14ac:dyDescent="0.3">
      <c r="G1273" s="3"/>
      <c r="H1273" s="2"/>
      <c r="I1273" s="3"/>
      <c r="J1273" s="4"/>
      <c r="K1273" s="5"/>
      <c r="L1273" s="5"/>
      <c r="M1273" s="6"/>
      <c r="N1273" s="5"/>
      <c r="O1273" s="7"/>
      <c r="P1273" s="7"/>
      <c r="Q1273" s="7"/>
      <c r="R1273" s="7"/>
      <c r="S1273" s="7"/>
      <c r="T1273" s="5"/>
      <c r="U1273" s="5"/>
      <c r="V1273" s="3"/>
      <c r="W1273" s="8"/>
      <c r="X1273" s="8"/>
      <c r="Y1273" s="4"/>
      <c r="Z1273" s="3"/>
      <c r="AA1273" s="3"/>
      <c r="AB1273" s="4"/>
      <c r="AC1273" s="4"/>
    </row>
    <row r="1274" spans="7:29" ht="12" customHeight="1" x14ac:dyDescent="0.3">
      <c r="G1274" s="3"/>
      <c r="H1274" s="2"/>
      <c r="I1274" s="3"/>
      <c r="J1274" s="4"/>
      <c r="K1274" s="5"/>
      <c r="L1274" s="5"/>
      <c r="M1274" s="6"/>
      <c r="N1274" s="5"/>
      <c r="O1274" s="7"/>
      <c r="P1274" s="7"/>
      <c r="Q1274" s="7"/>
      <c r="R1274" s="7"/>
      <c r="S1274" s="7"/>
      <c r="T1274" s="5"/>
      <c r="U1274" s="5"/>
      <c r="V1274" s="3"/>
      <c r="W1274" s="8"/>
      <c r="X1274" s="8"/>
      <c r="Y1274" s="4"/>
      <c r="Z1274" s="3"/>
      <c r="AA1274" s="3"/>
      <c r="AB1274" s="4"/>
      <c r="AC1274" s="4"/>
    </row>
    <row r="1275" spans="7:29" ht="12" customHeight="1" x14ac:dyDescent="0.3">
      <c r="G1275" s="3"/>
      <c r="H1275" s="2"/>
      <c r="I1275" s="3"/>
      <c r="J1275" s="4"/>
      <c r="K1275" s="5"/>
      <c r="L1275" s="5"/>
      <c r="M1275" s="6"/>
      <c r="N1275" s="5"/>
      <c r="O1275" s="7"/>
      <c r="P1275" s="7"/>
      <c r="Q1275" s="7"/>
      <c r="R1275" s="7"/>
      <c r="S1275" s="7"/>
      <c r="T1275" s="5"/>
      <c r="U1275" s="5"/>
      <c r="V1275" s="3"/>
      <c r="W1275" s="8"/>
      <c r="X1275" s="8"/>
      <c r="Y1275" s="4"/>
      <c r="Z1275" s="3"/>
      <c r="AA1275" s="3"/>
      <c r="AB1275" s="4"/>
      <c r="AC1275" s="4"/>
    </row>
    <row r="1276" spans="7:29" ht="12" customHeight="1" x14ac:dyDescent="0.3">
      <c r="G1276" s="3"/>
      <c r="H1276" s="2"/>
      <c r="I1276" s="3"/>
      <c r="J1276" s="4"/>
      <c r="K1276" s="5"/>
      <c r="L1276" s="5"/>
      <c r="M1276" s="6"/>
      <c r="N1276" s="5"/>
      <c r="O1276" s="7"/>
      <c r="P1276" s="7"/>
      <c r="Q1276" s="7"/>
      <c r="R1276" s="7"/>
      <c r="S1276" s="7"/>
      <c r="T1276" s="5"/>
      <c r="U1276" s="5"/>
      <c r="V1276" s="3"/>
      <c r="W1276" s="8"/>
      <c r="X1276" s="8"/>
      <c r="Y1276" s="4"/>
      <c r="Z1276" s="3"/>
      <c r="AA1276" s="3"/>
      <c r="AB1276" s="4"/>
      <c r="AC1276" s="4"/>
    </row>
    <row r="1277" spans="7:29" ht="12" customHeight="1" x14ac:dyDescent="0.3">
      <c r="G1277" s="3"/>
      <c r="H1277" s="2"/>
      <c r="I1277" s="3"/>
      <c r="J1277" s="4"/>
      <c r="K1277" s="5"/>
      <c r="L1277" s="5"/>
      <c r="M1277" s="6"/>
      <c r="N1277" s="5"/>
      <c r="O1277" s="7"/>
      <c r="P1277" s="7"/>
      <c r="Q1277" s="7"/>
      <c r="R1277" s="7"/>
      <c r="S1277" s="7"/>
      <c r="T1277" s="5"/>
      <c r="U1277" s="5"/>
      <c r="V1277" s="3"/>
      <c r="W1277" s="8"/>
      <c r="X1277" s="8"/>
      <c r="Y1277" s="4"/>
      <c r="Z1277" s="3"/>
      <c r="AA1277" s="3"/>
      <c r="AB1277" s="4"/>
      <c r="AC1277" s="4"/>
    </row>
    <row r="1278" spans="7:29" ht="12" customHeight="1" x14ac:dyDescent="0.3">
      <c r="G1278" s="3"/>
      <c r="H1278" s="2"/>
      <c r="I1278" s="3"/>
      <c r="J1278" s="4"/>
      <c r="K1278" s="5"/>
      <c r="L1278" s="5"/>
      <c r="M1278" s="6"/>
      <c r="N1278" s="5"/>
      <c r="O1278" s="7"/>
      <c r="P1278" s="7"/>
      <c r="Q1278" s="7"/>
      <c r="R1278" s="7"/>
      <c r="S1278" s="7"/>
      <c r="T1278" s="5"/>
      <c r="U1278" s="5"/>
      <c r="V1278" s="3"/>
      <c r="W1278" s="8"/>
      <c r="X1278" s="8"/>
      <c r="Y1278" s="4"/>
      <c r="Z1278" s="3"/>
      <c r="AA1278" s="3"/>
      <c r="AB1278" s="4"/>
      <c r="AC1278" s="4"/>
    </row>
    <row r="1279" spans="7:29" ht="12" customHeight="1" x14ac:dyDescent="0.3">
      <c r="G1279" s="3"/>
      <c r="H1279" s="2"/>
      <c r="I1279" s="3"/>
      <c r="J1279" s="4"/>
      <c r="K1279" s="5"/>
      <c r="L1279" s="5"/>
      <c r="M1279" s="6"/>
      <c r="N1279" s="5"/>
      <c r="O1279" s="7"/>
      <c r="P1279" s="7"/>
      <c r="Q1279" s="7"/>
      <c r="R1279" s="7"/>
      <c r="S1279" s="7"/>
      <c r="T1279" s="5"/>
      <c r="U1279" s="5"/>
      <c r="V1279" s="3"/>
      <c r="W1279" s="8"/>
      <c r="X1279" s="8"/>
      <c r="Y1279" s="4"/>
      <c r="Z1279" s="3"/>
      <c r="AA1279" s="3"/>
      <c r="AB1279" s="4"/>
      <c r="AC1279" s="4"/>
    </row>
    <row r="1280" spans="7:29" ht="12" customHeight="1" x14ac:dyDescent="0.3">
      <c r="G1280" s="3"/>
      <c r="H1280" s="2"/>
      <c r="I1280" s="3"/>
      <c r="J1280" s="4"/>
      <c r="K1280" s="5"/>
      <c r="L1280" s="5"/>
      <c r="M1280" s="6"/>
      <c r="N1280" s="5"/>
      <c r="O1280" s="7"/>
      <c r="P1280" s="7"/>
      <c r="Q1280" s="7"/>
      <c r="R1280" s="7"/>
      <c r="S1280" s="7"/>
      <c r="T1280" s="5"/>
      <c r="U1280" s="5"/>
      <c r="V1280" s="3"/>
      <c r="W1280" s="8"/>
      <c r="X1280" s="8"/>
      <c r="Y1280" s="4"/>
      <c r="Z1280" s="3"/>
      <c r="AA1280" s="3"/>
      <c r="AB1280" s="4"/>
      <c r="AC1280" s="4"/>
    </row>
    <row r="1281" spans="7:29" ht="12" customHeight="1" x14ac:dyDescent="0.3">
      <c r="G1281" s="3"/>
      <c r="H1281" s="2"/>
      <c r="I1281" s="3"/>
      <c r="J1281" s="4"/>
      <c r="K1281" s="5"/>
      <c r="L1281" s="5"/>
      <c r="M1281" s="6"/>
      <c r="N1281" s="5"/>
      <c r="O1281" s="7"/>
      <c r="P1281" s="7"/>
      <c r="Q1281" s="7"/>
      <c r="R1281" s="7"/>
      <c r="S1281" s="7"/>
      <c r="T1281" s="5"/>
      <c r="U1281" s="5"/>
      <c r="V1281" s="3"/>
      <c r="W1281" s="8"/>
      <c r="X1281" s="8"/>
      <c r="Y1281" s="4"/>
      <c r="Z1281" s="3"/>
      <c r="AA1281" s="3"/>
      <c r="AB1281" s="4"/>
      <c r="AC1281" s="4"/>
    </row>
    <row r="1282" spans="7:29" ht="12" customHeight="1" x14ac:dyDescent="0.3">
      <c r="G1282" s="3"/>
      <c r="H1282" s="2"/>
      <c r="I1282" s="3"/>
      <c r="J1282" s="4"/>
      <c r="K1282" s="5"/>
      <c r="L1282" s="5"/>
      <c r="M1282" s="6"/>
      <c r="N1282" s="5"/>
      <c r="O1282" s="7"/>
      <c r="P1282" s="7"/>
      <c r="Q1282" s="7"/>
      <c r="R1282" s="7"/>
      <c r="S1282" s="7"/>
      <c r="T1282" s="5"/>
      <c r="U1282" s="5"/>
      <c r="V1282" s="3"/>
      <c r="W1282" s="8"/>
      <c r="X1282" s="8"/>
      <c r="Y1282" s="4"/>
      <c r="Z1282" s="3"/>
      <c r="AA1282" s="3"/>
      <c r="AB1282" s="4"/>
      <c r="AC1282" s="4"/>
    </row>
    <row r="1283" spans="7:29" ht="12" customHeight="1" x14ac:dyDescent="0.3">
      <c r="G1283" s="3"/>
      <c r="H1283" s="2"/>
      <c r="I1283" s="3"/>
      <c r="J1283" s="4"/>
      <c r="K1283" s="5"/>
      <c r="L1283" s="5"/>
      <c r="M1283" s="6"/>
      <c r="N1283" s="5"/>
      <c r="O1283" s="7"/>
      <c r="P1283" s="7"/>
      <c r="Q1283" s="7"/>
      <c r="R1283" s="7"/>
      <c r="S1283" s="7"/>
      <c r="T1283" s="5"/>
      <c r="U1283" s="5"/>
      <c r="V1283" s="3"/>
      <c r="W1283" s="8"/>
      <c r="X1283" s="8"/>
      <c r="Y1283" s="4"/>
      <c r="Z1283" s="3"/>
      <c r="AA1283" s="3"/>
      <c r="AB1283" s="4"/>
      <c r="AC1283" s="4"/>
    </row>
    <row r="1284" spans="7:29" ht="12" customHeight="1" x14ac:dyDescent="0.3">
      <c r="G1284" s="3"/>
      <c r="H1284" s="2"/>
      <c r="I1284" s="3"/>
      <c r="J1284" s="4"/>
      <c r="K1284" s="5"/>
      <c r="L1284" s="5"/>
      <c r="M1284" s="6"/>
      <c r="N1284" s="5"/>
      <c r="O1284" s="7"/>
      <c r="P1284" s="7"/>
      <c r="Q1284" s="7"/>
      <c r="R1284" s="7"/>
      <c r="S1284" s="7"/>
      <c r="T1284" s="5"/>
      <c r="U1284" s="5"/>
      <c r="V1284" s="3"/>
      <c r="W1284" s="8"/>
      <c r="X1284" s="8"/>
      <c r="Y1284" s="4"/>
      <c r="Z1284" s="3"/>
      <c r="AA1284" s="3"/>
      <c r="AB1284" s="4"/>
      <c r="AC1284" s="4"/>
    </row>
    <row r="1285" spans="7:29" ht="12" customHeight="1" x14ac:dyDescent="0.3">
      <c r="G1285" s="3"/>
      <c r="H1285" s="2"/>
      <c r="I1285" s="3"/>
      <c r="J1285" s="4"/>
      <c r="K1285" s="5"/>
      <c r="L1285" s="5"/>
      <c r="M1285" s="6"/>
      <c r="N1285" s="5"/>
      <c r="O1285" s="7"/>
      <c r="P1285" s="7"/>
      <c r="Q1285" s="7"/>
      <c r="R1285" s="7"/>
      <c r="S1285" s="7"/>
      <c r="T1285" s="5"/>
      <c r="U1285" s="5"/>
      <c r="V1285" s="3"/>
      <c r="W1285" s="8"/>
      <c r="X1285" s="8"/>
      <c r="Y1285" s="4"/>
      <c r="Z1285" s="3"/>
      <c r="AA1285" s="3"/>
      <c r="AB1285" s="4"/>
      <c r="AC1285" s="4"/>
    </row>
    <row r="1286" spans="7:29" ht="12" customHeight="1" x14ac:dyDescent="0.3">
      <c r="G1286" s="3"/>
      <c r="H1286" s="2"/>
      <c r="I1286" s="3"/>
      <c r="J1286" s="4"/>
      <c r="K1286" s="5"/>
      <c r="L1286" s="5"/>
      <c r="M1286" s="6"/>
      <c r="N1286" s="5"/>
      <c r="O1286" s="7"/>
      <c r="P1286" s="7"/>
      <c r="Q1286" s="7"/>
      <c r="R1286" s="7"/>
      <c r="S1286" s="7"/>
      <c r="T1286" s="5"/>
      <c r="U1286" s="5"/>
      <c r="V1286" s="3"/>
      <c r="W1286" s="8"/>
      <c r="X1286" s="8"/>
      <c r="Y1286" s="4"/>
      <c r="Z1286" s="3"/>
      <c r="AA1286" s="3"/>
      <c r="AB1286" s="4"/>
      <c r="AC1286" s="4"/>
    </row>
    <row r="1287" spans="7:29" ht="12" customHeight="1" x14ac:dyDescent="0.3">
      <c r="G1287" s="3"/>
      <c r="H1287" s="2"/>
      <c r="I1287" s="3"/>
      <c r="J1287" s="4"/>
      <c r="K1287" s="5"/>
      <c r="L1287" s="5"/>
      <c r="M1287" s="6"/>
      <c r="N1287" s="5"/>
      <c r="O1287" s="7"/>
      <c r="P1287" s="7"/>
      <c r="Q1287" s="7"/>
      <c r="R1287" s="7"/>
      <c r="S1287" s="7"/>
      <c r="T1287" s="5"/>
      <c r="U1287" s="5"/>
      <c r="V1287" s="3"/>
      <c r="W1287" s="8"/>
      <c r="X1287" s="8"/>
      <c r="Y1287" s="4"/>
      <c r="Z1287" s="3"/>
      <c r="AA1287" s="3"/>
      <c r="AB1287" s="4"/>
      <c r="AC1287" s="4"/>
    </row>
    <row r="1288" spans="7:29" ht="12" customHeight="1" x14ac:dyDescent="0.3">
      <c r="G1288" s="3"/>
      <c r="H1288" s="2"/>
      <c r="I1288" s="3"/>
      <c r="J1288" s="4"/>
      <c r="K1288" s="5"/>
      <c r="L1288" s="5"/>
      <c r="M1288" s="6"/>
      <c r="N1288" s="5"/>
      <c r="O1288" s="7"/>
      <c r="P1288" s="7"/>
      <c r="Q1288" s="7"/>
      <c r="R1288" s="7"/>
      <c r="S1288" s="7"/>
      <c r="T1288" s="5"/>
      <c r="U1288" s="5"/>
      <c r="V1288" s="3"/>
      <c r="W1288" s="8"/>
      <c r="X1288" s="8"/>
      <c r="Y1288" s="4"/>
      <c r="Z1288" s="3"/>
      <c r="AA1288" s="3"/>
      <c r="AB1288" s="4"/>
      <c r="AC1288" s="4"/>
    </row>
    <row r="1289" spans="7:29" ht="12" customHeight="1" x14ac:dyDescent="0.3">
      <c r="G1289" s="3"/>
      <c r="H1289" s="2"/>
      <c r="I1289" s="3"/>
      <c r="J1289" s="4"/>
      <c r="K1289" s="5"/>
      <c r="L1289" s="5"/>
      <c r="M1289" s="6"/>
      <c r="N1289" s="5"/>
      <c r="O1289" s="7"/>
      <c r="P1289" s="7"/>
      <c r="Q1289" s="7"/>
      <c r="R1289" s="7"/>
      <c r="S1289" s="7"/>
      <c r="T1289" s="5"/>
      <c r="U1289" s="5"/>
      <c r="V1289" s="3"/>
      <c r="W1289" s="8"/>
      <c r="X1289" s="8"/>
      <c r="Y1289" s="4"/>
      <c r="Z1289" s="3"/>
      <c r="AA1289" s="3"/>
      <c r="AB1289" s="4"/>
      <c r="AC1289" s="4"/>
    </row>
    <row r="1290" spans="7:29" ht="12" customHeight="1" x14ac:dyDescent="0.3">
      <c r="G1290" s="3"/>
      <c r="H1290" s="2"/>
      <c r="I1290" s="3"/>
      <c r="J1290" s="4"/>
      <c r="K1290" s="5"/>
      <c r="L1290" s="5"/>
      <c r="M1290" s="6"/>
      <c r="N1290" s="5"/>
      <c r="O1290" s="7"/>
      <c r="P1290" s="7"/>
      <c r="Q1290" s="7"/>
      <c r="R1290" s="7"/>
      <c r="S1290" s="7"/>
      <c r="T1290" s="5"/>
      <c r="U1290" s="5"/>
      <c r="V1290" s="3"/>
      <c r="W1290" s="8"/>
      <c r="X1290" s="8"/>
      <c r="Y1290" s="4"/>
      <c r="Z1290" s="3"/>
      <c r="AA1290" s="3"/>
      <c r="AB1290" s="4"/>
      <c r="AC1290" s="4"/>
    </row>
    <row r="1291" spans="7:29" ht="12" customHeight="1" x14ac:dyDescent="0.3">
      <c r="G1291" s="3"/>
      <c r="H1291" s="2"/>
      <c r="I1291" s="3"/>
      <c r="J1291" s="4"/>
      <c r="K1291" s="5"/>
      <c r="L1291" s="5"/>
      <c r="M1291" s="6"/>
      <c r="N1291" s="5"/>
      <c r="O1291" s="7"/>
      <c r="P1291" s="7"/>
      <c r="Q1291" s="7"/>
      <c r="R1291" s="7"/>
      <c r="S1291" s="7"/>
      <c r="T1291" s="5"/>
      <c r="U1291" s="5"/>
      <c r="V1291" s="3"/>
      <c r="W1291" s="8"/>
      <c r="X1291" s="8"/>
      <c r="Y1291" s="4"/>
      <c r="Z1291" s="3"/>
      <c r="AA1291" s="3"/>
      <c r="AB1291" s="4"/>
      <c r="AC1291" s="4"/>
    </row>
    <row r="1292" spans="7:29" ht="12" customHeight="1" x14ac:dyDescent="0.3">
      <c r="G1292" s="3"/>
      <c r="H1292" s="2"/>
      <c r="I1292" s="3"/>
      <c r="J1292" s="4"/>
      <c r="K1292" s="5"/>
      <c r="L1292" s="5"/>
      <c r="M1292" s="6"/>
      <c r="N1292" s="5"/>
      <c r="O1292" s="7"/>
      <c r="P1292" s="7"/>
      <c r="Q1292" s="7"/>
      <c r="R1292" s="7"/>
      <c r="S1292" s="7"/>
      <c r="T1292" s="5"/>
      <c r="U1292" s="5"/>
      <c r="V1292" s="3"/>
      <c r="W1292" s="8"/>
      <c r="X1292" s="8"/>
      <c r="Y1292" s="4"/>
      <c r="Z1292" s="3"/>
      <c r="AA1292" s="3"/>
      <c r="AB1292" s="4"/>
      <c r="AC1292" s="4"/>
    </row>
    <row r="1293" spans="7:29" ht="12" customHeight="1" x14ac:dyDescent="0.3">
      <c r="G1293" s="3"/>
      <c r="H1293" s="2"/>
      <c r="I1293" s="3"/>
      <c r="J1293" s="4"/>
      <c r="K1293" s="5"/>
      <c r="L1293" s="5"/>
      <c r="M1293" s="6"/>
      <c r="N1293" s="5"/>
      <c r="O1293" s="7"/>
      <c r="P1293" s="7"/>
      <c r="Q1293" s="7"/>
      <c r="R1293" s="7"/>
      <c r="S1293" s="7"/>
      <c r="T1293" s="5"/>
      <c r="U1293" s="5"/>
      <c r="V1293" s="3"/>
      <c r="W1293" s="8"/>
      <c r="X1293" s="8"/>
      <c r="Y1293" s="4"/>
      <c r="Z1293" s="3"/>
      <c r="AA1293" s="3"/>
      <c r="AB1293" s="4"/>
      <c r="AC1293" s="4"/>
    </row>
    <row r="1294" spans="7:29" ht="12" customHeight="1" x14ac:dyDescent="0.3">
      <c r="G1294" s="3"/>
      <c r="H1294" s="2"/>
      <c r="I1294" s="3"/>
      <c r="J1294" s="4"/>
      <c r="K1294" s="5"/>
      <c r="L1294" s="5"/>
      <c r="M1294" s="6"/>
      <c r="N1294" s="5"/>
      <c r="O1294" s="7"/>
      <c r="P1294" s="7"/>
      <c r="Q1294" s="7"/>
      <c r="R1294" s="7"/>
      <c r="S1294" s="7"/>
      <c r="T1294" s="5"/>
      <c r="U1294" s="5"/>
      <c r="V1294" s="3"/>
      <c r="W1294" s="8"/>
      <c r="X1294" s="8"/>
      <c r="Y1294" s="4"/>
      <c r="Z1294" s="3"/>
      <c r="AA1294" s="3"/>
      <c r="AB1294" s="4"/>
      <c r="AC1294" s="4"/>
    </row>
    <row r="1295" spans="7:29" ht="12" customHeight="1" x14ac:dyDescent="0.3">
      <c r="G1295" s="3"/>
      <c r="H1295" s="2"/>
      <c r="I1295" s="3"/>
      <c r="J1295" s="4"/>
      <c r="K1295" s="5"/>
      <c r="L1295" s="5"/>
      <c r="M1295" s="6"/>
      <c r="N1295" s="5"/>
      <c r="O1295" s="7"/>
      <c r="P1295" s="7"/>
      <c r="Q1295" s="7"/>
      <c r="R1295" s="7"/>
      <c r="S1295" s="7"/>
      <c r="T1295" s="5"/>
      <c r="U1295" s="5"/>
      <c r="V1295" s="3"/>
      <c r="W1295" s="8"/>
      <c r="X1295" s="8"/>
      <c r="Y1295" s="4"/>
      <c r="Z1295" s="3"/>
      <c r="AA1295" s="3"/>
      <c r="AB1295" s="4"/>
      <c r="AC1295" s="4"/>
    </row>
    <row r="1296" spans="7:29" ht="12" customHeight="1" x14ac:dyDescent="0.3">
      <c r="G1296" s="3"/>
      <c r="H1296" s="2"/>
      <c r="I1296" s="3"/>
      <c r="J1296" s="4"/>
      <c r="K1296" s="5"/>
      <c r="L1296" s="5"/>
      <c r="M1296" s="6"/>
      <c r="N1296" s="5"/>
      <c r="O1296" s="7"/>
      <c r="P1296" s="7"/>
      <c r="Q1296" s="7"/>
      <c r="R1296" s="7"/>
      <c r="S1296" s="7"/>
      <c r="T1296" s="5"/>
      <c r="U1296" s="5"/>
      <c r="V1296" s="3"/>
      <c r="W1296" s="8"/>
      <c r="X1296" s="8"/>
      <c r="Y1296" s="4"/>
      <c r="Z1296" s="3"/>
      <c r="AA1296" s="3"/>
      <c r="AB1296" s="4"/>
      <c r="AC1296" s="4"/>
    </row>
    <row r="1297" spans="7:29" ht="12" customHeight="1" x14ac:dyDescent="0.3">
      <c r="G1297" s="3"/>
      <c r="H1297" s="2"/>
      <c r="I1297" s="3"/>
      <c r="J1297" s="4"/>
      <c r="K1297" s="5"/>
      <c r="L1297" s="5"/>
      <c r="M1297" s="6"/>
      <c r="N1297" s="5"/>
      <c r="O1297" s="7"/>
      <c r="P1297" s="7"/>
      <c r="Q1297" s="7"/>
      <c r="R1297" s="7"/>
      <c r="S1297" s="7"/>
      <c r="T1297" s="5"/>
      <c r="U1297" s="5"/>
      <c r="V1297" s="3"/>
      <c r="W1297" s="8"/>
      <c r="X1297" s="8"/>
      <c r="Y1297" s="4"/>
      <c r="Z1297" s="3"/>
      <c r="AA1297" s="3"/>
      <c r="AB1297" s="4"/>
      <c r="AC1297" s="4"/>
    </row>
    <row r="1298" spans="7:29" ht="12" customHeight="1" x14ac:dyDescent="0.3">
      <c r="G1298" s="3"/>
      <c r="H1298" s="2"/>
      <c r="I1298" s="3"/>
      <c r="J1298" s="4"/>
      <c r="K1298" s="5"/>
      <c r="L1298" s="5"/>
      <c r="M1298" s="6"/>
      <c r="N1298" s="5"/>
      <c r="O1298" s="7"/>
      <c r="P1298" s="7"/>
      <c r="Q1298" s="7"/>
      <c r="R1298" s="7"/>
      <c r="S1298" s="7"/>
      <c r="T1298" s="5"/>
      <c r="U1298" s="5"/>
      <c r="V1298" s="3"/>
      <c r="W1298" s="8"/>
      <c r="X1298" s="8"/>
      <c r="Y1298" s="4"/>
      <c r="Z1298" s="3"/>
      <c r="AA1298" s="3"/>
      <c r="AB1298" s="4"/>
      <c r="AC1298" s="4"/>
    </row>
    <row r="1299" spans="7:29" ht="12" customHeight="1" x14ac:dyDescent="0.3">
      <c r="G1299" s="3"/>
      <c r="H1299" s="2"/>
      <c r="I1299" s="3"/>
      <c r="J1299" s="4"/>
      <c r="K1299" s="5"/>
      <c r="L1299" s="5"/>
      <c r="M1299" s="6"/>
      <c r="N1299" s="5"/>
      <c r="O1299" s="7"/>
      <c r="P1299" s="7"/>
      <c r="Q1299" s="7"/>
      <c r="R1299" s="7"/>
      <c r="S1299" s="7"/>
      <c r="T1299" s="5"/>
      <c r="U1299" s="5"/>
      <c r="V1299" s="3"/>
      <c r="W1299" s="8"/>
      <c r="X1299" s="8"/>
      <c r="Y1299" s="4"/>
      <c r="Z1299" s="3"/>
      <c r="AA1299" s="3"/>
      <c r="AB1299" s="4"/>
      <c r="AC1299" s="4"/>
    </row>
    <row r="1300" spans="7:29" ht="12" customHeight="1" x14ac:dyDescent="0.3">
      <c r="G1300" s="3"/>
      <c r="H1300" s="2"/>
      <c r="I1300" s="3"/>
      <c r="J1300" s="4"/>
      <c r="K1300" s="5"/>
      <c r="L1300" s="5"/>
      <c r="M1300" s="6"/>
      <c r="N1300" s="5"/>
      <c r="O1300" s="7"/>
      <c r="P1300" s="7"/>
      <c r="Q1300" s="7"/>
      <c r="R1300" s="7"/>
      <c r="S1300" s="7"/>
      <c r="T1300" s="5"/>
      <c r="U1300" s="5"/>
      <c r="V1300" s="3"/>
      <c r="W1300" s="8"/>
      <c r="X1300" s="8"/>
      <c r="Y1300" s="4"/>
      <c r="Z1300" s="3"/>
      <c r="AA1300" s="3"/>
      <c r="AB1300" s="4"/>
      <c r="AC1300" s="4"/>
    </row>
    <row r="1301" spans="7:29" ht="12" customHeight="1" x14ac:dyDescent="0.3">
      <c r="G1301" s="3"/>
      <c r="H1301" s="2"/>
      <c r="I1301" s="3"/>
      <c r="J1301" s="4"/>
      <c r="K1301" s="5"/>
      <c r="L1301" s="5"/>
      <c r="M1301" s="6"/>
      <c r="N1301" s="5"/>
      <c r="O1301" s="7"/>
      <c r="P1301" s="7"/>
      <c r="Q1301" s="7"/>
      <c r="R1301" s="7"/>
      <c r="S1301" s="7"/>
      <c r="T1301" s="5"/>
      <c r="U1301" s="5"/>
      <c r="V1301" s="3"/>
      <c r="W1301" s="8"/>
      <c r="X1301" s="8"/>
      <c r="Y1301" s="4"/>
      <c r="Z1301" s="3"/>
      <c r="AA1301" s="3"/>
      <c r="AB1301" s="4"/>
      <c r="AC1301" s="4"/>
    </row>
    <row r="1302" spans="7:29" ht="12" customHeight="1" x14ac:dyDescent="0.3">
      <c r="G1302" s="3"/>
      <c r="H1302" s="2"/>
      <c r="I1302" s="3"/>
      <c r="J1302" s="4"/>
      <c r="K1302" s="5"/>
      <c r="L1302" s="5"/>
      <c r="M1302" s="6"/>
      <c r="N1302" s="5"/>
      <c r="O1302" s="7"/>
      <c r="P1302" s="7"/>
      <c r="Q1302" s="7"/>
      <c r="R1302" s="7"/>
      <c r="S1302" s="7"/>
      <c r="T1302" s="5"/>
      <c r="U1302" s="5"/>
      <c r="V1302" s="3"/>
      <c r="W1302" s="8"/>
      <c r="X1302" s="8"/>
      <c r="Y1302" s="4"/>
      <c r="Z1302" s="3"/>
      <c r="AA1302" s="3"/>
      <c r="AB1302" s="4"/>
      <c r="AC1302" s="4"/>
    </row>
    <row r="1303" spans="7:29" ht="12" customHeight="1" x14ac:dyDescent="0.3">
      <c r="G1303" s="3"/>
      <c r="H1303" s="2"/>
      <c r="I1303" s="3"/>
      <c r="J1303" s="4"/>
      <c r="K1303" s="5"/>
      <c r="L1303" s="5"/>
      <c r="M1303" s="6"/>
      <c r="N1303" s="5"/>
      <c r="O1303" s="7"/>
      <c r="P1303" s="7"/>
      <c r="Q1303" s="7"/>
      <c r="R1303" s="7"/>
      <c r="S1303" s="7"/>
      <c r="T1303" s="5"/>
      <c r="U1303" s="5"/>
      <c r="V1303" s="3"/>
      <c r="W1303" s="8"/>
      <c r="X1303" s="8"/>
      <c r="Y1303" s="4"/>
      <c r="Z1303" s="3"/>
      <c r="AA1303" s="3"/>
      <c r="AB1303" s="4"/>
      <c r="AC1303" s="4"/>
    </row>
    <row r="1304" spans="7:29" ht="12" customHeight="1" x14ac:dyDescent="0.3">
      <c r="G1304" s="3"/>
      <c r="H1304" s="2"/>
      <c r="I1304" s="3"/>
      <c r="J1304" s="4"/>
      <c r="K1304" s="5"/>
      <c r="L1304" s="5"/>
      <c r="M1304" s="6"/>
      <c r="N1304" s="5"/>
      <c r="O1304" s="7"/>
      <c r="P1304" s="7"/>
      <c r="Q1304" s="7"/>
      <c r="R1304" s="7"/>
      <c r="S1304" s="7"/>
      <c r="T1304" s="5"/>
      <c r="U1304" s="5"/>
      <c r="V1304" s="3"/>
      <c r="W1304" s="8"/>
      <c r="X1304" s="8"/>
      <c r="Y1304" s="4"/>
      <c r="Z1304" s="3"/>
      <c r="AA1304" s="3"/>
      <c r="AB1304" s="4"/>
      <c r="AC1304" s="4"/>
    </row>
    <row r="1305" spans="7:29" ht="12" customHeight="1" x14ac:dyDescent="0.3">
      <c r="G1305" s="3"/>
      <c r="H1305" s="2"/>
      <c r="I1305" s="3"/>
      <c r="J1305" s="4"/>
      <c r="K1305" s="5"/>
      <c r="L1305" s="5"/>
      <c r="M1305" s="6"/>
      <c r="N1305" s="5"/>
      <c r="O1305" s="7"/>
      <c r="P1305" s="7"/>
      <c r="Q1305" s="7"/>
      <c r="R1305" s="7"/>
      <c r="S1305" s="7"/>
      <c r="T1305" s="5"/>
      <c r="U1305" s="5"/>
      <c r="V1305" s="3"/>
      <c r="W1305" s="8"/>
      <c r="X1305" s="8"/>
      <c r="Y1305" s="4"/>
      <c r="Z1305" s="3"/>
      <c r="AA1305" s="3"/>
      <c r="AB1305" s="4"/>
      <c r="AC1305" s="4"/>
    </row>
    <row r="1306" spans="7:29" ht="12" customHeight="1" x14ac:dyDescent="0.3">
      <c r="G1306" s="3"/>
      <c r="H1306" s="2"/>
      <c r="I1306" s="3"/>
      <c r="J1306" s="4"/>
      <c r="K1306" s="5"/>
      <c r="L1306" s="5"/>
      <c r="M1306" s="6"/>
      <c r="N1306" s="5"/>
      <c r="O1306" s="7"/>
      <c r="P1306" s="7"/>
      <c r="Q1306" s="7"/>
      <c r="R1306" s="7"/>
      <c r="S1306" s="7"/>
      <c r="T1306" s="5"/>
      <c r="U1306" s="5"/>
      <c r="V1306" s="3"/>
      <c r="W1306" s="8"/>
      <c r="X1306" s="8"/>
      <c r="Y1306" s="4"/>
      <c r="Z1306" s="3"/>
      <c r="AA1306" s="3"/>
      <c r="AB1306" s="4"/>
      <c r="AC1306" s="4"/>
    </row>
    <row r="1307" spans="7:29" ht="12" customHeight="1" x14ac:dyDescent="0.3">
      <c r="G1307" s="3"/>
      <c r="H1307" s="2"/>
      <c r="I1307" s="3"/>
      <c r="J1307" s="4"/>
      <c r="K1307" s="5"/>
      <c r="L1307" s="5"/>
      <c r="M1307" s="6"/>
      <c r="N1307" s="5"/>
      <c r="O1307" s="7"/>
      <c r="P1307" s="7"/>
      <c r="Q1307" s="7"/>
      <c r="R1307" s="7"/>
      <c r="S1307" s="7"/>
      <c r="T1307" s="5"/>
      <c r="U1307" s="5"/>
      <c r="V1307" s="3"/>
      <c r="W1307" s="8"/>
      <c r="X1307" s="8"/>
      <c r="Y1307" s="4"/>
      <c r="Z1307" s="3"/>
      <c r="AA1307" s="3"/>
      <c r="AB1307" s="4"/>
      <c r="AC1307" s="4"/>
    </row>
    <row r="1308" spans="7:29" ht="12" customHeight="1" x14ac:dyDescent="0.3">
      <c r="G1308" s="3"/>
      <c r="H1308" s="2"/>
      <c r="I1308" s="3"/>
      <c r="J1308" s="4"/>
      <c r="K1308" s="5"/>
      <c r="L1308" s="5"/>
      <c r="M1308" s="6"/>
      <c r="N1308" s="5"/>
      <c r="O1308" s="7"/>
      <c r="P1308" s="7"/>
      <c r="Q1308" s="7"/>
      <c r="R1308" s="7"/>
      <c r="S1308" s="7"/>
      <c r="T1308" s="5"/>
      <c r="U1308" s="5"/>
      <c r="V1308" s="3"/>
      <c r="W1308" s="8"/>
      <c r="X1308" s="8"/>
      <c r="Y1308" s="4"/>
      <c r="Z1308" s="3"/>
      <c r="AA1308" s="3"/>
      <c r="AB1308" s="4"/>
      <c r="AC1308" s="4"/>
    </row>
    <row r="1309" spans="7:29" ht="12" customHeight="1" x14ac:dyDescent="0.3">
      <c r="G1309" s="3"/>
      <c r="H1309" s="2"/>
      <c r="I1309" s="3"/>
      <c r="J1309" s="4"/>
      <c r="K1309" s="5"/>
      <c r="L1309" s="5"/>
      <c r="M1309" s="6"/>
      <c r="N1309" s="5"/>
      <c r="O1309" s="7"/>
      <c r="P1309" s="7"/>
      <c r="Q1309" s="7"/>
      <c r="R1309" s="7"/>
      <c r="S1309" s="7"/>
      <c r="T1309" s="5"/>
      <c r="U1309" s="5"/>
      <c r="V1309" s="3"/>
      <c r="W1309" s="8"/>
      <c r="X1309" s="8"/>
      <c r="Y1309" s="4"/>
      <c r="Z1309" s="3"/>
      <c r="AA1309" s="3"/>
      <c r="AB1309" s="4"/>
      <c r="AC1309" s="4"/>
    </row>
    <row r="1310" spans="7:29" ht="12" customHeight="1" x14ac:dyDescent="0.3">
      <c r="G1310" s="3"/>
      <c r="H1310" s="2"/>
      <c r="I1310" s="3"/>
      <c r="J1310" s="4"/>
      <c r="K1310" s="5"/>
      <c r="L1310" s="5"/>
      <c r="M1310" s="6"/>
      <c r="N1310" s="5"/>
      <c r="O1310" s="7"/>
      <c r="P1310" s="7"/>
      <c r="Q1310" s="7"/>
      <c r="R1310" s="7"/>
      <c r="S1310" s="7"/>
      <c r="T1310" s="5"/>
      <c r="U1310" s="5"/>
      <c r="V1310" s="3"/>
      <c r="W1310" s="8"/>
      <c r="X1310" s="8"/>
      <c r="Y1310" s="4"/>
      <c r="Z1310" s="3"/>
      <c r="AA1310" s="3"/>
      <c r="AB1310" s="4"/>
      <c r="AC1310" s="4"/>
    </row>
    <row r="1311" spans="7:29" ht="12" customHeight="1" x14ac:dyDescent="0.3">
      <c r="G1311" s="3"/>
      <c r="H1311" s="2"/>
      <c r="I1311" s="3"/>
      <c r="J1311" s="4"/>
      <c r="K1311" s="5"/>
      <c r="L1311" s="5"/>
      <c r="M1311" s="6"/>
      <c r="N1311" s="5"/>
      <c r="O1311" s="7"/>
      <c r="P1311" s="7"/>
      <c r="Q1311" s="7"/>
      <c r="R1311" s="7"/>
      <c r="S1311" s="7"/>
      <c r="T1311" s="5"/>
      <c r="U1311" s="5"/>
      <c r="V1311" s="3"/>
      <c r="W1311" s="8"/>
      <c r="X1311" s="8"/>
      <c r="Y1311" s="4"/>
      <c r="Z1311" s="3"/>
      <c r="AA1311" s="3"/>
      <c r="AB1311" s="4"/>
      <c r="AC1311" s="4"/>
    </row>
    <row r="1312" spans="7:29" ht="12" customHeight="1" x14ac:dyDescent="0.3">
      <c r="G1312" s="3"/>
      <c r="H1312" s="2"/>
      <c r="I1312" s="3"/>
      <c r="J1312" s="4"/>
      <c r="K1312" s="5"/>
      <c r="L1312" s="5"/>
      <c r="M1312" s="6"/>
      <c r="N1312" s="5"/>
      <c r="O1312" s="7"/>
      <c r="P1312" s="7"/>
      <c r="Q1312" s="7"/>
      <c r="R1312" s="7"/>
      <c r="S1312" s="7"/>
      <c r="T1312" s="5"/>
      <c r="U1312" s="5"/>
      <c r="V1312" s="3"/>
      <c r="W1312" s="8"/>
      <c r="X1312" s="8"/>
      <c r="Y1312" s="4"/>
      <c r="Z1312" s="3"/>
      <c r="AA1312" s="3"/>
      <c r="AB1312" s="4"/>
      <c r="AC1312" s="4"/>
    </row>
    <row r="1313" spans="7:29" ht="12" customHeight="1" x14ac:dyDescent="0.3">
      <c r="G1313" s="3"/>
      <c r="H1313" s="2"/>
      <c r="I1313" s="3"/>
      <c r="J1313" s="4"/>
      <c r="K1313" s="5"/>
      <c r="L1313" s="5"/>
      <c r="M1313" s="6"/>
      <c r="N1313" s="5"/>
      <c r="O1313" s="7"/>
      <c r="P1313" s="7"/>
      <c r="Q1313" s="7"/>
      <c r="R1313" s="7"/>
      <c r="S1313" s="7"/>
      <c r="T1313" s="5"/>
      <c r="U1313" s="5"/>
      <c r="V1313" s="3"/>
      <c r="W1313" s="8"/>
      <c r="X1313" s="8"/>
      <c r="Y1313" s="4"/>
      <c r="Z1313" s="3"/>
      <c r="AA1313" s="3"/>
      <c r="AB1313" s="4"/>
      <c r="AC1313" s="4"/>
    </row>
    <row r="1314" spans="7:29" ht="12" customHeight="1" x14ac:dyDescent="0.3">
      <c r="G1314" s="3"/>
      <c r="H1314" s="2"/>
      <c r="I1314" s="3"/>
      <c r="J1314" s="4"/>
      <c r="K1314" s="5"/>
      <c r="L1314" s="5"/>
      <c r="M1314" s="6"/>
      <c r="N1314" s="5"/>
      <c r="O1314" s="7"/>
      <c r="P1314" s="7"/>
      <c r="Q1314" s="7"/>
      <c r="R1314" s="7"/>
      <c r="S1314" s="7"/>
      <c r="T1314" s="5"/>
      <c r="U1314" s="5"/>
      <c r="V1314" s="3"/>
      <c r="W1314" s="8"/>
      <c r="X1314" s="8"/>
      <c r="Y1314" s="4"/>
      <c r="Z1314" s="3"/>
      <c r="AA1314" s="3"/>
      <c r="AB1314" s="4"/>
      <c r="AC1314" s="4"/>
    </row>
    <row r="1315" spans="7:29" ht="12" customHeight="1" x14ac:dyDescent="0.3">
      <c r="G1315" s="3"/>
      <c r="H1315" s="2"/>
      <c r="I1315" s="3"/>
      <c r="J1315" s="4"/>
      <c r="K1315" s="5"/>
      <c r="L1315" s="5"/>
      <c r="M1315" s="6"/>
      <c r="N1315" s="5"/>
      <c r="O1315" s="7"/>
      <c r="P1315" s="7"/>
      <c r="Q1315" s="7"/>
      <c r="R1315" s="7"/>
      <c r="S1315" s="7"/>
      <c r="T1315" s="5"/>
      <c r="U1315" s="5"/>
      <c r="V1315" s="3"/>
      <c r="W1315" s="8"/>
      <c r="X1315" s="8"/>
      <c r="Y1315" s="4"/>
      <c r="Z1315" s="3"/>
      <c r="AA1315" s="3"/>
      <c r="AB1315" s="4"/>
      <c r="AC1315" s="4"/>
    </row>
    <row r="1316" spans="7:29" ht="12" customHeight="1" x14ac:dyDescent="0.3">
      <c r="G1316" s="3"/>
      <c r="H1316" s="2"/>
      <c r="I1316" s="3"/>
      <c r="J1316" s="4"/>
      <c r="K1316" s="5"/>
      <c r="L1316" s="5"/>
      <c r="M1316" s="6"/>
      <c r="N1316" s="5"/>
      <c r="O1316" s="7"/>
      <c r="P1316" s="7"/>
      <c r="Q1316" s="7"/>
      <c r="R1316" s="7"/>
      <c r="S1316" s="7"/>
      <c r="T1316" s="5"/>
      <c r="U1316" s="5"/>
      <c r="V1316" s="3"/>
      <c r="W1316" s="8"/>
      <c r="X1316" s="8"/>
      <c r="Y1316" s="4"/>
      <c r="Z1316" s="3"/>
      <c r="AA1316" s="3"/>
      <c r="AB1316" s="4"/>
      <c r="AC1316" s="4"/>
    </row>
    <row r="1317" spans="7:29" ht="12" customHeight="1" x14ac:dyDescent="0.3">
      <c r="G1317" s="3"/>
      <c r="H1317" s="2"/>
      <c r="I1317" s="3"/>
      <c r="J1317" s="4"/>
      <c r="K1317" s="5"/>
      <c r="L1317" s="5"/>
      <c r="M1317" s="6"/>
      <c r="N1317" s="5"/>
      <c r="O1317" s="7"/>
      <c r="P1317" s="7"/>
      <c r="Q1317" s="7"/>
      <c r="R1317" s="7"/>
      <c r="S1317" s="7"/>
      <c r="T1317" s="5"/>
      <c r="U1317" s="5"/>
      <c r="V1317" s="3"/>
      <c r="W1317" s="8"/>
      <c r="X1317" s="8"/>
      <c r="Y1317" s="4"/>
      <c r="Z1317" s="3"/>
      <c r="AA1317" s="3"/>
      <c r="AB1317" s="4"/>
      <c r="AC1317" s="4"/>
    </row>
    <row r="1318" spans="7:29" ht="12" customHeight="1" x14ac:dyDescent="0.3">
      <c r="G1318" s="3"/>
      <c r="H1318" s="2"/>
      <c r="I1318" s="3"/>
      <c r="J1318" s="4"/>
      <c r="K1318" s="5"/>
      <c r="L1318" s="5"/>
      <c r="M1318" s="6"/>
      <c r="N1318" s="5"/>
      <c r="O1318" s="7"/>
      <c r="P1318" s="7"/>
      <c r="Q1318" s="7"/>
      <c r="R1318" s="7"/>
      <c r="S1318" s="7"/>
      <c r="T1318" s="5"/>
      <c r="U1318" s="5"/>
      <c r="V1318" s="3"/>
      <c r="W1318" s="8"/>
      <c r="X1318" s="8"/>
      <c r="Y1318" s="4"/>
      <c r="Z1318" s="3"/>
      <c r="AA1318" s="3"/>
      <c r="AB1318" s="4"/>
      <c r="AC1318" s="4"/>
    </row>
    <row r="1319" spans="7:29" ht="12" customHeight="1" x14ac:dyDescent="0.3">
      <c r="G1319" s="3"/>
      <c r="H1319" s="2"/>
      <c r="I1319" s="3"/>
      <c r="J1319" s="4"/>
      <c r="K1319" s="5"/>
      <c r="L1319" s="5"/>
      <c r="M1319" s="6"/>
      <c r="N1319" s="5"/>
      <c r="O1319" s="7"/>
      <c r="P1319" s="7"/>
      <c r="Q1319" s="7"/>
      <c r="R1319" s="7"/>
      <c r="S1319" s="7"/>
      <c r="T1319" s="5"/>
      <c r="U1319" s="5"/>
      <c r="V1319" s="3"/>
      <c r="W1319" s="8"/>
      <c r="X1319" s="8"/>
      <c r="Y1319" s="4"/>
      <c r="Z1319" s="3"/>
      <c r="AA1319" s="3"/>
      <c r="AB1319" s="4"/>
      <c r="AC1319" s="4"/>
    </row>
    <row r="1320" spans="7:29" ht="12" customHeight="1" x14ac:dyDescent="0.3">
      <c r="G1320" s="3"/>
      <c r="H1320" s="2"/>
      <c r="I1320" s="3"/>
      <c r="J1320" s="4"/>
      <c r="K1320" s="5"/>
      <c r="L1320" s="5"/>
      <c r="M1320" s="6"/>
      <c r="N1320" s="5"/>
      <c r="O1320" s="7"/>
      <c r="P1320" s="7"/>
      <c r="Q1320" s="7"/>
      <c r="R1320" s="7"/>
      <c r="S1320" s="7"/>
      <c r="T1320" s="5"/>
      <c r="U1320" s="5"/>
      <c r="V1320" s="3"/>
      <c r="W1320" s="8"/>
      <c r="X1320" s="8"/>
      <c r="Y1320" s="4"/>
      <c r="Z1320" s="3"/>
      <c r="AA1320" s="3"/>
      <c r="AB1320" s="4"/>
      <c r="AC1320" s="4"/>
    </row>
    <row r="1321" spans="7:29" ht="12" customHeight="1" x14ac:dyDescent="0.3">
      <c r="G1321" s="3"/>
      <c r="H1321" s="2"/>
      <c r="I1321" s="3"/>
      <c r="J1321" s="4"/>
      <c r="K1321" s="5"/>
      <c r="L1321" s="5"/>
      <c r="M1321" s="6"/>
      <c r="N1321" s="5"/>
      <c r="O1321" s="7"/>
      <c r="P1321" s="7"/>
      <c r="Q1321" s="7"/>
      <c r="R1321" s="7"/>
      <c r="S1321" s="7"/>
      <c r="T1321" s="5"/>
      <c r="U1321" s="5"/>
      <c r="V1321" s="3"/>
      <c r="W1321" s="8"/>
      <c r="X1321" s="8"/>
      <c r="Y1321" s="4"/>
      <c r="Z1321" s="3"/>
      <c r="AA1321" s="3"/>
      <c r="AB1321" s="4"/>
      <c r="AC1321" s="4"/>
    </row>
    <row r="1322" spans="7:29" ht="12" customHeight="1" x14ac:dyDescent="0.3">
      <c r="G1322" s="3"/>
      <c r="H1322" s="2"/>
      <c r="I1322" s="3"/>
      <c r="J1322" s="4"/>
      <c r="K1322" s="5"/>
      <c r="L1322" s="5"/>
      <c r="M1322" s="6"/>
      <c r="N1322" s="5"/>
      <c r="O1322" s="7"/>
      <c r="P1322" s="7"/>
      <c r="Q1322" s="7"/>
      <c r="R1322" s="7"/>
      <c r="S1322" s="7"/>
      <c r="T1322" s="5"/>
      <c r="U1322" s="5"/>
      <c r="V1322" s="3"/>
      <c r="W1322" s="8"/>
      <c r="X1322" s="8"/>
      <c r="Y1322" s="4"/>
      <c r="Z1322" s="3"/>
      <c r="AA1322" s="3"/>
      <c r="AB1322" s="4"/>
      <c r="AC1322" s="4"/>
    </row>
    <row r="1323" spans="7:29" ht="12" customHeight="1" x14ac:dyDescent="0.3">
      <c r="G1323" s="3"/>
      <c r="H1323" s="2"/>
      <c r="I1323" s="3"/>
      <c r="J1323" s="4"/>
      <c r="K1323" s="5"/>
      <c r="L1323" s="5"/>
      <c r="M1323" s="6"/>
      <c r="N1323" s="5"/>
      <c r="O1323" s="7"/>
      <c r="P1323" s="7"/>
      <c r="Q1323" s="7"/>
      <c r="R1323" s="7"/>
      <c r="S1323" s="7"/>
      <c r="T1323" s="5"/>
      <c r="U1323" s="5"/>
      <c r="V1323" s="3"/>
      <c r="W1323" s="8"/>
      <c r="X1323" s="8"/>
      <c r="Y1323" s="4"/>
      <c r="Z1323" s="3"/>
      <c r="AA1323" s="3"/>
      <c r="AB1323" s="4"/>
      <c r="AC1323" s="4"/>
    </row>
    <row r="1324" spans="7:29" ht="12" customHeight="1" x14ac:dyDescent="0.3">
      <c r="G1324" s="3"/>
      <c r="H1324" s="2"/>
      <c r="I1324" s="3"/>
      <c r="J1324" s="4"/>
      <c r="K1324" s="5"/>
      <c r="L1324" s="5"/>
      <c r="M1324" s="6"/>
      <c r="N1324" s="5"/>
      <c r="O1324" s="7"/>
      <c r="P1324" s="7"/>
      <c r="Q1324" s="7"/>
      <c r="R1324" s="7"/>
      <c r="S1324" s="7"/>
      <c r="T1324" s="5"/>
      <c r="U1324" s="5"/>
      <c r="V1324" s="3"/>
      <c r="W1324" s="8"/>
      <c r="X1324" s="8"/>
      <c r="Y1324" s="4"/>
      <c r="Z1324" s="3"/>
      <c r="AA1324" s="3"/>
      <c r="AB1324" s="4"/>
      <c r="AC1324" s="4"/>
    </row>
    <row r="1325" spans="7:29" ht="12" customHeight="1" x14ac:dyDescent="0.3">
      <c r="G1325" s="3"/>
      <c r="H1325" s="2"/>
      <c r="I1325" s="3"/>
      <c r="J1325" s="4"/>
      <c r="K1325" s="5"/>
      <c r="L1325" s="5"/>
      <c r="M1325" s="6"/>
      <c r="N1325" s="5"/>
      <c r="O1325" s="7"/>
      <c r="P1325" s="7"/>
      <c r="Q1325" s="7"/>
      <c r="R1325" s="7"/>
      <c r="S1325" s="7"/>
      <c r="T1325" s="5"/>
      <c r="U1325" s="5"/>
      <c r="V1325" s="3"/>
      <c r="W1325" s="8"/>
      <c r="X1325" s="8"/>
      <c r="Y1325" s="4"/>
      <c r="Z1325" s="3"/>
      <c r="AA1325" s="3"/>
      <c r="AB1325" s="4"/>
      <c r="AC1325" s="4"/>
    </row>
    <row r="1326" spans="7:29" ht="12" customHeight="1" x14ac:dyDescent="0.3">
      <c r="G1326" s="3"/>
      <c r="H1326" s="2"/>
      <c r="I1326" s="3"/>
      <c r="J1326" s="4"/>
      <c r="K1326" s="5"/>
      <c r="L1326" s="5"/>
      <c r="M1326" s="6"/>
      <c r="N1326" s="5"/>
      <c r="O1326" s="7"/>
      <c r="P1326" s="7"/>
      <c r="Q1326" s="7"/>
      <c r="R1326" s="7"/>
      <c r="S1326" s="7"/>
      <c r="T1326" s="5"/>
      <c r="U1326" s="5"/>
      <c r="V1326" s="3"/>
      <c r="W1326" s="8"/>
      <c r="X1326" s="8"/>
      <c r="Y1326" s="4"/>
      <c r="Z1326" s="3"/>
      <c r="AA1326" s="3"/>
      <c r="AB1326" s="4"/>
      <c r="AC1326" s="4"/>
    </row>
    <row r="1327" spans="7:29" ht="12" customHeight="1" x14ac:dyDescent="0.3">
      <c r="G1327" s="3"/>
      <c r="H1327" s="2"/>
      <c r="I1327" s="3"/>
      <c r="J1327" s="4"/>
      <c r="K1327" s="5"/>
      <c r="L1327" s="5"/>
      <c r="M1327" s="6"/>
      <c r="N1327" s="5"/>
      <c r="O1327" s="7"/>
      <c r="P1327" s="7"/>
      <c r="Q1327" s="7"/>
      <c r="R1327" s="7"/>
      <c r="S1327" s="7"/>
      <c r="T1327" s="5"/>
      <c r="U1327" s="5"/>
      <c r="V1327" s="3"/>
      <c r="W1327" s="8"/>
      <c r="X1327" s="8"/>
      <c r="Y1327" s="4"/>
      <c r="Z1327" s="3"/>
      <c r="AA1327" s="3"/>
      <c r="AB1327" s="4"/>
      <c r="AC1327" s="4"/>
    </row>
    <row r="1328" spans="7:29" ht="12" customHeight="1" x14ac:dyDescent="0.3">
      <c r="G1328" s="3"/>
      <c r="H1328" s="2"/>
      <c r="I1328" s="3"/>
      <c r="J1328" s="4"/>
      <c r="K1328" s="5"/>
      <c r="L1328" s="5"/>
      <c r="M1328" s="6"/>
      <c r="N1328" s="5"/>
      <c r="O1328" s="7"/>
      <c r="P1328" s="7"/>
      <c r="Q1328" s="7"/>
      <c r="R1328" s="7"/>
      <c r="S1328" s="7"/>
      <c r="T1328" s="5"/>
      <c r="U1328" s="5"/>
      <c r="V1328" s="3"/>
      <c r="W1328" s="8"/>
      <c r="X1328" s="8"/>
      <c r="Y1328" s="4"/>
      <c r="Z1328" s="3"/>
      <c r="AA1328" s="3"/>
      <c r="AB1328" s="4"/>
      <c r="AC1328" s="4"/>
    </row>
    <row r="1329" spans="7:29" ht="12" customHeight="1" x14ac:dyDescent="0.3">
      <c r="G1329" s="3"/>
      <c r="H1329" s="2"/>
      <c r="I1329" s="3"/>
      <c r="J1329" s="4"/>
      <c r="K1329" s="5"/>
      <c r="L1329" s="5"/>
      <c r="M1329" s="6"/>
      <c r="N1329" s="5"/>
      <c r="O1329" s="7"/>
      <c r="P1329" s="7"/>
      <c r="Q1329" s="7"/>
      <c r="R1329" s="7"/>
      <c r="S1329" s="7"/>
      <c r="T1329" s="5"/>
      <c r="U1329" s="5"/>
      <c r="V1329" s="3"/>
      <c r="W1329" s="8"/>
      <c r="X1329" s="8"/>
      <c r="Y1329" s="4"/>
      <c r="Z1329" s="3"/>
      <c r="AA1329" s="3"/>
      <c r="AB1329" s="4"/>
      <c r="AC1329" s="4"/>
    </row>
    <row r="1330" spans="7:29" ht="12" customHeight="1" x14ac:dyDescent="0.3">
      <c r="G1330" s="3"/>
      <c r="H1330" s="2"/>
      <c r="I1330" s="3"/>
      <c r="J1330" s="4"/>
      <c r="K1330" s="5"/>
      <c r="L1330" s="5"/>
      <c r="M1330" s="6"/>
      <c r="N1330" s="5"/>
      <c r="O1330" s="7"/>
      <c r="P1330" s="7"/>
      <c r="Q1330" s="7"/>
      <c r="R1330" s="7"/>
      <c r="S1330" s="7"/>
      <c r="T1330" s="5"/>
      <c r="U1330" s="5"/>
      <c r="V1330" s="3"/>
      <c r="W1330" s="8"/>
      <c r="X1330" s="8"/>
      <c r="Y1330" s="4"/>
      <c r="Z1330" s="3"/>
      <c r="AA1330" s="3"/>
      <c r="AB1330" s="4"/>
      <c r="AC1330" s="4"/>
    </row>
    <row r="1331" spans="7:29" ht="12" customHeight="1" x14ac:dyDescent="0.3">
      <c r="G1331" s="3"/>
      <c r="H1331" s="2"/>
      <c r="I1331" s="3"/>
      <c r="J1331" s="4"/>
      <c r="K1331" s="5"/>
      <c r="L1331" s="5"/>
      <c r="M1331" s="6"/>
      <c r="N1331" s="5"/>
      <c r="O1331" s="7"/>
      <c r="P1331" s="7"/>
      <c r="Q1331" s="7"/>
      <c r="R1331" s="7"/>
      <c r="S1331" s="7"/>
      <c r="T1331" s="5"/>
      <c r="U1331" s="5"/>
      <c r="V1331" s="3"/>
      <c r="W1331" s="8"/>
      <c r="X1331" s="8"/>
      <c r="Y1331" s="4"/>
      <c r="Z1331" s="3"/>
      <c r="AA1331" s="3"/>
      <c r="AB1331" s="4"/>
      <c r="AC1331" s="4"/>
    </row>
    <row r="1332" spans="7:29" ht="12" customHeight="1" x14ac:dyDescent="0.3">
      <c r="G1332" s="3"/>
      <c r="H1332" s="2"/>
      <c r="I1332" s="3"/>
      <c r="J1332" s="4"/>
      <c r="K1332" s="5"/>
      <c r="L1332" s="5"/>
      <c r="M1332" s="6"/>
      <c r="N1332" s="5"/>
      <c r="O1332" s="7"/>
      <c r="P1332" s="7"/>
      <c r="Q1332" s="7"/>
      <c r="R1332" s="7"/>
      <c r="S1332" s="7"/>
      <c r="T1332" s="5"/>
      <c r="U1332" s="5"/>
      <c r="V1332" s="3"/>
      <c r="W1332" s="8"/>
      <c r="X1332" s="8"/>
      <c r="Y1332" s="4"/>
      <c r="Z1332" s="3"/>
      <c r="AA1332" s="3"/>
      <c r="AB1332" s="4"/>
      <c r="AC1332" s="4"/>
    </row>
    <row r="1333" spans="7:29" ht="12" customHeight="1" x14ac:dyDescent="0.3">
      <c r="G1333" s="3"/>
      <c r="H1333" s="2"/>
      <c r="I1333" s="3"/>
      <c r="J1333" s="4"/>
      <c r="K1333" s="5"/>
      <c r="L1333" s="5"/>
      <c r="M1333" s="6"/>
      <c r="N1333" s="5"/>
      <c r="O1333" s="7"/>
      <c r="P1333" s="7"/>
      <c r="Q1333" s="7"/>
      <c r="R1333" s="7"/>
      <c r="S1333" s="7"/>
      <c r="T1333" s="5"/>
      <c r="U1333" s="5"/>
      <c r="V1333" s="3"/>
      <c r="W1333" s="8"/>
      <c r="X1333" s="8"/>
      <c r="Y1333" s="4"/>
      <c r="Z1333" s="3"/>
      <c r="AA1333" s="3"/>
      <c r="AB1333" s="4"/>
      <c r="AC1333" s="4"/>
    </row>
    <row r="1334" spans="7:29" ht="12" customHeight="1" x14ac:dyDescent="0.3">
      <c r="G1334" s="3"/>
      <c r="H1334" s="2"/>
      <c r="I1334" s="3"/>
      <c r="J1334" s="4"/>
      <c r="K1334" s="5"/>
      <c r="L1334" s="5"/>
      <c r="M1334" s="6"/>
      <c r="N1334" s="5"/>
      <c r="O1334" s="7"/>
      <c r="P1334" s="7"/>
      <c r="Q1334" s="7"/>
      <c r="R1334" s="7"/>
      <c r="S1334" s="7"/>
      <c r="T1334" s="5"/>
      <c r="U1334" s="5"/>
      <c r="V1334" s="3"/>
      <c r="W1334" s="8"/>
      <c r="X1334" s="8"/>
      <c r="Y1334" s="4"/>
      <c r="Z1334" s="3"/>
      <c r="AA1334" s="3"/>
      <c r="AB1334" s="4"/>
      <c r="AC1334" s="4"/>
    </row>
    <row r="1335" spans="7:29" ht="12" customHeight="1" x14ac:dyDescent="0.3">
      <c r="G1335" s="3"/>
      <c r="H1335" s="2"/>
      <c r="I1335" s="3"/>
      <c r="J1335" s="4"/>
      <c r="K1335" s="5"/>
      <c r="L1335" s="5"/>
      <c r="M1335" s="6"/>
      <c r="N1335" s="5"/>
      <c r="O1335" s="7"/>
      <c r="P1335" s="7"/>
      <c r="Q1335" s="7"/>
      <c r="R1335" s="7"/>
      <c r="S1335" s="7"/>
      <c r="T1335" s="5"/>
      <c r="U1335" s="5"/>
      <c r="V1335" s="3"/>
      <c r="W1335" s="8"/>
      <c r="X1335" s="8"/>
      <c r="Y1335" s="4"/>
      <c r="Z1335" s="3"/>
      <c r="AA1335" s="3"/>
      <c r="AB1335" s="4"/>
      <c r="AC1335" s="4"/>
    </row>
    <row r="1336" spans="7:29" ht="12" customHeight="1" x14ac:dyDescent="0.3">
      <c r="G1336" s="3"/>
      <c r="H1336" s="2"/>
      <c r="I1336" s="3"/>
      <c r="J1336" s="4"/>
      <c r="K1336" s="5"/>
      <c r="L1336" s="5"/>
      <c r="M1336" s="6"/>
      <c r="N1336" s="5"/>
      <c r="O1336" s="7"/>
      <c r="P1336" s="7"/>
      <c r="Q1336" s="7"/>
      <c r="R1336" s="7"/>
      <c r="S1336" s="7"/>
      <c r="T1336" s="5"/>
      <c r="U1336" s="5"/>
      <c r="V1336" s="3"/>
      <c r="W1336" s="8"/>
      <c r="X1336" s="8"/>
      <c r="Y1336" s="4"/>
      <c r="Z1336" s="3"/>
      <c r="AA1336" s="3"/>
      <c r="AB1336" s="4"/>
      <c r="AC1336" s="4"/>
    </row>
    <row r="1337" spans="7:29" ht="12" customHeight="1" x14ac:dyDescent="0.3">
      <c r="G1337" s="3"/>
      <c r="H1337" s="2"/>
      <c r="I1337" s="3"/>
      <c r="J1337" s="4"/>
      <c r="K1337" s="5"/>
      <c r="L1337" s="5"/>
      <c r="M1337" s="6"/>
      <c r="N1337" s="5"/>
      <c r="O1337" s="7"/>
      <c r="P1337" s="7"/>
      <c r="Q1337" s="7"/>
      <c r="R1337" s="7"/>
      <c r="S1337" s="7"/>
      <c r="T1337" s="5"/>
      <c r="U1337" s="5"/>
      <c r="V1337" s="3"/>
      <c r="W1337" s="8"/>
      <c r="X1337" s="8"/>
      <c r="Y1337" s="4"/>
      <c r="Z1337" s="3"/>
      <c r="AA1337" s="3"/>
      <c r="AB1337" s="4"/>
      <c r="AC1337" s="4"/>
    </row>
    <row r="1338" spans="7:29" ht="12" customHeight="1" x14ac:dyDescent="0.3">
      <c r="G1338" s="3"/>
      <c r="H1338" s="2"/>
      <c r="I1338" s="3"/>
      <c r="J1338" s="4"/>
      <c r="K1338" s="5"/>
      <c r="L1338" s="5"/>
      <c r="M1338" s="6"/>
      <c r="N1338" s="5"/>
      <c r="O1338" s="7"/>
      <c r="P1338" s="7"/>
      <c r="Q1338" s="7"/>
      <c r="R1338" s="7"/>
      <c r="S1338" s="7"/>
      <c r="T1338" s="5"/>
      <c r="U1338" s="5"/>
      <c r="V1338" s="3"/>
      <c r="W1338" s="8"/>
      <c r="X1338" s="8"/>
      <c r="Y1338" s="4"/>
      <c r="Z1338" s="3"/>
      <c r="AA1338" s="3"/>
      <c r="AB1338" s="4"/>
      <c r="AC1338" s="4"/>
    </row>
    <row r="1339" spans="7:29" ht="12" customHeight="1" x14ac:dyDescent="0.3">
      <c r="G1339" s="3"/>
      <c r="H1339" s="2"/>
      <c r="I1339" s="3"/>
      <c r="J1339" s="4"/>
      <c r="K1339" s="5"/>
      <c r="L1339" s="5"/>
      <c r="M1339" s="6"/>
      <c r="N1339" s="5"/>
      <c r="O1339" s="7"/>
      <c r="P1339" s="7"/>
      <c r="Q1339" s="7"/>
      <c r="R1339" s="7"/>
      <c r="S1339" s="7"/>
      <c r="T1339" s="5"/>
      <c r="U1339" s="5"/>
      <c r="V1339" s="3"/>
      <c r="W1339" s="8"/>
      <c r="X1339" s="8"/>
      <c r="Y1339" s="4"/>
      <c r="Z1339" s="3"/>
      <c r="AA1339" s="3"/>
      <c r="AB1339" s="4"/>
      <c r="AC1339" s="4"/>
    </row>
    <row r="1340" spans="7:29" ht="12" customHeight="1" x14ac:dyDescent="0.3">
      <c r="G1340" s="3"/>
      <c r="H1340" s="2"/>
      <c r="I1340" s="3"/>
      <c r="J1340" s="4"/>
      <c r="K1340" s="5"/>
      <c r="L1340" s="5"/>
      <c r="M1340" s="6"/>
      <c r="N1340" s="5"/>
      <c r="O1340" s="7"/>
      <c r="P1340" s="7"/>
      <c r="Q1340" s="7"/>
      <c r="R1340" s="7"/>
      <c r="S1340" s="7"/>
      <c r="T1340" s="5"/>
      <c r="U1340" s="5"/>
      <c r="V1340" s="3"/>
      <c r="W1340" s="8"/>
      <c r="X1340" s="8"/>
      <c r="Y1340" s="4"/>
      <c r="Z1340" s="3"/>
      <c r="AA1340" s="3"/>
      <c r="AB1340" s="4"/>
      <c r="AC1340" s="4"/>
    </row>
    <row r="1341" spans="7:29" ht="12" customHeight="1" x14ac:dyDescent="0.3">
      <c r="G1341" s="3"/>
      <c r="H1341" s="2"/>
      <c r="I1341" s="3"/>
      <c r="J1341" s="4"/>
      <c r="K1341" s="5"/>
      <c r="L1341" s="5"/>
      <c r="M1341" s="6"/>
      <c r="N1341" s="5"/>
      <c r="O1341" s="7"/>
      <c r="P1341" s="7"/>
      <c r="Q1341" s="7"/>
      <c r="R1341" s="7"/>
      <c r="S1341" s="7"/>
      <c r="T1341" s="5"/>
      <c r="U1341" s="5"/>
      <c r="V1341" s="3"/>
      <c r="W1341" s="8"/>
      <c r="X1341" s="8"/>
      <c r="Y1341" s="4"/>
      <c r="Z1341" s="3"/>
      <c r="AA1341" s="3"/>
      <c r="AB1341" s="4"/>
      <c r="AC1341" s="4"/>
    </row>
    <row r="1342" spans="7:29" ht="12" customHeight="1" x14ac:dyDescent="0.3">
      <c r="G1342" s="3"/>
      <c r="H1342" s="2"/>
      <c r="I1342" s="3"/>
      <c r="J1342" s="4"/>
      <c r="K1342" s="5"/>
      <c r="L1342" s="5"/>
      <c r="M1342" s="6"/>
      <c r="N1342" s="5"/>
      <c r="O1342" s="7"/>
      <c r="P1342" s="7"/>
      <c r="Q1342" s="7"/>
      <c r="R1342" s="7"/>
      <c r="S1342" s="7"/>
      <c r="T1342" s="5"/>
      <c r="U1342" s="5"/>
      <c r="V1342" s="3"/>
      <c r="W1342" s="8"/>
      <c r="X1342" s="8"/>
      <c r="Y1342" s="4"/>
      <c r="Z1342" s="3"/>
      <c r="AA1342" s="3"/>
      <c r="AB1342" s="4"/>
      <c r="AC1342" s="4"/>
    </row>
    <row r="1343" spans="7:29" ht="12" customHeight="1" x14ac:dyDescent="0.3">
      <c r="G1343" s="3"/>
      <c r="H1343" s="2"/>
      <c r="I1343" s="3"/>
      <c r="J1343" s="4"/>
      <c r="K1343" s="5"/>
      <c r="L1343" s="5"/>
      <c r="M1343" s="6"/>
      <c r="N1343" s="5"/>
      <c r="O1343" s="7"/>
      <c r="P1343" s="7"/>
      <c r="Q1343" s="7"/>
      <c r="R1343" s="7"/>
      <c r="S1343" s="7"/>
      <c r="T1343" s="5"/>
      <c r="U1343" s="5"/>
      <c r="V1343" s="3"/>
      <c r="W1343" s="8"/>
      <c r="X1343" s="8"/>
      <c r="Y1343" s="4"/>
      <c r="Z1343" s="3"/>
      <c r="AA1343" s="3"/>
      <c r="AB1343" s="4"/>
      <c r="AC1343" s="4"/>
    </row>
    <row r="1344" spans="7:29" ht="12" customHeight="1" x14ac:dyDescent="0.3">
      <c r="G1344" s="3"/>
      <c r="H1344" s="2"/>
      <c r="I1344" s="3"/>
      <c r="J1344" s="4"/>
      <c r="K1344" s="5"/>
      <c r="L1344" s="5"/>
      <c r="M1344" s="6"/>
      <c r="N1344" s="5"/>
      <c r="O1344" s="7"/>
      <c r="P1344" s="7"/>
      <c r="Q1344" s="7"/>
      <c r="R1344" s="7"/>
      <c r="S1344" s="7"/>
      <c r="T1344" s="5"/>
      <c r="U1344" s="5"/>
      <c r="V1344" s="3"/>
      <c r="W1344" s="8"/>
      <c r="X1344" s="8"/>
      <c r="Y1344" s="4"/>
      <c r="Z1344" s="3"/>
      <c r="AA1344" s="3"/>
      <c r="AB1344" s="4"/>
      <c r="AC1344" s="4"/>
    </row>
    <row r="1345" spans="7:29" ht="12" customHeight="1" x14ac:dyDescent="0.3">
      <c r="G1345" s="3"/>
      <c r="H1345" s="2"/>
      <c r="I1345" s="3"/>
      <c r="J1345" s="4"/>
      <c r="K1345" s="5"/>
      <c r="L1345" s="5"/>
      <c r="M1345" s="6"/>
      <c r="N1345" s="5"/>
      <c r="O1345" s="7"/>
      <c r="P1345" s="7"/>
      <c r="Q1345" s="7"/>
      <c r="R1345" s="7"/>
      <c r="S1345" s="7"/>
      <c r="T1345" s="5"/>
      <c r="U1345" s="5"/>
      <c r="V1345" s="3"/>
      <c r="W1345" s="8"/>
      <c r="X1345" s="8"/>
      <c r="Y1345" s="4"/>
      <c r="Z1345" s="3"/>
      <c r="AA1345" s="3"/>
      <c r="AB1345" s="4"/>
      <c r="AC1345" s="4"/>
    </row>
    <row r="1346" spans="7:29" ht="12" customHeight="1" x14ac:dyDescent="0.3">
      <c r="G1346" s="3"/>
      <c r="H1346" s="2"/>
      <c r="I1346" s="3"/>
      <c r="J1346" s="4"/>
      <c r="K1346" s="5"/>
      <c r="L1346" s="5"/>
      <c r="M1346" s="6"/>
      <c r="N1346" s="5"/>
      <c r="O1346" s="7"/>
      <c r="P1346" s="7"/>
      <c r="Q1346" s="7"/>
      <c r="R1346" s="7"/>
      <c r="S1346" s="7"/>
      <c r="T1346" s="5"/>
      <c r="U1346" s="5"/>
      <c r="V1346" s="3"/>
      <c r="W1346" s="8"/>
      <c r="X1346" s="8"/>
      <c r="Y1346" s="4"/>
      <c r="Z1346" s="3"/>
      <c r="AA1346" s="3"/>
      <c r="AB1346" s="4"/>
      <c r="AC1346" s="4"/>
    </row>
    <row r="1347" spans="7:29" ht="12" customHeight="1" x14ac:dyDescent="0.3">
      <c r="G1347" s="3"/>
      <c r="H1347" s="2"/>
      <c r="I1347" s="3"/>
      <c r="J1347" s="4"/>
      <c r="K1347" s="5"/>
      <c r="L1347" s="5"/>
      <c r="M1347" s="6"/>
      <c r="N1347" s="5"/>
      <c r="O1347" s="7"/>
      <c r="P1347" s="7"/>
      <c r="Q1347" s="7"/>
      <c r="R1347" s="7"/>
      <c r="S1347" s="7"/>
      <c r="T1347" s="5"/>
      <c r="U1347" s="5"/>
      <c r="V1347" s="3"/>
      <c r="W1347" s="8"/>
      <c r="X1347" s="8"/>
      <c r="Y1347" s="4"/>
      <c r="Z1347" s="3"/>
      <c r="AA1347" s="3"/>
      <c r="AB1347" s="4"/>
      <c r="AC1347" s="4"/>
    </row>
    <row r="1348" spans="7:29" ht="12" customHeight="1" x14ac:dyDescent="0.3">
      <c r="G1348" s="3"/>
      <c r="H1348" s="2"/>
      <c r="I1348" s="3"/>
      <c r="J1348" s="4"/>
      <c r="K1348" s="5"/>
      <c r="L1348" s="5"/>
      <c r="M1348" s="6"/>
      <c r="N1348" s="5"/>
      <c r="O1348" s="7"/>
      <c r="P1348" s="7"/>
      <c r="Q1348" s="7"/>
      <c r="R1348" s="7"/>
      <c r="S1348" s="7"/>
      <c r="T1348" s="5"/>
      <c r="U1348" s="5"/>
      <c r="V1348" s="3"/>
      <c r="W1348" s="8"/>
      <c r="X1348" s="8"/>
      <c r="Y1348" s="4"/>
      <c r="Z1348" s="3"/>
      <c r="AA1348" s="3"/>
      <c r="AB1348" s="4"/>
      <c r="AC1348" s="4"/>
    </row>
    <row r="1349" spans="7:29" ht="12" customHeight="1" x14ac:dyDescent="0.3">
      <c r="G1349" s="3"/>
      <c r="H1349" s="2"/>
      <c r="I1349" s="3"/>
      <c r="J1349" s="4"/>
      <c r="K1349" s="5"/>
      <c r="L1349" s="5"/>
      <c r="M1349" s="6"/>
      <c r="N1349" s="5"/>
      <c r="O1349" s="7"/>
      <c r="P1349" s="7"/>
      <c r="Q1349" s="7"/>
      <c r="R1349" s="7"/>
      <c r="S1349" s="7"/>
      <c r="T1349" s="5"/>
      <c r="U1349" s="5"/>
      <c r="V1349" s="3"/>
      <c r="W1349" s="8"/>
      <c r="X1349" s="8"/>
      <c r="Y1349" s="4"/>
      <c r="Z1349" s="3"/>
      <c r="AA1349" s="3"/>
      <c r="AB1349" s="4"/>
      <c r="AC1349" s="4"/>
    </row>
    <row r="1350" spans="7:29" ht="12" customHeight="1" x14ac:dyDescent="0.3">
      <c r="G1350" s="3"/>
      <c r="H1350" s="2"/>
      <c r="I1350" s="3"/>
      <c r="J1350" s="4"/>
      <c r="K1350" s="5"/>
      <c r="L1350" s="5"/>
      <c r="M1350" s="6"/>
      <c r="N1350" s="5"/>
      <c r="O1350" s="7"/>
      <c r="P1350" s="7"/>
      <c r="Q1350" s="7"/>
      <c r="R1350" s="7"/>
      <c r="S1350" s="7"/>
      <c r="T1350" s="5"/>
      <c r="U1350" s="5"/>
      <c r="V1350" s="3"/>
      <c r="W1350" s="8"/>
      <c r="X1350" s="8"/>
      <c r="Y1350" s="4"/>
      <c r="Z1350" s="3"/>
      <c r="AA1350" s="3"/>
      <c r="AB1350" s="4"/>
      <c r="AC1350" s="4"/>
    </row>
    <row r="1351" spans="7:29" ht="12" customHeight="1" x14ac:dyDescent="0.3">
      <c r="G1351" s="3"/>
      <c r="H1351" s="2"/>
      <c r="I1351" s="3"/>
      <c r="J1351" s="4"/>
      <c r="K1351" s="5"/>
      <c r="L1351" s="5"/>
      <c r="M1351" s="6"/>
      <c r="N1351" s="5"/>
      <c r="O1351" s="7"/>
      <c r="P1351" s="7"/>
      <c r="Q1351" s="7"/>
      <c r="R1351" s="7"/>
      <c r="S1351" s="7"/>
      <c r="T1351" s="5"/>
      <c r="U1351" s="5"/>
      <c r="V1351" s="3"/>
      <c r="W1351" s="8"/>
      <c r="X1351" s="8"/>
      <c r="Y1351" s="4"/>
      <c r="Z1351" s="3"/>
      <c r="AA1351" s="3"/>
      <c r="AB1351" s="4"/>
      <c r="AC1351" s="4"/>
    </row>
    <row r="1352" spans="7:29" ht="12" customHeight="1" x14ac:dyDescent="0.3">
      <c r="G1352" s="3"/>
      <c r="H1352" s="2"/>
      <c r="I1352" s="3"/>
      <c r="J1352" s="4"/>
      <c r="K1352" s="5"/>
      <c r="L1352" s="5"/>
      <c r="M1352" s="6"/>
      <c r="N1352" s="5"/>
      <c r="O1352" s="7"/>
      <c r="P1352" s="7"/>
      <c r="Q1352" s="7"/>
      <c r="R1352" s="7"/>
      <c r="S1352" s="7"/>
      <c r="T1352" s="5"/>
      <c r="U1352" s="5"/>
      <c r="V1352" s="3"/>
      <c r="W1352" s="8"/>
      <c r="X1352" s="8"/>
      <c r="Y1352" s="4"/>
      <c r="Z1352" s="3"/>
      <c r="AA1352" s="3"/>
      <c r="AB1352" s="4"/>
      <c r="AC1352" s="4"/>
    </row>
    <row r="1353" spans="7:29" ht="12" customHeight="1" x14ac:dyDescent="0.3">
      <c r="G1353" s="3"/>
      <c r="H1353" s="2"/>
      <c r="I1353" s="3"/>
      <c r="J1353" s="4"/>
      <c r="K1353" s="5"/>
      <c r="L1353" s="5"/>
      <c r="M1353" s="6"/>
      <c r="N1353" s="5"/>
      <c r="O1353" s="7"/>
      <c r="P1353" s="7"/>
      <c r="Q1353" s="7"/>
      <c r="R1353" s="7"/>
      <c r="S1353" s="7"/>
      <c r="T1353" s="5"/>
      <c r="U1353" s="5"/>
      <c r="V1353" s="3"/>
      <c r="W1353" s="8"/>
      <c r="X1353" s="8"/>
      <c r="Y1353" s="4"/>
      <c r="Z1353" s="3"/>
      <c r="AA1353" s="3"/>
      <c r="AB1353" s="4"/>
      <c r="AC1353" s="4"/>
    </row>
    <row r="1354" spans="7:29" ht="12" customHeight="1" x14ac:dyDescent="0.3">
      <c r="G1354" s="3"/>
      <c r="H1354" s="2"/>
      <c r="I1354" s="3"/>
      <c r="J1354" s="4"/>
      <c r="K1354" s="5"/>
      <c r="L1354" s="5"/>
      <c r="M1354" s="6"/>
      <c r="N1354" s="5"/>
      <c r="O1354" s="7"/>
      <c r="P1354" s="7"/>
      <c r="Q1354" s="7"/>
      <c r="R1354" s="7"/>
      <c r="S1354" s="7"/>
      <c r="T1354" s="5"/>
      <c r="U1354" s="5"/>
      <c r="V1354" s="3"/>
      <c r="W1354" s="8"/>
      <c r="X1354" s="8"/>
      <c r="Y1354" s="4"/>
      <c r="Z1354" s="3"/>
      <c r="AA1354" s="3"/>
      <c r="AB1354" s="4"/>
      <c r="AC1354" s="4"/>
    </row>
    <row r="1355" spans="7:29" ht="12" customHeight="1" x14ac:dyDescent="0.3">
      <c r="G1355" s="3"/>
      <c r="H1355" s="2"/>
      <c r="I1355" s="3"/>
      <c r="J1355" s="4"/>
      <c r="K1355" s="5"/>
      <c r="L1355" s="5"/>
      <c r="M1355" s="6"/>
      <c r="N1355" s="5"/>
      <c r="O1355" s="7"/>
      <c r="P1355" s="7"/>
      <c r="Q1355" s="7"/>
      <c r="R1355" s="7"/>
      <c r="S1355" s="7"/>
      <c r="T1355" s="5"/>
      <c r="U1355" s="5"/>
      <c r="V1355" s="3"/>
      <c r="W1355" s="8"/>
      <c r="X1355" s="8"/>
      <c r="Y1355" s="4"/>
      <c r="Z1355" s="3"/>
      <c r="AA1355" s="3"/>
      <c r="AB1355" s="4"/>
      <c r="AC1355" s="4"/>
    </row>
    <row r="1356" spans="7:29" ht="12" customHeight="1" x14ac:dyDescent="0.3">
      <c r="G1356" s="3"/>
      <c r="H1356" s="2"/>
      <c r="I1356" s="3"/>
      <c r="J1356" s="4"/>
      <c r="K1356" s="5"/>
      <c r="L1356" s="5"/>
      <c r="M1356" s="6"/>
      <c r="N1356" s="5"/>
      <c r="O1356" s="7"/>
      <c r="P1356" s="7"/>
      <c r="Q1356" s="7"/>
      <c r="R1356" s="7"/>
      <c r="S1356" s="7"/>
      <c r="T1356" s="5"/>
      <c r="U1356" s="5"/>
      <c r="V1356" s="3"/>
      <c r="W1356" s="8"/>
      <c r="X1356" s="8"/>
      <c r="Y1356" s="4"/>
      <c r="Z1356" s="3"/>
      <c r="AA1356" s="3"/>
      <c r="AB1356" s="4"/>
      <c r="AC1356" s="4"/>
    </row>
    <row r="1357" spans="7:29" ht="12" customHeight="1" x14ac:dyDescent="0.3">
      <c r="G1357" s="3"/>
      <c r="H1357" s="2"/>
      <c r="I1357" s="3"/>
      <c r="J1357" s="4"/>
      <c r="K1357" s="5"/>
      <c r="L1357" s="5"/>
      <c r="M1357" s="6"/>
      <c r="N1357" s="5"/>
      <c r="O1357" s="7"/>
      <c r="P1357" s="7"/>
      <c r="Q1357" s="7"/>
      <c r="R1357" s="7"/>
      <c r="S1357" s="7"/>
      <c r="T1357" s="5"/>
      <c r="U1357" s="5"/>
      <c r="V1357" s="3"/>
      <c r="W1357" s="8"/>
      <c r="X1357" s="8"/>
      <c r="Y1357" s="4"/>
      <c r="Z1357" s="3"/>
      <c r="AA1357" s="3"/>
      <c r="AB1357" s="4"/>
      <c r="AC1357" s="4"/>
    </row>
    <row r="1358" spans="7:29" ht="12" customHeight="1" x14ac:dyDescent="0.3">
      <c r="G1358" s="3"/>
      <c r="H1358" s="2"/>
      <c r="I1358" s="3"/>
      <c r="J1358" s="4"/>
      <c r="K1358" s="5"/>
      <c r="L1358" s="5"/>
      <c r="M1358" s="6"/>
      <c r="N1358" s="5"/>
      <c r="O1358" s="7"/>
      <c r="P1358" s="7"/>
      <c r="Q1358" s="7"/>
      <c r="R1358" s="7"/>
      <c r="S1358" s="7"/>
      <c r="T1358" s="5"/>
      <c r="U1358" s="5"/>
      <c r="V1358" s="3"/>
      <c r="W1358" s="8"/>
      <c r="X1358" s="8"/>
      <c r="Y1358" s="4"/>
      <c r="Z1358" s="3"/>
      <c r="AA1358" s="3"/>
      <c r="AB1358" s="4"/>
      <c r="AC1358" s="4"/>
    </row>
    <row r="1359" spans="7:29" ht="12" customHeight="1" x14ac:dyDescent="0.3">
      <c r="G1359" s="3"/>
      <c r="H1359" s="2"/>
      <c r="I1359" s="3"/>
      <c r="J1359" s="4"/>
      <c r="K1359" s="5"/>
      <c r="L1359" s="5"/>
      <c r="M1359" s="6"/>
      <c r="N1359" s="5"/>
      <c r="O1359" s="7"/>
      <c r="P1359" s="7"/>
      <c r="Q1359" s="7"/>
      <c r="R1359" s="7"/>
      <c r="S1359" s="7"/>
      <c r="T1359" s="5"/>
      <c r="U1359" s="5"/>
      <c r="V1359" s="3"/>
      <c r="W1359" s="8"/>
      <c r="X1359" s="8"/>
      <c r="Y1359" s="4"/>
      <c r="Z1359" s="3"/>
      <c r="AA1359" s="3"/>
      <c r="AB1359" s="4"/>
      <c r="AC1359" s="4"/>
    </row>
    <row r="1360" spans="7:29" ht="12" customHeight="1" x14ac:dyDescent="0.3">
      <c r="G1360" s="3"/>
      <c r="H1360" s="2"/>
      <c r="I1360" s="3"/>
      <c r="J1360" s="4"/>
      <c r="K1360" s="5"/>
      <c r="L1360" s="5"/>
      <c r="M1360" s="6"/>
      <c r="N1360" s="5"/>
      <c r="O1360" s="7"/>
      <c r="P1360" s="7"/>
      <c r="Q1360" s="7"/>
      <c r="R1360" s="7"/>
      <c r="S1360" s="7"/>
      <c r="T1360" s="5"/>
      <c r="U1360" s="5"/>
      <c r="V1360" s="3"/>
      <c r="W1360" s="8"/>
      <c r="X1360" s="8"/>
      <c r="Y1360" s="4"/>
      <c r="Z1360" s="3"/>
      <c r="AA1360" s="3"/>
      <c r="AB1360" s="4"/>
      <c r="AC1360" s="4"/>
    </row>
    <row r="1361" spans="7:29" ht="12" customHeight="1" x14ac:dyDescent="0.3">
      <c r="G1361" s="3"/>
      <c r="H1361" s="2"/>
      <c r="I1361" s="3"/>
      <c r="J1361" s="4"/>
      <c r="K1361" s="5"/>
      <c r="L1361" s="5"/>
      <c r="M1361" s="6"/>
      <c r="N1361" s="5"/>
      <c r="O1361" s="7"/>
      <c r="P1361" s="7"/>
      <c r="Q1361" s="7"/>
      <c r="R1361" s="7"/>
      <c r="S1361" s="7"/>
      <c r="T1361" s="5"/>
      <c r="U1361" s="5"/>
      <c r="V1361" s="3"/>
      <c r="W1361" s="8"/>
      <c r="X1361" s="8"/>
      <c r="Y1361" s="4"/>
      <c r="Z1361" s="3"/>
      <c r="AA1361" s="3"/>
      <c r="AB1361" s="4"/>
      <c r="AC1361" s="4"/>
    </row>
    <row r="1362" spans="7:29" ht="12" customHeight="1" x14ac:dyDescent="0.3">
      <c r="G1362" s="3"/>
      <c r="H1362" s="2"/>
      <c r="I1362" s="3"/>
      <c r="J1362" s="4"/>
      <c r="K1362" s="5"/>
      <c r="L1362" s="5"/>
      <c r="M1362" s="6"/>
      <c r="N1362" s="5"/>
      <c r="O1362" s="7"/>
      <c r="P1362" s="7"/>
      <c r="Q1362" s="7"/>
      <c r="R1362" s="7"/>
      <c r="S1362" s="7"/>
      <c r="T1362" s="5"/>
      <c r="U1362" s="5"/>
      <c r="V1362" s="3"/>
      <c r="W1362" s="8"/>
      <c r="X1362" s="8"/>
      <c r="Y1362" s="4"/>
      <c r="Z1362" s="3"/>
      <c r="AA1362" s="3"/>
      <c r="AB1362" s="4"/>
      <c r="AC1362" s="4"/>
    </row>
    <row r="1363" spans="7:29" ht="12" customHeight="1" x14ac:dyDescent="0.3">
      <c r="G1363" s="3"/>
      <c r="H1363" s="2"/>
      <c r="I1363" s="3"/>
      <c r="J1363" s="4"/>
      <c r="K1363" s="5"/>
      <c r="L1363" s="5"/>
      <c r="M1363" s="6"/>
      <c r="N1363" s="5"/>
      <c r="O1363" s="7"/>
      <c r="P1363" s="7"/>
      <c r="Q1363" s="7"/>
      <c r="R1363" s="7"/>
      <c r="S1363" s="7"/>
      <c r="T1363" s="5"/>
      <c r="U1363" s="5"/>
      <c r="V1363" s="3"/>
      <c r="W1363" s="8"/>
      <c r="X1363" s="8"/>
      <c r="Y1363" s="4"/>
      <c r="Z1363" s="3"/>
      <c r="AA1363" s="3"/>
      <c r="AB1363" s="4"/>
      <c r="AC1363" s="4"/>
    </row>
    <row r="1364" spans="7:29" ht="12" customHeight="1" x14ac:dyDescent="0.3">
      <c r="G1364" s="3"/>
      <c r="H1364" s="2"/>
      <c r="I1364" s="3"/>
      <c r="J1364" s="4"/>
      <c r="K1364" s="5"/>
      <c r="L1364" s="5"/>
      <c r="M1364" s="6"/>
      <c r="N1364" s="5"/>
      <c r="O1364" s="7"/>
      <c r="P1364" s="7"/>
      <c r="Q1364" s="7"/>
      <c r="R1364" s="7"/>
      <c r="S1364" s="7"/>
      <c r="T1364" s="5"/>
      <c r="U1364" s="5"/>
      <c r="V1364" s="3"/>
      <c r="W1364" s="8"/>
      <c r="X1364" s="8"/>
      <c r="Y1364" s="4"/>
      <c r="Z1364" s="3"/>
      <c r="AA1364" s="3"/>
      <c r="AB1364" s="4"/>
      <c r="AC1364" s="4"/>
    </row>
    <row r="1365" spans="7:29" ht="12" customHeight="1" x14ac:dyDescent="0.3">
      <c r="G1365" s="3"/>
      <c r="H1365" s="2"/>
      <c r="I1365" s="3"/>
      <c r="J1365" s="4"/>
      <c r="K1365" s="5"/>
      <c r="L1365" s="5"/>
      <c r="M1365" s="6"/>
      <c r="N1365" s="5"/>
      <c r="O1365" s="7"/>
      <c r="P1365" s="7"/>
      <c r="Q1365" s="7"/>
      <c r="R1365" s="7"/>
      <c r="S1365" s="7"/>
      <c r="T1365" s="5"/>
      <c r="U1365" s="5"/>
      <c r="V1365" s="3"/>
      <c r="W1365" s="8"/>
      <c r="X1365" s="8"/>
      <c r="Y1365" s="4"/>
      <c r="Z1365" s="3"/>
      <c r="AA1365" s="3"/>
      <c r="AB1365" s="4"/>
      <c r="AC1365" s="4"/>
    </row>
    <row r="1366" spans="7:29" ht="12" customHeight="1" x14ac:dyDescent="0.3">
      <c r="G1366" s="3"/>
      <c r="H1366" s="2"/>
      <c r="I1366" s="3"/>
      <c r="J1366" s="4"/>
      <c r="K1366" s="5"/>
      <c r="L1366" s="5"/>
      <c r="M1366" s="6"/>
      <c r="N1366" s="5"/>
      <c r="O1366" s="7"/>
      <c r="P1366" s="7"/>
      <c r="Q1366" s="7"/>
      <c r="R1366" s="7"/>
      <c r="S1366" s="7"/>
      <c r="T1366" s="5"/>
      <c r="U1366" s="5"/>
      <c r="V1366" s="3"/>
      <c r="W1366" s="8"/>
      <c r="X1366" s="8"/>
      <c r="Y1366" s="4"/>
      <c r="Z1366" s="3"/>
      <c r="AA1366" s="3"/>
      <c r="AB1366" s="4"/>
      <c r="AC1366" s="4"/>
    </row>
    <row r="1367" spans="7:29" ht="12" customHeight="1" x14ac:dyDescent="0.3">
      <c r="G1367" s="3"/>
      <c r="H1367" s="2"/>
      <c r="I1367" s="3"/>
      <c r="J1367" s="4"/>
      <c r="K1367" s="5"/>
      <c r="L1367" s="5"/>
      <c r="M1367" s="6"/>
      <c r="N1367" s="5"/>
      <c r="O1367" s="7"/>
      <c r="P1367" s="7"/>
      <c r="Q1367" s="7"/>
      <c r="R1367" s="7"/>
      <c r="S1367" s="7"/>
      <c r="T1367" s="5"/>
      <c r="U1367" s="5"/>
      <c r="V1367" s="3"/>
      <c r="W1367" s="8"/>
      <c r="X1367" s="8"/>
      <c r="Y1367" s="4"/>
      <c r="Z1367" s="3"/>
      <c r="AA1367" s="3"/>
      <c r="AB1367" s="4"/>
      <c r="AC1367" s="4"/>
    </row>
    <row r="1368" spans="7:29" ht="12" customHeight="1" x14ac:dyDescent="0.3">
      <c r="G1368" s="3"/>
      <c r="H1368" s="2"/>
      <c r="I1368" s="3"/>
      <c r="J1368" s="4"/>
      <c r="K1368" s="5"/>
      <c r="L1368" s="5"/>
      <c r="M1368" s="6"/>
      <c r="N1368" s="5"/>
      <c r="O1368" s="7"/>
      <c r="P1368" s="7"/>
      <c r="Q1368" s="7"/>
      <c r="R1368" s="7"/>
      <c r="S1368" s="7"/>
      <c r="T1368" s="5"/>
      <c r="U1368" s="5"/>
      <c r="V1368" s="3"/>
      <c r="W1368" s="8"/>
      <c r="X1368" s="8"/>
      <c r="Y1368" s="4"/>
      <c r="Z1368" s="3"/>
      <c r="AA1368" s="3"/>
      <c r="AB1368" s="4"/>
      <c r="AC1368" s="4"/>
    </row>
    <row r="1369" spans="7:29" ht="12" customHeight="1" x14ac:dyDescent="0.3">
      <c r="G1369" s="3"/>
      <c r="H1369" s="2"/>
      <c r="I1369" s="3"/>
      <c r="J1369" s="4"/>
      <c r="K1369" s="5"/>
      <c r="L1369" s="5"/>
      <c r="M1369" s="6"/>
      <c r="N1369" s="5"/>
      <c r="O1369" s="7"/>
      <c r="P1369" s="7"/>
      <c r="Q1369" s="7"/>
      <c r="R1369" s="7"/>
      <c r="S1369" s="7"/>
      <c r="T1369" s="5"/>
      <c r="U1369" s="5"/>
      <c r="V1369" s="3"/>
      <c r="W1369" s="8"/>
      <c r="X1369" s="8"/>
      <c r="Y1369" s="4"/>
      <c r="Z1369" s="3"/>
      <c r="AA1369" s="3"/>
      <c r="AB1369" s="4"/>
      <c r="AC1369" s="4"/>
    </row>
    <row r="1370" spans="7:29" ht="12" customHeight="1" x14ac:dyDescent="0.3">
      <c r="G1370" s="3"/>
      <c r="H1370" s="2"/>
      <c r="I1370" s="3"/>
      <c r="J1370" s="4"/>
      <c r="K1370" s="5"/>
      <c r="L1370" s="5"/>
      <c r="M1370" s="6"/>
      <c r="N1370" s="5"/>
      <c r="O1370" s="7"/>
      <c r="P1370" s="7"/>
      <c r="Q1370" s="7"/>
      <c r="R1370" s="7"/>
      <c r="S1370" s="7"/>
      <c r="T1370" s="5"/>
      <c r="U1370" s="5"/>
      <c r="V1370" s="3"/>
      <c r="W1370" s="8"/>
      <c r="X1370" s="8"/>
      <c r="Y1370" s="4"/>
      <c r="Z1370" s="3"/>
      <c r="AA1370" s="3"/>
      <c r="AB1370" s="4"/>
      <c r="AC1370" s="4"/>
    </row>
    <row r="1371" spans="7:29" ht="12" customHeight="1" x14ac:dyDescent="0.3">
      <c r="G1371" s="3"/>
      <c r="H1371" s="2"/>
      <c r="I1371" s="3"/>
      <c r="J1371" s="4"/>
      <c r="K1371" s="5"/>
      <c r="L1371" s="5"/>
      <c r="M1371" s="6"/>
      <c r="N1371" s="5"/>
      <c r="O1371" s="7"/>
      <c r="P1371" s="7"/>
      <c r="Q1371" s="7"/>
      <c r="R1371" s="7"/>
      <c r="S1371" s="7"/>
      <c r="T1371" s="5"/>
      <c r="U1371" s="5"/>
      <c r="V1371" s="3"/>
      <c r="W1371" s="8"/>
      <c r="X1371" s="8"/>
      <c r="Y1371" s="4"/>
      <c r="Z1371" s="3"/>
      <c r="AA1371" s="3"/>
      <c r="AB1371" s="4"/>
      <c r="AC1371" s="4"/>
    </row>
    <row r="1372" spans="7:29" ht="12" customHeight="1" x14ac:dyDescent="0.3">
      <c r="G1372" s="3"/>
      <c r="H1372" s="2"/>
      <c r="I1372" s="3"/>
      <c r="J1372" s="4"/>
      <c r="K1372" s="5"/>
      <c r="L1372" s="5"/>
      <c r="M1372" s="6"/>
      <c r="N1372" s="5"/>
      <c r="O1372" s="7"/>
      <c r="P1372" s="7"/>
      <c r="Q1372" s="7"/>
      <c r="R1372" s="7"/>
      <c r="S1372" s="7"/>
      <c r="T1372" s="5"/>
      <c r="U1372" s="5"/>
      <c r="V1372" s="3"/>
      <c r="W1372" s="8"/>
      <c r="X1372" s="8"/>
      <c r="Y1372" s="4"/>
      <c r="Z1372" s="3"/>
      <c r="AA1372" s="3"/>
      <c r="AB1372" s="4"/>
      <c r="AC1372" s="4"/>
    </row>
    <row r="1373" spans="7:29" ht="12" customHeight="1" x14ac:dyDescent="0.3">
      <c r="G1373" s="3"/>
      <c r="H1373" s="2"/>
      <c r="I1373" s="3"/>
      <c r="J1373" s="4"/>
      <c r="K1373" s="5"/>
      <c r="L1373" s="5"/>
      <c r="M1373" s="6"/>
      <c r="N1373" s="5"/>
      <c r="O1373" s="7"/>
      <c r="P1373" s="7"/>
      <c r="Q1373" s="7"/>
      <c r="R1373" s="7"/>
      <c r="S1373" s="7"/>
      <c r="T1373" s="5"/>
      <c r="U1373" s="5"/>
      <c r="V1373" s="3"/>
      <c r="W1373" s="8"/>
      <c r="X1373" s="8"/>
      <c r="Y1373" s="4"/>
      <c r="Z1373" s="3"/>
      <c r="AA1373" s="3"/>
      <c r="AB1373" s="4"/>
      <c r="AC1373" s="4"/>
    </row>
    <row r="1374" spans="7:29" ht="12" customHeight="1" x14ac:dyDescent="0.3">
      <c r="G1374" s="3"/>
      <c r="H1374" s="2"/>
      <c r="I1374" s="3"/>
      <c r="J1374" s="4"/>
      <c r="K1374" s="5"/>
      <c r="L1374" s="5"/>
      <c r="M1374" s="6"/>
      <c r="N1374" s="5"/>
      <c r="O1374" s="7"/>
      <c r="P1374" s="7"/>
      <c r="Q1374" s="7"/>
      <c r="R1374" s="7"/>
      <c r="S1374" s="7"/>
      <c r="T1374" s="5"/>
      <c r="U1374" s="5"/>
      <c r="V1374" s="3"/>
      <c r="W1374" s="8"/>
      <c r="X1374" s="8"/>
      <c r="Y1374" s="4"/>
      <c r="Z1374" s="3"/>
      <c r="AA1374" s="3"/>
      <c r="AB1374" s="4"/>
      <c r="AC1374" s="4"/>
    </row>
    <row r="1375" spans="7:29" ht="12" customHeight="1" x14ac:dyDescent="0.3">
      <c r="G1375" s="3"/>
      <c r="H1375" s="2"/>
      <c r="I1375" s="3"/>
      <c r="J1375" s="4"/>
      <c r="K1375" s="5"/>
      <c r="L1375" s="5"/>
      <c r="M1375" s="6"/>
      <c r="N1375" s="5"/>
      <c r="O1375" s="7"/>
      <c r="P1375" s="7"/>
      <c r="Q1375" s="7"/>
      <c r="R1375" s="7"/>
      <c r="S1375" s="7"/>
      <c r="T1375" s="5"/>
      <c r="U1375" s="5"/>
      <c r="V1375" s="3"/>
      <c r="W1375" s="8"/>
      <c r="X1375" s="8"/>
      <c r="Y1375" s="4"/>
      <c r="Z1375" s="3"/>
      <c r="AA1375" s="3"/>
      <c r="AB1375" s="4"/>
      <c r="AC1375" s="4"/>
    </row>
    <row r="1376" spans="7:29" ht="12" customHeight="1" x14ac:dyDescent="0.3">
      <c r="G1376" s="3"/>
      <c r="H1376" s="2"/>
      <c r="I1376" s="3"/>
      <c r="J1376" s="4"/>
      <c r="K1376" s="5"/>
      <c r="L1376" s="5"/>
      <c r="M1376" s="6"/>
      <c r="N1376" s="5"/>
      <c r="O1376" s="7"/>
      <c r="P1376" s="7"/>
      <c r="Q1376" s="7"/>
      <c r="R1376" s="7"/>
      <c r="S1376" s="7"/>
      <c r="T1376" s="5"/>
      <c r="U1376" s="5"/>
      <c r="V1376" s="3"/>
      <c r="W1376" s="8"/>
      <c r="X1376" s="8"/>
      <c r="Y1376" s="4"/>
      <c r="Z1376" s="3"/>
      <c r="AA1376" s="3"/>
      <c r="AB1376" s="4"/>
      <c r="AC1376" s="4"/>
    </row>
    <row r="1377" spans="7:29" ht="12" customHeight="1" x14ac:dyDescent="0.3">
      <c r="G1377" s="3"/>
      <c r="H1377" s="2"/>
      <c r="I1377" s="3"/>
      <c r="J1377" s="4"/>
      <c r="K1377" s="5"/>
      <c r="L1377" s="5"/>
      <c r="M1377" s="6"/>
      <c r="N1377" s="5"/>
      <c r="O1377" s="7"/>
      <c r="P1377" s="7"/>
      <c r="Q1377" s="7"/>
      <c r="R1377" s="7"/>
      <c r="S1377" s="7"/>
      <c r="T1377" s="5"/>
      <c r="U1377" s="5"/>
      <c r="V1377" s="3"/>
      <c r="W1377" s="8"/>
      <c r="X1377" s="8"/>
      <c r="Y1377" s="4"/>
      <c r="Z1377" s="3"/>
      <c r="AA1377" s="3"/>
      <c r="AB1377" s="4"/>
      <c r="AC1377" s="4"/>
    </row>
    <row r="1378" spans="7:29" ht="12" customHeight="1" x14ac:dyDescent="0.3">
      <c r="G1378" s="3"/>
      <c r="H1378" s="2"/>
      <c r="I1378" s="3"/>
      <c r="J1378" s="4"/>
      <c r="K1378" s="5"/>
      <c r="L1378" s="5"/>
      <c r="M1378" s="6"/>
      <c r="N1378" s="5"/>
      <c r="O1378" s="7"/>
      <c r="P1378" s="7"/>
      <c r="Q1378" s="7"/>
      <c r="R1378" s="7"/>
      <c r="S1378" s="7"/>
      <c r="T1378" s="5"/>
      <c r="U1378" s="5"/>
      <c r="V1378" s="3"/>
      <c r="W1378" s="8"/>
      <c r="X1378" s="8"/>
      <c r="Y1378" s="4"/>
      <c r="Z1378" s="3"/>
      <c r="AA1378" s="3"/>
      <c r="AB1378" s="4"/>
      <c r="AC1378" s="4"/>
    </row>
    <row r="1379" spans="7:29" ht="12" customHeight="1" x14ac:dyDescent="0.3">
      <c r="G1379" s="3"/>
      <c r="H1379" s="2"/>
      <c r="I1379" s="3"/>
      <c r="J1379" s="4"/>
      <c r="K1379" s="5"/>
      <c r="L1379" s="5"/>
      <c r="M1379" s="6"/>
      <c r="N1379" s="5"/>
      <c r="O1379" s="7"/>
      <c r="P1379" s="7"/>
      <c r="Q1379" s="7"/>
      <c r="R1379" s="7"/>
      <c r="S1379" s="7"/>
      <c r="T1379" s="5"/>
      <c r="U1379" s="5"/>
      <c r="V1379" s="3"/>
      <c r="W1379" s="8"/>
      <c r="X1379" s="8"/>
      <c r="Y1379" s="4"/>
      <c r="Z1379" s="3"/>
      <c r="AA1379" s="3"/>
      <c r="AB1379" s="4"/>
      <c r="AC1379" s="4"/>
    </row>
    <row r="1380" spans="7:29" ht="12" customHeight="1" x14ac:dyDescent="0.3">
      <c r="G1380" s="3"/>
      <c r="H1380" s="2"/>
      <c r="I1380" s="3"/>
      <c r="J1380" s="4"/>
      <c r="K1380" s="5"/>
      <c r="L1380" s="5"/>
      <c r="M1380" s="6"/>
      <c r="N1380" s="5"/>
      <c r="O1380" s="7"/>
      <c r="P1380" s="7"/>
      <c r="Q1380" s="7"/>
      <c r="R1380" s="7"/>
      <c r="S1380" s="7"/>
      <c r="T1380" s="5"/>
      <c r="U1380" s="5"/>
      <c r="V1380" s="3"/>
      <c r="W1380" s="8"/>
      <c r="X1380" s="8"/>
      <c r="Y1380" s="4"/>
      <c r="Z1380" s="3"/>
      <c r="AA1380" s="3"/>
      <c r="AB1380" s="4"/>
      <c r="AC1380" s="4"/>
    </row>
    <row r="1381" spans="7:29" ht="12" customHeight="1" x14ac:dyDescent="0.3">
      <c r="G1381" s="3"/>
      <c r="H1381" s="2"/>
      <c r="I1381" s="3"/>
      <c r="J1381" s="4"/>
      <c r="K1381" s="5"/>
      <c r="L1381" s="5"/>
      <c r="M1381" s="6"/>
      <c r="N1381" s="5"/>
      <c r="O1381" s="7"/>
      <c r="P1381" s="7"/>
      <c r="Q1381" s="7"/>
      <c r="R1381" s="7"/>
      <c r="S1381" s="7"/>
      <c r="T1381" s="5"/>
      <c r="U1381" s="5"/>
      <c r="V1381" s="3"/>
      <c r="W1381" s="8"/>
      <c r="X1381" s="8"/>
      <c r="Y1381" s="4"/>
      <c r="Z1381" s="3"/>
      <c r="AA1381" s="3"/>
      <c r="AB1381" s="4"/>
      <c r="AC1381" s="4"/>
    </row>
    <row r="1382" spans="7:29" ht="12" customHeight="1" x14ac:dyDescent="0.3">
      <c r="G1382" s="3"/>
      <c r="H1382" s="2"/>
      <c r="I1382" s="3"/>
      <c r="J1382" s="4"/>
      <c r="K1382" s="5"/>
      <c r="L1382" s="5"/>
      <c r="M1382" s="6"/>
      <c r="N1382" s="5"/>
      <c r="O1382" s="7"/>
      <c r="P1382" s="7"/>
      <c r="Q1382" s="7"/>
      <c r="R1382" s="7"/>
      <c r="S1382" s="7"/>
      <c r="T1382" s="5"/>
      <c r="U1382" s="5"/>
      <c r="V1382" s="3"/>
      <c r="W1382" s="8"/>
      <c r="X1382" s="8"/>
      <c r="Y1382" s="4"/>
      <c r="Z1382" s="3"/>
      <c r="AA1382" s="3"/>
      <c r="AB1382" s="4"/>
      <c r="AC1382" s="4"/>
    </row>
    <row r="1383" spans="7:29" ht="12" customHeight="1" x14ac:dyDescent="0.3">
      <c r="G1383" s="3"/>
      <c r="H1383" s="2"/>
      <c r="I1383" s="3"/>
      <c r="J1383" s="4"/>
      <c r="K1383" s="5"/>
      <c r="L1383" s="5"/>
      <c r="M1383" s="6"/>
      <c r="N1383" s="5"/>
      <c r="O1383" s="7"/>
      <c r="P1383" s="7"/>
      <c r="Q1383" s="7"/>
      <c r="R1383" s="7"/>
      <c r="S1383" s="7"/>
      <c r="T1383" s="5"/>
      <c r="U1383" s="5"/>
      <c r="V1383" s="3"/>
      <c r="W1383" s="8"/>
      <c r="X1383" s="8"/>
      <c r="Y1383" s="4"/>
      <c r="Z1383" s="3"/>
      <c r="AA1383" s="3"/>
      <c r="AB1383" s="4"/>
      <c r="AC1383" s="4"/>
    </row>
    <row r="1384" spans="7:29" ht="12" customHeight="1" x14ac:dyDescent="0.3">
      <c r="G1384" s="3"/>
      <c r="H1384" s="2"/>
      <c r="I1384" s="3"/>
      <c r="J1384" s="4"/>
      <c r="K1384" s="5"/>
      <c r="L1384" s="5"/>
      <c r="M1384" s="6"/>
      <c r="N1384" s="5"/>
      <c r="O1384" s="7"/>
      <c r="P1384" s="7"/>
      <c r="Q1384" s="7"/>
      <c r="R1384" s="7"/>
      <c r="S1384" s="7"/>
      <c r="T1384" s="5"/>
      <c r="U1384" s="5"/>
      <c r="V1384" s="3"/>
      <c r="W1384" s="8"/>
      <c r="X1384" s="8"/>
      <c r="Y1384" s="4"/>
      <c r="Z1384" s="3"/>
      <c r="AA1384" s="3"/>
      <c r="AB1384" s="4"/>
      <c r="AC1384" s="4"/>
    </row>
    <row r="1385" spans="7:29" ht="12" customHeight="1" x14ac:dyDescent="0.3">
      <c r="G1385" s="3"/>
      <c r="H1385" s="2"/>
      <c r="I1385" s="3"/>
      <c r="J1385" s="4"/>
      <c r="K1385" s="5"/>
      <c r="L1385" s="5"/>
      <c r="M1385" s="6"/>
      <c r="N1385" s="5"/>
      <c r="O1385" s="7"/>
      <c r="P1385" s="7"/>
      <c r="Q1385" s="7"/>
      <c r="R1385" s="7"/>
      <c r="S1385" s="7"/>
      <c r="T1385" s="5"/>
      <c r="U1385" s="5"/>
      <c r="V1385" s="3"/>
      <c r="W1385" s="8"/>
      <c r="X1385" s="8"/>
      <c r="Y1385" s="4"/>
      <c r="Z1385" s="3"/>
      <c r="AA1385" s="3"/>
      <c r="AB1385" s="4"/>
      <c r="AC1385" s="4"/>
    </row>
    <row r="1386" spans="7:29" ht="12" customHeight="1" x14ac:dyDescent="0.3">
      <c r="G1386" s="3"/>
      <c r="H1386" s="2"/>
      <c r="I1386" s="3"/>
      <c r="J1386" s="4"/>
      <c r="K1386" s="5"/>
      <c r="L1386" s="5"/>
      <c r="M1386" s="6"/>
      <c r="N1386" s="5"/>
      <c r="O1386" s="7"/>
      <c r="P1386" s="7"/>
      <c r="Q1386" s="7"/>
      <c r="R1386" s="7"/>
      <c r="S1386" s="7"/>
      <c r="T1386" s="5"/>
      <c r="U1386" s="5"/>
      <c r="V1386" s="3"/>
      <c r="W1386" s="8"/>
      <c r="X1386" s="8"/>
      <c r="Y1386" s="4"/>
      <c r="Z1386" s="3"/>
      <c r="AA1386" s="3"/>
      <c r="AB1386" s="4"/>
      <c r="AC1386" s="4"/>
    </row>
    <row r="1387" spans="7:29" ht="12" customHeight="1" x14ac:dyDescent="0.3">
      <c r="G1387" s="3"/>
      <c r="H1387" s="2"/>
      <c r="I1387" s="3"/>
      <c r="J1387" s="4"/>
      <c r="K1387" s="5"/>
      <c r="L1387" s="5"/>
      <c r="M1387" s="6"/>
      <c r="N1387" s="5"/>
      <c r="O1387" s="7"/>
      <c r="P1387" s="7"/>
      <c r="Q1387" s="7"/>
      <c r="R1387" s="7"/>
      <c r="S1387" s="7"/>
      <c r="T1387" s="5"/>
      <c r="U1387" s="5"/>
      <c r="V1387" s="3"/>
      <c r="W1387" s="8"/>
      <c r="X1387" s="8"/>
      <c r="Y1387" s="4"/>
      <c r="Z1387" s="3"/>
      <c r="AA1387" s="3"/>
      <c r="AB1387" s="4"/>
      <c r="AC1387" s="4"/>
    </row>
    <row r="1388" spans="7:29" ht="12" customHeight="1" x14ac:dyDescent="0.3">
      <c r="G1388" s="3"/>
      <c r="H1388" s="2"/>
      <c r="I1388" s="3"/>
      <c r="J1388" s="4"/>
      <c r="K1388" s="5"/>
      <c r="L1388" s="5"/>
      <c r="M1388" s="6"/>
      <c r="N1388" s="5"/>
      <c r="O1388" s="7"/>
      <c r="P1388" s="7"/>
      <c r="Q1388" s="7"/>
      <c r="R1388" s="7"/>
      <c r="S1388" s="7"/>
      <c r="T1388" s="5"/>
      <c r="U1388" s="5"/>
      <c r="V1388" s="3"/>
      <c r="W1388" s="8"/>
      <c r="X1388" s="8"/>
      <c r="Y1388" s="4"/>
      <c r="Z1388" s="3"/>
      <c r="AA1388" s="3"/>
      <c r="AB1388" s="4"/>
      <c r="AC1388" s="4"/>
    </row>
    <row r="1389" spans="7:29" ht="12" customHeight="1" x14ac:dyDescent="0.3">
      <c r="G1389" s="3"/>
      <c r="H1389" s="2"/>
      <c r="I1389" s="3"/>
      <c r="J1389" s="4"/>
      <c r="K1389" s="5"/>
      <c r="L1389" s="5"/>
      <c r="M1389" s="6"/>
      <c r="N1389" s="5"/>
      <c r="O1389" s="7"/>
      <c r="P1389" s="7"/>
      <c r="Q1389" s="7"/>
      <c r="R1389" s="7"/>
      <c r="S1389" s="7"/>
      <c r="T1389" s="5"/>
      <c r="U1389" s="5"/>
      <c r="V1389" s="3"/>
      <c r="W1389" s="8"/>
      <c r="X1389" s="8"/>
      <c r="Y1389" s="4"/>
      <c r="Z1389" s="3"/>
      <c r="AA1389" s="3"/>
      <c r="AB1389" s="4"/>
      <c r="AC1389" s="4"/>
    </row>
    <row r="1390" spans="7:29" ht="12" customHeight="1" x14ac:dyDescent="0.3">
      <c r="G1390" s="3"/>
      <c r="H1390" s="2"/>
      <c r="I1390" s="3"/>
      <c r="J1390" s="4"/>
      <c r="K1390" s="5"/>
      <c r="L1390" s="5"/>
      <c r="M1390" s="6"/>
      <c r="N1390" s="5"/>
      <c r="O1390" s="7"/>
      <c r="P1390" s="7"/>
      <c r="Q1390" s="7"/>
      <c r="R1390" s="7"/>
      <c r="S1390" s="7"/>
      <c r="T1390" s="5"/>
      <c r="U1390" s="5"/>
      <c r="V1390" s="3"/>
      <c r="W1390" s="8"/>
      <c r="X1390" s="8"/>
      <c r="Y1390" s="4"/>
      <c r="Z1390" s="3"/>
      <c r="AA1390" s="3"/>
      <c r="AB1390" s="4"/>
      <c r="AC1390" s="4"/>
    </row>
    <row r="1391" spans="7:29" ht="12" customHeight="1" x14ac:dyDescent="0.3">
      <c r="G1391" s="3"/>
      <c r="H1391" s="2"/>
      <c r="I1391" s="3"/>
      <c r="J1391" s="4"/>
      <c r="K1391" s="5"/>
      <c r="L1391" s="5"/>
      <c r="M1391" s="6"/>
      <c r="N1391" s="5"/>
      <c r="O1391" s="7"/>
      <c r="P1391" s="7"/>
      <c r="Q1391" s="7"/>
      <c r="R1391" s="7"/>
      <c r="S1391" s="7"/>
      <c r="T1391" s="5"/>
      <c r="U1391" s="5"/>
      <c r="V1391" s="3"/>
      <c r="W1391" s="8"/>
      <c r="X1391" s="8"/>
      <c r="Y1391" s="4"/>
      <c r="Z1391" s="3"/>
      <c r="AA1391" s="3"/>
      <c r="AB1391" s="4"/>
      <c r="AC1391" s="4"/>
    </row>
    <row r="1392" spans="7:29" ht="12" customHeight="1" x14ac:dyDescent="0.3">
      <c r="H1392" s="96"/>
      <c r="J1392" s="97"/>
    </row>
    <row r="1393" spans="8:10" ht="12" customHeight="1" x14ac:dyDescent="0.3">
      <c r="H1393" s="96"/>
      <c r="J1393" s="97"/>
    </row>
    <row r="1394" spans="8:10" ht="12" customHeight="1" x14ac:dyDescent="0.3">
      <c r="H1394" s="96"/>
      <c r="J1394" s="97"/>
    </row>
    <row r="1395" spans="8:10" ht="12" customHeight="1" x14ac:dyDescent="0.3">
      <c r="H1395" s="96"/>
      <c r="J1395" s="97"/>
    </row>
    <row r="1396" spans="8:10" ht="12" customHeight="1" x14ac:dyDescent="0.3">
      <c r="H1396" s="96"/>
      <c r="J1396" s="97"/>
    </row>
    <row r="1397" spans="8:10" ht="12" customHeight="1" x14ac:dyDescent="0.3">
      <c r="H1397" s="96"/>
      <c r="J1397" s="97"/>
    </row>
    <row r="1398" spans="8:10" ht="12" customHeight="1" x14ac:dyDescent="0.3">
      <c r="H1398" s="96"/>
      <c r="J1398" s="97"/>
    </row>
    <row r="1399" spans="8:10" ht="12" customHeight="1" x14ac:dyDescent="0.3">
      <c r="H1399" s="96"/>
      <c r="J1399" s="97"/>
    </row>
    <row r="1400" spans="8:10" ht="12" customHeight="1" x14ac:dyDescent="0.3">
      <c r="H1400" s="96"/>
      <c r="J1400" s="97"/>
    </row>
    <row r="1401" spans="8:10" ht="12" customHeight="1" x14ac:dyDescent="0.3">
      <c r="H1401" s="96"/>
      <c r="J1401" s="97"/>
    </row>
    <row r="1402" spans="8:10" ht="12" customHeight="1" x14ac:dyDescent="0.3">
      <c r="H1402" s="96"/>
      <c r="J1402" s="97"/>
    </row>
    <row r="1403" spans="8:10" ht="12" customHeight="1" x14ac:dyDescent="0.3">
      <c r="H1403" s="96"/>
      <c r="J1403" s="97"/>
    </row>
    <row r="1404" spans="8:10" ht="12" customHeight="1" x14ac:dyDescent="0.3">
      <c r="H1404" s="96"/>
      <c r="J1404" s="97"/>
    </row>
    <row r="1405" spans="8:10" ht="12" customHeight="1" x14ac:dyDescent="0.3">
      <c r="H1405" s="96"/>
      <c r="J1405" s="97"/>
    </row>
    <row r="1406" spans="8:10" ht="12" customHeight="1" x14ac:dyDescent="0.3">
      <c r="H1406" s="96"/>
      <c r="J1406" s="97"/>
    </row>
    <row r="1407" spans="8:10" ht="12" customHeight="1" x14ac:dyDescent="0.3">
      <c r="H1407" s="96"/>
      <c r="J1407" s="97"/>
    </row>
    <row r="1408" spans="8:10" ht="12" customHeight="1" x14ac:dyDescent="0.3">
      <c r="H1408" s="96"/>
      <c r="J1408" s="97"/>
    </row>
    <row r="1409" spans="8:10" ht="12" customHeight="1" x14ac:dyDescent="0.3">
      <c r="H1409" s="96"/>
      <c r="J1409" s="97"/>
    </row>
    <row r="1410" spans="8:10" ht="12" customHeight="1" x14ac:dyDescent="0.3">
      <c r="H1410" s="96"/>
      <c r="J1410" s="97"/>
    </row>
    <row r="1411" spans="8:10" ht="12" customHeight="1" x14ac:dyDescent="0.3">
      <c r="H1411" s="96"/>
      <c r="J1411" s="97"/>
    </row>
    <row r="1412" spans="8:10" ht="12" customHeight="1" x14ac:dyDescent="0.3">
      <c r="H1412" s="96"/>
      <c r="J1412" s="97"/>
    </row>
    <row r="1413" spans="8:10" ht="12" customHeight="1" x14ac:dyDescent="0.3">
      <c r="H1413" s="96"/>
      <c r="J1413" s="97"/>
    </row>
    <row r="1414" spans="8:10" ht="12" customHeight="1" x14ac:dyDescent="0.3">
      <c r="H1414" s="96"/>
      <c r="J1414" s="97"/>
    </row>
    <row r="1415" spans="8:10" ht="12" customHeight="1" x14ac:dyDescent="0.3">
      <c r="H1415" s="96"/>
      <c r="J1415" s="97"/>
    </row>
    <row r="1416" spans="8:10" ht="12" customHeight="1" x14ac:dyDescent="0.3">
      <c r="H1416" s="96"/>
      <c r="J1416" s="97"/>
    </row>
    <row r="1417" spans="8:10" ht="12" customHeight="1" x14ac:dyDescent="0.3">
      <c r="H1417" s="96"/>
      <c r="J1417" s="97"/>
    </row>
    <row r="1418" spans="8:10" ht="12" customHeight="1" x14ac:dyDescent="0.3">
      <c r="H1418" s="96"/>
      <c r="J1418" s="97"/>
    </row>
    <row r="1419" spans="8:10" ht="12" customHeight="1" x14ac:dyDescent="0.3">
      <c r="H1419" s="96"/>
      <c r="J1419" s="97"/>
    </row>
    <row r="1420" spans="8:10" ht="12" customHeight="1" x14ac:dyDescent="0.3">
      <c r="H1420" s="96"/>
      <c r="J1420" s="97"/>
    </row>
    <row r="1421" spans="8:10" ht="12" customHeight="1" x14ac:dyDescent="0.3">
      <c r="H1421" s="96"/>
      <c r="J1421" s="97"/>
    </row>
    <row r="1422" spans="8:10" ht="12" customHeight="1" x14ac:dyDescent="0.3">
      <c r="H1422" s="96"/>
      <c r="J1422" s="97"/>
    </row>
    <row r="1423" spans="8:10" ht="12" customHeight="1" x14ac:dyDescent="0.3">
      <c r="H1423" s="96"/>
      <c r="J1423" s="97"/>
    </row>
    <row r="1424" spans="8:10" ht="12" customHeight="1" x14ac:dyDescent="0.3">
      <c r="H1424" s="96"/>
      <c r="J1424" s="97"/>
    </row>
    <row r="1425" spans="8:10" ht="12" customHeight="1" x14ac:dyDescent="0.3">
      <c r="H1425" s="96"/>
      <c r="J1425" s="97"/>
    </row>
    <row r="1426" spans="8:10" ht="12" customHeight="1" x14ac:dyDescent="0.3">
      <c r="H1426" s="96"/>
      <c r="J1426" s="97"/>
    </row>
    <row r="1427" spans="8:10" ht="12" customHeight="1" x14ac:dyDescent="0.3">
      <c r="H1427" s="96"/>
      <c r="J1427" s="97"/>
    </row>
    <row r="1428" spans="8:10" ht="12" customHeight="1" x14ac:dyDescent="0.3">
      <c r="H1428" s="96"/>
      <c r="J1428" s="97"/>
    </row>
    <row r="1429" spans="8:10" ht="12" customHeight="1" x14ac:dyDescent="0.3">
      <c r="H1429" s="96"/>
      <c r="J1429" s="97"/>
    </row>
    <row r="1430" spans="8:10" ht="12" customHeight="1" x14ac:dyDescent="0.3">
      <c r="H1430" s="96"/>
      <c r="J1430" s="97"/>
    </row>
    <row r="1431" spans="8:10" ht="12" customHeight="1" x14ac:dyDescent="0.3">
      <c r="H1431" s="96"/>
      <c r="J1431" s="97"/>
    </row>
    <row r="1432" spans="8:10" ht="12" customHeight="1" x14ac:dyDescent="0.3">
      <c r="H1432" s="96"/>
      <c r="J1432" s="97"/>
    </row>
    <row r="1433" spans="8:10" ht="12" customHeight="1" x14ac:dyDescent="0.3">
      <c r="H1433" s="96"/>
      <c r="J1433" s="97"/>
    </row>
    <row r="1434" spans="8:10" ht="12" customHeight="1" x14ac:dyDescent="0.3">
      <c r="H1434" s="96"/>
      <c r="J1434" s="97"/>
    </row>
    <row r="1435" spans="8:10" ht="12" customHeight="1" x14ac:dyDescent="0.3">
      <c r="H1435" s="96"/>
      <c r="J1435" s="97"/>
    </row>
    <row r="1436" spans="8:10" ht="12" customHeight="1" x14ac:dyDescent="0.3">
      <c r="H1436" s="96"/>
      <c r="J1436" s="97"/>
    </row>
    <row r="1437" spans="8:10" ht="12" customHeight="1" x14ac:dyDescent="0.3">
      <c r="H1437" s="96"/>
      <c r="J1437" s="97"/>
    </row>
    <row r="1438" spans="8:10" ht="12" customHeight="1" x14ac:dyDescent="0.3">
      <c r="H1438" s="96"/>
      <c r="J1438" s="97"/>
    </row>
    <row r="1439" spans="8:10" ht="12" customHeight="1" x14ac:dyDescent="0.3">
      <c r="H1439" s="96"/>
      <c r="J1439" s="97"/>
    </row>
    <row r="1440" spans="8:10" ht="12" customHeight="1" x14ac:dyDescent="0.3">
      <c r="H1440" s="96"/>
      <c r="J1440" s="97"/>
    </row>
    <row r="1441" spans="8:10" ht="12" customHeight="1" x14ac:dyDescent="0.3">
      <c r="H1441" s="96"/>
      <c r="J1441" s="97"/>
    </row>
    <row r="1442" spans="8:10" ht="12" customHeight="1" x14ac:dyDescent="0.3">
      <c r="H1442" s="96"/>
      <c r="J1442" s="97"/>
    </row>
    <row r="1443" spans="8:10" ht="12" customHeight="1" x14ac:dyDescent="0.3">
      <c r="H1443" s="96"/>
      <c r="J1443" s="97"/>
    </row>
    <row r="1444" spans="8:10" ht="12" customHeight="1" x14ac:dyDescent="0.3">
      <c r="H1444" s="96"/>
      <c r="J1444" s="97"/>
    </row>
    <row r="1445" spans="8:10" ht="12" customHeight="1" x14ac:dyDescent="0.3">
      <c r="H1445" s="96"/>
      <c r="J1445" s="97"/>
    </row>
    <row r="1446" spans="8:10" ht="12" customHeight="1" x14ac:dyDescent="0.3">
      <c r="H1446" s="96"/>
      <c r="J1446" s="97"/>
    </row>
    <row r="1447" spans="8:10" ht="12" customHeight="1" x14ac:dyDescent="0.3">
      <c r="H1447" s="96"/>
      <c r="J1447" s="97"/>
    </row>
    <row r="1448" spans="8:10" ht="12" customHeight="1" x14ac:dyDescent="0.3">
      <c r="H1448" s="96"/>
      <c r="J1448" s="97"/>
    </row>
    <row r="1449" spans="8:10" ht="12" customHeight="1" x14ac:dyDescent="0.3">
      <c r="H1449" s="96"/>
      <c r="J1449" s="97"/>
    </row>
    <row r="1450" spans="8:10" ht="12" customHeight="1" x14ac:dyDescent="0.3">
      <c r="H1450" s="96"/>
      <c r="J1450" s="97"/>
    </row>
    <row r="1451" spans="8:10" ht="12" customHeight="1" x14ac:dyDescent="0.3">
      <c r="H1451" s="96"/>
      <c r="J1451" s="97"/>
    </row>
    <row r="1452" spans="8:10" ht="12" customHeight="1" x14ac:dyDescent="0.3">
      <c r="H1452" s="96"/>
      <c r="J1452" s="97"/>
    </row>
    <row r="1453" spans="8:10" ht="12" customHeight="1" x14ac:dyDescent="0.3">
      <c r="H1453" s="96"/>
      <c r="J1453" s="97"/>
    </row>
    <row r="1454" spans="8:10" ht="12" customHeight="1" x14ac:dyDescent="0.3">
      <c r="H1454" s="96"/>
      <c r="J1454" s="97"/>
    </row>
    <row r="1455" spans="8:10" ht="12" customHeight="1" x14ac:dyDescent="0.3">
      <c r="H1455" s="96"/>
      <c r="J1455" s="97"/>
    </row>
    <row r="1456" spans="8:10" ht="12" customHeight="1" x14ac:dyDescent="0.3">
      <c r="H1456" s="96"/>
      <c r="J1456" s="97"/>
    </row>
    <row r="1457" spans="8:10" ht="12" customHeight="1" x14ac:dyDescent="0.3">
      <c r="H1457" s="96"/>
      <c r="J1457" s="97"/>
    </row>
    <row r="1458" spans="8:10" ht="12" customHeight="1" x14ac:dyDescent="0.3">
      <c r="H1458" s="96"/>
      <c r="J1458" s="97"/>
    </row>
    <row r="1459" spans="8:10" ht="12" customHeight="1" x14ac:dyDescent="0.3">
      <c r="H1459" s="96"/>
      <c r="J1459" s="97"/>
    </row>
    <row r="1460" spans="8:10" ht="12" customHeight="1" x14ac:dyDescent="0.3">
      <c r="H1460" s="96"/>
      <c r="J1460" s="97"/>
    </row>
    <row r="1461" spans="8:10" ht="12" customHeight="1" x14ac:dyDescent="0.3">
      <c r="H1461" s="96"/>
      <c r="J1461" s="97"/>
    </row>
    <row r="1462" spans="8:10" ht="12" customHeight="1" x14ac:dyDescent="0.3">
      <c r="H1462" s="96"/>
      <c r="J1462" s="97"/>
    </row>
    <row r="1463" spans="8:10" ht="12" customHeight="1" x14ac:dyDescent="0.3">
      <c r="H1463" s="96"/>
      <c r="J1463" s="97"/>
    </row>
    <row r="1464" spans="8:10" ht="12" customHeight="1" x14ac:dyDescent="0.3">
      <c r="H1464" s="96"/>
      <c r="J1464" s="97"/>
    </row>
    <row r="1465" spans="8:10" ht="12" customHeight="1" x14ac:dyDescent="0.3">
      <c r="H1465" s="96"/>
      <c r="J1465" s="97"/>
    </row>
    <row r="1466" spans="8:10" ht="12" customHeight="1" x14ac:dyDescent="0.3">
      <c r="H1466" s="96"/>
      <c r="J1466" s="97"/>
    </row>
    <row r="1467" spans="8:10" ht="12" customHeight="1" x14ac:dyDescent="0.3">
      <c r="H1467" s="96"/>
      <c r="J1467" s="97"/>
    </row>
    <row r="1468" spans="8:10" ht="12" customHeight="1" x14ac:dyDescent="0.3">
      <c r="H1468" s="96"/>
      <c r="J1468" s="97"/>
    </row>
    <row r="1469" spans="8:10" ht="12" customHeight="1" x14ac:dyDescent="0.3">
      <c r="H1469" s="96"/>
      <c r="J1469" s="97"/>
    </row>
    <row r="1470" spans="8:10" ht="12" customHeight="1" x14ac:dyDescent="0.3">
      <c r="H1470" s="96"/>
      <c r="J1470" s="97"/>
    </row>
    <row r="1471" spans="8:10" ht="12" customHeight="1" x14ac:dyDescent="0.3">
      <c r="H1471" s="96"/>
      <c r="J1471" s="97"/>
    </row>
    <row r="1472" spans="8:10" ht="12" customHeight="1" x14ac:dyDescent="0.3">
      <c r="H1472" s="96"/>
      <c r="J1472" s="97"/>
    </row>
    <row r="1473" spans="8:10" ht="12" customHeight="1" x14ac:dyDescent="0.3">
      <c r="H1473" s="96"/>
      <c r="J1473" s="97"/>
    </row>
    <row r="1474" spans="8:10" ht="12" customHeight="1" x14ac:dyDescent="0.3">
      <c r="H1474" s="96"/>
      <c r="J1474" s="97"/>
    </row>
    <row r="1475" spans="8:10" ht="12" customHeight="1" x14ac:dyDescent="0.3">
      <c r="H1475" s="96"/>
      <c r="J1475" s="97"/>
    </row>
    <row r="1476" spans="8:10" ht="12" customHeight="1" x14ac:dyDescent="0.3">
      <c r="H1476" s="96"/>
      <c r="J1476" s="97"/>
    </row>
    <row r="1477" spans="8:10" ht="12" customHeight="1" x14ac:dyDescent="0.3">
      <c r="H1477" s="96"/>
      <c r="J1477" s="97"/>
    </row>
    <row r="1478" spans="8:10" ht="12" customHeight="1" x14ac:dyDescent="0.3">
      <c r="H1478" s="96"/>
      <c r="J1478" s="97"/>
    </row>
    <row r="1479" spans="8:10" ht="12" customHeight="1" x14ac:dyDescent="0.3">
      <c r="H1479" s="96"/>
      <c r="J1479" s="97"/>
    </row>
    <row r="1480" spans="8:10" ht="12" customHeight="1" x14ac:dyDescent="0.3">
      <c r="H1480" s="96"/>
      <c r="J1480" s="97"/>
    </row>
    <row r="1481" spans="8:10" ht="12" customHeight="1" x14ac:dyDescent="0.3">
      <c r="H1481" s="96"/>
      <c r="J1481" s="97"/>
    </row>
    <row r="1482" spans="8:10" ht="12" customHeight="1" x14ac:dyDescent="0.3">
      <c r="H1482" s="96"/>
      <c r="J1482" s="97"/>
    </row>
    <row r="1483" spans="8:10" ht="12" customHeight="1" x14ac:dyDescent="0.3">
      <c r="H1483" s="96"/>
      <c r="J1483" s="97"/>
    </row>
    <row r="1484" spans="8:10" ht="12" customHeight="1" x14ac:dyDescent="0.3">
      <c r="H1484" s="96"/>
      <c r="J1484" s="97"/>
    </row>
    <row r="1485" spans="8:10" ht="12" customHeight="1" x14ac:dyDescent="0.3">
      <c r="H1485" s="96"/>
      <c r="J1485" s="97"/>
    </row>
    <row r="1486" spans="8:10" ht="12" customHeight="1" x14ac:dyDescent="0.3">
      <c r="H1486" s="96"/>
      <c r="J1486" s="97"/>
    </row>
    <row r="1487" spans="8:10" ht="12" customHeight="1" x14ac:dyDescent="0.3">
      <c r="H1487" s="96"/>
      <c r="J1487" s="97"/>
    </row>
    <row r="1488" spans="8:10" ht="12" customHeight="1" x14ac:dyDescent="0.3">
      <c r="H1488" s="96"/>
      <c r="J1488" s="97"/>
    </row>
    <row r="1489" spans="8:10" ht="12" customHeight="1" x14ac:dyDescent="0.3">
      <c r="H1489" s="96"/>
      <c r="J1489" s="97"/>
    </row>
    <row r="1490" spans="8:10" ht="12" customHeight="1" x14ac:dyDescent="0.3">
      <c r="H1490" s="96"/>
      <c r="J1490" s="97"/>
    </row>
    <row r="1491" spans="8:10" ht="12" customHeight="1" x14ac:dyDescent="0.3">
      <c r="H1491" s="96"/>
      <c r="J1491" s="97"/>
    </row>
    <row r="1492" spans="8:10" ht="12" customHeight="1" x14ac:dyDescent="0.3">
      <c r="H1492" s="96"/>
      <c r="J1492" s="97"/>
    </row>
    <row r="1493" spans="8:10" ht="12" customHeight="1" x14ac:dyDescent="0.3">
      <c r="H1493" s="96"/>
      <c r="J1493" s="97"/>
    </row>
    <row r="1494" spans="8:10" ht="12" customHeight="1" x14ac:dyDescent="0.3">
      <c r="H1494" s="96"/>
      <c r="J1494" s="97"/>
    </row>
    <row r="1495" spans="8:10" ht="12" customHeight="1" x14ac:dyDescent="0.3">
      <c r="H1495" s="96"/>
      <c r="J1495" s="97"/>
    </row>
    <row r="1496" spans="8:10" ht="12" customHeight="1" x14ac:dyDescent="0.3">
      <c r="H1496" s="96"/>
      <c r="J1496" s="97"/>
    </row>
    <row r="1497" spans="8:10" ht="12" customHeight="1" x14ac:dyDescent="0.3">
      <c r="H1497" s="96"/>
      <c r="J1497" s="97"/>
    </row>
    <row r="1498" spans="8:10" ht="12" customHeight="1" x14ac:dyDescent="0.3">
      <c r="H1498" s="96"/>
      <c r="J1498" s="97"/>
    </row>
    <row r="1499" spans="8:10" ht="12" customHeight="1" x14ac:dyDescent="0.3">
      <c r="H1499" s="96"/>
      <c r="J1499" s="97"/>
    </row>
    <row r="1500" spans="8:10" ht="12" customHeight="1" x14ac:dyDescent="0.3">
      <c r="H1500" s="96"/>
      <c r="J1500" s="97"/>
    </row>
    <row r="1501" spans="8:10" ht="12" customHeight="1" x14ac:dyDescent="0.3">
      <c r="H1501" s="96"/>
      <c r="J1501" s="97"/>
    </row>
    <row r="1502" spans="8:10" ht="12" customHeight="1" x14ac:dyDescent="0.3">
      <c r="H1502" s="96"/>
      <c r="J1502" s="97"/>
    </row>
    <row r="1503" spans="8:10" ht="12" customHeight="1" x14ac:dyDescent="0.3">
      <c r="H1503" s="96"/>
      <c r="J1503" s="97"/>
    </row>
    <row r="1504" spans="8:10" ht="12" customHeight="1" x14ac:dyDescent="0.3">
      <c r="H1504" s="96"/>
      <c r="J1504" s="97"/>
    </row>
    <row r="1505" spans="8:10" ht="12" customHeight="1" x14ac:dyDescent="0.3">
      <c r="H1505" s="96"/>
      <c r="J1505" s="97"/>
    </row>
    <row r="1506" spans="8:10" ht="12" customHeight="1" x14ac:dyDescent="0.3">
      <c r="H1506" s="96"/>
      <c r="J1506" s="97"/>
    </row>
    <row r="1507" spans="8:10" ht="12" customHeight="1" x14ac:dyDescent="0.3">
      <c r="H1507" s="96"/>
      <c r="J1507" s="97"/>
    </row>
    <row r="1508" spans="8:10" ht="12" customHeight="1" x14ac:dyDescent="0.3">
      <c r="H1508" s="96"/>
      <c r="J1508" s="97"/>
    </row>
    <row r="1509" spans="8:10" ht="12" customHeight="1" x14ac:dyDescent="0.3">
      <c r="H1509" s="96"/>
      <c r="J1509" s="97"/>
    </row>
    <row r="1510" spans="8:10" ht="12" customHeight="1" x14ac:dyDescent="0.3">
      <c r="H1510" s="96"/>
      <c r="J1510" s="97"/>
    </row>
    <row r="1511" spans="8:10" ht="12" customHeight="1" x14ac:dyDescent="0.3">
      <c r="H1511" s="96"/>
      <c r="J1511" s="97"/>
    </row>
    <row r="1512" spans="8:10" ht="12" customHeight="1" x14ac:dyDescent="0.3">
      <c r="H1512" s="96"/>
      <c r="J1512" s="97"/>
    </row>
    <row r="1513" spans="8:10" ht="12" customHeight="1" x14ac:dyDescent="0.3">
      <c r="H1513" s="96"/>
      <c r="J1513" s="97"/>
    </row>
    <row r="1514" spans="8:10" ht="12" customHeight="1" x14ac:dyDescent="0.3">
      <c r="H1514" s="96"/>
      <c r="J1514" s="97"/>
    </row>
    <row r="1515" spans="8:10" ht="12" customHeight="1" x14ac:dyDescent="0.3">
      <c r="H1515" s="96"/>
      <c r="J1515" s="97"/>
    </row>
    <row r="1516" spans="8:10" ht="12" customHeight="1" x14ac:dyDescent="0.3">
      <c r="H1516" s="96"/>
      <c r="J1516" s="97"/>
    </row>
    <row r="1517" spans="8:10" ht="12" customHeight="1" x14ac:dyDescent="0.3">
      <c r="H1517" s="96"/>
      <c r="J1517" s="97"/>
    </row>
    <row r="1518" spans="8:10" ht="12" customHeight="1" x14ac:dyDescent="0.3">
      <c r="H1518" s="96"/>
      <c r="J1518" s="97"/>
    </row>
    <row r="1519" spans="8:10" ht="12" customHeight="1" x14ac:dyDescent="0.3">
      <c r="H1519" s="96"/>
      <c r="J1519" s="97"/>
    </row>
    <row r="1520" spans="8:10" ht="12" customHeight="1" x14ac:dyDescent="0.3">
      <c r="H1520" s="96"/>
      <c r="J1520" s="97"/>
    </row>
    <row r="1521" spans="8:10" ht="12" customHeight="1" x14ac:dyDescent="0.3">
      <c r="H1521" s="96"/>
      <c r="J1521" s="97"/>
    </row>
    <row r="1522" spans="8:10" ht="12" customHeight="1" x14ac:dyDescent="0.3">
      <c r="H1522" s="96"/>
      <c r="J1522" s="97"/>
    </row>
    <row r="1523" spans="8:10" ht="12" customHeight="1" x14ac:dyDescent="0.3">
      <c r="H1523" s="96"/>
      <c r="J1523" s="97"/>
    </row>
    <row r="1524" spans="8:10" ht="12" customHeight="1" x14ac:dyDescent="0.3">
      <c r="H1524" s="96"/>
      <c r="J1524" s="97"/>
    </row>
    <row r="1525" spans="8:10" ht="12" customHeight="1" x14ac:dyDescent="0.3">
      <c r="H1525" s="96"/>
      <c r="J1525" s="97"/>
    </row>
    <row r="1526" spans="8:10" ht="12" customHeight="1" x14ac:dyDescent="0.3">
      <c r="H1526" s="96"/>
      <c r="J1526" s="97"/>
    </row>
    <row r="1527" spans="8:10" ht="12" customHeight="1" x14ac:dyDescent="0.3">
      <c r="H1527" s="96"/>
      <c r="J1527" s="97"/>
    </row>
    <row r="1528" spans="8:10" ht="12" customHeight="1" x14ac:dyDescent="0.3">
      <c r="H1528" s="96"/>
      <c r="J1528" s="97"/>
    </row>
    <row r="1529" spans="8:10" ht="12" customHeight="1" x14ac:dyDescent="0.3">
      <c r="H1529" s="96"/>
      <c r="J1529" s="97"/>
    </row>
    <row r="1530" spans="8:10" ht="12" customHeight="1" x14ac:dyDescent="0.3">
      <c r="H1530" s="96"/>
      <c r="J1530" s="97"/>
    </row>
    <row r="1531" spans="8:10" ht="12" customHeight="1" x14ac:dyDescent="0.3">
      <c r="H1531" s="96"/>
      <c r="J1531" s="97"/>
    </row>
    <row r="1532" spans="8:10" ht="12" customHeight="1" x14ac:dyDescent="0.3">
      <c r="H1532" s="96"/>
      <c r="J1532" s="97"/>
    </row>
    <row r="1533" spans="8:10" ht="12" customHeight="1" x14ac:dyDescent="0.3">
      <c r="H1533" s="96"/>
      <c r="J1533" s="97"/>
    </row>
    <row r="1534" spans="8:10" ht="12" customHeight="1" x14ac:dyDescent="0.3">
      <c r="H1534" s="96"/>
      <c r="J1534" s="97"/>
    </row>
    <row r="1535" spans="8:10" ht="12" customHeight="1" x14ac:dyDescent="0.3">
      <c r="H1535" s="96"/>
      <c r="J1535" s="97"/>
    </row>
    <row r="1536" spans="8:10" ht="12" customHeight="1" x14ac:dyDescent="0.3">
      <c r="H1536" s="96"/>
      <c r="J1536" s="97"/>
    </row>
    <row r="1537" spans="8:10" ht="12" customHeight="1" x14ac:dyDescent="0.3">
      <c r="H1537" s="96"/>
      <c r="J1537" s="97"/>
    </row>
    <row r="1538" spans="8:10" ht="12" customHeight="1" x14ac:dyDescent="0.3">
      <c r="H1538" s="96"/>
      <c r="J1538" s="97"/>
    </row>
    <row r="1539" spans="8:10" ht="12" customHeight="1" x14ac:dyDescent="0.3">
      <c r="H1539" s="96"/>
      <c r="J1539" s="97"/>
    </row>
    <row r="1540" spans="8:10" ht="12" customHeight="1" x14ac:dyDescent="0.3">
      <c r="H1540" s="96"/>
      <c r="J1540" s="97"/>
    </row>
    <row r="1541" spans="8:10" ht="12" customHeight="1" x14ac:dyDescent="0.3">
      <c r="H1541" s="96"/>
      <c r="J1541" s="97"/>
    </row>
    <row r="1542" spans="8:10" ht="12" customHeight="1" x14ac:dyDescent="0.3">
      <c r="H1542" s="96"/>
      <c r="J1542" s="97"/>
    </row>
    <row r="1543" spans="8:10" ht="12" customHeight="1" x14ac:dyDescent="0.3">
      <c r="H1543" s="96"/>
      <c r="J1543" s="97"/>
    </row>
    <row r="1544" spans="8:10" ht="12" customHeight="1" x14ac:dyDescent="0.3">
      <c r="H1544" s="96"/>
      <c r="J1544" s="97"/>
    </row>
    <row r="1545" spans="8:10" ht="12" customHeight="1" x14ac:dyDescent="0.3">
      <c r="H1545" s="96"/>
      <c r="J1545" s="97"/>
    </row>
    <row r="1546" spans="8:10" ht="12" customHeight="1" x14ac:dyDescent="0.3">
      <c r="H1546" s="96"/>
      <c r="J1546" s="97"/>
    </row>
    <row r="1547" spans="8:10" ht="12" customHeight="1" x14ac:dyDescent="0.3">
      <c r="H1547" s="96"/>
      <c r="J1547" s="97"/>
    </row>
    <row r="1548" spans="8:10" ht="12" customHeight="1" x14ac:dyDescent="0.3">
      <c r="H1548" s="96"/>
      <c r="J1548" s="97"/>
    </row>
    <row r="1549" spans="8:10" ht="12" customHeight="1" x14ac:dyDescent="0.3">
      <c r="H1549" s="96"/>
      <c r="J1549" s="97"/>
    </row>
    <row r="1550" spans="8:10" ht="12" customHeight="1" x14ac:dyDescent="0.3">
      <c r="H1550" s="96"/>
      <c r="J1550" s="97"/>
    </row>
    <row r="1551" spans="8:10" ht="12" customHeight="1" x14ac:dyDescent="0.3">
      <c r="H1551" s="96"/>
      <c r="J1551" s="97"/>
    </row>
    <row r="1552" spans="8:10" ht="12" customHeight="1" x14ac:dyDescent="0.3">
      <c r="H1552" s="96"/>
      <c r="J1552" s="97"/>
    </row>
    <row r="1553" spans="8:10" ht="12" customHeight="1" x14ac:dyDescent="0.3">
      <c r="H1553" s="96"/>
      <c r="J1553" s="97"/>
    </row>
    <row r="1554" spans="8:10" ht="12" customHeight="1" x14ac:dyDescent="0.3">
      <c r="H1554" s="96"/>
      <c r="J1554" s="97"/>
    </row>
    <row r="1555" spans="8:10" ht="12" customHeight="1" x14ac:dyDescent="0.3">
      <c r="H1555" s="96"/>
      <c r="J1555" s="97"/>
    </row>
    <row r="1556" spans="8:10" ht="12" customHeight="1" x14ac:dyDescent="0.3">
      <c r="H1556" s="96"/>
      <c r="J1556" s="97"/>
    </row>
    <row r="1557" spans="8:10" ht="12" customHeight="1" x14ac:dyDescent="0.3">
      <c r="H1557" s="96"/>
      <c r="J1557" s="97"/>
    </row>
    <row r="1558" spans="8:10" ht="12" customHeight="1" x14ac:dyDescent="0.3">
      <c r="H1558" s="96"/>
      <c r="J1558" s="97"/>
    </row>
    <row r="1559" spans="8:10" ht="12" customHeight="1" x14ac:dyDescent="0.3">
      <c r="H1559" s="96"/>
      <c r="J1559" s="97"/>
    </row>
    <row r="1560" spans="8:10" ht="12" customHeight="1" x14ac:dyDescent="0.3">
      <c r="H1560" s="96"/>
      <c r="J1560" s="97"/>
    </row>
    <row r="1561" spans="8:10" ht="12" customHeight="1" x14ac:dyDescent="0.3">
      <c r="H1561" s="96"/>
      <c r="J1561" s="97"/>
    </row>
    <row r="1562" spans="8:10" ht="12" customHeight="1" x14ac:dyDescent="0.3">
      <c r="H1562" s="96"/>
      <c r="J1562" s="97"/>
    </row>
    <row r="1563" spans="8:10" ht="12" customHeight="1" x14ac:dyDescent="0.3">
      <c r="H1563" s="96"/>
      <c r="J1563" s="97"/>
    </row>
    <row r="1564" spans="8:10" ht="12" customHeight="1" x14ac:dyDescent="0.3">
      <c r="H1564" s="96"/>
      <c r="J1564" s="97"/>
    </row>
    <row r="1565" spans="8:10" ht="12" customHeight="1" x14ac:dyDescent="0.3">
      <c r="H1565" s="96"/>
      <c r="J1565" s="97"/>
    </row>
    <row r="1566" spans="8:10" ht="12" customHeight="1" x14ac:dyDescent="0.3">
      <c r="H1566" s="96"/>
      <c r="J1566" s="97"/>
    </row>
    <row r="1567" spans="8:10" ht="12" customHeight="1" x14ac:dyDescent="0.3">
      <c r="H1567" s="96"/>
      <c r="J1567" s="97"/>
    </row>
    <row r="1568" spans="8:10" ht="12" customHeight="1" x14ac:dyDescent="0.3">
      <c r="H1568" s="96"/>
      <c r="J1568" s="97"/>
    </row>
    <row r="1569" spans="8:10" ht="12" customHeight="1" x14ac:dyDescent="0.3">
      <c r="H1569" s="96"/>
      <c r="J1569" s="97"/>
    </row>
    <row r="1570" spans="8:10" ht="12" customHeight="1" x14ac:dyDescent="0.3">
      <c r="H1570" s="96"/>
      <c r="J1570" s="97"/>
    </row>
    <row r="1571" spans="8:10" ht="12" customHeight="1" x14ac:dyDescent="0.3">
      <c r="H1571" s="96"/>
      <c r="J1571" s="97"/>
    </row>
    <row r="1572" spans="8:10" ht="12" customHeight="1" x14ac:dyDescent="0.3">
      <c r="H1572" s="96"/>
      <c r="J1572" s="97"/>
    </row>
    <row r="1573" spans="8:10" ht="12" customHeight="1" x14ac:dyDescent="0.3">
      <c r="H1573" s="96"/>
      <c r="J1573" s="97"/>
    </row>
    <row r="1574" spans="8:10" ht="12" customHeight="1" x14ac:dyDescent="0.3">
      <c r="H1574" s="96"/>
      <c r="J1574" s="97"/>
    </row>
    <row r="1575" spans="8:10" ht="12" customHeight="1" x14ac:dyDescent="0.3">
      <c r="H1575" s="96"/>
      <c r="J1575" s="97"/>
    </row>
    <row r="1576" spans="8:10" ht="12" customHeight="1" x14ac:dyDescent="0.3">
      <c r="H1576" s="96"/>
      <c r="J1576" s="97"/>
    </row>
    <row r="1577" spans="8:10" ht="12" customHeight="1" x14ac:dyDescent="0.3">
      <c r="H1577" s="96"/>
      <c r="J1577" s="97"/>
    </row>
    <row r="1578" spans="8:10" ht="12" customHeight="1" x14ac:dyDescent="0.3">
      <c r="H1578" s="96"/>
      <c r="J1578" s="97"/>
    </row>
    <row r="1579" spans="8:10" ht="12" customHeight="1" x14ac:dyDescent="0.3">
      <c r="H1579" s="96"/>
      <c r="J1579" s="97"/>
    </row>
    <row r="1580" spans="8:10" ht="12" customHeight="1" x14ac:dyDescent="0.3">
      <c r="H1580" s="96"/>
      <c r="J1580" s="97"/>
    </row>
    <row r="1581" spans="8:10" ht="12" customHeight="1" x14ac:dyDescent="0.3">
      <c r="H1581" s="96"/>
      <c r="J1581" s="97"/>
    </row>
    <row r="1582" spans="8:10" ht="12" customHeight="1" x14ac:dyDescent="0.3">
      <c r="H1582" s="96"/>
      <c r="J1582" s="97"/>
    </row>
    <row r="1583" spans="8:10" ht="12" customHeight="1" x14ac:dyDescent="0.3">
      <c r="H1583" s="96"/>
      <c r="J1583" s="97"/>
    </row>
    <row r="1584" spans="8:10" ht="12" customHeight="1" x14ac:dyDescent="0.3">
      <c r="H1584" s="96"/>
      <c r="J1584" s="97"/>
    </row>
    <row r="1585" spans="8:10" ht="12" customHeight="1" x14ac:dyDescent="0.3">
      <c r="H1585" s="96"/>
      <c r="J1585" s="97"/>
    </row>
    <row r="1586" spans="8:10" ht="12" customHeight="1" x14ac:dyDescent="0.3">
      <c r="H1586" s="96"/>
      <c r="J1586" s="97"/>
    </row>
    <row r="1587" spans="8:10" ht="12" customHeight="1" x14ac:dyDescent="0.3">
      <c r="H1587" s="96"/>
      <c r="J1587" s="97"/>
    </row>
    <row r="1588" spans="8:10" ht="12" customHeight="1" x14ac:dyDescent="0.3">
      <c r="H1588" s="96"/>
      <c r="J1588" s="97"/>
    </row>
    <row r="1589" spans="8:10" ht="12" customHeight="1" x14ac:dyDescent="0.3">
      <c r="H1589" s="96"/>
      <c r="J1589" s="97"/>
    </row>
    <row r="1590" spans="8:10" ht="12" customHeight="1" x14ac:dyDescent="0.3">
      <c r="H1590" s="96"/>
      <c r="J1590" s="97"/>
    </row>
    <row r="1591" spans="8:10" ht="12" customHeight="1" x14ac:dyDescent="0.3">
      <c r="H1591" s="96"/>
      <c r="J1591" s="97"/>
    </row>
    <row r="1592" spans="8:10" ht="12" customHeight="1" x14ac:dyDescent="0.3">
      <c r="H1592" s="96"/>
      <c r="J1592" s="97"/>
    </row>
    <row r="1593" spans="8:10" ht="12" customHeight="1" x14ac:dyDescent="0.3">
      <c r="H1593" s="96"/>
      <c r="J1593" s="97"/>
    </row>
    <row r="1594" spans="8:10" ht="12" customHeight="1" x14ac:dyDescent="0.3">
      <c r="H1594" s="96"/>
      <c r="J1594" s="97"/>
    </row>
    <row r="1595" spans="8:10" ht="12" customHeight="1" x14ac:dyDescent="0.3">
      <c r="H1595" s="96"/>
      <c r="J1595" s="97"/>
    </row>
    <row r="1596" spans="8:10" ht="12" customHeight="1" x14ac:dyDescent="0.3">
      <c r="H1596" s="96"/>
      <c r="J1596" s="97"/>
    </row>
    <row r="1597" spans="8:10" ht="12" customHeight="1" x14ac:dyDescent="0.3">
      <c r="H1597" s="96"/>
      <c r="J1597" s="97"/>
    </row>
    <row r="1598" spans="8:10" ht="12" customHeight="1" x14ac:dyDescent="0.3">
      <c r="H1598" s="96"/>
      <c r="J1598" s="97"/>
    </row>
    <row r="1599" spans="8:10" ht="12" customHeight="1" x14ac:dyDescent="0.3">
      <c r="H1599" s="96"/>
      <c r="J1599" s="97"/>
    </row>
    <row r="1600" spans="8:10" ht="12" customHeight="1" x14ac:dyDescent="0.3">
      <c r="H1600" s="96"/>
      <c r="J1600" s="97"/>
    </row>
    <row r="1601" spans="8:10" ht="12" customHeight="1" x14ac:dyDescent="0.3">
      <c r="H1601" s="96"/>
      <c r="J1601" s="97"/>
    </row>
    <row r="1602" spans="8:10" ht="12" customHeight="1" x14ac:dyDescent="0.3">
      <c r="H1602" s="96"/>
      <c r="J1602" s="97"/>
    </row>
    <row r="1603" spans="8:10" ht="12" customHeight="1" x14ac:dyDescent="0.3">
      <c r="H1603" s="96"/>
      <c r="J1603" s="97"/>
    </row>
    <row r="1604" spans="8:10" ht="12" customHeight="1" x14ac:dyDescent="0.3">
      <c r="H1604" s="96"/>
      <c r="J1604" s="97"/>
    </row>
    <row r="1605" spans="8:10" ht="12" customHeight="1" x14ac:dyDescent="0.3">
      <c r="H1605" s="96"/>
      <c r="J1605" s="97"/>
    </row>
    <row r="1606" spans="8:10" ht="12" customHeight="1" x14ac:dyDescent="0.3">
      <c r="H1606" s="96"/>
      <c r="J1606" s="97"/>
    </row>
    <row r="1607" spans="8:10" ht="12" customHeight="1" x14ac:dyDescent="0.3">
      <c r="H1607" s="96"/>
      <c r="J1607" s="97"/>
    </row>
    <row r="1608" spans="8:10" ht="12" customHeight="1" x14ac:dyDescent="0.3">
      <c r="H1608" s="96"/>
      <c r="J1608" s="97"/>
    </row>
    <row r="1609" spans="8:10" ht="12" customHeight="1" x14ac:dyDescent="0.3">
      <c r="H1609" s="96"/>
      <c r="J1609" s="97"/>
    </row>
    <row r="1610" spans="8:10" ht="12" customHeight="1" x14ac:dyDescent="0.3">
      <c r="H1610" s="96"/>
      <c r="J1610" s="97"/>
    </row>
    <row r="1611" spans="8:10" ht="12" customHeight="1" x14ac:dyDescent="0.3">
      <c r="H1611" s="96"/>
      <c r="J1611" s="97"/>
    </row>
    <row r="1612" spans="8:10" ht="12" customHeight="1" x14ac:dyDescent="0.3">
      <c r="H1612" s="96"/>
      <c r="J1612" s="97"/>
    </row>
    <row r="1613" spans="8:10" ht="12" customHeight="1" x14ac:dyDescent="0.3">
      <c r="H1613" s="96"/>
      <c r="J1613" s="97"/>
    </row>
    <row r="1614" spans="8:10" ht="12" customHeight="1" x14ac:dyDescent="0.3">
      <c r="H1614" s="96"/>
      <c r="J1614" s="97"/>
    </row>
    <row r="1615" spans="8:10" ht="12" customHeight="1" x14ac:dyDescent="0.3">
      <c r="H1615" s="96"/>
      <c r="J1615" s="97"/>
    </row>
    <row r="1616" spans="8:10" ht="12" customHeight="1" x14ac:dyDescent="0.3">
      <c r="H1616" s="96"/>
      <c r="J1616" s="97"/>
    </row>
    <row r="1617" spans="8:10" ht="12" customHeight="1" x14ac:dyDescent="0.3">
      <c r="H1617" s="96"/>
      <c r="J1617" s="97"/>
    </row>
    <row r="1618" spans="8:10" ht="12" customHeight="1" x14ac:dyDescent="0.3">
      <c r="H1618" s="96"/>
      <c r="J1618" s="97"/>
    </row>
    <row r="1619" spans="8:10" ht="12" customHeight="1" x14ac:dyDescent="0.3">
      <c r="H1619" s="96"/>
      <c r="J1619" s="97"/>
    </row>
    <row r="1620" spans="8:10" ht="12" customHeight="1" x14ac:dyDescent="0.3">
      <c r="H1620" s="96"/>
      <c r="J1620" s="97"/>
    </row>
    <row r="1621" spans="8:10" ht="12" customHeight="1" x14ac:dyDescent="0.3">
      <c r="H1621" s="96"/>
      <c r="J1621" s="97"/>
    </row>
    <row r="1622" spans="8:10" ht="12" customHeight="1" x14ac:dyDescent="0.3">
      <c r="H1622" s="96"/>
      <c r="J1622" s="97"/>
    </row>
    <row r="1623" spans="8:10" ht="12" customHeight="1" x14ac:dyDescent="0.3">
      <c r="H1623" s="96"/>
      <c r="J1623" s="97"/>
    </row>
    <row r="1624" spans="8:10" ht="12" customHeight="1" x14ac:dyDescent="0.3">
      <c r="H1624" s="96"/>
      <c r="J1624" s="97"/>
    </row>
    <row r="1625" spans="8:10" ht="12" customHeight="1" x14ac:dyDescent="0.3">
      <c r="H1625" s="96"/>
      <c r="J1625" s="97"/>
    </row>
    <row r="1626" spans="8:10" ht="12" customHeight="1" x14ac:dyDescent="0.3">
      <c r="H1626" s="96"/>
      <c r="J1626" s="97"/>
    </row>
    <row r="1627" spans="8:10" ht="12" customHeight="1" x14ac:dyDescent="0.3">
      <c r="H1627" s="96"/>
      <c r="J1627" s="97"/>
    </row>
    <row r="1628" spans="8:10" ht="12" customHeight="1" x14ac:dyDescent="0.3">
      <c r="H1628" s="96"/>
      <c r="J1628" s="97"/>
    </row>
    <row r="1629" spans="8:10" ht="12" customHeight="1" x14ac:dyDescent="0.3">
      <c r="H1629" s="96"/>
      <c r="J1629" s="97"/>
    </row>
    <row r="1630" spans="8:10" ht="12" customHeight="1" x14ac:dyDescent="0.3">
      <c r="H1630" s="96"/>
      <c r="J1630" s="97"/>
    </row>
    <row r="1631" spans="8:10" ht="12" customHeight="1" x14ac:dyDescent="0.3">
      <c r="H1631" s="96"/>
      <c r="J1631" s="97"/>
    </row>
    <row r="1632" spans="8:10" ht="12" customHeight="1" x14ac:dyDescent="0.3">
      <c r="H1632" s="96"/>
      <c r="J1632" s="97"/>
    </row>
    <row r="1633" spans="8:10" ht="12" customHeight="1" x14ac:dyDescent="0.3">
      <c r="H1633" s="96"/>
      <c r="J1633" s="97"/>
    </row>
    <row r="1634" spans="8:10" ht="12" customHeight="1" x14ac:dyDescent="0.3">
      <c r="H1634" s="96"/>
      <c r="J1634" s="97"/>
    </row>
    <row r="1635" spans="8:10" ht="12" customHeight="1" x14ac:dyDescent="0.3">
      <c r="H1635" s="96"/>
      <c r="J1635" s="97"/>
    </row>
    <row r="1636" spans="8:10" ht="12" customHeight="1" x14ac:dyDescent="0.3">
      <c r="H1636" s="96"/>
      <c r="J1636" s="97"/>
    </row>
    <row r="1637" spans="8:10" ht="12" customHeight="1" x14ac:dyDescent="0.3">
      <c r="H1637" s="96"/>
      <c r="J1637" s="97"/>
    </row>
    <row r="1638" spans="8:10" ht="12" customHeight="1" x14ac:dyDescent="0.3">
      <c r="H1638" s="96"/>
      <c r="J1638" s="97"/>
    </row>
    <row r="1639" spans="8:10" ht="12" customHeight="1" x14ac:dyDescent="0.3">
      <c r="H1639" s="96"/>
      <c r="J1639" s="97"/>
    </row>
    <row r="1640" spans="8:10" ht="12" customHeight="1" x14ac:dyDescent="0.3">
      <c r="H1640" s="96"/>
      <c r="J1640" s="97"/>
    </row>
    <row r="1641" spans="8:10" ht="12" customHeight="1" x14ac:dyDescent="0.3">
      <c r="H1641" s="96"/>
      <c r="J1641" s="97"/>
    </row>
    <row r="1642" spans="8:10" ht="12" customHeight="1" x14ac:dyDescent="0.3">
      <c r="H1642" s="96"/>
      <c r="J1642" s="97"/>
    </row>
    <row r="1643" spans="8:10" ht="12" customHeight="1" x14ac:dyDescent="0.3">
      <c r="H1643" s="96"/>
      <c r="J1643" s="97"/>
    </row>
    <row r="1644" spans="8:10" ht="12" customHeight="1" x14ac:dyDescent="0.3">
      <c r="H1644" s="96"/>
      <c r="J1644" s="97"/>
    </row>
    <row r="1645" spans="8:10" ht="12" customHeight="1" x14ac:dyDescent="0.3">
      <c r="H1645" s="96"/>
      <c r="J1645" s="97"/>
    </row>
    <row r="1646" spans="8:10" ht="12" customHeight="1" x14ac:dyDescent="0.3">
      <c r="H1646" s="96"/>
      <c r="J1646" s="97"/>
    </row>
    <row r="1647" spans="8:10" ht="12" customHeight="1" x14ac:dyDescent="0.3">
      <c r="H1647" s="96"/>
      <c r="J1647" s="97"/>
    </row>
    <row r="1648" spans="8:10" ht="12" customHeight="1" x14ac:dyDescent="0.3">
      <c r="H1648" s="96"/>
      <c r="J1648" s="97"/>
    </row>
    <row r="1649" spans="8:10" ht="12" customHeight="1" x14ac:dyDescent="0.3">
      <c r="H1649" s="96"/>
      <c r="J1649" s="97"/>
    </row>
    <row r="1650" spans="8:10" ht="12" customHeight="1" x14ac:dyDescent="0.3">
      <c r="H1650" s="96"/>
      <c r="J1650" s="97"/>
    </row>
    <row r="1651" spans="8:10" ht="12" customHeight="1" x14ac:dyDescent="0.3">
      <c r="H1651" s="96"/>
      <c r="J1651" s="97"/>
    </row>
    <row r="1652" spans="8:10" ht="12" customHeight="1" x14ac:dyDescent="0.3">
      <c r="H1652" s="96"/>
      <c r="J1652" s="97"/>
    </row>
    <row r="1653" spans="8:10" ht="12" customHeight="1" x14ac:dyDescent="0.3">
      <c r="H1653" s="96"/>
      <c r="J1653" s="97"/>
    </row>
    <row r="1654" spans="8:10" ht="12" customHeight="1" x14ac:dyDescent="0.3">
      <c r="H1654" s="96"/>
      <c r="J1654" s="97"/>
    </row>
    <row r="1655" spans="8:10" ht="12" customHeight="1" x14ac:dyDescent="0.3">
      <c r="H1655" s="96"/>
      <c r="J1655" s="97"/>
    </row>
    <row r="1656" spans="8:10" ht="12" customHeight="1" x14ac:dyDescent="0.3">
      <c r="H1656" s="96"/>
      <c r="J1656" s="97"/>
    </row>
    <row r="1657" spans="8:10" ht="12" customHeight="1" x14ac:dyDescent="0.3">
      <c r="H1657" s="96"/>
      <c r="J1657" s="97"/>
    </row>
    <row r="1658" spans="8:10" ht="12" customHeight="1" x14ac:dyDescent="0.3">
      <c r="H1658" s="96"/>
      <c r="J1658" s="97"/>
    </row>
    <row r="1659" spans="8:10" ht="12" customHeight="1" x14ac:dyDescent="0.3">
      <c r="H1659" s="96"/>
      <c r="J1659" s="97"/>
    </row>
    <row r="1660" spans="8:10" ht="12" customHeight="1" x14ac:dyDescent="0.3">
      <c r="H1660" s="96"/>
      <c r="J1660" s="97"/>
    </row>
    <row r="1661" spans="8:10" ht="12" customHeight="1" x14ac:dyDescent="0.3">
      <c r="H1661" s="96"/>
      <c r="J1661" s="97"/>
    </row>
    <row r="1662" spans="8:10" ht="12" customHeight="1" x14ac:dyDescent="0.3">
      <c r="H1662" s="96"/>
      <c r="J1662" s="97"/>
    </row>
    <row r="1663" spans="8:10" ht="12" customHeight="1" x14ac:dyDescent="0.3">
      <c r="H1663" s="96"/>
      <c r="J1663" s="97"/>
    </row>
    <row r="1664" spans="8:10" ht="12" customHeight="1" x14ac:dyDescent="0.3">
      <c r="H1664" s="96"/>
      <c r="J1664" s="97"/>
    </row>
    <row r="1665" spans="8:10" ht="12" customHeight="1" x14ac:dyDescent="0.3">
      <c r="H1665" s="96"/>
      <c r="J1665" s="97"/>
    </row>
    <row r="1666" spans="8:10" ht="12" customHeight="1" x14ac:dyDescent="0.3">
      <c r="H1666" s="96"/>
      <c r="J1666" s="97"/>
    </row>
    <row r="1667" spans="8:10" ht="12" customHeight="1" x14ac:dyDescent="0.3">
      <c r="H1667" s="96"/>
      <c r="J1667" s="97"/>
    </row>
    <row r="1668" spans="8:10" ht="12" customHeight="1" x14ac:dyDescent="0.3">
      <c r="H1668" s="96"/>
      <c r="J1668" s="97"/>
    </row>
    <row r="1669" spans="8:10" ht="12" customHeight="1" x14ac:dyDescent="0.3">
      <c r="H1669" s="96"/>
      <c r="J1669" s="97"/>
    </row>
    <row r="1670" spans="8:10" ht="12" customHeight="1" x14ac:dyDescent="0.3">
      <c r="H1670" s="96"/>
      <c r="J1670" s="97"/>
    </row>
    <row r="1671" spans="8:10" ht="12" customHeight="1" x14ac:dyDescent="0.3">
      <c r="H1671" s="96"/>
      <c r="J1671" s="97"/>
    </row>
    <row r="1672" spans="8:10" ht="12" customHeight="1" x14ac:dyDescent="0.3">
      <c r="H1672" s="96"/>
      <c r="J1672" s="97"/>
    </row>
    <row r="1673" spans="8:10" ht="12" customHeight="1" x14ac:dyDescent="0.3">
      <c r="H1673" s="96"/>
      <c r="J1673" s="97"/>
    </row>
    <row r="1674" spans="8:10" ht="12" customHeight="1" x14ac:dyDescent="0.3">
      <c r="H1674" s="96"/>
      <c r="J1674" s="97"/>
    </row>
    <row r="1675" spans="8:10" ht="12" customHeight="1" x14ac:dyDescent="0.3">
      <c r="H1675" s="96"/>
      <c r="J1675" s="97"/>
    </row>
    <row r="1676" spans="8:10" ht="12" customHeight="1" x14ac:dyDescent="0.3">
      <c r="H1676" s="96"/>
      <c r="J1676" s="97"/>
    </row>
    <row r="1677" spans="8:10" ht="12" customHeight="1" x14ac:dyDescent="0.3">
      <c r="H1677" s="96"/>
      <c r="J1677" s="97"/>
    </row>
    <row r="1678" spans="8:10" ht="12" customHeight="1" x14ac:dyDescent="0.3">
      <c r="H1678" s="96"/>
      <c r="J1678" s="97"/>
    </row>
    <row r="1679" spans="8:10" ht="12" customHeight="1" x14ac:dyDescent="0.3">
      <c r="H1679" s="96"/>
      <c r="J1679" s="97"/>
    </row>
    <row r="1680" spans="8:10" ht="12" customHeight="1" x14ac:dyDescent="0.3">
      <c r="H1680" s="96"/>
      <c r="J1680" s="97"/>
    </row>
    <row r="1681" spans="8:10" ht="12" customHeight="1" x14ac:dyDescent="0.3">
      <c r="H1681" s="96"/>
      <c r="J1681" s="97"/>
    </row>
    <row r="1682" spans="8:10" ht="12" customHeight="1" x14ac:dyDescent="0.3">
      <c r="H1682" s="96"/>
      <c r="J1682" s="97"/>
    </row>
    <row r="1683" spans="8:10" ht="12" customHeight="1" x14ac:dyDescent="0.3">
      <c r="H1683" s="96"/>
      <c r="J1683" s="97"/>
    </row>
    <row r="1684" spans="8:10" ht="12" customHeight="1" x14ac:dyDescent="0.3">
      <c r="H1684" s="96"/>
      <c r="J1684" s="97"/>
    </row>
    <row r="1685" spans="8:10" ht="12" customHeight="1" x14ac:dyDescent="0.3">
      <c r="H1685" s="96"/>
      <c r="J1685" s="97"/>
    </row>
    <row r="1686" spans="8:10" ht="12" customHeight="1" x14ac:dyDescent="0.3">
      <c r="H1686" s="96"/>
      <c r="J1686" s="97"/>
    </row>
    <row r="1687" spans="8:10" ht="12" customHeight="1" x14ac:dyDescent="0.3">
      <c r="H1687" s="96"/>
      <c r="J1687" s="97"/>
    </row>
    <row r="1688" spans="8:10" ht="12" customHeight="1" x14ac:dyDescent="0.3">
      <c r="H1688" s="96"/>
      <c r="J1688" s="97"/>
    </row>
    <row r="1689" spans="8:10" ht="12" customHeight="1" x14ac:dyDescent="0.3">
      <c r="H1689" s="96"/>
      <c r="J1689" s="97"/>
    </row>
    <row r="1690" spans="8:10" ht="12" customHeight="1" x14ac:dyDescent="0.3">
      <c r="H1690" s="96"/>
      <c r="J1690" s="97"/>
    </row>
    <row r="1691" spans="8:10" ht="12" customHeight="1" x14ac:dyDescent="0.3">
      <c r="H1691" s="96"/>
      <c r="J1691" s="97"/>
    </row>
    <row r="1692" spans="8:10" ht="12" customHeight="1" x14ac:dyDescent="0.3">
      <c r="H1692" s="96"/>
      <c r="J1692" s="97"/>
    </row>
    <row r="1693" spans="8:10" ht="12" customHeight="1" x14ac:dyDescent="0.3">
      <c r="H1693" s="96"/>
      <c r="J1693" s="97"/>
    </row>
    <row r="1694" spans="8:10" ht="12" customHeight="1" x14ac:dyDescent="0.3">
      <c r="H1694" s="96"/>
      <c r="J1694" s="97"/>
    </row>
    <row r="1695" spans="8:10" ht="12" customHeight="1" x14ac:dyDescent="0.3">
      <c r="H1695" s="96"/>
      <c r="J1695" s="97"/>
    </row>
    <row r="1696" spans="8:10" ht="12" customHeight="1" x14ac:dyDescent="0.3">
      <c r="H1696" s="96"/>
      <c r="J1696" s="97"/>
    </row>
    <row r="1697" spans="8:10" ht="12" customHeight="1" x14ac:dyDescent="0.3">
      <c r="H1697" s="96"/>
      <c r="J1697" s="97"/>
    </row>
    <row r="1698" spans="8:10" ht="12" customHeight="1" x14ac:dyDescent="0.3">
      <c r="H1698" s="96"/>
      <c r="J1698" s="97"/>
    </row>
    <row r="1699" spans="8:10" ht="12" customHeight="1" x14ac:dyDescent="0.3">
      <c r="H1699" s="96"/>
      <c r="J1699" s="97"/>
    </row>
    <row r="1700" spans="8:10" ht="12" customHeight="1" x14ac:dyDescent="0.3">
      <c r="H1700" s="96"/>
      <c r="J1700" s="97"/>
    </row>
    <row r="1701" spans="8:10" ht="12" customHeight="1" x14ac:dyDescent="0.3">
      <c r="H1701" s="96"/>
      <c r="J1701" s="97"/>
    </row>
    <row r="1702" spans="8:10" ht="12" customHeight="1" x14ac:dyDescent="0.3">
      <c r="H1702" s="96"/>
      <c r="J1702" s="97"/>
    </row>
    <row r="1703" spans="8:10" ht="12" customHeight="1" x14ac:dyDescent="0.3">
      <c r="H1703" s="96"/>
      <c r="J1703" s="97"/>
    </row>
    <row r="1704" spans="8:10" ht="12" customHeight="1" x14ac:dyDescent="0.3">
      <c r="H1704" s="96"/>
      <c r="J1704" s="97"/>
    </row>
    <row r="1705" spans="8:10" ht="12" customHeight="1" x14ac:dyDescent="0.3">
      <c r="H1705" s="96"/>
      <c r="J1705" s="97"/>
    </row>
    <row r="1706" spans="8:10" ht="12" customHeight="1" x14ac:dyDescent="0.3">
      <c r="H1706" s="96"/>
      <c r="J1706" s="97"/>
    </row>
    <row r="1707" spans="8:10" ht="12" customHeight="1" x14ac:dyDescent="0.3">
      <c r="H1707" s="96"/>
      <c r="J1707" s="97"/>
    </row>
    <row r="1708" spans="8:10" ht="12" customHeight="1" x14ac:dyDescent="0.3">
      <c r="H1708" s="96"/>
      <c r="J1708" s="97"/>
    </row>
    <row r="1709" spans="8:10" ht="12" customHeight="1" x14ac:dyDescent="0.3">
      <c r="H1709" s="96"/>
      <c r="J1709" s="97"/>
    </row>
    <row r="1710" spans="8:10" ht="12" customHeight="1" x14ac:dyDescent="0.3">
      <c r="H1710" s="96"/>
      <c r="J1710" s="97"/>
    </row>
    <row r="1711" spans="8:10" ht="12" customHeight="1" x14ac:dyDescent="0.3">
      <c r="H1711" s="96"/>
      <c r="J1711" s="97"/>
    </row>
    <row r="1712" spans="8:10" ht="12" customHeight="1" x14ac:dyDescent="0.3">
      <c r="H1712" s="96"/>
      <c r="J1712" s="97"/>
    </row>
    <row r="1713" spans="8:10" ht="12" customHeight="1" x14ac:dyDescent="0.3">
      <c r="H1713" s="96"/>
      <c r="J1713" s="97"/>
    </row>
    <row r="1714" spans="8:10" ht="12" customHeight="1" x14ac:dyDescent="0.3">
      <c r="H1714" s="96"/>
      <c r="J1714" s="97"/>
    </row>
    <row r="1715" spans="8:10" ht="12" customHeight="1" x14ac:dyDescent="0.3">
      <c r="H1715" s="96"/>
      <c r="J1715" s="97"/>
    </row>
    <row r="1716" spans="8:10" ht="12" customHeight="1" x14ac:dyDescent="0.3">
      <c r="H1716" s="96"/>
      <c r="J1716" s="97"/>
    </row>
    <row r="1717" spans="8:10" ht="12" customHeight="1" x14ac:dyDescent="0.3">
      <c r="H1717" s="96"/>
      <c r="J1717" s="97"/>
    </row>
    <row r="1718" spans="8:10" ht="12" customHeight="1" x14ac:dyDescent="0.3">
      <c r="H1718" s="96"/>
      <c r="J1718" s="97"/>
    </row>
    <row r="1719" spans="8:10" ht="12" customHeight="1" x14ac:dyDescent="0.3">
      <c r="H1719" s="96"/>
      <c r="J1719" s="97"/>
    </row>
    <row r="1720" spans="8:10" ht="12" customHeight="1" x14ac:dyDescent="0.3">
      <c r="H1720" s="96"/>
      <c r="J1720" s="97"/>
    </row>
    <row r="1721" spans="8:10" ht="12" customHeight="1" x14ac:dyDescent="0.3">
      <c r="H1721" s="96"/>
      <c r="J1721" s="97"/>
    </row>
    <row r="1722" spans="8:10" ht="12" customHeight="1" x14ac:dyDescent="0.3">
      <c r="H1722" s="96"/>
      <c r="J1722" s="97"/>
    </row>
    <row r="1723" spans="8:10" ht="12" customHeight="1" x14ac:dyDescent="0.3">
      <c r="H1723" s="96"/>
      <c r="J1723" s="97"/>
    </row>
    <row r="1724" spans="8:10" ht="12" customHeight="1" x14ac:dyDescent="0.3">
      <c r="H1724" s="96"/>
      <c r="J1724" s="97"/>
    </row>
    <row r="1725" spans="8:10" ht="12" customHeight="1" x14ac:dyDescent="0.3">
      <c r="H1725" s="96"/>
      <c r="J1725" s="97"/>
    </row>
    <row r="1726" spans="8:10" ht="12" customHeight="1" x14ac:dyDescent="0.3">
      <c r="H1726" s="96"/>
      <c r="J1726" s="97"/>
    </row>
    <row r="1727" spans="8:10" ht="12" customHeight="1" x14ac:dyDescent="0.3">
      <c r="H1727" s="96"/>
      <c r="J1727" s="97"/>
    </row>
    <row r="1728" spans="8:10" ht="12" customHeight="1" x14ac:dyDescent="0.3">
      <c r="H1728" s="96"/>
      <c r="J1728" s="97"/>
    </row>
    <row r="1729" spans="8:10" ht="12" customHeight="1" x14ac:dyDescent="0.3">
      <c r="H1729" s="96"/>
      <c r="J1729" s="97"/>
    </row>
    <row r="1730" spans="8:10" ht="12" customHeight="1" x14ac:dyDescent="0.3">
      <c r="H1730" s="96"/>
      <c r="J1730" s="97"/>
    </row>
    <row r="1731" spans="8:10" ht="12" customHeight="1" x14ac:dyDescent="0.3">
      <c r="H1731" s="96"/>
      <c r="J1731" s="97"/>
    </row>
    <row r="1732" spans="8:10" ht="12" customHeight="1" x14ac:dyDescent="0.3">
      <c r="H1732" s="96"/>
      <c r="J1732" s="97"/>
    </row>
    <row r="1733" spans="8:10" ht="12" customHeight="1" x14ac:dyDescent="0.3">
      <c r="H1733" s="96"/>
      <c r="J1733" s="97"/>
    </row>
    <row r="1734" spans="8:10" ht="12" customHeight="1" x14ac:dyDescent="0.3">
      <c r="H1734" s="96"/>
      <c r="J1734" s="97"/>
    </row>
    <row r="1735" spans="8:10" ht="12" customHeight="1" x14ac:dyDescent="0.3">
      <c r="H1735" s="96"/>
      <c r="J1735" s="97"/>
    </row>
    <row r="1736" spans="8:10" ht="12" customHeight="1" x14ac:dyDescent="0.3">
      <c r="H1736" s="96"/>
      <c r="J1736" s="97"/>
    </row>
    <row r="1737" spans="8:10" ht="12" customHeight="1" x14ac:dyDescent="0.3">
      <c r="H1737" s="96"/>
      <c r="J1737" s="97"/>
    </row>
    <row r="1738" spans="8:10" ht="12" customHeight="1" x14ac:dyDescent="0.3">
      <c r="H1738" s="96"/>
      <c r="J1738" s="97"/>
    </row>
    <row r="1739" spans="8:10" ht="12" customHeight="1" x14ac:dyDescent="0.3">
      <c r="H1739" s="96"/>
      <c r="J1739" s="97"/>
    </row>
    <row r="1740" spans="8:10" ht="12" customHeight="1" x14ac:dyDescent="0.3">
      <c r="H1740" s="96"/>
      <c r="J1740" s="97"/>
    </row>
    <row r="1741" spans="8:10" ht="12" customHeight="1" x14ac:dyDescent="0.3">
      <c r="H1741" s="96"/>
      <c r="J1741" s="97"/>
    </row>
    <row r="1742" spans="8:10" ht="12" customHeight="1" x14ac:dyDescent="0.3">
      <c r="H1742" s="96"/>
      <c r="J1742" s="97"/>
    </row>
    <row r="1743" spans="8:10" ht="12" customHeight="1" x14ac:dyDescent="0.3">
      <c r="H1743" s="96"/>
      <c r="J1743" s="97"/>
    </row>
    <row r="1744" spans="8:10" ht="12" customHeight="1" x14ac:dyDescent="0.3">
      <c r="H1744" s="96"/>
      <c r="J1744" s="97"/>
    </row>
    <row r="1745" spans="8:10" ht="12" customHeight="1" x14ac:dyDescent="0.3">
      <c r="H1745" s="96"/>
      <c r="J1745" s="97"/>
    </row>
    <row r="1746" spans="8:10" ht="12" customHeight="1" x14ac:dyDescent="0.3">
      <c r="H1746" s="96"/>
      <c r="J1746" s="97"/>
    </row>
    <row r="1747" spans="8:10" ht="12" customHeight="1" x14ac:dyDescent="0.3">
      <c r="H1747" s="96"/>
      <c r="J1747" s="97"/>
    </row>
    <row r="1748" spans="8:10" ht="12" customHeight="1" x14ac:dyDescent="0.3">
      <c r="H1748" s="96"/>
      <c r="J1748" s="97"/>
    </row>
    <row r="1749" spans="8:10" ht="12" customHeight="1" x14ac:dyDescent="0.3">
      <c r="H1749" s="96"/>
      <c r="J1749" s="97"/>
    </row>
    <row r="1750" spans="8:10" ht="12" customHeight="1" x14ac:dyDescent="0.3">
      <c r="H1750" s="96"/>
      <c r="J1750" s="97"/>
    </row>
    <row r="1751" spans="8:10" ht="12" customHeight="1" x14ac:dyDescent="0.3">
      <c r="H1751" s="96"/>
      <c r="J1751" s="97"/>
    </row>
    <row r="1752" spans="8:10" ht="12" customHeight="1" x14ac:dyDescent="0.3">
      <c r="H1752" s="96"/>
      <c r="J1752" s="97"/>
    </row>
    <row r="1753" spans="8:10" ht="12" customHeight="1" x14ac:dyDescent="0.3">
      <c r="H1753" s="96"/>
      <c r="J1753" s="97"/>
    </row>
    <row r="1754" spans="8:10" ht="12" customHeight="1" x14ac:dyDescent="0.3">
      <c r="H1754" s="96"/>
      <c r="J1754" s="97"/>
    </row>
    <row r="1755" spans="8:10" ht="12" customHeight="1" x14ac:dyDescent="0.3">
      <c r="H1755" s="96"/>
      <c r="J1755" s="97"/>
    </row>
    <row r="1756" spans="8:10" ht="12" customHeight="1" x14ac:dyDescent="0.3">
      <c r="H1756" s="96"/>
      <c r="J1756" s="97"/>
    </row>
    <row r="1757" spans="8:10" ht="12" customHeight="1" x14ac:dyDescent="0.3">
      <c r="H1757" s="96"/>
      <c r="J1757" s="97"/>
    </row>
    <row r="1758" spans="8:10" ht="12" customHeight="1" x14ac:dyDescent="0.3">
      <c r="H1758" s="96"/>
      <c r="J1758" s="97"/>
    </row>
    <row r="1759" spans="8:10" ht="12" customHeight="1" x14ac:dyDescent="0.3">
      <c r="H1759" s="96"/>
      <c r="J1759" s="97"/>
    </row>
    <row r="1760" spans="8:10" ht="12" customHeight="1" x14ac:dyDescent="0.3">
      <c r="H1760" s="96"/>
      <c r="J1760" s="97"/>
    </row>
    <row r="1761" spans="8:10" ht="12" customHeight="1" x14ac:dyDescent="0.3">
      <c r="H1761" s="96"/>
      <c r="J1761" s="97"/>
    </row>
    <row r="1762" spans="8:10" ht="12" customHeight="1" x14ac:dyDescent="0.3">
      <c r="H1762" s="96"/>
      <c r="J1762" s="97"/>
    </row>
    <row r="1763" spans="8:10" ht="12" customHeight="1" x14ac:dyDescent="0.3">
      <c r="H1763" s="96"/>
      <c r="J1763" s="97"/>
    </row>
    <row r="1764" spans="8:10" ht="12" customHeight="1" x14ac:dyDescent="0.3">
      <c r="H1764" s="96"/>
      <c r="J1764" s="97"/>
    </row>
    <row r="1765" spans="8:10" ht="12" customHeight="1" x14ac:dyDescent="0.3">
      <c r="H1765" s="96"/>
      <c r="J1765" s="97"/>
    </row>
    <row r="1766" spans="8:10" ht="12" customHeight="1" x14ac:dyDescent="0.3">
      <c r="H1766" s="96"/>
      <c r="J1766" s="97"/>
    </row>
    <row r="1767" spans="8:10" ht="12" customHeight="1" x14ac:dyDescent="0.3">
      <c r="H1767" s="96"/>
      <c r="J1767" s="97"/>
    </row>
    <row r="1768" spans="8:10" ht="12" customHeight="1" x14ac:dyDescent="0.3">
      <c r="H1768" s="96"/>
      <c r="J1768" s="97"/>
    </row>
    <row r="1769" spans="8:10" ht="12" customHeight="1" x14ac:dyDescent="0.3">
      <c r="H1769" s="96"/>
      <c r="J1769" s="97"/>
    </row>
    <row r="1770" spans="8:10" ht="12" customHeight="1" x14ac:dyDescent="0.3">
      <c r="H1770" s="96"/>
      <c r="J1770" s="97"/>
    </row>
    <row r="1771" spans="8:10" ht="12" customHeight="1" x14ac:dyDescent="0.3">
      <c r="H1771" s="96"/>
      <c r="J1771" s="97"/>
    </row>
    <row r="1772" spans="8:10" ht="12" customHeight="1" x14ac:dyDescent="0.3">
      <c r="H1772" s="96"/>
      <c r="J1772" s="97"/>
    </row>
    <row r="1773" spans="8:10" ht="12" customHeight="1" x14ac:dyDescent="0.3">
      <c r="H1773" s="96"/>
      <c r="J1773" s="97"/>
    </row>
    <row r="1774" spans="8:10" ht="12" customHeight="1" x14ac:dyDescent="0.3">
      <c r="H1774" s="96"/>
      <c r="J1774" s="97"/>
    </row>
    <row r="1775" spans="8:10" ht="12" customHeight="1" x14ac:dyDescent="0.3">
      <c r="H1775" s="96"/>
      <c r="J1775" s="97"/>
    </row>
    <row r="1776" spans="8:10" ht="12" customHeight="1" x14ac:dyDescent="0.3">
      <c r="H1776" s="96"/>
      <c r="J1776" s="97"/>
    </row>
    <row r="1777" spans="8:10" ht="12" customHeight="1" x14ac:dyDescent="0.3">
      <c r="H1777" s="96"/>
      <c r="J1777" s="97"/>
    </row>
    <row r="1778" spans="8:10" ht="12" customHeight="1" x14ac:dyDescent="0.3">
      <c r="H1778" s="96"/>
      <c r="J1778" s="97"/>
    </row>
    <row r="1779" spans="8:10" ht="12" customHeight="1" x14ac:dyDescent="0.3">
      <c r="H1779" s="96"/>
      <c r="J1779" s="97"/>
    </row>
    <row r="1780" spans="8:10" ht="12" customHeight="1" x14ac:dyDescent="0.3">
      <c r="H1780" s="96"/>
      <c r="J1780" s="97"/>
    </row>
    <row r="1781" spans="8:10" ht="12" customHeight="1" x14ac:dyDescent="0.3">
      <c r="H1781" s="96"/>
      <c r="J1781" s="97"/>
    </row>
    <row r="1782" spans="8:10" ht="12" customHeight="1" x14ac:dyDescent="0.3">
      <c r="H1782" s="96"/>
      <c r="J1782" s="97"/>
    </row>
    <row r="1783" spans="8:10" ht="12" customHeight="1" x14ac:dyDescent="0.3">
      <c r="H1783" s="96"/>
      <c r="J1783" s="97"/>
    </row>
    <row r="1784" spans="8:10" ht="12" customHeight="1" x14ac:dyDescent="0.3">
      <c r="H1784" s="96"/>
      <c r="J1784" s="97"/>
    </row>
    <row r="1785" spans="8:10" ht="12" customHeight="1" x14ac:dyDescent="0.3">
      <c r="H1785" s="96"/>
      <c r="J1785" s="97"/>
    </row>
    <row r="1786" spans="8:10" ht="12" customHeight="1" x14ac:dyDescent="0.3">
      <c r="H1786" s="96"/>
      <c r="J1786" s="97"/>
    </row>
    <row r="1787" spans="8:10" ht="12" customHeight="1" x14ac:dyDescent="0.3">
      <c r="H1787" s="96"/>
      <c r="J1787" s="97"/>
    </row>
    <row r="1788" spans="8:10" ht="12" customHeight="1" x14ac:dyDescent="0.3">
      <c r="H1788" s="96"/>
      <c r="J1788" s="97"/>
    </row>
    <row r="1789" spans="8:10" ht="12" customHeight="1" x14ac:dyDescent="0.3">
      <c r="H1789" s="96"/>
      <c r="J1789" s="97"/>
    </row>
    <row r="1790" spans="8:10" ht="12" customHeight="1" x14ac:dyDescent="0.3">
      <c r="H1790" s="96"/>
      <c r="J1790" s="97"/>
    </row>
    <row r="1791" spans="8:10" ht="12" customHeight="1" x14ac:dyDescent="0.3">
      <c r="H1791" s="96"/>
      <c r="J1791" s="97"/>
    </row>
    <row r="1792" spans="8:10" ht="12" customHeight="1" x14ac:dyDescent="0.3">
      <c r="H1792" s="96"/>
      <c r="J1792" s="97"/>
    </row>
    <row r="1793" spans="8:10" ht="12" customHeight="1" x14ac:dyDescent="0.3">
      <c r="H1793" s="96"/>
      <c r="J1793" s="97"/>
    </row>
    <row r="1794" spans="8:10" ht="12" customHeight="1" x14ac:dyDescent="0.3">
      <c r="H1794" s="96"/>
      <c r="J1794" s="97"/>
    </row>
    <row r="1795" spans="8:10" ht="12" customHeight="1" x14ac:dyDescent="0.3">
      <c r="H1795" s="96"/>
      <c r="J1795" s="97"/>
    </row>
    <row r="1796" spans="8:10" ht="12" customHeight="1" x14ac:dyDescent="0.3">
      <c r="H1796" s="96"/>
      <c r="J1796" s="97"/>
    </row>
    <row r="1797" spans="8:10" ht="12" customHeight="1" x14ac:dyDescent="0.3">
      <c r="H1797" s="96"/>
      <c r="J1797" s="97"/>
    </row>
    <row r="1798" spans="8:10" ht="12" customHeight="1" x14ac:dyDescent="0.3">
      <c r="H1798" s="96"/>
      <c r="J1798" s="97"/>
    </row>
    <row r="1799" spans="8:10" ht="12" customHeight="1" x14ac:dyDescent="0.3">
      <c r="H1799" s="96"/>
      <c r="J1799" s="97"/>
    </row>
    <row r="1800" spans="8:10" ht="12" customHeight="1" x14ac:dyDescent="0.3">
      <c r="H1800" s="96"/>
      <c r="J1800" s="97"/>
    </row>
    <row r="1801" spans="8:10" ht="12" customHeight="1" x14ac:dyDescent="0.3">
      <c r="H1801" s="96"/>
      <c r="J1801" s="97"/>
    </row>
    <row r="1802" spans="8:10" ht="12" customHeight="1" x14ac:dyDescent="0.3">
      <c r="H1802" s="96"/>
      <c r="J1802" s="97"/>
    </row>
    <row r="1803" spans="8:10" ht="12" customHeight="1" x14ac:dyDescent="0.3">
      <c r="H1803" s="96"/>
      <c r="J1803" s="97"/>
    </row>
    <row r="1804" spans="8:10" ht="12" customHeight="1" x14ac:dyDescent="0.3">
      <c r="H1804" s="96"/>
      <c r="J1804" s="97"/>
    </row>
    <row r="1805" spans="8:10" ht="12" customHeight="1" x14ac:dyDescent="0.3">
      <c r="H1805" s="96"/>
      <c r="J1805" s="97"/>
    </row>
    <row r="1806" spans="8:10" ht="12" customHeight="1" x14ac:dyDescent="0.3">
      <c r="H1806" s="96"/>
      <c r="J1806" s="97"/>
    </row>
    <row r="1807" spans="8:10" ht="12" customHeight="1" x14ac:dyDescent="0.3">
      <c r="H1807" s="96"/>
      <c r="J1807" s="97"/>
    </row>
    <row r="1808" spans="8:10" ht="12" customHeight="1" x14ac:dyDescent="0.3">
      <c r="H1808" s="96"/>
      <c r="J1808" s="97"/>
    </row>
    <row r="1809" spans="8:10" ht="12" customHeight="1" x14ac:dyDescent="0.3">
      <c r="H1809" s="96"/>
      <c r="J1809" s="97"/>
    </row>
    <row r="1810" spans="8:10" ht="12" customHeight="1" x14ac:dyDescent="0.3">
      <c r="H1810" s="96"/>
      <c r="J1810" s="97"/>
    </row>
    <row r="1811" spans="8:10" ht="12" customHeight="1" x14ac:dyDescent="0.3">
      <c r="H1811" s="96"/>
      <c r="J1811" s="97"/>
    </row>
    <row r="1812" spans="8:10" ht="12" customHeight="1" x14ac:dyDescent="0.3">
      <c r="H1812" s="96"/>
      <c r="J1812" s="97"/>
    </row>
    <row r="1813" spans="8:10" ht="12" customHeight="1" x14ac:dyDescent="0.3">
      <c r="H1813" s="96"/>
      <c r="J1813" s="97"/>
    </row>
    <row r="1814" spans="8:10" ht="12" customHeight="1" x14ac:dyDescent="0.3">
      <c r="H1814" s="96"/>
      <c r="J1814" s="97"/>
    </row>
    <row r="1815" spans="8:10" ht="12" customHeight="1" x14ac:dyDescent="0.3">
      <c r="H1815" s="96"/>
      <c r="J1815" s="97"/>
    </row>
    <row r="1816" spans="8:10" ht="12" customHeight="1" x14ac:dyDescent="0.3">
      <c r="H1816" s="96"/>
      <c r="J1816" s="97"/>
    </row>
    <row r="1817" spans="8:10" ht="12" customHeight="1" x14ac:dyDescent="0.3">
      <c r="H1817" s="96"/>
      <c r="J1817" s="97"/>
    </row>
    <row r="1818" spans="8:10" ht="12" customHeight="1" x14ac:dyDescent="0.3">
      <c r="H1818" s="96"/>
      <c r="J1818" s="97"/>
    </row>
    <row r="1819" spans="8:10" ht="12" customHeight="1" x14ac:dyDescent="0.3">
      <c r="H1819" s="96"/>
      <c r="J1819" s="97"/>
    </row>
    <row r="1820" spans="8:10" ht="12" customHeight="1" x14ac:dyDescent="0.3">
      <c r="H1820" s="96"/>
      <c r="J1820" s="97"/>
    </row>
    <row r="1821" spans="8:10" ht="12" customHeight="1" x14ac:dyDescent="0.3">
      <c r="H1821" s="96"/>
      <c r="J1821" s="97"/>
    </row>
    <row r="1822" spans="8:10" ht="12" customHeight="1" x14ac:dyDescent="0.3">
      <c r="H1822" s="96"/>
      <c r="J1822" s="97"/>
    </row>
    <row r="1823" spans="8:10" ht="12" customHeight="1" x14ac:dyDescent="0.3">
      <c r="H1823" s="96"/>
      <c r="J1823" s="97"/>
    </row>
    <row r="1824" spans="8:10" ht="12" customHeight="1" x14ac:dyDescent="0.3">
      <c r="H1824" s="96"/>
      <c r="J1824" s="97"/>
    </row>
    <row r="1825" spans="8:10" ht="12" customHeight="1" x14ac:dyDescent="0.3">
      <c r="H1825" s="96"/>
      <c r="J1825" s="97"/>
    </row>
    <row r="1826" spans="8:10" ht="12" customHeight="1" x14ac:dyDescent="0.3">
      <c r="H1826" s="96"/>
      <c r="J1826" s="97"/>
    </row>
    <row r="1827" spans="8:10" ht="12" customHeight="1" x14ac:dyDescent="0.3">
      <c r="H1827" s="96"/>
      <c r="J1827" s="97"/>
    </row>
    <row r="1828" spans="8:10" ht="12" customHeight="1" x14ac:dyDescent="0.3">
      <c r="H1828" s="96"/>
      <c r="J1828" s="97"/>
    </row>
    <row r="1829" spans="8:10" ht="12" customHeight="1" x14ac:dyDescent="0.3">
      <c r="H1829" s="96"/>
      <c r="J1829" s="97"/>
    </row>
    <row r="1830" spans="8:10" ht="12" customHeight="1" x14ac:dyDescent="0.3">
      <c r="H1830" s="96"/>
      <c r="J1830" s="97"/>
    </row>
    <row r="1831" spans="8:10" ht="12" customHeight="1" x14ac:dyDescent="0.3">
      <c r="H1831" s="96"/>
      <c r="J1831" s="97"/>
    </row>
    <row r="1832" spans="8:10" ht="12" customHeight="1" x14ac:dyDescent="0.3">
      <c r="H1832" s="96"/>
      <c r="J1832" s="97"/>
    </row>
    <row r="1833" spans="8:10" ht="12" customHeight="1" x14ac:dyDescent="0.3">
      <c r="H1833" s="96"/>
      <c r="J1833" s="97"/>
    </row>
    <row r="1834" spans="8:10" ht="12" customHeight="1" x14ac:dyDescent="0.3">
      <c r="H1834" s="96"/>
      <c r="J1834" s="97"/>
    </row>
    <row r="1835" spans="8:10" ht="12" customHeight="1" x14ac:dyDescent="0.3">
      <c r="H1835" s="96"/>
      <c r="J1835" s="97"/>
    </row>
    <row r="1836" spans="8:10" ht="12" customHeight="1" x14ac:dyDescent="0.3">
      <c r="H1836" s="96"/>
      <c r="J1836" s="97"/>
    </row>
    <row r="1837" spans="8:10" ht="12" customHeight="1" x14ac:dyDescent="0.3">
      <c r="H1837" s="96"/>
      <c r="J1837" s="97"/>
    </row>
    <row r="1838" spans="8:10" ht="12" customHeight="1" x14ac:dyDescent="0.3">
      <c r="H1838" s="96"/>
      <c r="J1838" s="97"/>
    </row>
    <row r="1839" spans="8:10" ht="12" customHeight="1" x14ac:dyDescent="0.3">
      <c r="H1839" s="96"/>
      <c r="J1839" s="97"/>
    </row>
    <row r="1840" spans="8:10" ht="12" customHeight="1" x14ac:dyDescent="0.3">
      <c r="H1840" s="96"/>
      <c r="J1840" s="97"/>
    </row>
    <row r="1841" spans="8:10" ht="12" customHeight="1" x14ac:dyDescent="0.3">
      <c r="H1841" s="96"/>
      <c r="J1841" s="97"/>
    </row>
    <row r="1842" spans="8:10" ht="12" customHeight="1" x14ac:dyDescent="0.3">
      <c r="H1842" s="96"/>
      <c r="J1842" s="97"/>
    </row>
    <row r="1843" spans="8:10" ht="12" customHeight="1" x14ac:dyDescent="0.3">
      <c r="H1843" s="96"/>
      <c r="J1843" s="97"/>
    </row>
    <row r="1844" spans="8:10" ht="12" customHeight="1" x14ac:dyDescent="0.3">
      <c r="H1844" s="96"/>
      <c r="J1844" s="97"/>
    </row>
    <row r="1845" spans="8:10" ht="12" customHeight="1" x14ac:dyDescent="0.3">
      <c r="H1845" s="96"/>
      <c r="J1845" s="97"/>
    </row>
    <row r="1846" spans="8:10" ht="12" customHeight="1" x14ac:dyDescent="0.3">
      <c r="H1846" s="96"/>
      <c r="J1846" s="97"/>
    </row>
    <row r="1847" spans="8:10" ht="12" customHeight="1" x14ac:dyDescent="0.3">
      <c r="H1847" s="96"/>
      <c r="J1847" s="97"/>
    </row>
    <row r="1848" spans="8:10" ht="12" customHeight="1" x14ac:dyDescent="0.3">
      <c r="H1848" s="96"/>
      <c r="J1848" s="97"/>
    </row>
    <row r="1849" spans="8:10" ht="12" customHeight="1" x14ac:dyDescent="0.3">
      <c r="H1849" s="96"/>
      <c r="J1849" s="97"/>
    </row>
    <row r="1850" spans="8:10" ht="12" customHeight="1" x14ac:dyDescent="0.3">
      <c r="H1850" s="96"/>
      <c r="J1850" s="97"/>
    </row>
    <row r="1851" spans="8:10" ht="12" customHeight="1" x14ac:dyDescent="0.3">
      <c r="H1851" s="96"/>
      <c r="J1851" s="97"/>
    </row>
    <row r="1852" spans="8:10" ht="12" customHeight="1" x14ac:dyDescent="0.3">
      <c r="H1852" s="96"/>
      <c r="J1852" s="97"/>
    </row>
    <row r="1853" spans="8:10" ht="12" customHeight="1" x14ac:dyDescent="0.3">
      <c r="H1853" s="96"/>
      <c r="J1853" s="97"/>
    </row>
    <row r="1854" spans="8:10" ht="12" customHeight="1" x14ac:dyDescent="0.3">
      <c r="H1854" s="96"/>
      <c r="J1854" s="97"/>
    </row>
    <row r="1855" spans="8:10" ht="12" customHeight="1" x14ac:dyDescent="0.3">
      <c r="H1855" s="96"/>
      <c r="J1855" s="97"/>
    </row>
    <row r="1856" spans="8:10" ht="12" customHeight="1" x14ac:dyDescent="0.3">
      <c r="H1856" s="96"/>
      <c r="J1856" s="97"/>
    </row>
    <row r="1857" spans="8:10" ht="12" customHeight="1" x14ac:dyDescent="0.3">
      <c r="H1857" s="96"/>
      <c r="J1857" s="97"/>
    </row>
    <row r="1858" spans="8:10" ht="12" customHeight="1" x14ac:dyDescent="0.3">
      <c r="H1858" s="96"/>
      <c r="J1858" s="97"/>
    </row>
    <row r="1859" spans="8:10" ht="12" customHeight="1" x14ac:dyDescent="0.3">
      <c r="H1859" s="96"/>
      <c r="J1859" s="97"/>
    </row>
    <row r="1860" spans="8:10" ht="12" customHeight="1" x14ac:dyDescent="0.3">
      <c r="H1860" s="96"/>
      <c r="J1860" s="97"/>
    </row>
    <row r="1861" spans="8:10" ht="12" customHeight="1" x14ac:dyDescent="0.3">
      <c r="H1861" s="96"/>
      <c r="J1861" s="97"/>
    </row>
    <row r="1862" spans="8:10" ht="12" customHeight="1" x14ac:dyDescent="0.3">
      <c r="H1862" s="96"/>
      <c r="J1862" s="97"/>
    </row>
    <row r="1863" spans="8:10" ht="12" customHeight="1" x14ac:dyDescent="0.3">
      <c r="H1863" s="96"/>
      <c r="J1863" s="97"/>
    </row>
    <row r="1864" spans="8:10" ht="12" customHeight="1" x14ac:dyDescent="0.3">
      <c r="H1864" s="96"/>
      <c r="J1864" s="97"/>
    </row>
    <row r="1865" spans="8:10" ht="12" customHeight="1" x14ac:dyDescent="0.3">
      <c r="H1865" s="96"/>
      <c r="J1865" s="97"/>
    </row>
    <row r="1866" spans="8:10" ht="12" customHeight="1" x14ac:dyDescent="0.3">
      <c r="H1866" s="96"/>
      <c r="J1866" s="97"/>
    </row>
    <row r="1867" spans="8:10" ht="12" customHeight="1" x14ac:dyDescent="0.3">
      <c r="H1867" s="96"/>
      <c r="J1867" s="97"/>
    </row>
    <row r="1868" spans="8:10" ht="12" customHeight="1" x14ac:dyDescent="0.3">
      <c r="H1868" s="96"/>
      <c r="J1868" s="97"/>
    </row>
    <row r="1869" spans="8:10" ht="12" customHeight="1" x14ac:dyDescent="0.3">
      <c r="H1869" s="96"/>
      <c r="J1869" s="97"/>
    </row>
    <row r="1870" spans="8:10" ht="12" customHeight="1" x14ac:dyDescent="0.3">
      <c r="H1870" s="96"/>
      <c r="J1870" s="97"/>
    </row>
    <row r="1871" spans="8:10" ht="12" customHeight="1" x14ac:dyDescent="0.3">
      <c r="H1871" s="96"/>
      <c r="J1871" s="97"/>
    </row>
    <row r="1872" spans="8:10" ht="12" customHeight="1" x14ac:dyDescent="0.3">
      <c r="H1872" s="96"/>
      <c r="J1872" s="97"/>
    </row>
    <row r="1873" spans="8:10" ht="12" customHeight="1" x14ac:dyDescent="0.3">
      <c r="H1873" s="96"/>
      <c r="J1873" s="97"/>
    </row>
    <row r="1874" spans="8:10" ht="12" customHeight="1" x14ac:dyDescent="0.3">
      <c r="H1874" s="96"/>
      <c r="J1874" s="97"/>
    </row>
    <row r="1875" spans="8:10" ht="12" customHeight="1" x14ac:dyDescent="0.3">
      <c r="H1875" s="96"/>
      <c r="J1875" s="97"/>
    </row>
    <row r="1876" spans="8:10" ht="12" customHeight="1" x14ac:dyDescent="0.3">
      <c r="H1876" s="96"/>
      <c r="J1876" s="97"/>
    </row>
    <row r="1877" spans="8:10" ht="12" customHeight="1" x14ac:dyDescent="0.3">
      <c r="H1877" s="96"/>
      <c r="J1877" s="97"/>
    </row>
    <row r="1878" spans="8:10" ht="12" customHeight="1" x14ac:dyDescent="0.3">
      <c r="H1878" s="96"/>
      <c r="J1878" s="97"/>
    </row>
    <row r="1879" spans="8:10" ht="12" customHeight="1" x14ac:dyDescent="0.3">
      <c r="H1879" s="96"/>
      <c r="J1879" s="97"/>
    </row>
    <row r="1880" spans="8:10" ht="12" customHeight="1" x14ac:dyDescent="0.3">
      <c r="H1880" s="96"/>
      <c r="J1880" s="97"/>
    </row>
    <row r="1881" spans="8:10" ht="12" customHeight="1" x14ac:dyDescent="0.3">
      <c r="H1881" s="96"/>
      <c r="J1881" s="97"/>
    </row>
    <row r="1882" spans="8:10" ht="12" customHeight="1" x14ac:dyDescent="0.3">
      <c r="H1882" s="96"/>
      <c r="J1882" s="97"/>
    </row>
    <row r="1883" spans="8:10" ht="12" customHeight="1" x14ac:dyDescent="0.3">
      <c r="H1883" s="96"/>
      <c r="J1883" s="97"/>
    </row>
    <row r="1884" spans="8:10" ht="12" customHeight="1" x14ac:dyDescent="0.3">
      <c r="H1884" s="96"/>
      <c r="J1884" s="97"/>
    </row>
    <row r="1885" spans="8:10" ht="12" customHeight="1" x14ac:dyDescent="0.3">
      <c r="H1885" s="96"/>
      <c r="J1885" s="97"/>
    </row>
    <row r="1886" spans="8:10" ht="12" customHeight="1" x14ac:dyDescent="0.3">
      <c r="H1886" s="96"/>
      <c r="J1886" s="97"/>
    </row>
    <row r="1887" spans="8:10" ht="12" customHeight="1" x14ac:dyDescent="0.3">
      <c r="H1887" s="96"/>
      <c r="J1887" s="97"/>
    </row>
    <row r="1888" spans="8:10" ht="12" customHeight="1" x14ac:dyDescent="0.3">
      <c r="H1888" s="96"/>
      <c r="J1888" s="97"/>
    </row>
    <row r="1889" spans="8:10" ht="12" customHeight="1" x14ac:dyDescent="0.3">
      <c r="H1889" s="96"/>
      <c r="J1889" s="97"/>
    </row>
    <row r="1890" spans="8:10" ht="12" customHeight="1" x14ac:dyDescent="0.3">
      <c r="H1890" s="96"/>
      <c r="J1890" s="97"/>
    </row>
    <row r="1891" spans="8:10" ht="12" customHeight="1" x14ac:dyDescent="0.3">
      <c r="H1891" s="96"/>
      <c r="J1891" s="97"/>
    </row>
    <row r="1892" spans="8:10" ht="12" customHeight="1" x14ac:dyDescent="0.3">
      <c r="H1892" s="96"/>
      <c r="J1892" s="97"/>
    </row>
    <row r="1893" spans="8:10" ht="12" customHeight="1" x14ac:dyDescent="0.3">
      <c r="H1893" s="96"/>
      <c r="J1893" s="97"/>
    </row>
    <row r="1894" spans="8:10" ht="12" customHeight="1" x14ac:dyDescent="0.3">
      <c r="H1894" s="96"/>
      <c r="J1894" s="97"/>
    </row>
    <row r="1895" spans="8:10" ht="12" customHeight="1" x14ac:dyDescent="0.3">
      <c r="H1895" s="96"/>
      <c r="J1895" s="97"/>
    </row>
    <row r="1896" spans="8:10" ht="12" customHeight="1" x14ac:dyDescent="0.3">
      <c r="H1896" s="96"/>
      <c r="J1896" s="97"/>
    </row>
    <row r="1897" spans="8:10" ht="12" customHeight="1" x14ac:dyDescent="0.3">
      <c r="H1897" s="96"/>
      <c r="J1897" s="97"/>
    </row>
    <row r="1898" spans="8:10" ht="12" customHeight="1" x14ac:dyDescent="0.3">
      <c r="H1898" s="96"/>
      <c r="J1898" s="97"/>
    </row>
    <row r="1899" spans="8:10" ht="12" customHeight="1" x14ac:dyDescent="0.3">
      <c r="H1899" s="96"/>
      <c r="J1899" s="97"/>
    </row>
    <row r="1900" spans="8:10" ht="12" customHeight="1" x14ac:dyDescent="0.3">
      <c r="H1900" s="96"/>
      <c r="J1900" s="97"/>
    </row>
    <row r="1901" spans="8:10" ht="12" customHeight="1" x14ac:dyDescent="0.3">
      <c r="H1901" s="96"/>
      <c r="J1901" s="97"/>
    </row>
    <row r="1902" spans="8:10" ht="12" customHeight="1" x14ac:dyDescent="0.3">
      <c r="H1902" s="96"/>
      <c r="J1902" s="97"/>
    </row>
    <row r="1903" spans="8:10" ht="12" customHeight="1" x14ac:dyDescent="0.3">
      <c r="H1903" s="96"/>
      <c r="J1903" s="97"/>
    </row>
    <row r="1904" spans="8:10" ht="12" customHeight="1" x14ac:dyDescent="0.3">
      <c r="H1904" s="96"/>
      <c r="J1904" s="97"/>
    </row>
    <row r="1905" spans="8:10" ht="12" customHeight="1" x14ac:dyDescent="0.3">
      <c r="H1905" s="96"/>
      <c r="J1905" s="97"/>
    </row>
    <row r="1906" spans="8:10" ht="12" customHeight="1" x14ac:dyDescent="0.3">
      <c r="H1906" s="96"/>
      <c r="J1906" s="97"/>
    </row>
    <row r="1907" spans="8:10" ht="12" customHeight="1" x14ac:dyDescent="0.3">
      <c r="H1907" s="96"/>
      <c r="J1907" s="97"/>
    </row>
    <row r="1908" spans="8:10" ht="12" customHeight="1" x14ac:dyDescent="0.3">
      <c r="H1908" s="96"/>
      <c r="J1908" s="97"/>
    </row>
    <row r="1909" spans="8:10" ht="12" customHeight="1" x14ac:dyDescent="0.3">
      <c r="H1909" s="96"/>
      <c r="J1909" s="97"/>
    </row>
    <row r="1910" spans="8:10" ht="12" customHeight="1" x14ac:dyDescent="0.3">
      <c r="H1910" s="96"/>
      <c r="J1910" s="97"/>
    </row>
    <row r="1911" spans="8:10" ht="12" customHeight="1" x14ac:dyDescent="0.3">
      <c r="H1911" s="96"/>
      <c r="J1911" s="97"/>
    </row>
    <row r="1912" spans="8:10" ht="12" customHeight="1" x14ac:dyDescent="0.3">
      <c r="H1912" s="96"/>
      <c r="J1912" s="97"/>
    </row>
    <row r="1913" spans="8:10" ht="12" customHeight="1" x14ac:dyDescent="0.3">
      <c r="H1913" s="96"/>
      <c r="J1913" s="97"/>
    </row>
    <row r="1914" spans="8:10" ht="12" customHeight="1" x14ac:dyDescent="0.3">
      <c r="H1914" s="96"/>
      <c r="J1914" s="97"/>
    </row>
    <row r="1915" spans="8:10" ht="12" customHeight="1" x14ac:dyDescent="0.3">
      <c r="H1915" s="96"/>
      <c r="J1915" s="97"/>
    </row>
    <row r="1916" spans="8:10" ht="12" customHeight="1" x14ac:dyDescent="0.3">
      <c r="H1916" s="96"/>
      <c r="J1916" s="97"/>
    </row>
    <row r="1917" spans="8:10" ht="12" customHeight="1" x14ac:dyDescent="0.3">
      <c r="H1917" s="96"/>
      <c r="J1917" s="97"/>
    </row>
    <row r="1918" spans="8:10" ht="12" customHeight="1" x14ac:dyDescent="0.3">
      <c r="H1918" s="96"/>
      <c r="J1918" s="97"/>
    </row>
    <row r="1919" spans="8:10" ht="12" customHeight="1" x14ac:dyDescent="0.3">
      <c r="H1919" s="96"/>
      <c r="J1919" s="97"/>
    </row>
    <row r="1920" spans="8:10" ht="12" customHeight="1" x14ac:dyDescent="0.3">
      <c r="H1920" s="96"/>
      <c r="J1920" s="97"/>
    </row>
    <row r="1921" spans="8:10" ht="12" customHeight="1" x14ac:dyDescent="0.3">
      <c r="H1921" s="96"/>
      <c r="J1921" s="97"/>
    </row>
    <row r="1922" spans="8:10" ht="12" customHeight="1" x14ac:dyDescent="0.3">
      <c r="H1922" s="96"/>
      <c r="J1922" s="97"/>
    </row>
    <row r="1923" spans="8:10" ht="12" customHeight="1" x14ac:dyDescent="0.3">
      <c r="H1923" s="96"/>
      <c r="J1923" s="97"/>
    </row>
    <row r="1924" spans="8:10" ht="12" customHeight="1" x14ac:dyDescent="0.3">
      <c r="H1924" s="96"/>
      <c r="J1924" s="97"/>
    </row>
    <row r="1925" spans="8:10" ht="12" customHeight="1" x14ac:dyDescent="0.3">
      <c r="H1925" s="96"/>
      <c r="J1925" s="97"/>
    </row>
    <row r="1926" spans="8:10" ht="12" customHeight="1" x14ac:dyDescent="0.3">
      <c r="H1926" s="96"/>
      <c r="J1926" s="97"/>
    </row>
    <row r="1927" spans="8:10" ht="12" customHeight="1" x14ac:dyDescent="0.3">
      <c r="H1927" s="96"/>
      <c r="J1927" s="97"/>
    </row>
    <row r="1928" spans="8:10" ht="12" customHeight="1" x14ac:dyDescent="0.3">
      <c r="H1928" s="96"/>
      <c r="J1928" s="97"/>
    </row>
    <row r="1929" spans="8:10" ht="12" customHeight="1" x14ac:dyDescent="0.3">
      <c r="H1929" s="96"/>
      <c r="J1929" s="97"/>
    </row>
    <row r="1930" spans="8:10" ht="12" customHeight="1" x14ac:dyDescent="0.3">
      <c r="H1930" s="96"/>
      <c r="J1930" s="97"/>
    </row>
    <row r="1931" spans="8:10" ht="12" customHeight="1" x14ac:dyDescent="0.3">
      <c r="H1931" s="96"/>
      <c r="J1931" s="97"/>
    </row>
    <row r="1932" spans="8:10" ht="12" customHeight="1" x14ac:dyDescent="0.3">
      <c r="H1932" s="96"/>
      <c r="J1932" s="97"/>
    </row>
    <row r="1933" spans="8:10" ht="12" customHeight="1" x14ac:dyDescent="0.3">
      <c r="H1933" s="96"/>
      <c r="J1933" s="97"/>
    </row>
    <row r="1934" spans="8:10" ht="12" customHeight="1" x14ac:dyDescent="0.3">
      <c r="H1934" s="96"/>
      <c r="J1934" s="97"/>
    </row>
    <row r="1935" spans="8:10" ht="12" customHeight="1" x14ac:dyDescent="0.3">
      <c r="H1935" s="96"/>
      <c r="J1935" s="97"/>
    </row>
    <row r="1936" spans="8:10" ht="12" customHeight="1" x14ac:dyDescent="0.3">
      <c r="H1936" s="96"/>
      <c r="J1936" s="97"/>
    </row>
    <row r="1937" spans="8:10" ht="12" customHeight="1" x14ac:dyDescent="0.3">
      <c r="H1937" s="96"/>
      <c r="J1937" s="97"/>
    </row>
    <row r="1938" spans="8:10" ht="12" customHeight="1" x14ac:dyDescent="0.3">
      <c r="H1938" s="96"/>
      <c r="J1938" s="97"/>
    </row>
    <row r="1939" spans="8:10" ht="12" customHeight="1" x14ac:dyDescent="0.3">
      <c r="H1939" s="96"/>
      <c r="J1939" s="97"/>
    </row>
    <row r="1940" spans="8:10" ht="12" customHeight="1" x14ac:dyDescent="0.3">
      <c r="H1940" s="96"/>
      <c r="J1940" s="97"/>
    </row>
    <row r="1941" spans="8:10" ht="12" customHeight="1" x14ac:dyDescent="0.3">
      <c r="H1941" s="96"/>
      <c r="J1941" s="97"/>
    </row>
    <row r="1942" spans="8:10" ht="12" customHeight="1" x14ac:dyDescent="0.3">
      <c r="H1942" s="96"/>
      <c r="J1942" s="97"/>
    </row>
    <row r="1943" spans="8:10" ht="12" customHeight="1" x14ac:dyDescent="0.3">
      <c r="H1943" s="96"/>
      <c r="J1943" s="97"/>
    </row>
    <row r="1944" spans="8:10" ht="12" customHeight="1" x14ac:dyDescent="0.3">
      <c r="H1944" s="96"/>
      <c r="J1944" s="97"/>
    </row>
    <row r="1945" spans="8:10" ht="12" customHeight="1" x14ac:dyDescent="0.3">
      <c r="H1945" s="96"/>
      <c r="J1945" s="97"/>
    </row>
    <row r="1946" spans="8:10" ht="12" customHeight="1" x14ac:dyDescent="0.3">
      <c r="H1946" s="96"/>
      <c r="J1946" s="97"/>
    </row>
    <row r="1947" spans="8:10" ht="12" customHeight="1" x14ac:dyDescent="0.3">
      <c r="H1947" s="96"/>
      <c r="J1947" s="97"/>
    </row>
    <row r="1948" spans="8:10" ht="12" customHeight="1" x14ac:dyDescent="0.3">
      <c r="H1948" s="96"/>
      <c r="J1948" s="97"/>
    </row>
    <row r="1949" spans="8:10" ht="12" customHeight="1" x14ac:dyDescent="0.3">
      <c r="H1949" s="96"/>
      <c r="J1949" s="97"/>
    </row>
    <row r="1950" spans="8:10" ht="12" customHeight="1" x14ac:dyDescent="0.3">
      <c r="H1950" s="96"/>
      <c r="J1950" s="97"/>
    </row>
    <row r="1951" spans="8:10" ht="12" customHeight="1" x14ac:dyDescent="0.3">
      <c r="H1951" s="96"/>
      <c r="J1951" s="97"/>
    </row>
    <row r="1952" spans="8:10" ht="12" customHeight="1" x14ac:dyDescent="0.3">
      <c r="H1952" s="96"/>
      <c r="J1952" s="97"/>
    </row>
    <row r="1953" spans="8:10" ht="12" customHeight="1" x14ac:dyDescent="0.3">
      <c r="H1953" s="96"/>
      <c r="J1953" s="97"/>
    </row>
    <row r="1954" spans="8:10" ht="12" customHeight="1" x14ac:dyDescent="0.3">
      <c r="H1954" s="96"/>
      <c r="J1954" s="97"/>
    </row>
    <row r="1955" spans="8:10" ht="12" customHeight="1" x14ac:dyDescent="0.3">
      <c r="H1955" s="96"/>
      <c r="J1955" s="97"/>
    </row>
    <row r="1956" spans="8:10" ht="12" customHeight="1" x14ac:dyDescent="0.3">
      <c r="H1956" s="96"/>
      <c r="J1956" s="97"/>
    </row>
    <row r="1957" spans="8:10" ht="12" customHeight="1" x14ac:dyDescent="0.3">
      <c r="H1957" s="96"/>
      <c r="J1957" s="97"/>
    </row>
    <row r="1958" spans="8:10" ht="12" customHeight="1" x14ac:dyDescent="0.3">
      <c r="H1958" s="96"/>
      <c r="J1958" s="97"/>
    </row>
    <row r="1959" spans="8:10" ht="12" customHeight="1" x14ac:dyDescent="0.3">
      <c r="H1959" s="96"/>
      <c r="J1959" s="97"/>
    </row>
    <row r="1960" spans="8:10" ht="12" customHeight="1" x14ac:dyDescent="0.3">
      <c r="H1960" s="96"/>
      <c r="J1960" s="97"/>
    </row>
    <row r="1961" spans="8:10" ht="12" customHeight="1" x14ac:dyDescent="0.3">
      <c r="H1961" s="96"/>
      <c r="J1961" s="97"/>
    </row>
    <row r="1962" spans="8:10" ht="12" customHeight="1" x14ac:dyDescent="0.3">
      <c r="H1962" s="96"/>
      <c r="J1962" s="97"/>
    </row>
    <row r="1963" spans="8:10" ht="12" customHeight="1" x14ac:dyDescent="0.3">
      <c r="H1963" s="96"/>
      <c r="J1963" s="97"/>
    </row>
    <row r="1964" spans="8:10" ht="12" customHeight="1" x14ac:dyDescent="0.3">
      <c r="H1964" s="96"/>
      <c r="J1964" s="97"/>
    </row>
    <row r="1965" spans="8:10" ht="12" customHeight="1" x14ac:dyDescent="0.3">
      <c r="H1965" s="96"/>
      <c r="J1965" s="97"/>
    </row>
    <row r="1966" spans="8:10" ht="12" customHeight="1" x14ac:dyDescent="0.3">
      <c r="H1966" s="96"/>
      <c r="J1966" s="97"/>
    </row>
    <row r="1967" spans="8:10" ht="12" customHeight="1" x14ac:dyDescent="0.3">
      <c r="H1967" s="96"/>
      <c r="J1967" s="97"/>
    </row>
    <row r="1968" spans="8:10" ht="12" customHeight="1" x14ac:dyDescent="0.3">
      <c r="H1968" s="96"/>
      <c r="J1968" s="97"/>
    </row>
    <row r="1969" spans="8:10" ht="12" customHeight="1" x14ac:dyDescent="0.3">
      <c r="H1969" s="96"/>
      <c r="J1969" s="97"/>
    </row>
    <row r="1970" spans="8:10" ht="12" customHeight="1" x14ac:dyDescent="0.3">
      <c r="H1970" s="96"/>
      <c r="J1970" s="97"/>
    </row>
    <row r="1971" spans="8:10" ht="12" customHeight="1" x14ac:dyDescent="0.3">
      <c r="H1971" s="96"/>
      <c r="J1971" s="97"/>
    </row>
    <row r="1972" spans="8:10" ht="12" customHeight="1" x14ac:dyDescent="0.3">
      <c r="H1972" s="96"/>
      <c r="J1972" s="97"/>
    </row>
    <row r="1973" spans="8:10" ht="12" customHeight="1" x14ac:dyDescent="0.3">
      <c r="H1973" s="96"/>
      <c r="J1973" s="97"/>
    </row>
    <row r="1974" spans="8:10" ht="12" customHeight="1" x14ac:dyDescent="0.3">
      <c r="H1974" s="96"/>
      <c r="J1974" s="97"/>
    </row>
    <row r="1975" spans="8:10" ht="12" customHeight="1" x14ac:dyDescent="0.3">
      <c r="H1975" s="96"/>
      <c r="J1975" s="97"/>
    </row>
    <row r="1976" spans="8:10" ht="12" customHeight="1" x14ac:dyDescent="0.3">
      <c r="H1976" s="96"/>
      <c r="J1976" s="97"/>
    </row>
    <row r="1977" spans="8:10" ht="12" customHeight="1" x14ac:dyDescent="0.3">
      <c r="H1977" s="96"/>
      <c r="J1977" s="97"/>
    </row>
    <row r="1978" spans="8:10" ht="12" customHeight="1" x14ac:dyDescent="0.3">
      <c r="H1978" s="96"/>
      <c r="J1978" s="97"/>
    </row>
    <row r="1979" spans="8:10" ht="12" customHeight="1" x14ac:dyDescent="0.3">
      <c r="H1979" s="96"/>
      <c r="J1979" s="97"/>
    </row>
    <row r="1980" spans="8:10" ht="12" customHeight="1" x14ac:dyDescent="0.3">
      <c r="H1980" s="96"/>
      <c r="J1980" s="97"/>
    </row>
    <row r="1981" spans="8:10" ht="12" customHeight="1" x14ac:dyDescent="0.3">
      <c r="H1981" s="96"/>
      <c r="J1981" s="97"/>
    </row>
    <row r="1982" spans="8:10" ht="12" customHeight="1" x14ac:dyDescent="0.3">
      <c r="H1982" s="96"/>
      <c r="J1982" s="97"/>
    </row>
    <row r="1983" spans="8:10" ht="12" customHeight="1" x14ac:dyDescent="0.3">
      <c r="H1983" s="96"/>
      <c r="J1983" s="97"/>
    </row>
    <row r="1984" spans="8:10" ht="12" customHeight="1" x14ac:dyDescent="0.3">
      <c r="H1984" s="96"/>
      <c r="J1984" s="97"/>
    </row>
    <row r="1985" spans="8:10" ht="12" customHeight="1" x14ac:dyDescent="0.3">
      <c r="H1985" s="96"/>
      <c r="J1985" s="97"/>
    </row>
    <row r="1986" spans="8:10" ht="12" customHeight="1" x14ac:dyDescent="0.3">
      <c r="H1986" s="96"/>
      <c r="J1986" s="97"/>
    </row>
    <row r="1987" spans="8:10" ht="12" customHeight="1" x14ac:dyDescent="0.3">
      <c r="H1987" s="96"/>
      <c r="J1987" s="97"/>
    </row>
    <row r="1988" spans="8:10" ht="12" customHeight="1" x14ac:dyDescent="0.3">
      <c r="H1988" s="96"/>
      <c r="J1988" s="97"/>
    </row>
    <row r="1989" spans="8:10" ht="12" customHeight="1" x14ac:dyDescent="0.3">
      <c r="H1989" s="96"/>
      <c r="J1989" s="97"/>
    </row>
    <row r="1990" spans="8:10" ht="12" customHeight="1" x14ac:dyDescent="0.3">
      <c r="H1990" s="96"/>
      <c r="J1990" s="97"/>
    </row>
    <row r="1991" spans="8:10" ht="12" customHeight="1" x14ac:dyDescent="0.3">
      <c r="H1991" s="96"/>
      <c r="J1991" s="97"/>
    </row>
    <row r="1992" spans="8:10" ht="12" customHeight="1" x14ac:dyDescent="0.3">
      <c r="H1992" s="96"/>
      <c r="J1992" s="97"/>
    </row>
    <row r="1993" spans="8:10" ht="12" customHeight="1" x14ac:dyDescent="0.3">
      <c r="H1993" s="96"/>
      <c r="J1993" s="97"/>
    </row>
    <row r="1994" spans="8:10" ht="12" customHeight="1" x14ac:dyDescent="0.3">
      <c r="H1994" s="96"/>
      <c r="J1994" s="97"/>
    </row>
    <row r="1995" spans="8:10" ht="12" customHeight="1" x14ac:dyDescent="0.3">
      <c r="H1995" s="96"/>
      <c r="J1995" s="97"/>
    </row>
    <row r="1996" spans="8:10" ht="12" customHeight="1" x14ac:dyDescent="0.3">
      <c r="H1996" s="96"/>
      <c r="J1996" s="97"/>
    </row>
    <row r="1997" spans="8:10" ht="12" customHeight="1" x14ac:dyDescent="0.3">
      <c r="H1997" s="96"/>
      <c r="J1997" s="97"/>
    </row>
    <row r="1998" spans="8:10" ht="12" customHeight="1" x14ac:dyDescent="0.3">
      <c r="H1998" s="96"/>
      <c r="J1998" s="97"/>
    </row>
    <row r="1999" spans="8:10" ht="12" customHeight="1" x14ac:dyDescent="0.3">
      <c r="H1999" s="96"/>
      <c r="J1999" s="97"/>
    </row>
    <row r="2000" spans="8:10" ht="12" customHeight="1" x14ac:dyDescent="0.3">
      <c r="H2000" s="96"/>
      <c r="J2000" s="97"/>
    </row>
    <row r="2001" spans="8:10" ht="12" customHeight="1" x14ac:dyDescent="0.3">
      <c r="H2001" s="96"/>
      <c r="J2001" s="97"/>
    </row>
    <row r="2002" spans="8:10" ht="12" customHeight="1" x14ac:dyDescent="0.3">
      <c r="H2002" s="96"/>
      <c r="J2002" s="97"/>
    </row>
    <row r="2003" spans="8:10" ht="12" customHeight="1" x14ac:dyDescent="0.3">
      <c r="H2003" s="96"/>
      <c r="J2003" s="97"/>
    </row>
    <row r="2004" spans="8:10" ht="12" customHeight="1" x14ac:dyDescent="0.3">
      <c r="H2004" s="96"/>
      <c r="J2004" s="97"/>
    </row>
    <row r="2005" spans="8:10" ht="12" customHeight="1" x14ac:dyDescent="0.3">
      <c r="H2005" s="96"/>
      <c r="J2005" s="97"/>
    </row>
    <row r="2006" spans="8:10" ht="12" customHeight="1" x14ac:dyDescent="0.3">
      <c r="H2006" s="96"/>
      <c r="J2006" s="97"/>
    </row>
    <row r="2007" spans="8:10" ht="12" customHeight="1" x14ac:dyDescent="0.3">
      <c r="H2007" s="96"/>
      <c r="J2007" s="97"/>
    </row>
    <row r="2008" spans="8:10" ht="12" customHeight="1" x14ac:dyDescent="0.3">
      <c r="H2008" s="96"/>
      <c r="J2008" s="97"/>
    </row>
    <row r="2009" spans="8:10" ht="12" customHeight="1" x14ac:dyDescent="0.3">
      <c r="H2009" s="96"/>
      <c r="J2009" s="97"/>
    </row>
    <row r="2010" spans="8:10" ht="12" customHeight="1" x14ac:dyDescent="0.3">
      <c r="H2010" s="96"/>
      <c r="J2010" s="97"/>
    </row>
    <row r="2011" spans="8:10" ht="12" customHeight="1" x14ac:dyDescent="0.3">
      <c r="H2011" s="96"/>
      <c r="J2011" s="97"/>
    </row>
    <row r="2012" spans="8:10" ht="12" customHeight="1" x14ac:dyDescent="0.3">
      <c r="H2012" s="96"/>
      <c r="J2012" s="97"/>
    </row>
    <row r="2013" spans="8:10" ht="12" customHeight="1" x14ac:dyDescent="0.3">
      <c r="H2013" s="96"/>
      <c r="J2013" s="97"/>
    </row>
    <row r="2014" spans="8:10" ht="12" customHeight="1" x14ac:dyDescent="0.3">
      <c r="H2014" s="96"/>
      <c r="J2014" s="97"/>
    </row>
    <row r="2015" spans="8:10" ht="12" customHeight="1" x14ac:dyDescent="0.3">
      <c r="H2015" s="96"/>
      <c r="J2015" s="97"/>
    </row>
    <row r="2016" spans="8:10" ht="12" customHeight="1" x14ac:dyDescent="0.3">
      <c r="H2016" s="96"/>
      <c r="J2016" s="97"/>
    </row>
    <row r="2017" spans="8:10" ht="12" customHeight="1" x14ac:dyDescent="0.3">
      <c r="H2017" s="96"/>
      <c r="J2017" s="97"/>
    </row>
    <row r="2018" spans="8:10" ht="12" customHeight="1" x14ac:dyDescent="0.3">
      <c r="H2018" s="96"/>
      <c r="J2018" s="97"/>
    </row>
    <row r="2019" spans="8:10" ht="12" customHeight="1" x14ac:dyDescent="0.3">
      <c r="H2019" s="96"/>
      <c r="J2019" s="97"/>
    </row>
    <row r="2020" spans="8:10" ht="12" customHeight="1" x14ac:dyDescent="0.3">
      <c r="H2020" s="96"/>
      <c r="J2020" s="97"/>
    </row>
    <row r="2021" spans="8:10" ht="12" customHeight="1" x14ac:dyDescent="0.3">
      <c r="H2021" s="96"/>
      <c r="J2021" s="97"/>
    </row>
    <row r="2022" spans="8:10" ht="12" customHeight="1" x14ac:dyDescent="0.3">
      <c r="H2022" s="96"/>
      <c r="J2022" s="97"/>
    </row>
    <row r="2023" spans="8:10" ht="12" customHeight="1" x14ac:dyDescent="0.3">
      <c r="H2023" s="96"/>
      <c r="J2023" s="97"/>
    </row>
    <row r="2024" spans="8:10" ht="12" customHeight="1" x14ac:dyDescent="0.3">
      <c r="H2024" s="96"/>
      <c r="J2024" s="97"/>
    </row>
    <row r="2025" spans="8:10" ht="12" customHeight="1" x14ac:dyDescent="0.3">
      <c r="H2025" s="96"/>
      <c r="J2025" s="97"/>
    </row>
    <row r="2026" spans="8:10" ht="12" customHeight="1" x14ac:dyDescent="0.3">
      <c r="H2026" s="96"/>
      <c r="J2026" s="97"/>
    </row>
    <row r="2027" spans="8:10" ht="12" customHeight="1" x14ac:dyDescent="0.3">
      <c r="H2027" s="96"/>
      <c r="J2027" s="97"/>
    </row>
    <row r="2028" spans="8:10" ht="12" customHeight="1" x14ac:dyDescent="0.3">
      <c r="H2028" s="96"/>
      <c r="J2028" s="97"/>
    </row>
    <row r="2029" spans="8:10" ht="12" customHeight="1" x14ac:dyDescent="0.3">
      <c r="H2029" s="96"/>
      <c r="J2029" s="97"/>
    </row>
    <row r="2030" spans="8:10" ht="12" customHeight="1" x14ac:dyDescent="0.3">
      <c r="H2030" s="96"/>
      <c r="J2030" s="97"/>
    </row>
    <row r="2031" spans="8:10" ht="12" customHeight="1" x14ac:dyDescent="0.3">
      <c r="H2031" s="96"/>
      <c r="J2031" s="97"/>
    </row>
    <row r="2032" spans="8:10" ht="12" customHeight="1" x14ac:dyDescent="0.3">
      <c r="H2032" s="96"/>
      <c r="J2032" s="97"/>
    </row>
    <row r="2033" spans="8:10" ht="12" customHeight="1" x14ac:dyDescent="0.3">
      <c r="H2033" s="96"/>
      <c r="J2033" s="97"/>
    </row>
    <row r="2034" spans="8:10" ht="12" customHeight="1" x14ac:dyDescent="0.3">
      <c r="H2034" s="96"/>
      <c r="J2034" s="97"/>
    </row>
    <row r="2035" spans="8:10" ht="12" customHeight="1" x14ac:dyDescent="0.3">
      <c r="H2035" s="96"/>
      <c r="J2035" s="97"/>
    </row>
    <row r="2036" spans="8:10" ht="12" customHeight="1" x14ac:dyDescent="0.3">
      <c r="H2036" s="96"/>
      <c r="J2036" s="97"/>
    </row>
    <row r="2037" spans="8:10" ht="12" customHeight="1" x14ac:dyDescent="0.3">
      <c r="H2037" s="96"/>
      <c r="J2037" s="97"/>
    </row>
    <row r="2038" spans="8:10" ht="12" customHeight="1" x14ac:dyDescent="0.3">
      <c r="H2038" s="96"/>
      <c r="J2038" s="97"/>
    </row>
    <row r="2039" spans="8:10" ht="12" customHeight="1" x14ac:dyDescent="0.3">
      <c r="H2039" s="96"/>
      <c r="J2039" s="97"/>
    </row>
    <row r="2040" spans="8:10" ht="12" customHeight="1" x14ac:dyDescent="0.3">
      <c r="H2040" s="96"/>
      <c r="J2040" s="97"/>
    </row>
    <row r="2041" spans="8:10" ht="12" customHeight="1" x14ac:dyDescent="0.3">
      <c r="H2041" s="96"/>
      <c r="J2041" s="97"/>
    </row>
    <row r="2042" spans="8:10" ht="12" customHeight="1" x14ac:dyDescent="0.3">
      <c r="H2042" s="96"/>
      <c r="J2042" s="97"/>
    </row>
    <row r="2043" spans="8:10" ht="12" customHeight="1" x14ac:dyDescent="0.3">
      <c r="H2043" s="96"/>
      <c r="J2043" s="97"/>
    </row>
    <row r="2044" spans="8:10" ht="12" customHeight="1" x14ac:dyDescent="0.3">
      <c r="H2044" s="96"/>
      <c r="J2044" s="97"/>
    </row>
    <row r="2045" spans="8:10" ht="12" customHeight="1" x14ac:dyDescent="0.3">
      <c r="H2045" s="96"/>
      <c r="J2045" s="97"/>
    </row>
    <row r="2046" spans="8:10" ht="12" customHeight="1" x14ac:dyDescent="0.3">
      <c r="H2046" s="96"/>
      <c r="J2046" s="97"/>
    </row>
    <row r="2047" spans="8:10" ht="12" customHeight="1" x14ac:dyDescent="0.3">
      <c r="H2047" s="96"/>
      <c r="J2047" s="97"/>
    </row>
    <row r="2048" spans="8:10" ht="12" customHeight="1" x14ac:dyDescent="0.3">
      <c r="H2048" s="96"/>
      <c r="J2048" s="97"/>
    </row>
    <row r="2049" spans="8:10" ht="12" customHeight="1" x14ac:dyDescent="0.3">
      <c r="H2049" s="96"/>
      <c r="J2049" s="97"/>
    </row>
    <row r="2050" spans="8:10" ht="12" customHeight="1" x14ac:dyDescent="0.3">
      <c r="H2050" s="96"/>
      <c r="J2050" s="97"/>
    </row>
    <row r="2051" spans="8:10" ht="12" customHeight="1" x14ac:dyDescent="0.3">
      <c r="H2051" s="96"/>
      <c r="J2051" s="97"/>
    </row>
    <row r="2052" spans="8:10" ht="12" customHeight="1" x14ac:dyDescent="0.3">
      <c r="H2052" s="96"/>
      <c r="J2052" s="97"/>
    </row>
    <row r="2053" spans="8:10" ht="12" customHeight="1" x14ac:dyDescent="0.3">
      <c r="H2053" s="96"/>
      <c r="J2053" s="97"/>
    </row>
    <row r="2054" spans="8:10" ht="12" customHeight="1" x14ac:dyDescent="0.3">
      <c r="H2054" s="96"/>
      <c r="J2054" s="97"/>
    </row>
    <row r="2055" spans="8:10" ht="12" customHeight="1" x14ac:dyDescent="0.3">
      <c r="H2055" s="96"/>
      <c r="J2055" s="97"/>
    </row>
    <row r="2056" spans="8:10" ht="12" customHeight="1" x14ac:dyDescent="0.3">
      <c r="H2056" s="96"/>
      <c r="J2056" s="97"/>
    </row>
    <row r="2057" spans="8:10" ht="12" customHeight="1" x14ac:dyDescent="0.3">
      <c r="H2057" s="96"/>
      <c r="J2057" s="97"/>
    </row>
    <row r="2058" spans="8:10" ht="12" customHeight="1" x14ac:dyDescent="0.3">
      <c r="H2058" s="96"/>
      <c r="J2058" s="97"/>
    </row>
    <row r="2059" spans="8:10" ht="12" customHeight="1" x14ac:dyDescent="0.3">
      <c r="H2059" s="96"/>
      <c r="J2059" s="97"/>
    </row>
    <row r="2060" spans="8:10" ht="12" customHeight="1" x14ac:dyDescent="0.3">
      <c r="H2060" s="96"/>
      <c r="J2060" s="97"/>
    </row>
    <row r="2061" spans="8:10" ht="12" customHeight="1" x14ac:dyDescent="0.3">
      <c r="H2061" s="96"/>
      <c r="J2061" s="97"/>
    </row>
    <row r="2062" spans="8:10" ht="12" customHeight="1" x14ac:dyDescent="0.3">
      <c r="H2062" s="96"/>
      <c r="J2062" s="97"/>
    </row>
    <row r="2063" spans="8:10" ht="12" customHeight="1" x14ac:dyDescent="0.3">
      <c r="H2063" s="96"/>
      <c r="J2063" s="97"/>
    </row>
    <row r="2064" spans="8:10" ht="12" customHeight="1" x14ac:dyDescent="0.3">
      <c r="H2064" s="96"/>
      <c r="J2064" s="97"/>
    </row>
    <row r="2065" spans="8:10" ht="12" customHeight="1" x14ac:dyDescent="0.3">
      <c r="H2065" s="96"/>
      <c r="J2065" s="97"/>
    </row>
    <row r="2066" spans="8:10" ht="12" customHeight="1" x14ac:dyDescent="0.3">
      <c r="H2066" s="96"/>
      <c r="J2066" s="97"/>
    </row>
    <row r="2067" spans="8:10" ht="12" customHeight="1" x14ac:dyDescent="0.3">
      <c r="H2067" s="96"/>
      <c r="J2067" s="97"/>
    </row>
    <row r="2068" spans="8:10" ht="12" customHeight="1" x14ac:dyDescent="0.3">
      <c r="H2068" s="96"/>
      <c r="J2068" s="97"/>
    </row>
    <row r="2069" spans="8:10" ht="12" customHeight="1" x14ac:dyDescent="0.3">
      <c r="H2069" s="96"/>
      <c r="J2069" s="97"/>
    </row>
    <row r="2070" spans="8:10" ht="12" customHeight="1" x14ac:dyDescent="0.3">
      <c r="H2070" s="96"/>
      <c r="J2070" s="97"/>
    </row>
    <row r="2071" spans="8:10" ht="12" customHeight="1" x14ac:dyDescent="0.3">
      <c r="H2071" s="96"/>
      <c r="J2071" s="97"/>
    </row>
    <row r="2072" spans="8:10" ht="12" customHeight="1" x14ac:dyDescent="0.3">
      <c r="H2072" s="96"/>
      <c r="J2072" s="97"/>
    </row>
    <row r="2073" spans="8:10" ht="12" customHeight="1" x14ac:dyDescent="0.3">
      <c r="H2073" s="96"/>
      <c r="J2073" s="97"/>
    </row>
    <row r="2074" spans="8:10" ht="12" customHeight="1" x14ac:dyDescent="0.3">
      <c r="H2074" s="96"/>
      <c r="J2074" s="97"/>
    </row>
    <row r="2075" spans="8:10" ht="12" customHeight="1" x14ac:dyDescent="0.3">
      <c r="H2075" s="96"/>
      <c r="J2075" s="97"/>
    </row>
  </sheetData>
  <phoneticPr fontId="7" type="noConversion"/>
  <printOptions horizontalCentered="1" gridLines="1"/>
  <pageMargins left="0" right="0" top="0.78740157480314965" bottom="0.78740157480314965" header="0" footer="0"/>
  <pageSetup paperSize="9" scale="72" pageOrder="overThenDown" orientation="landscape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A5D4-005B-4A23-8509-E3E2A2701371}">
  <sheetPr codeName="Sheet2">
    <pageSetUpPr fitToPage="1"/>
  </sheetPr>
  <dimension ref="A1:I92"/>
  <sheetViews>
    <sheetView topLeftCell="A70" zoomScaleNormal="100" workbookViewId="0">
      <selection activeCell="I93" sqref="I93"/>
    </sheetView>
  </sheetViews>
  <sheetFormatPr defaultRowHeight="12.5" x14ac:dyDescent="0.25"/>
  <cols>
    <col min="1" max="1" width="7.453125" customWidth="1"/>
    <col min="2" max="2" width="33.6328125" customWidth="1"/>
    <col min="3" max="3" width="30.6328125" customWidth="1"/>
    <col min="4" max="4" width="5.90625" customWidth="1"/>
    <col min="5" max="5" width="11.453125" bestFit="1" customWidth="1"/>
    <col min="6" max="6" width="8.81640625" bestFit="1" customWidth="1"/>
    <col min="7" max="7" width="9.90625" bestFit="1" customWidth="1"/>
    <col min="8" max="8" width="9.54296875" bestFit="1" customWidth="1"/>
    <col min="9" max="9" width="9.90625" bestFit="1" customWidth="1"/>
    <col min="10" max="10" width="11.08984375" bestFit="1" customWidth="1"/>
  </cols>
  <sheetData>
    <row r="1" spans="1:9" x14ac:dyDescent="0.25">
      <c r="A1" s="117" t="s">
        <v>311</v>
      </c>
      <c r="B1" s="157">
        <v>2022</v>
      </c>
    </row>
    <row r="3" spans="1:9" x14ac:dyDescent="0.25">
      <c r="G3" s="117" t="s">
        <v>148</v>
      </c>
    </row>
    <row r="4" spans="1:9" ht="37.5" x14ac:dyDescent="0.25">
      <c r="A4" s="117" t="s">
        <v>310</v>
      </c>
      <c r="B4" s="117" t="s">
        <v>61</v>
      </c>
      <c r="C4" s="117" t="s">
        <v>15</v>
      </c>
      <c r="D4" s="133" t="s">
        <v>21</v>
      </c>
      <c r="E4" s="133" t="s">
        <v>0</v>
      </c>
      <c r="F4" s="133" t="s">
        <v>3</v>
      </c>
      <c r="G4" s="134" t="s">
        <v>149</v>
      </c>
      <c r="H4" s="134" t="s">
        <v>50</v>
      </c>
      <c r="I4" s="134" t="s">
        <v>151</v>
      </c>
    </row>
    <row r="5" spans="1:9" x14ac:dyDescent="0.25">
      <c r="A5">
        <v>10</v>
      </c>
      <c r="B5" t="s">
        <v>101</v>
      </c>
      <c r="C5" t="s">
        <v>634</v>
      </c>
      <c r="D5">
        <v>2</v>
      </c>
      <c r="E5" s="118">
        <v>8.3000000000000007</v>
      </c>
      <c r="F5" s="118">
        <v>8.1</v>
      </c>
      <c r="G5" s="118">
        <v>1112.2</v>
      </c>
      <c r="H5" s="118">
        <v>-26.800000000000143</v>
      </c>
      <c r="I5" s="118">
        <v>1085.3999999999999</v>
      </c>
    </row>
    <row r="6" spans="1:9" x14ac:dyDescent="0.25">
      <c r="C6" t="s">
        <v>637</v>
      </c>
      <c r="D6">
        <v>2</v>
      </c>
      <c r="E6" s="118">
        <v>8.8000000000000007</v>
      </c>
      <c r="F6" s="118">
        <v>8.1</v>
      </c>
      <c r="G6" s="118">
        <v>950.40000000000009</v>
      </c>
      <c r="H6" s="118">
        <v>-75.600000000000108</v>
      </c>
      <c r="I6" s="118">
        <v>874.8</v>
      </c>
    </row>
    <row r="7" spans="1:9" x14ac:dyDescent="0.25">
      <c r="B7" s="142" t="s">
        <v>419</v>
      </c>
      <c r="C7" s="142"/>
      <c r="D7" s="142"/>
      <c r="E7" s="142"/>
      <c r="F7" s="142"/>
      <c r="G7" s="143">
        <v>2062.6000000000004</v>
      </c>
      <c r="H7" s="143">
        <v>-102.40000000000025</v>
      </c>
      <c r="I7" s="143">
        <v>1960.1999999999998</v>
      </c>
    </row>
    <row r="8" spans="1:9" x14ac:dyDescent="0.25">
      <c r="B8" t="s">
        <v>62</v>
      </c>
      <c r="C8" t="s">
        <v>453</v>
      </c>
      <c r="D8">
        <v>4</v>
      </c>
      <c r="E8" s="118">
        <v>7.2</v>
      </c>
      <c r="F8" s="118">
        <v>8.9</v>
      </c>
      <c r="G8" s="118">
        <v>864</v>
      </c>
      <c r="H8" s="118">
        <v>204.00000000000003</v>
      </c>
      <c r="I8" s="118">
        <v>1068</v>
      </c>
    </row>
    <row r="9" spans="1:9" x14ac:dyDescent="0.25">
      <c r="C9" t="s">
        <v>523</v>
      </c>
      <c r="D9">
        <v>1</v>
      </c>
      <c r="E9" s="118">
        <v>7.2</v>
      </c>
      <c r="F9" s="118">
        <v>8.8000000000000007</v>
      </c>
      <c r="G9" s="118">
        <v>1584</v>
      </c>
      <c r="H9" s="118">
        <v>352.00000000000011</v>
      </c>
      <c r="I9" s="118">
        <v>1936</v>
      </c>
    </row>
    <row r="10" spans="1:9" x14ac:dyDescent="0.25">
      <c r="B10" s="142" t="s">
        <v>745</v>
      </c>
      <c r="C10" s="142"/>
      <c r="D10" s="142"/>
      <c r="E10" s="142"/>
      <c r="F10" s="142"/>
      <c r="G10" s="143">
        <v>2448</v>
      </c>
      <c r="H10" s="143">
        <v>556.00000000000011</v>
      </c>
      <c r="I10" s="143">
        <v>3004</v>
      </c>
    </row>
    <row r="11" spans="1:9" x14ac:dyDescent="0.25">
      <c r="B11" t="s">
        <v>59</v>
      </c>
      <c r="C11" t="s">
        <v>25</v>
      </c>
      <c r="D11">
        <v>6</v>
      </c>
      <c r="E11" s="118">
        <v>13.5</v>
      </c>
      <c r="F11" s="118">
        <v>21</v>
      </c>
      <c r="G11" s="118">
        <v>405</v>
      </c>
      <c r="H11" s="118">
        <v>225</v>
      </c>
      <c r="I11" s="118">
        <v>630</v>
      </c>
    </row>
    <row r="12" spans="1:9" x14ac:dyDescent="0.25">
      <c r="C12" t="s">
        <v>35</v>
      </c>
      <c r="D12">
        <v>1</v>
      </c>
      <c r="E12" s="118">
        <v>7.5</v>
      </c>
      <c r="F12" s="118">
        <v>9.1999999999999993</v>
      </c>
      <c r="G12" s="118">
        <v>1650</v>
      </c>
      <c r="H12" s="118">
        <v>373.99999999999983</v>
      </c>
      <c r="I12" s="118">
        <v>2023.9999999999998</v>
      </c>
    </row>
    <row r="13" spans="1:9" x14ac:dyDescent="0.25">
      <c r="D13">
        <v>2</v>
      </c>
      <c r="E13" s="118">
        <v>7.3</v>
      </c>
      <c r="F13" s="118">
        <v>9.1999999999999993</v>
      </c>
      <c r="G13" s="118">
        <v>3212</v>
      </c>
      <c r="H13" s="118">
        <v>835.99999999999977</v>
      </c>
      <c r="I13" s="118">
        <v>4048</v>
      </c>
    </row>
    <row r="14" spans="1:9" x14ac:dyDescent="0.25">
      <c r="C14" t="s">
        <v>33</v>
      </c>
      <c r="D14">
        <v>3</v>
      </c>
      <c r="E14" s="118">
        <v>1.3</v>
      </c>
      <c r="F14" s="118">
        <v>2.6</v>
      </c>
      <c r="G14" s="118">
        <v>97.5</v>
      </c>
      <c r="H14" s="118">
        <v>97.5</v>
      </c>
      <c r="I14" s="118">
        <v>195</v>
      </c>
    </row>
    <row r="15" spans="1:9" x14ac:dyDescent="0.25">
      <c r="B15" s="142" t="s">
        <v>746</v>
      </c>
      <c r="C15" s="142"/>
      <c r="D15" s="142"/>
      <c r="E15" s="142"/>
      <c r="F15" s="142"/>
      <c r="G15" s="143">
        <v>5364.5</v>
      </c>
      <c r="H15" s="143">
        <v>1532.4999999999995</v>
      </c>
      <c r="I15" s="143">
        <v>6897</v>
      </c>
    </row>
    <row r="16" spans="1:9" x14ac:dyDescent="0.25">
      <c r="B16" t="s">
        <v>91</v>
      </c>
      <c r="C16" t="s">
        <v>526</v>
      </c>
      <c r="D16">
        <v>1</v>
      </c>
      <c r="E16" s="118">
        <v>7.3</v>
      </c>
      <c r="F16" s="118">
        <v>8.9</v>
      </c>
      <c r="G16" s="118">
        <v>1606</v>
      </c>
      <c r="H16" s="118">
        <v>352.00000000000011</v>
      </c>
      <c r="I16" s="118">
        <v>1958</v>
      </c>
    </row>
    <row r="17" spans="2:9" x14ac:dyDescent="0.25">
      <c r="C17" t="s">
        <v>700</v>
      </c>
      <c r="D17">
        <v>1</v>
      </c>
      <c r="E17" s="118">
        <v>9.1999999999999993</v>
      </c>
      <c r="F17" s="118">
        <v>9.3000000000000007</v>
      </c>
      <c r="G17" s="118">
        <v>276</v>
      </c>
      <c r="H17" s="118">
        <v>3.0000000000000426</v>
      </c>
      <c r="I17" s="118">
        <v>279.00000000000006</v>
      </c>
    </row>
    <row r="18" spans="2:9" x14ac:dyDescent="0.25">
      <c r="B18" s="142" t="s">
        <v>747</v>
      </c>
      <c r="C18" s="142"/>
      <c r="D18" s="142"/>
      <c r="E18" s="142"/>
      <c r="F18" s="142"/>
      <c r="G18" s="143">
        <v>1882</v>
      </c>
      <c r="H18" s="143">
        <v>355.00000000000017</v>
      </c>
      <c r="I18" s="143">
        <v>2237</v>
      </c>
    </row>
    <row r="19" spans="2:9" x14ac:dyDescent="0.25">
      <c r="B19" t="s">
        <v>77</v>
      </c>
      <c r="C19" t="s">
        <v>418</v>
      </c>
      <c r="D19">
        <v>1</v>
      </c>
      <c r="E19" s="118">
        <v>7.3</v>
      </c>
      <c r="F19" s="118">
        <v>8.1999999999999993</v>
      </c>
      <c r="G19" s="118">
        <v>1606</v>
      </c>
      <c r="H19" s="118">
        <v>197.99999999999989</v>
      </c>
      <c r="I19" s="118">
        <v>1804</v>
      </c>
    </row>
    <row r="20" spans="2:9" x14ac:dyDescent="0.25">
      <c r="C20" t="s">
        <v>477</v>
      </c>
      <c r="D20">
        <v>4</v>
      </c>
      <c r="E20" s="118">
        <v>10.5</v>
      </c>
      <c r="F20" s="118">
        <v>18</v>
      </c>
      <c r="G20" s="118">
        <v>210</v>
      </c>
      <c r="H20" s="118">
        <v>150</v>
      </c>
      <c r="I20" s="118">
        <v>360</v>
      </c>
    </row>
    <row r="21" spans="2:9" x14ac:dyDescent="0.25">
      <c r="C21" t="s">
        <v>501</v>
      </c>
      <c r="D21">
        <v>3</v>
      </c>
      <c r="E21" s="118">
        <v>7.2</v>
      </c>
      <c r="F21" s="118">
        <v>8.3000000000000007</v>
      </c>
      <c r="G21" s="118">
        <v>1166.4000000000001</v>
      </c>
      <c r="H21" s="118">
        <v>178.20000000000007</v>
      </c>
      <c r="I21" s="118">
        <v>1344.6000000000001</v>
      </c>
    </row>
    <row r="22" spans="2:9" x14ac:dyDescent="0.25">
      <c r="C22" t="s">
        <v>526</v>
      </c>
      <c r="D22">
        <v>6</v>
      </c>
      <c r="E22" s="118">
        <v>7.3</v>
      </c>
      <c r="F22" s="118">
        <v>8.1999999999999993</v>
      </c>
      <c r="G22" s="118">
        <v>9636</v>
      </c>
      <c r="H22" s="118">
        <v>1187.9999999999993</v>
      </c>
      <c r="I22" s="118">
        <v>10824</v>
      </c>
    </row>
    <row r="23" spans="2:9" x14ac:dyDescent="0.25">
      <c r="C23" t="s">
        <v>736</v>
      </c>
      <c r="D23">
        <v>3</v>
      </c>
      <c r="E23" s="118">
        <v>8.8000000000000007</v>
      </c>
      <c r="F23" s="118">
        <v>8.3000000000000007</v>
      </c>
      <c r="G23" s="118">
        <v>1425.6000000000001</v>
      </c>
      <c r="H23" s="118">
        <v>-81</v>
      </c>
      <c r="I23" s="118">
        <v>1344.6000000000001</v>
      </c>
    </row>
    <row r="24" spans="2:9" x14ac:dyDescent="0.25">
      <c r="B24" s="142" t="s">
        <v>748</v>
      </c>
      <c r="C24" s="142"/>
      <c r="D24" s="142"/>
      <c r="E24" s="142"/>
      <c r="F24" s="142"/>
      <c r="G24" s="143">
        <v>14044</v>
      </c>
      <c r="H24" s="143">
        <v>1633.1999999999994</v>
      </c>
      <c r="I24" s="143">
        <v>15677.2</v>
      </c>
    </row>
    <row r="25" spans="2:9" x14ac:dyDescent="0.25">
      <c r="B25" t="s">
        <v>105</v>
      </c>
      <c r="C25" t="s">
        <v>33</v>
      </c>
      <c r="D25">
        <v>10</v>
      </c>
      <c r="E25" s="118">
        <v>1.3</v>
      </c>
      <c r="F25" s="118">
        <v>2.2999999999999998</v>
      </c>
      <c r="G25" s="118">
        <v>650</v>
      </c>
      <c r="H25" s="118">
        <v>499.99999999999989</v>
      </c>
      <c r="I25" s="118">
        <v>1150</v>
      </c>
    </row>
    <row r="26" spans="2:9" x14ac:dyDescent="0.25">
      <c r="C26" t="s">
        <v>219</v>
      </c>
      <c r="G26" s="118">
        <v>16170</v>
      </c>
      <c r="H26" s="118">
        <v>1980</v>
      </c>
      <c r="I26" s="118">
        <v>18150</v>
      </c>
    </row>
    <row r="27" spans="2:9" x14ac:dyDescent="0.25">
      <c r="C27" t="s">
        <v>246</v>
      </c>
      <c r="D27">
        <v>1</v>
      </c>
      <c r="E27" s="118">
        <v>370</v>
      </c>
      <c r="F27" s="118">
        <v>395</v>
      </c>
      <c r="G27" s="118">
        <v>370</v>
      </c>
      <c r="H27" s="118">
        <v>25</v>
      </c>
      <c r="I27" s="118">
        <v>395</v>
      </c>
    </row>
    <row r="28" spans="2:9" x14ac:dyDescent="0.25">
      <c r="C28" t="s">
        <v>574</v>
      </c>
      <c r="D28">
        <v>1</v>
      </c>
      <c r="E28" s="118">
        <v>37</v>
      </c>
      <c r="F28" s="118">
        <v>42</v>
      </c>
      <c r="G28" s="118">
        <v>370</v>
      </c>
      <c r="H28" s="118">
        <v>50</v>
      </c>
      <c r="I28" s="118">
        <v>420</v>
      </c>
    </row>
    <row r="29" spans="2:9" x14ac:dyDescent="0.25">
      <c r="C29" t="s">
        <v>657</v>
      </c>
      <c r="D29">
        <v>5</v>
      </c>
      <c r="E29" s="118">
        <v>7.2</v>
      </c>
      <c r="F29" s="118">
        <v>8.3000000000000007</v>
      </c>
      <c r="G29" s="118">
        <v>1080</v>
      </c>
      <c r="H29" s="118">
        <v>165.00000000000006</v>
      </c>
      <c r="I29" s="118">
        <v>1245</v>
      </c>
    </row>
    <row r="30" spans="2:9" x14ac:dyDescent="0.25">
      <c r="D30">
        <v>10</v>
      </c>
      <c r="E30" s="118">
        <v>7.3</v>
      </c>
      <c r="F30" s="118">
        <v>8.4</v>
      </c>
      <c r="G30" s="118">
        <v>2190</v>
      </c>
      <c r="H30" s="118">
        <v>330.00000000000011</v>
      </c>
      <c r="I30" s="118">
        <v>2520</v>
      </c>
    </row>
    <row r="31" spans="2:9" x14ac:dyDescent="0.25">
      <c r="C31" t="s">
        <v>692</v>
      </c>
      <c r="D31">
        <v>4</v>
      </c>
      <c r="E31" s="118">
        <v>19.2</v>
      </c>
      <c r="F31" s="118">
        <v>21</v>
      </c>
      <c r="G31" s="118">
        <v>384</v>
      </c>
      <c r="H31" s="118">
        <v>36.000000000000014</v>
      </c>
      <c r="I31" s="118">
        <v>420</v>
      </c>
    </row>
    <row r="32" spans="2:9" x14ac:dyDescent="0.25">
      <c r="E32" s="118">
        <v>13.5</v>
      </c>
      <c r="F32" s="118">
        <v>21</v>
      </c>
      <c r="G32" s="118">
        <v>270</v>
      </c>
      <c r="H32" s="118">
        <v>150</v>
      </c>
      <c r="I32" s="118">
        <v>420</v>
      </c>
    </row>
    <row r="33" spans="2:9" x14ac:dyDescent="0.25">
      <c r="C33" t="s">
        <v>693</v>
      </c>
      <c r="D33">
        <v>1</v>
      </c>
      <c r="E33" s="118">
        <v>30</v>
      </c>
      <c r="F33" s="118">
        <v>55</v>
      </c>
      <c r="G33" s="118">
        <v>30</v>
      </c>
      <c r="H33" s="118">
        <v>25</v>
      </c>
      <c r="I33" s="118">
        <v>55</v>
      </c>
    </row>
    <row r="34" spans="2:9" x14ac:dyDescent="0.25">
      <c r="D34">
        <v>3</v>
      </c>
      <c r="E34" s="118">
        <v>42</v>
      </c>
      <c r="F34" s="118">
        <v>55</v>
      </c>
      <c r="G34" s="118">
        <v>126</v>
      </c>
      <c r="H34" s="118">
        <v>39</v>
      </c>
      <c r="I34" s="118">
        <v>165</v>
      </c>
    </row>
    <row r="35" spans="2:9" x14ac:dyDescent="0.25">
      <c r="B35" s="142" t="s">
        <v>703</v>
      </c>
      <c r="C35" s="142"/>
      <c r="D35" s="142"/>
      <c r="E35" s="142"/>
      <c r="F35" s="142"/>
      <c r="G35" s="143">
        <v>21640</v>
      </c>
      <c r="H35" s="143">
        <v>3300</v>
      </c>
      <c r="I35" s="143">
        <v>24940</v>
      </c>
    </row>
    <row r="36" spans="2:9" x14ac:dyDescent="0.25">
      <c r="B36" t="s">
        <v>281</v>
      </c>
      <c r="C36" t="s">
        <v>25</v>
      </c>
      <c r="D36">
        <v>1</v>
      </c>
      <c r="E36" s="118">
        <v>13.5</v>
      </c>
      <c r="F36" s="118">
        <v>21</v>
      </c>
      <c r="G36" s="118">
        <v>67.5</v>
      </c>
      <c r="H36" s="118">
        <v>37.5</v>
      </c>
      <c r="I36" s="118">
        <v>105</v>
      </c>
    </row>
    <row r="37" spans="2:9" x14ac:dyDescent="0.25">
      <c r="C37" t="s">
        <v>214</v>
      </c>
      <c r="D37">
        <v>1</v>
      </c>
      <c r="E37" s="118">
        <v>320</v>
      </c>
      <c r="F37" s="118">
        <v>450</v>
      </c>
      <c r="G37" s="118">
        <v>320</v>
      </c>
      <c r="H37" s="118">
        <v>130</v>
      </c>
      <c r="I37" s="118">
        <v>450</v>
      </c>
    </row>
    <row r="38" spans="2:9" x14ac:dyDescent="0.25">
      <c r="C38" t="s">
        <v>526</v>
      </c>
      <c r="D38">
        <v>1</v>
      </c>
      <c r="E38" s="118">
        <v>7.3</v>
      </c>
      <c r="F38" s="118">
        <v>8.8000000000000007</v>
      </c>
      <c r="G38" s="118">
        <v>1606</v>
      </c>
      <c r="H38" s="118">
        <v>330.00000000000017</v>
      </c>
      <c r="I38" s="118">
        <v>1936.0000000000002</v>
      </c>
    </row>
    <row r="39" spans="2:9" x14ac:dyDescent="0.25">
      <c r="C39" t="s">
        <v>634</v>
      </c>
      <c r="D39">
        <v>1</v>
      </c>
      <c r="E39" s="118">
        <v>8.3000000000000007</v>
      </c>
      <c r="F39" s="118">
        <v>8.9</v>
      </c>
      <c r="G39" s="118">
        <v>556.1</v>
      </c>
      <c r="H39" s="118">
        <v>40.199999999999974</v>
      </c>
      <c r="I39" s="118">
        <v>596.29999999999995</v>
      </c>
    </row>
    <row r="40" spans="2:9" x14ac:dyDescent="0.25">
      <c r="C40" t="s">
        <v>696</v>
      </c>
      <c r="D40">
        <v>1</v>
      </c>
      <c r="E40" s="118">
        <v>46</v>
      </c>
      <c r="F40" s="118">
        <v>50</v>
      </c>
      <c r="G40" s="118">
        <v>46</v>
      </c>
      <c r="H40" s="118">
        <v>4</v>
      </c>
      <c r="I40" s="118">
        <v>50</v>
      </c>
    </row>
    <row r="41" spans="2:9" x14ac:dyDescent="0.25">
      <c r="B41" s="142" t="s">
        <v>704</v>
      </c>
      <c r="C41" s="142"/>
      <c r="D41" s="142"/>
      <c r="E41" s="142"/>
      <c r="F41" s="142"/>
      <c r="G41" s="143">
        <v>2595.6</v>
      </c>
      <c r="H41" s="143">
        <v>541.70000000000016</v>
      </c>
      <c r="I41" s="143">
        <v>3137.3</v>
      </c>
    </row>
    <row r="42" spans="2:9" x14ac:dyDescent="0.25">
      <c r="B42" t="s">
        <v>290</v>
      </c>
      <c r="C42" t="s">
        <v>33</v>
      </c>
      <c r="D42">
        <v>3</v>
      </c>
      <c r="E42" s="118">
        <v>1.3</v>
      </c>
      <c r="F42" s="118">
        <v>2.5</v>
      </c>
      <c r="G42" s="118">
        <v>97.5</v>
      </c>
      <c r="H42" s="118">
        <v>90</v>
      </c>
      <c r="I42" s="118">
        <v>187.5</v>
      </c>
    </row>
    <row r="43" spans="2:9" x14ac:dyDescent="0.25">
      <c r="D43">
        <v>4</v>
      </c>
      <c r="E43" s="118">
        <v>1.3</v>
      </c>
      <c r="F43" s="118">
        <v>2.5</v>
      </c>
      <c r="G43" s="118">
        <v>130</v>
      </c>
      <c r="H43" s="118">
        <v>120</v>
      </c>
      <c r="I43" s="118">
        <v>250</v>
      </c>
    </row>
    <row r="44" spans="2:9" x14ac:dyDescent="0.25">
      <c r="D44">
        <v>15</v>
      </c>
      <c r="E44" s="118">
        <v>1.3</v>
      </c>
      <c r="F44" s="118">
        <v>2.5</v>
      </c>
      <c r="G44" s="118">
        <v>487.5</v>
      </c>
      <c r="H44" s="118">
        <v>450</v>
      </c>
      <c r="I44" s="118">
        <v>937.5</v>
      </c>
    </row>
    <row r="45" spans="2:9" x14ac:dyDescent="0.25">
      <c r="E45" s="118">
        <v>32.5</v>
      </c>
      <c r="F45" s="118">
        <v>2.5</v>
      </c>
      <c r="G45" s="118">
        <v>12187.5</v>
      </c>
      <c r="H45" s="118">
        <v>-11250</v>
      </c>
      <c r="I45" s="118">
        <v>937.5</v>
      </c>
    </row>
    <row r="46" spans="2:9" x14ac:dyDescent="0.25">
      <c r="C46" t="s">
        <v>523</v>
      </c>
      <c r="D46">
        <v>2</v>
      </c>
      <c r="E46" s="118">
        <v>7.3</v>
      </c>
      <c r="F46" s="118">
        <v>8.1999999999999993</v>
      </c>
      <c r="G46" s="118">
        <v>3212</v>
      </c>
      <c r="H46" s="118">
        <v>395.99999999999977</v>
      </c>
      <c r="I46" s="118">
        <v>3608</v>
      </c>
    </row>
    <row r="47" spans="2:9" x14ac:dyDescent="0.25">
      <c r="C47" t="s">
        <v>526</v>
      </c>
      <c r="D47">
        <v>3</v>
      </c>
      <c r="E47" s="118">
        <v>7.3</v>
      </c>
      <c r="F47" s="118">
        <v>8.1999999999999993</v>
      </c>
      <c r="G47" s="118">
        <v>4818</v>
      </c>
      <c r="H47" s="118">
        <v>593.99999999999966</v>
      </c>
      <c r="I47" s="118">
        <v>5412</v>
      </c>
    </row>
    <row r="48" spans="2:9" x14ac:dyDescent="0.25">
      <c r="D48">
        <v>4</v>
      </c>
      <c r="E48" s="118">
        <v>7.35</v>
      </c>
      <c r="F48" s="118">
        <v>8.1999999999999993</v>
      </c>
      <c r="G48" s="118">
        <v>6468</v>
      </c>
      <c r="H48" s="118">
        <v>747.99999999999966</v>
      </c>
      <c r="I48" s="118">
        <v>7216</v>
      </c>
    </row>
    <row r="49" spans="3:9" x14ac:dyDescent="0.25">
      <c r="D49">
        <v>15</v>
      </c>
      <c r="E49" s="118">
        <v>7.3</v>
      </c>
      <c r="F49" s="118">
        <v>8.1999999999999993</v>
      </c>
      <c r="G49" s="118">
        <v>24090</v>
      </c>
      <c r="H49" s="118">
        <v>2969.9999999999982</v>
      </c>
      <c r="I49" s="118">
        <v>27060</v>
      </c>
    </row>
    <row r="50" spans="3:9" x14ac:dyDescent="0.25">
      <c r="D50">
        <v>11</v>
      </c>
      <c r="E50" s="118">
        <v>7.3</v>
      </c>
      <c r="F50" s="118">
        <v>8.1999999999999993</v>
      </c>
      <c r="G50" s="118">
        <v>17666</v>
      </c>
      <c r="H50" s="118">
        <v>2177.9999999999986</v>
      </c>
      <c r="I50" s="118">
        <v>19844</v>
      </c>
    </row>
    <row r="51" spans="3:9" x14ac:dyDescent="0.25">
      <c r="C51" t="s">
        <v>565</v>
      </c>
      <c r="D51">
        <v>4</v>
      </c>
      <c r="E51" s="118">
        <v>5</v>
      </c>
      <c r="F51" s="118">
        <v>6.5</v>
      </c>
      <c r="G51" s="118">
        <v>800</v>
      </c>
      <c r="H51" s="118">
        <v>240</v>
      </c>
      <c r="I51" s="118">
        <v>1040</v>
      </c>
    </row>
    <row r="52" spans="3:9" x14ac:dyDescent="0.25">
      <c r="C52" t="s">
        <v>579</v>
      </c>
      <c r="D52">
        <v>5</v>
      </c>
      <c r="E52" s="118">
        <v>5.8</v>
      </c>
      <c r="F52" s="118">
        <v>6.5</v>
      </c>
      <c r="G52" s="118">
        <v>1305</v>
      </c>
      <c r="H52" s="118">
        <v>157.50000000000003</v>
      </c>
      <c r="I52" s="118">
        <v>1462.5</v>
      </c>
    </row>
    <row r="53" spans="3:9" x14ac:dyDescent="0.25">
      <c r="C53" t="s">
        <v>634</v>
      </c>
      <c r="D53">
        <v>1</v>
      </c>
      <c r="E53" s="118">
        <v>8.3000000000000007</v>
      </c>
      <c r="F53" s="118">
        <v>8.4</v>
      </c>
      <c r="G53" s="118">
        <v>556.1</v>
      </c>
      <c r="H53" s="118">
        <v>6.6999999999999762</v>
      </c>
      <c r="I53" s="118">
        <v>562.79999999999995</v>
      </c>
    </row>
    <row r="54" spans="3:9" x14ac:dyDescent="0.25">
      <c r="C54" t="s">
        <v>718</v>
      </c>
      <c r="D54">
        <v>7</v>
      </c>
      <c r="E54" s="118">
        <v>7.3</v>
      </c>
      <c r="F54" s="118">
        <v>8.4</v>
      </c>
      <c r="G54" s="118">
        <v>1533</v>
      </c>
      <c r="H54" s="118">
        <v>231.00000000000011</v>
      </c>
      <c r="I54" s="118">
        <v>1764</v>
      </c>
    </row>
    <row r="55" spans="3:9" x14ac:dyDescent="0.25">
      <c r="D55">
        <v>10</v>
      </c>
      <c r="E55" s="118">
        <v>7.2</v>
      </c>
      <c r="F55" s="118">
        <v>8.4</v>
      </c>
      <c r="G55" s="118">
        <v>2160</v>
      </c>
      <c r="H55" s="118">
        <v>360.00000000000006</v>
      </c>
      <c r="I55" s="118">
        <v>2520</v>
      </c>
    </row>
    <row r="56" spans="3:9" x14ac:dyDescent="0.25">
      <c r="D56">
        <v>15</v>
      </c>
      <c r="E56" s="118">
        <v>7.2</v>
      </c>
      <c r="F56" s="118">
        <v>8.4</v>
      </c>
      <c r="G56" s="118">
        <v>3240</v>
      </c>
      <c r="H56" s="118">
        <v>540.00000000000011</v>
      </c>
      <c r="I56" s="118">
        <v>3780</v>
      </c>
    </row>
    <row r="57" spans="3:9" x14ac:dyDescent="0.25">
      <c r="D57">
        <v>45</v>
      </c>
      <c r="E57" s="118">
        <v>7.3</v>
      </c>
      <c r="F57" s="118">
        <v>8.4</v>
      </c>
      <c r="G57" s="118">
        <v>9855</v>
      </c>
      <c r="H57" s="118">
        <v>1485.0000000000007</v>
      </c>
      <c r="I57" s="118">
        <v>11340</v>
      </c>
    </row>
    <row r="58" spans="3:9" x14ac:dyDescent="0.25">
      <c r="D58">
        <v>30</v>
      </c>
      <c r="E58" s="118">
        <v>7.1</v>
      </c>
      <c r="F58" s="118">
        <v>8.4</v>
      </c>
      <c r="G58" s="118">
        <v>6390</v>
      </c>
      <c r="H58" s="118">
        <v>1170.0000000000007</v>
      </c>
      <c r="I58" s="118">
        <v>7560.0000000000009</v>
      </c>
    </row>
    <row r="59" spans="3:9" x14ac:dyDescent="0.25">
      <c r="C59" t="s">
        <v>719</v>
      </c>
      <c r="D59">
        <v>7</v>
      </c>
      <c r="E59" s="118">
        <v>5.8</v>
      </c>
      <c r="F59" s="118">
        <v>6.5</v>
      </c>
      <c r="G59" s="118">
        <v>1827</v>
      </c>
      <c r="H59" s="118">
        <v>220.50000000000006</v>
      </c>
      <c r="I59" s="118">
        <v>2047.5</v>
      </c>
    </row>
    <row r="60" spans="3:9" x14ac:dyDescent="0.25">
      <c r="D60">
        <v>22</v>
      </c>
      <c r="E60" s="118">
        <v>5.8</v>
      </c>
      <c r="F60" s="118">
        <v>6.5</v>
      </c>
      <c r="G60" s="118">
        <v>5742</v>
      </c>
      <c r="H60" s="118">
        <v>693.00000000000011</v>
      </c>
      <c r="I60" s="118">
        <v>6435</v>
      </c>
    </row>
    <row r="61" spans="3:9" x14ac:dyDescent="0.25">
      <c r="C61" t="s">
        <v>720</v>
      </c>
      <c r="D61">
        <v>1</v>
      </c>
      <c r="E61" s="118">
        <v>26</v>
      </c>
      <c r="F61" s="118">
        <v>40</v>
      </c>
      <c r="G61" s="118">
        <v>650</v>
      </c>
      <c r="H61" s="118">
        <v>350</v>
      </c>
      <c r="I61" s="118">
        <v>1000</v>
      </c>
    </row>
    <row r="62" spans="3:9" x14ac:dyDescent="0.25">
      <c r="D62">
        <v>2</v>
      </c>
      <c r="E62" s="118">
        <v>26</v>
      </c>
      <c r="F62" s="118">
        <v>40</v>
      </c>
      <c r="G62" s="118">
        <v>2600</v>
      </c>
      <c r="H62" s="118">
        <v>1400</v>
      </c>
      <c r="I62" s="118">
        <v>4000</v>
      </c>
    </row>
    <row r="63" spans="3:9" x14ac:dyDescent="0.25">
      <c r="C63" t="s">
        <v>721</v>
      </c>
      <c r="D63">
        <v>1</v>
      </c>
      <c r="E63" s="118">
        <v>19.2</v>
      </c>
      <c r="F63" s="118">
        <v>20</v>
      </c>
      <c r="G63" s="118">
        <v>96</v>
      </c>
      <c r="H63" s="118">
        <v>4.0000000000000036</v>
      </c>
      <c r="I63" s="118">
        <v>100</v>
      </c>
    </row>
    <row r="64" spans="3:9" x14ac:dyDescent="0.25">
      <c r="D64">
        <v>2</v>
      </c>
      <c r="E64" s="118">
        <v>13.5</v>
      </c>
      <c r="F64" s="118">
        <v>20</v>
      </c>
      <c r="G64" s="118">
        <v>135</v>
      </c>
      <c r="H64" s="118">
        <v>65</v>
      </c>
      <c r="I64" s="118">
        <v>200</v>
      </c>
    </row>
    <row r="65" spans="2:9" x14ac:dyDescent="0.25">
      <c r="D65">
        <v>3</v>
      </c>
      <c r="E65" s="118">
        <v>13.5</v>
      </c>
      <c r="F65" s="118">
        <v>20</v>
      </c>
      <c r="G65" s="118">
        <v>202.5</v>
      </c>
      <c r="H65" s="118">
        <v>97.5</v>
      </c>
      <c r="I65" s="118">
        <v>300</v>
      </c>
    </row>
    <row r="66" spans="2:9" x14ac:dyDescent="0.25">
      <c r="D66">
        <v>4</v>
      </c>
      <c r="E66" s="118">
        <v>13.5</v>
      </c>
      <c r="F66" s="118">
        <v>20</v>
      </c>
      <c r="G66" s="118">
        <v>270</v>
      </c>
      <c r="H66" s="118">
        <v>130</v>
      </c>
      <c r="I66" s="118">
        <v>400</v>
      </c>
    </row>
    <row r="67" spans="2:9" x14ac:dyDescent="0.25">
      <c r="C67" t="s">
        <v>742</v>
      </c>
      <c r="D67">
        <v>15</v>
      </c>
      <c r="E67" s="118">
        <v>5.15</v>
      </c>
      <c r="F67" s="118">
        <v>6.5</v>
      </c>
      <c r="G67" s="118">
        <v>3090</v>
      </c>
      <c r="H67" s="118">
        <v>809.99999999999977</v>
      </c>
      <c r="I67" s="118">
        <v>3900</v>
      </c>
    </row>
    <row r="68" spans="2:9" x14ac:dyDescent="0.25">
      <c r="B68" s="142" t="s">
        <v>309</v>
      </c>
      <c r="C68" s="142"/>
      <c r="D68" s="142"/>
      <c r="E68" s="142"/>
      <c r="F68" s="142"/>
      <c r="G68" s="143">
        <v>109608.1</v>
      </c>
      <c r="H68" s="143">
        <v>4256.199999999998</v>
      </c>
      <c r="I68" s="143">
        <v>113864.3</v>
      </c>
    </row>
    <row r="69" spans="2:9" x14ac:dyDescent="0.25">
      <c r="B69" t="s">
        <v>424</v>
      </c>
      <c r="C69" t="s">
        <v>35</v>
      </c>
      <c r="D69">
        <v>1</v>
      </c>
      <c r="E69" s="118">
        <v>7.5</v>
      </c>
      <c r="F69" s="118">
        <v>8.8000000000000007</v>
      </c>
      <c r="G69" s="118">
        <v>1650</v>
      </c>
      <c r="H69" s="118">
        <v>286.00000000000017</v>
      </c>
      <c r="I69" s="118">
        <v>1936.0000000000002</v>
      </c>
    </row>
    <row r="70" spans="2:9" x14ac:dyDescent="0.25">
      <c r="E70" s="118">
        <v>7.3</v>
      </c>
      <c r="F70" s="118">
        <v>8.8000000000000007</v>
      </c>
      <c r="G70" s="118">
        <v>4818</v>
      </c>
      <c r="H70" s="118">
        <v>990.00000000000045</v>
      </c>
      <c r="I70" s="118">
        <v>5808.0000000000009</v>
      </c>
    </row>
    <row r="71" spans="2:9" x14ac:dyDescent="0.25">
      <c r="C71" t="s">
        <v>33</v>
      </c>
      <c r="D71">
        <v>5</v>
      </c>
      <c r="E71" s="118">
        <v>1.3</v>
      </c>
      <c r="F71" s="118">
        <v>2.5</v>
      </c>
      <c r="G71" s="118">
        <v>162.5</v>
      </c>
      <c r="H71" s="118">
        <v>150</v>
      </c>
      <c r="I71" s="118">
        <v>312.5</v>
      </c>
    </row>
    <row r="72" spans="2:9" x14ac:dyDescent="0.25">
      <c r="C72" t="s">
        <v>185</v>
      </c>
      <c r="D72">
        <v>6</v>
      </c>
      <c r="E72" s="118">
        <v>43</v>
      </c>
      <c r="F72" s="118">
        <v>48</v>
      </c>
      <c r="G72" s="118">
        <v>258</v>
      </c>
      <c r="H72" s="118">
        <v>30</v>
      </c>
      <c r="I72" s="118">
        <v>288</v>
      </c>
    </row>
    <row r="73" spans="2:9" x14ac:dyDescent="0.25">
      <c r="C73" t="s">
        <v>453</v>
      </c>
      <c r="D73">
        <v>1</v>
      </c>
      <c r="E73" s="118">
        <v>7.2</v>
      </c>
      <c r="F73" s="118">
        <v>8.9</v>
      </c>
      <c r="G73" s="118">
        <v>216</v>
      </c>
      <c r="H73" s="118">
        <v>51.000000000000007</v>
      </c>
      <c r="I73" s="118">
        <v>267</v>
      </c>
    </row>
    <row r="74" spans="2:9" x14ac:dyDescent="0.25">
      <c r="D74">
        <v>2</v>
      </c>
      <c r="E74" s="118">
        <v>7.1</v>
      </c>
      <c r="F74" s="118">
        <v>8.9</v>
      </c>
      <c r="G74" s="118">
        <v>426</v>
      </c>
      <c r="H74" s="118">
        <v>108.00000000000004</v>
      </c>
      <c r="I74" s="118">
        <v>534</v>
      </c>
    </row>
    <row r="75" spans="2:9" x14ac:dyDescent="0.25">
      <c r="C75" t="s">
        <v>695</v>
      </c>
      <c r="D75">
        <v>1</v>
      </c>
      <c r="E75" s="118">
        <v>13.5</v>
      </c>
      <c r="F75" s="118">
        <v>20</v>
      </c>
      <c r="G75" s="118">
        <v>202.5</v>
      </c>
      <c r="H75" s="118">
        <v>97.5</v>
      </c>
      <c r="I75" s="118">
        <v>300</v>
      </c>
    </row>
    <row r="76" spans="2:9" x14ac:dyDescent="0.25">
      <c r="C76" t="s">
        <v>718</v>
      </c>
      <c r="D76">
        <v>2</v>
      </c>
      <c r="E76" s="118">
        <v>7.2</v>
      </c>
      <c r="F76" s="118">
        <v>8.9</v>
      </c>
      <c r="G76" s="118">
        <v>432</v>
      </c>
      <c r="H76" s="118">
        <v>102.00000000000001</v>
      </c>
      <c r="I76" s="118">
        <v>534</v>
      </c>
    </row>
    <row r="77" spans="2:9" x14ac:dyDescent="0.25">
      <c r="D77">
        <v>3</v>
      </c>
      <c r="E77" s="118">
        <v>7.2</v>
      </c>
      <c r="F77" s="118">
        <v>8.9</v>
      </c>
      <c r="G77" s="118">
        <v>648</v>
      </c>
      <c r="H77" s="118">
        <v>153.00000000000003</v>
      </c>
      <c r="I77" s="118">
        <v>801</v>
      </c>
    </row>
    <row r="78" spans="2:9" x14ac:dyDescent="0.25">
      <c r="C78" t="s">
        <v>721</v>
      </c>
      <c r="D78">
        <v>1</v>
      </c>
      <c r="E78" s="118">
        <v>13.5</v>
      </c>
      <c r="F78" s="118">
        <v>20</v>
      </c>
      <c r="G78" s="118">
        <v>67.5</v>
      </c>
      <c r="H78" s="118">
        <v>32.5</v>
      </c>
      <c r="I78" s="118">
        <v>100</v>
      </c>
    </row>
    <row r="79" spans="2:9" x14ac:dyDescent="0.25">
      <c r="C79" t="s">
        <v>744</v>
      </c>
      <c r="D79">
        <v>1</v>
      </c>
      <c r="E79" s="118">
        <v>11.25</v>
      </c>
      <c r="F79" s="118">
        <v>12.9</v>
      </c>
      <c r="G79" s="118">
        <v>225</v>
      </c>
      <c r="H79" s="118">
        <v>33.000000000000007</v>
      </c>
      <c r="I79" s="118">
        <v>258</v>
      </c>
    </row>
    <row r="80" spans="2:9" x14ac:dyDescent="0.25">
      <c r="B80" s="142" t="s">
        <v>428</v>
      </c>
      <c r="C80" s="142"/>
      <c r="D80" s="142"/>
      <c r="E80" s="142"/>
      <c r="F80" s="142"/>
      <c r="G80" s="143">
        <v>9105.5</v>
      </c>
      <c r="H80" s="143">
        <v>2033.0000000000007</v>
      </c>
      <c r="I80" s="143">
        <v>11138.5</v>
      </c>
    </row>
    <row r="81" spans="1:9" x14ac:dyDescent="0.25">
      <c r="B81" t="s">
        <v>572</v>
      </c>
      <c r="C81" t="s">
        <v>33</v>
      </c>
      <c r="D81">
        <v>2</v>
      </c>
      <c r="E81" s="118">
        <v>1.3</v>
      </c>
      <c r="F81" s="118">
        <v>2.5</v>
      </c>
      <c r="G81" s="118">
        <v>65</v>
      </c>
      <c r="H81" s="118">
        <v>60</v>
      </c>
      <c r="I81" s="118">
        <v>125</v>
      </c>
    </row>
    <row r="82" spans="1:9" x14ac:dyDescent="0.25">
      <c r="C82" t="s">
        <v>523</v>
      </c>
      <c r="D82">
        <v>1</v>
      </c>
      <c r="E82" s="118">
        <v>7.3</v>
      </c>
      <c r="F82" s="118">
        <v>8.9</v>
      </c>
      <c r="G82" s="118">
        <v>1606</v>
      </c>
      <c r="H82" s="118">
        <v>352.00000000000011</v>
      </c>
      <c r="I82" s="118">
        <v>1958</v>
      </c>
    </row>
    <row r="83" spans="1:9" x14ac:dyDescent="0.25">
      <c r="C83" t="s">
        <v>557</v>
      </c>
      <c r="D83">
        <v>1</v>
      </c>
      <c r="E83" s="118">
        <v>11.25</v>
      </c>
      <c r="F83" s="118">
        <v>12.7</v>
      </c>
      <c r="G83" s="118">
        <v>225</v>
      </c>
      <c r="H83" s="118">
        <v>28.999999999999986</v>
      </c>
      <c r="I83" s="118">
        <v>254</v>
      </c>
    </row>
    <row r="84" spans="1:9" x14ac:dyDescent="0.25">
      <c r="C84" t="s">
        <v>634</v>
      </c>
      <c r="D84">
        <v>1</v>
      </c>
      <c r="E84" s="118">
        <v>8.3000000000000007</v>
      </c>
      <c r="F84" s="118">
        <v>9</v>
      </c>
      <c r="G84" s="118">
        <v>556.1</v>
      </c>
      <c r="H84" s="118">
        <v>46.899999999999949</v>
      </c>
      <c r="I84" s="118">
        <v>603</v>
      </c>
    </row>
    <row r="85" spans="1:9" x14ac:dyDescent="0.25">
      <c r="C85" t="s">
        <v>638</v>
      </c>
      <c r="D85">
        <v>1</v>
      </c>
      <c r="E85" s="118">
        <v>23</v>
      </c>
      <c r="F85" s="118">
        <v>32</v>
      </c>
      <c r="G85" s="118">
        <v>115</v>
      </c>
      <c r="H85" s="118">
        <v>45</v>
      </c>
      <c r="I85" s="118">
        <v>160</v>
      </c>
    </row>
    <row r="86" spans="1:9" x14ac:dyDescent="0.25">
      <c r="C86" t="s">
        <v>692</v>
      </c>
      <c r="D86">
        <v>1</v>
      </c>
      <c r="E86" s="118">
        <v>13.5</v>
      </c>
      <c r="F86" s="118">
        <v>21</v>
      </c>
      <c r="G86" s="118">
        <v>67.5</v>
      </c>
      <c r="H86" s="118">
        <v>37.5</v>
      </c>
      <c r="I86" s="118">
        <v>105</v>
      </c>
    </row>
    <row r="87" spans="1:9" x14ac:dyDescent="0.25">
      <c r="C87" t="s">
        <v>696</v>
      </c>
      <c r="D87">
        <v>2</v>
      </c>
      <c r="E87" s="118">
        <v>46</v>
      </c>
      <c r="F87" s="118">
        <v>50</v>
      </c>
      <c r="G87" s="118">
        <v>92</v>
      </c>
      <c r="H87" s="118">
        <v>8</v>
      </c>
      <c r="I87" s="118">
        <v>100</v>
      </c>
    </row>
    <row r="88" spans="1:9" x14ac:dyDescent="0.25">
      <c r="C88" t="s">
        <v>731</v>
      </c>
      <c r="D88">
        <v>1</v>
      </c>
      <c r="E88" s="118">
        <v>50</v>
      </c>
      <c r="F88" s="118">
        <v>55</v>
      </c>
      <c r="G88" s="118">
        <v>50</v>
      </c>
      <c r="H88" s="118">
        <v>5</v>
      </c>
      <c r="I88" s="118">
        <v>55</v>
      </c>
    </row>
    <row r="89" spans="1:9" x14ac:dyDescent="0.25">
      <c r="C89" t="s">
        <v>732</v>
      </c>
      <c r="D89">
        <v>1</v>
      </c>
      <c r="E89" s="118">
        <v>39</v>
      </c>
      <c r="F89" s="118">
        <v>48</v>
      </c>
      <c r="G89" s="118">
        <v>195</v>
      </c>
      <c r="H89" s="118">
        <v>45</v>
      </c>
      <c r="I89" s="118">
        <v>240</v>
      </c>
    </row>
    <row r="90" spans="1:9" x14ac:dyDescent="0.25">
      <c r="B90" s="142" t="s">
        <v>749</v>
      </c>
      <c r="C90" s="142"/>
      <c r="D90" s="142"/>
      <c r="E90" s="142"/>
      <c r="F90" s="142"/>
      <c r="G90" s="143">
        <v>2971.6</v>
      </c>
      <c r="H90" s="143">
        <v>628.40000000000009</v>
      </c>
      <c r="I90" s="143">
        <v>3600</v>
      </c>
    </row>
    <row r="91" spans="1:9" x14ac:dyDescent="0.25">
      <c r="A91" t="s">
        <v>750</v>
      </c>
      <c r="G91" s="118">
        <v>171721.9</v>
      </c>
      <c r="H91" s="118">
        <v>14733.599999999997</v>
      </c>
      <c r="I91" s="118">
        <v>186455.5</v>
      </c>
    </row>
    <row r="92" spans="1:9" x14ac:dyDescent="0.25">
      <c r="A92" t="s">
        <v>49</v>
      </c>
      <c r="G92" s="118">
        <v>171721.9</v>
      </c>
      <c r="H92" s="118">
        <v>14733.599999999997</v>
      </c>
      <c r="I92" s="118">
        <v>186455.5</v>
      </c>
    </row>
  </sheetData>
  <pageMargins left="0.39370078740157483" right="0" top="0.19685039370078741" bottom="0" header="0.31496062992125984" footer="0.31496062992125984"/>
  <pageSetup scale="66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52B0-5658-4D4E-B46A-77F539DC0C78}">
  <sheetPr codeName="Sheet3"/>
  <dimension ref="A1:AF336"/>
  <sheetViews>
    <sheetView topLeftCell="A313" workbookViewId="0">
      <selection activeCell="A337" sqref="A337"/>
    </sheetView>
  </sheetViews>
  <sheetFormatPr defaultRowHeight="12.5" x14ac:dyDescent="0.25"/>
  <cols>
    <col min="1" max="1" width="49.81640625" customWidth="1"/>
    <col min="2" max="2" width="31.54296875" bestFit="1" customWidth="1"/>
    <col min="3" max="12" width="9.1796875" bestFit="1" customWidth="1"/>
    <col min="13" max="13" width="4.81640625" bestFit="1" customWidth="1"/>
    <col min="14" max="21" width="1.6328125" style="145" customWidth="1"/>
    <col min="22" max="22" width="46.6328125" bestFit="1" customWidth="1"/>
    <col min="23" max="31" width="9.1796875" bestFit="1" customWidth="1"/>
    <col min="32" max="32" width="6.1796875" bestFit="1" customWidth="1"/>
    <col min="33" max="34" width="9.1796875" bestFit="1" customWidth="1"/>
    <col min="35" max="35" width="6.1796875" bestFit="1" customWidth="1"/>
    <col min="76" max="76" width="8.7265625" customWidth="1"/>
  </cols>
  <sheetData>
    <row r="1" spans="1:32" x14ac:dyDescent="0.25">
      <c r="A1" s="117" t="s">
        <v>311</v>
      </c>
      <c r="B1" s="157">
        <v>2022</v>
      </c>
      <c r="V1" s="117" t="s">
        <v>311</v>
      </c>
      <c r="W1" s="157">
        <v>2022</v>
      </c>
    </row>
    <row r="3" spans="1:32" x14ac:dyDescent="0.25">
      <c r="A3" s="117" t="s">
        <v>145</v>
      </c>
      <c r="C3" s="117" t="s">
        <v>29</v>
      </c>
      <c r="N3"/>
      <c r="O3"/>
      <c r="P3"/>
      <c r="V3" s="133" t="s">
        <v>145</v>
      </c>
      <c r="W3" s="117" t="s">
        <v>29</v>
      </c>
    </row>
    <row r="4" spans="1:32" ht="37.5" x14ac:dyDescent="0.25">
      <c r="A4" s="117" t="s">
        <v>15</v>
      </c>
      <c r="B4" s="117" t="s">
        <v>61</v>
      </c>
      <c r="C4">
        <v>6</v>
      </c>
      <c r="D4">
        <v>7</v>
      </c>
      <c r="E4">
        <v>8</v>
      </c>
      <c r="F4">
        <v>9</v>
      </c>
      <c r="G4">
        <v>10</v>
      </c>
      <c r="H4">
        <v>1</v>
      </c>
      <c r="I4">
        <v>2</v>
      </c>
      <c r="J4">
        <v>3</v>
      </c>
      <c r="K4">
        <v>4</v>
      </c>
      <c r="L4">
        <v>5</v>
      </c>
      <c r="M4" s="134" t="s">
        <v>49</v>
      </c>
      <c r="N4"/>
      <c r="O4"/>
      <c r="P4"/>
      <c r="Q4" s="146"/>
      <c r="R4" s="146"/>
      <c r="S4" s="146"/>
      <c r="T4" s="146"/>
      <c r="U4" s="146"/>
      <c r="V4" s="117" t="s">
        <v>15</v>
      </c>
      <c r="W4">
        <v>6</v>
      </c>
      <c r="X4">
        <v>7</v>
      </c>
      <c r="Y4">
        <v>8</v>
      </c>
      <c r="Z4">
        <v>9</v>
      </c>
      <c r="AA4">
        <v>1</v>
      </c>
      <c r="AB4">
        <v>2</v>
      </c>
      <c r="AC4">
        <v>3</v>
      </c>
      <c r="AD4">
        <v>4</v>
      </c>
      <c r="AE4">
        <v>5</v>
      </c>
      <c r="AF4" s="134" t="s">
        <v>49</v>
      </c>
    </row>
    <row r="5" spans="1:32" x14ac:dyDescent="0.25">
      <c r="A5" t="s">
        <v>40</v>
      </c>
      <c r="B5" t="s">
        <v>77</v>
      </c>
      <c r="C5" s="132"/>
      <c r="D5" s="132"/>
      <c r="E5" s="132"/>
      <c r="F5" s="132"/>
      <c r="G5" s="132"/>
      <c r="H5" s="132">
        <v>1</v>
      </c>
      <c r="I5" s="132"/>
      <c r="J5" s="132"/>
      <c r="K5" s="132"/>
      <c r="L5" s="132"/>
      <c r="M5" s="132">
        <v>1</v>
      </c>
      <c r="N5"/>
      <c r="O5"/>
      <c r="P5"/>
      <c r="Q5" s="147"/>
      <c r="R5" s="147"/>
      <c r="S5" s="147"/>
      <c r="T5" s="147"/>
      <c r="U5" s="147"/>
      <c r="V5" t="s">
        <v>40</v>
      </c>
      <c r="W5" s="132"/>
      <c r="X5" s="132"/>
      <c r="Y5" s="132"/>
      <c r="Z5" s="132"/>
      <c r="AA5" s="132">
        <v>1</v>
      </c>
      <c r="AB5" s="132"/>
      <c r="AC5" s="132"/>
      <c r="AD5" s="132"/>
      <c r="AE5" s="132"/>
      <c r="AF5" s="132">
        <v>1</v>
      </c>
    </row>
    <row r="6" spans="1:32" x14ac:dyDescent="0.25">
      <c r="A6" s="119" t="s">
        <v>469</v>
      </c>
      <c r="B6" s="119"/>
      <c r="C6" s="135"/>
      <c r="D6" s="135"/>
      <c r="E6" s="135"/>
      <c r="F6" s="135"/>
      <c r="G6" s="135"/>
      <c r="H6" s="135">
        <v>1</v>
      </c>
      <c r="I6" s="135"/>
      <c r="J6" s="135"/>
      <c r="K6" s="135"/>
      <c r="L6" s="135"/>
      <c r="M6" s="135">
        <v>1</v>
      </c>
      <c r="N6"/>
      <c r="O6"/>
      <c r="P6"/>
      <c r="Q6" s="147"/>
      <c r="R6" s="147"/>
      <c r="S6" s="147"/>
      <c r="T6" s="147"/>
      <c r="U6" s="147"/>
      <c r="V6" t="s">
        <v>25</v>
      </c>
      <c r="W6" s="132">
        <v>10</v>
      </c>
      <c r="X6" s="132">
        <v>4</v>
      </c>
      <c r="Y6" s="132">
        <v>7</v>
      </c>
      <c r="Z6" s="132"/>
      <c r="AA6" s="132">
        <v>7</v>
      </c>
      <c r="AB6" s="132">
        <v>8</v>
      </c>
      <c r="AC6" s="132">
        <v>1</v>
      </c>
      <c r="AD6" s="132">
        <v>6</v>
      </c>
      <c r="AE6" s="132">
        <v>6</v>
      </c>
      <c r="AF6" s="132">
        <v>49</v>
      </c>
    </row>
    <row r="7" spans="1:32" x14ac:dyDescent="0.25">
      <c r="A7" t="s">
        <v>25</v>
      </c>
      <c r="B7" t="s">
        <v>59</v>
      </c>
      <c r="C7" s="132"/>
      <c r="D7" s="132"/>
      <c r="E7" s="132">
        <v>6</v>
      </c>
      <c r="F7" s="132"/>
      <c r="G7" s="132">
        <v>6</v>
      </c>
      <c r="H7" s="132">
        <v>6</v>
      </c>
      <c r="I7" s="132">
        <v>6</v>
      </c>
      <c r="J7" s="132"/>
      <c r="K7" s="132">
        <v>6</v>
      </c>
      <c r="L7" s="132">
        <v>6</v>
      </c>
      <c r="M7" s="132">
        <v>36</v>
      </c>
      <c r="N7"/>
      <c r="O7"/>
      <c r="P7"/>
      <c r="Q7" s="147"/>
      <c r="R7" s="147"/>
      <c r="S7" s="147"/>
      <c r="T7" s="147"/>
      <c r="U7" s="147"/>
      <c r="V7" t="s">
        <v>18</v>
      </c>
      <c r="W7" s="132"/>
      <c r="X7" s="132"/>
      <c r="Y7" s="132"/>
      <c r="Z7" s="132"/>
      <c r="AA7" s="132">
        <v>2</v>
      </c>
      <c r="AB7" s="132"/>
      <c r="AC7" s="132"/>
      <c r="AD7" s="132"/>
      <c r="AE7" s="132"/>
      <c r="AF7" s="132">
        <v>2</v>
      </c>
    </row>
    <row r="8" spans="1:32" x14ac:dyDescent="0.25">
      <c r="B8" t="s">
        <v>105</v>
      </c>
      <c r="C8" s="132">
        <v>8</v>
      </c>
      <c r="D8" s="132">
        <v>4</v>
      </c>
      <c r="E8" s="132"/>
      <c r="F8" s="132"/>
      <c r="G8" s="132"/>
      <c r="H8" s="132"/>
      <c r="I8" s="132"/>
      <c r="J8" s="132"/>
      <c r="K8" s="132"/>
      <c r="L8" s="132"/>
      <c r="M8" s="132">
        <v>12</v>
      </c>
      <c r="N8"/>
      <c r="O8"/>
      <c r="P8"/>
      <c r="Q8" s="147"/>
      <c r="R8" s="147"/>
      <c r="S8" s="147"/>
      <c r="T8" s="147"/>
      <c r="U8" s="147"/>
      <c r="V8" t="s">
        <v>35</v>
      </c>
      <c r="W8" s="132"/>
      <c r="X8" s="132"/>
      <c r="Y8" s="132">
        <v>3</v>
      </c>
      <c r="Z8" s="132"/>
      <c r="AA8" s="132"/>
      <c r="AB8" s="132"/>
      <c r="AC8" s="132">
        <v>9</v>
      </c>
      <c r="AD8" s="132">
        <v>15</v>
      </c>
      <c r="AE8" s="132">
        <v>3</v>
      </c>
      <c r="AF8" s="132">
        <v>30</v>
      </c>
    </row>
    <row r="9" spans="1:32" x14ac:dyDescent="0.25">
      <c r="B9" t="s">
        <v>281</v>
      </c>
      <c r="C9" s="132">
        <v>2</v>
      </c>
      <c r="D9" s="132"/>
      <c r="E9" s="132">
        <v>1</v>
      </c>
      <c r="F9" s="132">
        <v>1</v>
      </c>
      <c r="G9" s="132">
        <v>1</v>
      </c>
      <c r="H9" s="132">
        <v>1</v>
      </c>
      <c r="I9" s="132">
        <v>2</v>
      </c>
      <c r="J9" s="132"/>
      <c r="K9" s="132"/>
      <c r="L9" s="132"/>
      <c r="M9" s="132">
        <v>8</v>
      </c>
      <c r="N9"/>
      <c r="O9"/>
      <c r="P9"/>
      <c r="Q9" s="147"/>
      <c r="R9" s="147"/>
      <c r="S9" s="147"/>
      <c r="T9" s="147"/>
      <c r="U9" s="147"/>
      <c r="V9" t="s">
        <v>33</v>
      </c>
      <c r="W9" s="132"/>
      <c r="X9" s="132"/>
      <c r="Y9" s="132">
        <v>12</v>
      </c>
      <c r="Z9" s="132">
        <v>20</v>
      </c>
      <c r="AA9" s="132">
        <v>35</v>
      </c>
      <c r="AB9" s="132">
        <v>14</v>
      </c>
      <c r="AC9" s="132">
        <v>44</v>
      </c>
      <c r="AD9" s="132">
        <v>46</v>
      </c>
      <c r="AE9" s="132">
        <v>29</v>
      </c>
      <c r="AF9" s="132">
        <v>200</v>
      </c>
    </row>
    <row r="10" spans="1:32" x14ac:dyDescent="0.25">
      <c r="B10" t="s">
        <v>437</v>
      </c>
      <c r="C10" s="132"/>
      <c r="D10" s="132"/>
      <c r="E10" s="132"/>
      <c r="F10" s="132"/>
      <c r="G10" s="132"/>
      <c r="H10" s="132"/>
      <c r="I10" s="132"/>
      <c r="J10" s="132">
        <v>1</v>
      </c>
      <c r="K10" s="132"/>
      <c r="L10" s="132"/>
      <c r="M10" s="132">
        <v>1</v>
      </c>
      <c r="N10"/>
      <c r="O10"/>
      <c r="P10"/>
      <c r="Q10" s="147"/>
      <c r="R10" s="147"/>
      <c r="S10" s="147"/>
      <c r="T10" s="147"/>
      <c r="U10" s="147"/>
      <c r="V10" t="s">
        <v>56</v>
      </c>
      <c r="W10" s="132"/>
      <c r="X10" s="132"/>
      <c r="Y10" s="132">
        <v>1</v>
      </c>
      <c r="Z10" s="132"/>
      <c r="AA10" s="132">
        <v>2</v>
      </c>
      <c r="AB10" s="132">
        <v>1</v>
      </c>
      <c r="AC10" s="132"/>
      <c r="AD10" s="132">
        <v>2</v>
      </c>
      <c r="AE10" s="132">
        <v>1</v>
      </c>
      <c r="AF10" s="132">
        <v>7</v>
      </c>
    </row>
    <row r="11" spans="1:32" x14ac:dyDescent="0.25">
      <c r="A11" s="119" t="s">
        <v>141</v>
      </c>
      <c r="B11" s="119"/>
      <c r="C11" s="135">
        <v>10</v>
      </c>
      <c r="D11" s="135">
        <v>4</v>
      </c>
      <c r="E11" s="135">
        <v>7</v>
      </c>
      <c r="F11" s="135">
        <v>1</v>
      </c>
      <c r="G11" s="135">
        <v>7</v>
      </c>
      <c r="H11" s="135">
        <v>7</v>
      </c>
      <c r="I11" s="135">
        <v>8</v>
      </c>
      <c r="J11" s="135">
        <v>1</v>
      </c>
      <c r="K11" s="135">
        <v>6</v>
      </c>
      <c r="L11" s="135">
        <v>6</v>
      </c>
      <c r="M11" s="135">
        <v>57</v>
      </c>
      <c r="N11"/>
      <c r="O11"/>
      <c r="P11"/>
      <c r="Q11" s="147"/>
      <c r="R11" s="147"/>
      <c r="S11" s="147"/>
      <c r="T11" s="147"/>
      <c r="U11" s="147"/>
      <c r="V11" t="s">
        <v>185</v>
      </c>
      <c r="W11" s="132"/>
      <c r="X11" s="132"/>
      <c r="Y11" s="132"/>
      <c r="Z11" s="132"/>
      <c r="AA11" s="132"/>
      <c r="AB11" s="132"/>
      <c r="AC11" s="132"/>
      <c r="AD11" s="132"/>
      <c r="AE11" s="132">
        <v>12</v>
      </c>
      <c r="AF11" s="132">
        <v>12</v>
      </c>
    </row>
    <row r="12" spans="1:32" x14ac:dyDescent="0.25">
      <c r="A12" t="s">
        <v>18</v>
      </c>
      <c r="B12" t="s">
        <v>77</v>
      </c>
      <c r="C12" s="132"/>
      <c r="D12" s="132"/>
      <c r="E12" s="132"/>
      <c r="F12" s="132"/>
      <c r="G12" s="132"/>
      <c r="H12" s="132">
        <v>2</v>
      </c>
      <c r="I12" s="132"/>
      <c r="J12" s="132"/>
      <c r="K12" s="132"/>
      <c r="L12" s="132"/>
      <c r="M12" s="132">
        <v>2</v>
      </c>
      <c r="N12"/>
      <c r="O12"/>
      <c r="P12"/>
      <c r="Q12" s="147"/>
      <c r="R12" s="147"/>
      <c r="S12" s="147"/>
      <c r="T12" s="147"/>
      <c r="U12" s="147"/>
      <c r="V12" t="s">
        <v>177</v>
      </c>
      <c r="W12" s="132"/>
      <c r="X12" s="132"/>
      <c r="Y12" s="132"/>
      <c r="Z12" s="132"/>
      <c r="AA12" s="132">
        <v>3</v>
      </c>
      <c r="AB12" s="132">
        <v>2</v>
      </c>
      <c r="AC12" s="132">
        <v>2</v>
      </c>
      <c r="AD12" s="132"/>
      <c r="AE12" s="132"/>
      <c r="AF12" s="132">
        <v>7</v>
      </c>
    </row>
    <row r="13" spans="1:32" x14ac:dyDescent="0.25">
      <c r="A13" s="119" t="s">
        <v>142</v>
      </c>
      <c r="B13" s="119"/>
      <c r="C13" s="135"/>
      <c r="D13" s="135"/>
      <c r="E13" s="135"/>
      <c r="F13" s="135"/>
      <c r="G13" s="135"/>
      <c r="H13" s="135">
        <v>2</v>
      </c>
      <c r="I13" s="135"/>
      <c r="J13" s="135"/>
      <c r="K13" s="135"/>
      <c r="L13" s="135"/>
      <c r="M13" s="135">
        <v>2</v>
      </c>
      <c r="N13"/>
      <c r="O13"/>
      <c r="P13"/>
      <c r="Q13" s="147"/>
      <c r="R13" s="147"/>
      <c r="S13" s="147"/>
      <c r="T13" s="147"/>
      <c r="U13" s="147"/>
      <c r="V13" t="s">
        <v>191</v>
      </c>
      <c r="W13" s="132"/>
      <c r="X13" s="132"/>
      <c r="Y13" s="132"/>
      <c r="Z13" s="132"/>
      <c r="AA13" s="132">
        <v>1</v>
      </c>
      <c r="AB13" s="132"/>
      <c r="AC13" s="132">
        <v>3</v>
      </c>
      <c r="AD13" s="132">
        <v>1</v>
      </c>
      <c r="AE13" s="132"/>
      <c r="AF13" s="132">
        <v>5</v>
      </c>
    </row>
    <row r="14" spans="1:32" x14ac:dyDescent="0.25">
      <c r="A14" t="s">
        <v>35</v>
      </c>
      <c r="B14" t="s">
        <v>62</v>
      </c>
      <c r="C14" s="132"/>
      <c r="D14" s="132"/>
      <c r="E14" s="132"/>
      <c r="F14" s="132"/>
      <c r="G14" s="132"/>
      <c r="H14" s="132"/>
      <c r="I14" s="132"/>
      <c r="J14" s="132">
        <v>1</v>
      </c>
      <c r="K14" s="132"/>
      <c r="L14" s="132"/>
      <c r="M14" s="132">
        <v>1</v>
      </c>
      <c r="N14"/>
      <c r="O14"/>
      <c r="P14"/>
      <c r="Q14" s="147"/>
      <c r="R14" s="147"/>
      <c r="S14" s="147"/>
      <c r="T14" s="147"/>
      <c r="U14" s="147"/>
      <c r="V14" t="s">
        <v>192</v>
      </c>
      <c r="W14" s="132"/>
      <c r="X14" s="132"/>
      <c r="Y14" s="132"/>
      <c r="Z14" s="132"/>
      <c r="AA14" s="132"/>
      <c r="AB14" s="132">
        <v>1</v>
      </c>
      <c r="AC14" s="132"/>
      <c r="AD14" s="132"/>
      <c r="AE14" s="132"/>
      <c r="AF14" s="132">
        <v>1</v>
      </c>
    </row>
    <row r="15" spans="1:32" x14ac:dyDescent="0.25">
      <c r="B15" t="s">
        <v>59</v>
      </c>
      <c r="C15" s="132"/>
      <c r="D15" s="132"/>
      <c r="E15" s="132">
        <v>3</v>
      </c>
      <c r="F15" s="132"/>
      <c r="G15" s="132">
        <v>3</v>
      </c>
      <c r="H15" s="132"/>
      <c r="I15" s="132"/>
      <c r="J15" s="132"/>
      <c r="K15" s="132">
        <v>3</v>
      </c>
      <c r="L15" s="132">
        <v>3</v>
      </c>
      <c r="M15" s="132">
        <v>12</v>
      </c>
      <c r="N15"/>
      <c r="O15"/>
      <c r="P15"/>
      <c r="Q15" s="147"/>
      <c r="R15" s="147"/>
      <c r="S15" s="147"/>
      <c r="T15" s="147"/>
      <c r="U15" s="147"/>
      <c r="V15" t="s">
        <v>202</v>
      </c>
      <c r="W15" s="132">
        <v>5</v>
      </c>
      <c r="X15" s="132"/>
      <c r="Y15" s="132"/>
      <c r="Z15" s="132"/>
      <c r="AA15" s="132">
        <v>3</v>
      </c>
      <c r="AB15" s="132"/>
      <c r="AC15" s="132">
        <v>10</v>
      </c>
      <c r="AD15" s="132">
        <v>15</v>
      </c>
      <c r="AE15" s="132">
        <v>1</v>
      </c>
      <c r="AF15" s="132">
        <v>34</v>
      </c>
    </row>
    <row r="16" spans="1:32" x14ac:dyDescent="0.25">
      <c r="B16" t="s">
        <v>290</v>
      </c>
      <c r="C16" s="132"/>
      <c r="D16" s="132"/>
      <c r="E16" s="132"/>
      <c r="F16" s="132"/>
      <c r="G16" s="132"/>
      <c r="H16" s="132"/>
      <c r="I16" s="132"/>
      <c r="J16" s="132">
        <v>6</v>
      </c>
      <c r="K16" s="132">
        <v>4</v>
      </c>
      <c r="L16" s="132"/>
      <c r="M16" s="132">
        <v>10</v>
      </c>
      <c r="N16"/>
      <c r="O16"/>
      <c r="P16"/>
      <c r="Q16" s="147"/>
      <c r="R16" s="147"/>
      <c r="S16" s="147"/>
      <c r="T16" s="147"/>
      <c r="U16" s="147"/>
      <c r="V16" t="s">
        <v>214</v>
      </c>
      <c r="W16" s="132">
        <v>1</v>
      </c>
      <c r="X16" s="132"/>
      <c r="Y16" s="132">
        <v>1</v>
      </c>
      <c r="Z16" s="132"/>
      <c r="AA16" s="132">
        <v>2</v>
      </c>
      <c r="AB16" s="132">
        <v>3</v>
      </c>
      <c r="AC16" s="132">
        <v>2</v>
      </c>
      <c r="AD16" s="132">
        <v>4</v>
      </c>
      <c r="AE16" s="132">
        <v>1</v>
      </c>
      <c r="AF16" s="132">
        <v>14</v>
      </c>
    </row>
    <row r="17" spans="1:32" x14ac:dyDescent="0.25">
      <c r="B17" t="s">
        <v>424</v>
      </c>
      <c r="C17" s="132"/>
      <c r="D17" s="132"/>
      <c r="E17" s="132"/>
      <c r="F17" s="132">
        <v>1</v>
      </c>
      <c r="G17" s="132">
        <v>4</v>
      </c>
      <c r="H17" s="132"/>
      <c r="I17" s="132"/>
      <c r="J17" s="132">
        <v>2</v>
      </c>
      <c r="K17" s="132">
        <v>6</v>
      </c>
      <c r="L17" s="132"/>
      <c r="M17" s="132">
        <v>13</v>
      </c>
      <c r="N17"/>
      <c r="O17"/>
      <c r="P17"/>
      <c r="Q17" s="147"/>
      <c r="R17" s="147"/>
      <c r="S17" s="147"/>
      <c r="T17" s="147"/>
      <c r="U17" s="147"/>
      <c r="V17" t="s">
        <v>215</v>
      </c>
      <c r="W17" s="132"/>
      <c r="X17" s="132"/>
      <c r="Y17" s="132"/>
      <c r="Z17" s="132"/>
      <c r="AA17" s="132"/>
      <c r="AB17" s="132"/>
      <c r="AC17" s="132"/>
      <c r="AD17" s="132">
        <v>1</v>
      </c>
      <c r="AE17" s="132"/>
      <c r="AF17" s="132">
        <v>1</v>
      </c>
    </row>
    <row r="18" spans="1:32" x14ac:dyDescent="0.25">
      <c r="B18" t="s">
        <v>495</v>
      </c>
      <c r="C18" s="132"/>
      <c r="D18" s="132"/>
      <c r="E18" s="132"/>
      <c r="F18" s="132"/>
      <c r="G18" s="132"/>
      <c r="H18" s="132"/>
      <c r="I18" s="132"/>
      <c r="J18" s="132"/>
      <c r="K18" s="132">
        <v>2</v>
      </c>
      <c r="L18" s="132"/>
      <c r="M18" s="132">
        <v>2</v>
      </c>
      <c r="N18"/>
      <c r="O18"/>
      <c r="P18"/>
      <c r="Q18" s="147"/>
      <c r="R18" s="147"/>
      <c r="S18" s="147"/>
      <c r="T18" s="147"/>
      <c r="U18" s="147"/>
      <c r="V18" t="s">
        <v>218</v>
      </c>
      <c r="W18" s="132"/>
      <c r="X18" s="132"/>
      <c r="Y18" s="132"/>
      <c r="Z18" s="132"/>
      <c r="AA18" s="132">
        <v>4</v>
      </c>
      <c r="AB18" s="132"/>
      <c r="AC18" s="132"/>
      <c r="AD18" s="132"/>
      <c r="AE18" s="132"/>
      <c r="AF18" s="132">
        <v>4</v>
      </c>
    </row>
    <row r="19" spans="1:32" x14ac:dyDescent="0.25">
      <c r="B19" t="s">
        <v>712</v>
      </c>
      <c r="C19" s="132"/>
      <c r="D19" s="132"/>
      <c r="E19" s="132"/>
      <c r="F19" s="132">
        <v>1</v>
      </c>
      <c r="G19" s="132"/>
      <c r="H19" s="132"/>
      <c r="I19" s="132"/>
      <c r="J19" s="132"/>
      <c r="K19" s="132"/>
      <c r="L19" s="132"/>
      <c r="M19" s="132">
        <v>1</v>
      </c>
      <c r="N19"/>
      <c r="O19"/>
      <c r="P19"/>
      <c r="Q19" s="147"/>
      <c r="R19" s="147"/>
      <c r="S19" s="147"/>
      <c r="T19" s="147"/>
      <c r="U19" s="147"/>
      <c r="V19" t="s">
        <v>219</v>
      </c>
      <c r="W19" s="132"/>
      <c r="X19" s="132"/>
      <c r="Y19" s="132"/>
      <c r="Z19" s="132"/>
      <c r="AA19" s="132">
        <v>8</v>
      </c>
      <c r="AB19" s="132"/>
      <c r="AC19" s="132"/>
      <c r="AD19" s="132"/>
      <c r="AE19" s="132">
        <v>1</v>
      </c>
      <c r="AF19" s="132">
        <v>9</v>
      </c>
    </row>
    <row r="20" spans="1:32" x14ac:dyDescent="0.25">
      <c r="A20" s="119" t="s">
        <v>456</v>
      </c>
      <c r="B20" s="119"/>
      <c r="C20" s="135"/>
      <c r="D20" s="135"/>
      <c r="E20" s="135">
        <v>3</v>
      </c>
      <c r="F20" s="135">
        <v>2</v>
      </c>
      <c r="G20" s="135">
        <v>7</v>
      </c>
      <c r="H20" s="135"/>
      <c r="I20" s="135"/>
      <c r="J20" s="135">
        <v>9</v>
      </c>
      <c r="K20" s="135">
        <v>15</v>
      </c>
      <c r="L20" s="135">
        <v>3</v>
      </c>
      <c r="M20" s="135">
        <v>39</v>
      </c>
      <c r="N20"/>
      <c r="O20"/>
      <c r="P20"/>
      <c r="Q20" s="147"/>
      <c r="R20" s="147"/>
      <c r="S20" s="147"/>
      <c r="T20" s="147"/>
      <c r="U20" s="147"/>
      <c r="V20" t="s">
        <v>228</v>
      </c>
      <c r="W20" s="132"/>
      <c r="X20" s="132"/>
      <c r="Y20" s="132"/>
      <c r="Z20" s="132"/>
      <c r="AA20" s="132">
        <v>1</v>
      </c>
      <c r="AB20" s="132"/>
      <c r="AC20" s="132"/>
      <c r="AD20" s="132"/>
      <c r="AE20" s="132"/>
      <c r="AF20" s="132">
        <v>1</v>
      </c>
    </row>
    <row r="21" spans="1:32" x14ac:dyDescent="0.25">
      <c r="A21" t="s">
        <v>33</v>
      </c>
      <c r="B21" t="s">
        <v>59</v>
      </c>
      <c r="C21" s="132"/>
      <c r="D21" s="132"/>
      <c r="E21" s="132">
        <v>3</v>
      </c>
      <c r="F21" s="132"/>
      <c r="G21" s="132">
        <v>3</v>
      </c>
      <c r="H21" s="132"/>
      <c r="I21" s="132">
        <v>4</v>
      </c>
      <c r="J21" s="132"/>
      <c r="K21" s="132">
        <v>4</v>
      </c>
      <c r="L21" s="132">
        <v>5</v>
      </c>
      <c r="M21" s="132">
        <v>19</v>
      </c>
      <c r="N21"/>
      <c r="O21"/>
      <c r="P21"/>
      <c r="Q21" s="147"/>
      <c r="R21" s="147"/>
      <c r="S21" s="147"/>
      <c r="T21" s="147"/>
      <c r="U21" s="147"/>
      <c r="V21" t="s">
        <v>246</v>
      </c>
      <c r="W21" s="132">
        <v>2</v>
      </c>
      <c r="X21" s="132"/>
      <c r="Y21" s="132">
        <v>1</v>
      </c>
      <c r="Z21" s="132"/>
      <c r="AA21" s="132"/>
      <c r="AB21" s="132">
        <v>1</v>
      </c>
      <c r="AC21" s="132"/>
      <c r="AD21" s="132"/>
      <c r="AE21" s="132"/>
      <c r="AF21" s="132">
        <v>4</v>
      </c>
    </row>
    <row r="22" spans="1:32" x14ac:dyDescent="0.25">
      <c r="B22" t="s">
        <v>77</v>
      </c>
      <c r="C22" s="132"/>
      <c r="D22" s="132"/>
      <c r="E22" s="132"/>
      <c r="F22" s="132"/>
      <c r="G22" s="132"/>
      <c r="H22" s="132">
        <v>1</v>
      </c>
      <c r="I22" s="132"/>
      <c r="J22" s="132"/>
      <c r="K22" s="132"/>
      <c r="L22" s="132"/>
      <c r="M22" s="132">
        <v>1</v>
      </c>
      <c r="N22"/>
      <c r="O22"/>
      <c r="P22"/>
      <c r="Q22" s="147"/>
      <c r="R22" s="147"/>
      <c r="S22" s="147"/>
      <c r="T22" s="147"/>
      <c r="U22" s="147"/>
      <c r="V22" t="s">
        <v>282</v>
      </c>
      <c r="W22" s="132"/>
      <c r="X22" s="132"/>
      <c r="Y22" s="132"/>
      <c r="Z22" s="132"/>
      <c r="AA22" s="132">
        <v>12</v>
      </c>
      <c r="AB22" s="132">
        <v>10</v>
      </c>
      <c r="AC22" s="132">
        <v>7</v>
      </c>
      <c r="AD22" s="132"/>
      <c r="AE22" s="132"/>
      <c r="AF22" s="132">
        <v>29</v>
      </c>
    </row>
    <row r="23" spans="1:32" x14ac:dyDescent="0.25">
      <c r="B23" t="s">
        <v>105</v>
      </c>
      <c r="C23" s="132"/>
      <c r="D23" s="132"/>
      <c r="E23" s="132"/>
      <c r="F23" s="132">
        <v>5</v>
      </c>
      <c r="G23" s="132">
        <v>20</v>
      </c>
      <c r="H23" s="132">
        <v>20</v>
      </c>
      <c r="I23" s="132">
        <v>5</v>
      </c>
      <c r="J23" s="132">
        <v>10</v>
      </c>
      <c r="K23" s="132"/>
      <c r="L23" s="132"/>
      <c r="M23" s="132">
        <v>60</v>
      </c>
      <c r="N23"/>
      <c r="O23"/>
      <c r="P23"/>
      <c r="Q23" s="147"/>
      <c r="R23" s="147"/>
      <c r="S23" s="147"/>
      <c r="T23" s="147"/>
      <c r="U23" s="147"/>
      <c r="V23" t="s">
        <v>295</v>
      </c>
      <c r="W23" s="132"/>
      <c r="X23" s="132"/>
      <c r="Y23" s="132"/>
      <c r="Z23" s="132"/>
      <c r="AA23" s="132"/>
      <c r="AB23" s="132"/>
      <c r="AC23" s="132"/>
      <c r="AD23" s="132">
        <v>17</v>
      </c>
      <c r="AE23" s="132">
        <v>13</v>
      </c>
      <c r="AF23" s="132">
        <v>30</v>
      </c>
    </row>
    <row r="24" spans="1:32" x14ac:dyDescent="0.25">
      <c r="B24" t="s">
        <v>281</v>
      </c>
      <c r="C24" s="132"/>
      <c r="D24" s="132"/>
      <c r="E24" s="132">
        <v>4</v>
      </c>
      <c r="F24" s="132">
        <v>5</v>
      </c>
      <c r="G24" s="132"/>
      <c r="H24" s="132"/>
      <c r="I24" s="132">
        <v>5</v>
      </c>
      <c r="J24" s="132">
        <v>5</v>
      </c>
      <c r="K24" s="132">
        <v>8</v>
      </c>
      <c r="L24" s="132"/>
      <c r="M24" s="132">
        <v>27</v>
      </c>
      <c r="N24"/>
      <c r="O24"/>
      <c r="P24"/>
      <c r="Q24" s="147"/>
      <c r="R24" s="147"/>
      <c r="S24" s="147"/>
      <c r="T24" s="147"/>
      <c r="U24" s="147"/>
      <c r="V24" t="s">
        <v>299</v>
      </c>
      <c r="W24" s="132"/>
      <c r="X24" s="132"/>
      <c r="Y24" s="132"/>
      <c r="Z24" s="132"/>
      <c r="AA24" s="132">
        <v>6</v>
      </c>
      <c r="AB24" s="132"/>
      <c r="AC24" s="132"/>
      <c r="AD24" s="132"/>
      <c r="AE24" s="132"/>
      <c r="AF24" s="132">
        <v>6</v>
      </c>
    </row>
    <row r="25" spans="1:32" x14ac:dyDescent="0.25">
      <c r="B25" t="s">
        <v>290</v>
      </c>
      <c r="C25" s="132"/>
      <c r="D25" s="132"/>
      <c r="E25" s="132"/>
      <c r="F25" s="132">
        <v>15</v>
      </c>
      <c r="G25" s="132">
        <v>37</v>
      </c>
      <c r="H25" s="132">
        <v>14</v>
      </c>
      <c r="I25" s="132"/>
      <c r="J25" s="132">
        <v>11</v>
      </c>
      <c r="K25" s="132">
        <v>21</v>
      </c>
      <c r="L25" s="132">
        <v>21</v>
      </c>
      <c r="M25" s="132">
        <v>119</v>
      </c>
      <c r="N25"/>
      <c r="O25"/>
      <c r="P25"/>
      <c r="Q25" s="147"/>
      <c r="R25" s="147"/>
      <c r="S25" s="147"/>
      <c r="T25" s="147"/>
      <c r="U25" s="147"/>
      <c r="V25" t="s">
        <v>313</v>
      </c>
      <c r="W25" s="132"/>
      <c r="X25" s="132"/>
      <c r="Y25" s="132"/>
      <c r="Z25" s="132"/>
      <c r="AA25" s="132">
        <v>2</v>
      </c>
      <c r="AB25" s="132">
        <v>1</v>
      </c>
      <c r="AC25" s="132"/>
      <c r="AD25" s="132"/>
      <c r="AE25" s="132"/>
      <c r="AF25" s="132">
        <v>3</v>
      </c>
    </row>
    <row r="26" spans="1:32" x14ac:dyDescent="0.25">
      <c r="B26" t="s">
        <v>424</v>
      </c>
      <c r="C26" s="132"/>
      <c r="D26" s="132"/>
      <c r="E26" s="132">
        <v>5</v>
      </c>
      <c r="F26" s="132">
        <v>15</v>
      </c>
      <c r="G26" s="132">
        <v>5</v>
      </c>
      <c r="H26" s="132"/>
      <c r="I26" s="132"/>
      <c r="J26" s="132">
        <v>10</v>
      </c>
      <c r="K26" s="132">
        <v>10</v>
      </c>
      <c r="L26" s="132"/>
      <c r="M26" s="132">
        <v>45</v>
      </c>
      <c r="N26"/>
      <c r="O26"/>
      <c r="P26"/>
      <c r="Q26" s="147"/>
      <c r="R26" s="147"/>
      <c r="S26" s="147"/>
      <c r="T26" s="147"/>
      <c r="U26" s="147"/>
      <c r="V26" t="s">
        <v>345</v>
      </c>
      <c r="W26" s="132"/>
      <c r="X26" s="132"/>
      <c r="Y26" s="132"/>
      <c r="Z26" s="132"/>
      <c r="AA26" s="132">
        <v>6</v>
      </c>
      <c r="AB26" s="132">
        <v>4</v>
      </c>
      <c r="AC26" s="132">
        <v>3</v>
      </c>
      <c r="AD26" s="132">
        <v>4</v>
      </c>
      <c r="AE26" s="132"/>
      <c r="AF26" s="132">
        <v>17</v>
      </c>
    </row>
    <row r="27" spans="1:32" x14ac:dyDescent="0.25">
      <c r="B27" t="s">
        <v>437</v>
      </c>
      <c r="C27" s="132"/>
      <c r="D27" s="132"/>
      <c r="E27" s="132"/>
      <c r="F27" s="132"/>
      <c r="G27" s="132"/>
      <c r="H27" s="132"/>
      <c r="I27" s="132"/>
      <c r="J27" s="132">
        <v>1</v>
      </c>
      <c r="K27" s="132"/>
      <c r="L27" s="132"/>
      <c r="M27" s="132">
        <v>1</v>
      </c>
      <c r="N27"/>
      <c r="O27"/>
      <c r="P27"/>
      <c r="Q27" s="147"/>
      <c r="R27" s="147"/>
      <c r="S27" s="147"/>
      <c r="T27" s="147"/>
      <c r="U27" s="147"/>
      <c r="V27" t="s">
        <v>363</v>
      </c>
      <c r="W27" s="132"/>
      <c r="X27" s="132"/>
      <c r="Y27" s="132">
        <v>4</v>
      </c>
      <c r="Z27" s="132"/>
      <c r="AA27" s="132"/>
      <c r="AB27" s="132"/>
      <c r="AC27" s="132"/>
      <c r="AD27" s="132"/>
      <c r="AE27" s="132"/>
      <c r="AF27" s="132">
        <v>4</v>
      </c>
    </row>
    <row r="28" spans="1:32" x14ac:dyDescent="0.25">
      <c r="B28" t="s">
        <v>476</v>
      </c>
      <c r="C28" s="132"/>
      <c r="D28" s="132"/>
      <c r="E28" s="132"/>
      <c r="F28" s="132"/>
      <c r="G28" s="132"/>
      <c r="H28" s="132"/>
      <c r="I28" s="132"/>
      <c r="J28" s="132">
        <v>7</v>
      </c>
      <c r="K28" s="132">
        <v>2</v>
      </c>
      <c r="L28" s="132"/>
      <c r="M28" s="132">
        <v>9</v>
      </c>
      <c r="N28"/>
      <c r="O28"/>
      <c r="P28"/>
      <c r="Q28" s="147"/>
      <c r="R28" s="147"/>
      <c r="S28" s="147"/>
      <c r="T28" s="147"/>
      <c r="U28" s="147"/>
      <c r="V28" t="s">
        <v>371</v>
      </c>
      <c r="W28" s="132"/>
      <c r="X28" s="132"/>
      <c r="Y28" s="132"/>
      <c r="Z28" s="132"/>
      <c r="AA28" s="132">
        <v>14</v>
      </c>
      <c r="AB28" s="132"/>
      <c r="AC28" s="132"/>
      <c r="AD28" s="132"/>
      <c r="AE28" s="132"/>
      <c r="AF28" s="132">
        <v>14</v>
      </c>
    </row>
    <row r="29" spans="1:32" x14ac:dyDescent="0.25">
      <c r="B29" t="s">
        <v>495</v>
      </c>
      <c r="C29" s="132"/>
      <c r="D29" s="132"/>
      <c r="E29" s="132"/>
      <c r="F29" s="132"/>
      <c r="G29" s="132"/>
      <c r="H29" s="132"/>
      <c r="I29" s="132"/>
      <c r="J29" s="132"/>
      <c r="K29" s="132">
        <v>1</v>
      </c>
      <c r="L29" s="132"/>
      <c r="M29" s="132">
        <v>1</v>
      </c>
      <c r="N29"/>
      <c r="O29"/>
      <c r="P29"/>
      <c r="Q29" s="147"/>
      <c r="R29" s="147"/>
      <c r="S29" s="147"/>
      <c r="T29" s="147"/>
      <c r="U29" s="147"/>
      <c r="V29" t="s">
        <v>373</v>
      </c>
      <c r="W29" s="132"/>
      <c r="X29" s="132"/>
      <c r="Y29" s="132"/>
      <c r="Z29" s="132"/>
      <c r="AA29" s="132">
        <v>5</v>
      </c>
      <c r="AB29" s="132"/>
      <c r="AC29" s="132"/>
      <c r="AD29" s="132"/>
      <c r="AE29" s="132"/>
      <c r="AF29" s="132">
        <v>5</v>
      </c>
    </row>
    <row r="30" spans="1:32" x14ac:dyDescent="0.25">
      <c r="B30" t="s">
        <v>560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2">
        <v>3</v>
      </c>
      <c r="M30" s="132">
        <v>3</v>
      </c>
      <c r="N30"/>
      <c r="O30"/>
      <c r="P30"/>
      <c r="Q30" s="147"/>
      <c r="R30" s="147"/>
      <c r="S30" s="147"/>
      <c r="T30" s="147"/>
      <c r="U30" s="147"/>
      <c r="V30" t="s">
        <v>379</v>
      </c>
      <c r="W30" s="132"/>
      <c r="X30" s="132"/>
      <c r="Y30" s="132"/>
      <c r="Z30" s="132"/>
      <c r="AA30" s="132">
        <v>19</v>
      </c>
      <c r="AB30" s="132">
        <v>8</v>
      </c>
      <c r="AC30" s="132">
        <v>6</v>
      </c>
      <c r="AD30" s="132"/>
      <c r="AE30" s="132"/>
      <c r="AF30" s="132">
        <v>33</v>
      </c>
    </row>
    <row r="31" spans="1:32" x14ac:dyDescent="0.25">
      <c r="B31" t="s">
        <v>572</v>
      </c>
      <c r="C31" s="132"/>
      <c r="D31" s="132"/>
      <c r="E31" s="132"/>
      <c r="F31" s="132"/>
      <c r="G31" s="132">
        <v>2</v>
      </c>
      <c r="H31" s="132"/>
      <c r="I31" s="132"/>
      <c r="J31" s="132"/>
      <c r="K31" s="132"/>
      <c r="L31" s="132"/>
      <c r="M31" s="132">
        <v>2</v>
      </c>
      <c r="N31"/>
      <c r="O31"/>
      <c r="P31"/>
      <c r="Q31" s="147"/>
      <c r="R31" s="147"/>
      <c r="S31" s="147"/>
      <c r="T31" s="147"/>
      <c r="U31" s="147"/>
      <c r="V31" t="s">
        <v>384</v>
      </c>
      <c r="W31" s="132"/>
      <c r="X31" s="132"/>
      <c r="Y31" s="132">
        <v>1</v>
      </c>
      <c r="Z31" s="132"/>
      <c r="AA31" s="132">
        <v>12</v>
      </c>
      <c r="AB31" s="132">
        <v>5</v>
      </c>
      <c r="AC31" s="132">
        <v>2</v>
      </c>
      <c r="AD31" s="132">
        <v>2</v>
      </c>
      <c r="AE31" s="132">
        <v>1</v>
      </c>
      <c r="AF31" s="132">
        <v>23</v>
      </c>
    </row>
    <row r="32" spans="1:32" x14ac:dyDescent="0.25">
      <c r="B32" t="s">
        <v>712</v>
      </c>
      <c r="C32" s="132"/>
      <c r="D32" s="132"/>
      <c r="E32" s="132"/>
      <c r="F32" s="132">
        <v>1</v>
      </c>
      <c r="G32" s="132"/>
      <c r="H32" s="132"/>
      <c r="I32" s="132"/>
      <c r="J32" s="132"/>
      <c r="K32" s="132"/>
      <c r="L32" s="132"/>
      <c r="M32" s="132">
        <v>1</v>
      </c>
      <c r="N32"/>
      <c r="O32"/>
      <c r="P32"/>
      <c r="Q32" s="147"/>
      <c r="R32" s="147"/>
      <c r="S32" s="147"/>
      <c r="T32" s="147"/>
      <c r="U32" s="147"/>
      <c r="V32" t="s">
        <v>386</v>
      </c>
      <c r="W32" s="132"/>
      <c r="X32" s="132"/>
      <c r="Y32" s="132"/>
      <c r="Z32" s="132"/>
      <c r="AA32" s="132">
        <v>4</v>
      </c>
      <c r="AB32" s="132">
        <v>6</v>
      </c>
      <c r="AC32" s="132">
        <v>13</v>
      </c>
      <c r="AD32" s="132"/>
      <c r="AE32" s="132"/>
      <c r="AF32" s="132">
        <v>23</v>
      </c>
    </row>
    <row r="33" spans="1:32" x14ac:dyDescent="0.25">
      <c r="A33" s="119" t="s">
        <v>143</v>
      </c>
      <c r="B33" s="119"/>
      <c r="C33" s="135"/>
      <c r="D33" s="135"/>
      <c r="E33" s="135">
        <v>12</v>
      </c>
      <c r="F33" s="135">
        <v>41</v>
      </c>
      <c r="G33" s="135">
        <v>67</v>
      </c>
      <c r="H33" s="135">
        <v>35</v>
      </c>
      <c r="I33" s="135">
        <v>14</v>
      </c>
      <c r="J33" s="135">
        <v>44</v>
      </c>
      <c r="K33" s="135">
        <v>46</v>
      </c>
      <c r="L33" s="135">
        <v>29</v>
      </c>
      <c r="M33" s="135">
        <v>288</v>
      </c>
      <c r="N33"/>
      <c r="O33"/>
      <c r="P33"/>
      <c r="Q33" s="147"/>
      <c r="R33" s="147"/>
      <c r="S33" s="147"/>
      <c r="T33" s="147"/>
      <c r="U33" s="147"/>
      <c r="V33" t="s">
        <v>387</v>
      </c>
      <c r="W33" s="132"/>
      <c r="X33" s="132"/>
      <c r="Y33" s="132"/>
      <c r="Z33" s="132"/>
      <c r="AA33" s="132">
        <v>20</v>
      </c>
      <c r="AB33" s="132"/>
      <c r="AC33" s="132"/>
      <c r="AD33" s="132"/>
      <c r="AE33" s="132"/>
      <c r="AF33" s="132">
        <v>20</v>
      </c>
    </row>
    <row r="34" spans="1:32" x14ac:dyDescent="0.25">
      <c r="A34" t="s">
        <v>177</v>
      </c>
      <c r="B34" t="s">
        <v>77</v>
      </c>
      <c r="C34" s="132"/>
      <c r="D34" s="132"/>
      <c r="E34" s="132"/>
      <c r="F34" s="132"/>
      <c r="G34" s="132"/>
      <c r="H34" s="132">
        <v>1</v>
      </c>
      <c r="I34" s="132"/>
      <c r="J34" s="132"/>
      <c r="K34" s="132"/>
      <c r="L34" s="132"/>
      <c r="M34" s="132">
        <v>1</v>
      </c>
      <c r="N34"/>
      <c r="O34"/>
      <c r="P34"/>
      <c r="Q34" s="147"/>
      <c r="R34" s="147"/>
      <c r="S34" s="147"/>
      <c r="T34" s="147"/>
      <c r="U34" s="147"/>
      <c r="V34" t="s">
        <v>390</v>
      </c>
      <c r="W34" s="132"/>
      <c r="X34" s="132"/>
      <c r="Y34" s="132"/>
      <c r="Z34" s="132"/>
      <c r="AA34" s="132">
        <v>17</v>
      </c>
      <c r="AB34" s="132">
        <v>1</v>
      </c>
      <c r="AC34" s="132">
        <v>8</v>
      </c>
      <c r="AD34" s="132"/>
      <c r="AE34" s="132"/>
      <c r="AF34" s="132">
        <v>26</v>
      </c>
    </row>
    <row r="35" spans="1:32" x14ac:dyDescent="0.25">
      <c r="B35" t="s">
        <v>105</v>
      </c>
      <c r="C35" s="132"/>
      <c r="D35" s="132"/>
      <c r="E35" s="132"/>
      <c r="F35" s="132"/>
      <c r="G35" s="132"/>
      <c r="H35" s="132">
        <v>2</v>
      </c>
      <c r="I35" s="132">
        <v>1</v>
      </c>
      <c r="J35" s="132">
        <v>2</v>
      </c>
      <c r="K35" s="132"/>
      <c r="L35" s="132"/>
      <c r="M35" s="132">
        <v>5</v>
      </c>
      <c r="N35"/>
      <c r="O35"/>
      <c r="P35"/>
      <c r="Q35" s="147"/>
      <c r="R35" s="147"/>
      <c r="S35" s="147"/>
      <c r="T35" s="147"/>
      <c r="U35" s="147"/>
      <c r="V35" t="s">
        <v>391</v>
      </c>
      <c r="W35" s="132"/>
      <c r="X35" s="132"/>
      <c r="Y35" s="132"/>
      <c r="Z35" s="132"/>
      <c r="AA35" s="132">
        <v>16</v>
      </c>
      <c r="AB35" s="132">
        <v>1</v>
      </c>
      <c r="AC35" s="132">
        <v>3</v>
      </c>
      <c r="AD35" s="132"/>
      <c r="AE35" s="132"/>
      <c r="AF35" s="132">
        <v>20</v>
      </c>
    </row>
    <row r="36" spans="1:32" x14ac:dyDescent="0.25">
      <c r="B36" t="s">
        <v>281</v>
      </c>
      <c r="C36" s="132"/>
      <c r="D36" s="132"/>
      <c r="E36" s="132"/>
      <c r="F36" s="132"/>
      <c r="G36" s="132"/>
      <c r="H36" s="132"/>
      <c r="I36" s="132">
        <v>1</v>
      </c>
      <c r="J36" s="132"/>
      <c r="K36" s="132"/>
      <c r="L36" s="132"/>
      <c r="M36" s="132">
        <v>1</v>
      </c>
      <c r="N36"/>
      <c r="O36"/>
      <c r="P36"/>
      <c r="Q36" s="147"/>
      <c r="R36" s="147"/>
      <c r="S36" s="147"/>
      <c r="T36" s="147"/>
      <c r="U36" s="147"/>
      <c r="V36" t="s">
        <v>393</v>
      </c>
      <c r="W36" s="132"/>
      <c r="X36" s="132"/>
      <c r="Y36" s="132"/>
      <c r="Z36" s="132"/>
      <c r="AA36" s="132">
        <v>9</v>
      </c>
      <c r="AB36" s="132">
        <v>7</v>
      </c>
      <c r="AC36" s="132">
        <v>2</v>
      </c>
      <c r="AD36" s="132">
        <v>5</v>
      </c>
      <c r="AE36" s="132"/>
      <c r="AF36" s="132">
        <v>23</v>
      </c>
    </row>
    <row r="37" spans="1:32" x14ac:dyDescent="0.25">
      <c r="A37" s="119" t="s">
        <v>182</v>
      </c>
      <c r="B37" s="119"/>
      <c r="C37" s="135"/>
      <c r="D37" s="135"/>
      <c r="E37" s="135"/>
      <c r="F37" s="135"/>
      <c r="G37" s="135"/>
      <c r="H37" s="135">
        <v>3</v>
      </c>
      <c r="I37" s="135">
        <v>2</v>
      </c>
      <c r="J37" s="135">
        <v>2</v>
      </c>
      <c r="K37" s="135"/>
      <c r="L37" s="135"/>
      <c r="M37" s="135">
        <v>7</v>
      </c>
      <c r="N37"/>
      <c r="O37"/>
      <c r="P37"/>
      <c r="Q37" s="147"/>
      <c r="R37" s="147"/>
      <c r="S37" s="147"/>
      <c r="T37" s="147"/>
      <c r="U37" s="147"/>
      <c r="V37" t="s">
        <v>402</v>
      </c>
      <c r="W37" s="132"/>
      <c r="X37" s="132"/>
      <c r="Y37" s="132"/>
      <c r="Z37" s="132"/>
      <c r="AA37" s="132">
        <v>1</v>
      </c>
      <c r="AB37" s="132"/>
      <c r="AC37" s="132"/>
      <c r="AD37" s="132">
        <v>1</v>
      </c>
      <c r="AE37" s="132"/>
      <c r="AF37" s="132">
        <v>2</v>
      </c>
    </row>
    <row r="38" spans="1:32" x14ac:dyDescent="0.25">
      <c r="A38" t="s">
        <v>185</v>
      </c>
      <c r="B38" t="s">
        <v>424</v>
      </c>
      <c r="C38" s="132"/>
      <c r="D38" s="132"/>
      <c r="E38" s="132"/>
      <c r="F38" s="132"/>
      <c r="G38" s="132">
        <v>6</v>
      </c>
      <c r="H38" s="132"/>
      <c r="I38" s="132"/>
      <c r="J38" s="132"/>
      <c r="K38" s="132"/>
      <c r="L38" s="132">
        <v>12</v>
      </c>
      <c r="M38" s="132">
        <v>18</v>
      </c>
      <c r="N38"/>
      <c r="O38"/>
      <c r="P38"/>
      <c r="Q38" s="147"/>
      <c r="R38" s="147"/>
      <c r="S38" s="147"/>
      <c r="T38" s="147"/>
      <c r="U38" s="147"/>
      <c r="V38" t="s">
        <v>412</v>
      </c>
      <c r="W38" s="132"/>
      <c r="X38" s="132"/>
      <c r="Y38" s="132"/>
      <c r="Z38" s="132"/>
      <c r="AA38" s="132"/>
      <c r="AB38" s="132">
        <v>11</v>
      </c>
      <c r="AC38" s="132">
        <v>23</v>
      </c>
      <c r="AD38" s="132"/>
      <c r="AE38" s="132"/>
      <c r="AF38" s="132">
        <v>34</v>
      </c>
    </row>
    <row r="39" spans="1:32" x14ac:dyDescent="0.25">
      <c r="A39" s="119" t="s">
        <v>585</v>
      </c>
      <c r="B39" s="119"/>
      <c r="C39" s="135"/>
      <c r="D39" s="135"/>
      <c r="E39" s="135"/>
      <c r="F39" s="135"/>
      <c r="G39" s="135">
        <v>6</v>
      </c>
      <c r="H39" s="135"/>
      <c r="I39" s="135"/>
      <c r="J39" s="135"/>
      <c r="K39" s="135"/>
      <c r="L39" s="135">
        <v>12</v>
      </c>
      <c r="M39" s="135">
        <v>18</v>
      </c>
      <c r="N39"/>
      <c r="O39"/>
      <c r="P39"/>
      <c r="Q39" s="147"/>
      <c r="R39" s="147"/>
      <c r="S39" s="147"/>
      <c r="T39" s="147"/>
      <c r="U39" s="147"/>
      <c r="V39" t="s">
        <v>418</v>
      </c>
      <c r="W39" s="132"/>
      <c r="X39" s="132"/>
      <c r="Y39" s="132"/>
      <c r="Z39" s="132"/>
      <c r="AA39" s="132"/>
      <c r="AB39" s="132">
        <v>1</v>
      </c>
      <c r="AC39" s="132">
        <v>1</v>
      </c>
      <c r="AD39" s="132"/>
      <c r="AE39" s="132">
        <v>1</v>
      </c>
      <c r="AF39" s="132">
        <v>3</v>
      </c>
    </row>
    <row r="40" spans="1:32" x14ac:dyDescent="0.25">
      <c r="A40" t="s">
        <v>191</v>
      </c>
      <c r="B40" t="s">
        <v>290</v>
      </c>
      <c r="C40" s="132"/>
      <c r="D40" s="132"/>
      <c r="E40" s="132"/>
      <c r="F40" s="132"/>
      <c r="G40" s="132"/>
      <c r="H40" s="132">
        <v>1</v>
      </c>
      <c r="I40" s="132"/>
      <c r="J40" s="132">
        <v>3</v>
      </c>
      <c r="K40" s="132">
        <v>1</v>
      </c>
      <c r="L40" s="132"/>
      <c r="M40" s="132">
        <v>5</v>
      </c>
      <c r="N40"/>
      <c r="O40"/>
      <c r="P40"/>
      <c r="Q40" s="147"/>
      <c r="R40" s="147"/>
      <c r="S40" s="147"/>
      <c r="T40" s="147"/>
      <c r="U40" s="147"/>
      <c r="V40" t="s">
        <v>438</v>
      </c>
      <c r="W40" s="132"/>
      <c r="X40" s="132"/>
      <c r="Y40" s="132"/>
      <c r="Z40" s="132"/>
      <c r="AA40" s="132"/>
      <c r="AB40" s="132"/>
      <c r="AC40" s="132">
        <v>1</v>
      </c>
      <c r="AD40" s="132"/>
      <c r="AE40" s="132"/>
      <c r="AF40" s="132">
        <v>1</v>
      </c>
    </row>
    <row r="41" spans="1:32" x14ac:dyDescent="0.25">
      <c r="A41" s="119" t="s">
        <v>204</v>
      </c>
      <c r="B41" s="119"/>
      <c r="C41" s="135"/>
      <c r="D41" s="135"/>
      <c r="E41" s="135"/>
      <c r="F41" s="135"/>
      <c r="G41" s="135"/>
      <c r="H41" s="135">
        <v>1</v>
      </c>
      <c r="I41" s="135"/>
      <c r="J41" s="135">
        <v>3</v>
      </c>
      <c r="K41" s="135">
        <v>1</v>
      </c>
      <c r="L41" s="135"/>
      <c r="M41" s="135">
        <v>5</v>
      </c>
      <c r="N41"/>
      <c r="O41"/>
      <c r="P41"/>
      <c r="Q41" s="147"/>
      <c r="R41" s="147"/>
      <c r="S41" s="147"/>
      <c r="T41" s="147"/>
      <c r="U41" s="147"/>
      <c r="V41" t="s">
        <v>439</v>
      </c>
      <c r="W41" s="132"/>
      <c r="X41" s="132"/>
      <c r="Y41" s="132"/>
      <c r="Z41" s="132"/>
      <c r="AA41" s="132"/>
      <c r="AB41" s="132"/>
      <c r="AC41" s="132">
        <v>2</v>
      </c>
      <c r="AD41" s="132"/>
      <c r="AE41" s="132"/>
      <c r="AF41" s="132">
        <v>2</v>
      </c>
    </row>
    <row r="42" spans="1:32" x14ac:dyDescent="0.25">
      <c r="A42" t="s">
        <v>56</v>
      </c>
      <c r="B42" t="s">
        <v>59</v>
      </c>
      <c r="C42" s="132"/>
      <c r="D42" s="132"/>
      <c r="E42" s="132">
        <v>1</v>
      </c>
      <c r="F42" s="132"/>
      <c r="G42" s="132"/>
      <c r="H42" s="132">
        <v>2</v>
      </c>
      <c r="I42" s="132">
        <v>1</v>
      </c>
      <c r="J42" s="132"/>
      <c r="K42" s="132">
        <v>2</v>
      </c>
      <c r="L42" s="132">
        <v>1</v>
      </c>
      <c r="M42" s="132">
        <v>7</v>
      </c>
      <c r="N42"/>
      <c r="O42"/>
      <c r="P42"/>
      <c r="Q42" s="147"/>
      <c r="R42" s="147"/>
      <c r="S42" s="147"/>
      <c r="T42" s="147"/>
      <c r="U42" s="147"/>
      <c r="V42" t="s">
        <v>440</v>
      </c>
      <c r="W42" s="132"/>
      <c r="X42" s="132"/>
      <c r="Y42" s="132"/>
      <c r="Z42" s="132"/>
      <c r="AA42" s="132"/>
      <c r="AB42" s="132"/>
      <c r="AC42" s="132">
        <v>2</v>
      </c>
      <c r="AD42" s="132">
        <v>2</v>
      </c>
      <c r="AE42" s="132"/>
      <c r="AF42" s="132">
        <v>4</v>
      </c>
    </row>
    <row r="43" spans="1:32" x14ac:dyDescent="0.25">
      <c r="A43" s="119" t="s">
        <v>205</v>
      </c>
      <c r="B43" s="119"/>
      <c r="C43" s="135"/>
      <c r="D43" s="135"/>
      <c r="E43" s="135">
        <v>1</v>
      </c>
      <c r="F43" s="135"/>
      <c r="G43" s="135"/>
      <c r="H43" s="135">
        <v>2</v>
      </c>
      <c r="I43" s="135">
        <v>1</v>
      </c>
      <c r="J43" s="135"/>
      <c r="K43" s="135">
        <v>2</v>
      </c>
      <c r="L43" s="135">
        <v>1</v>
      </c>
      <c r="M43" s="135">
        <v>7</v>
      </c>
      <c r="N43"/>
      <c r="O43"/>
      <c r="P43"/>
      <c r="Q43" s="147"/>
      <c r="R43" s="147"/>
      <c r="S43" s="147"/>
      <c r="T43" s="147"/>
      <c r="U43" s="147"/>
      <c r="V43" t="s">
        <v>455</v>
      </c>
      <c r="W43" s="132"/>
      <c r="X43" s="132"/>
      <c r="Y43" s="132"/>
      <c r="Z43" s="132"/>
      <c r="AA43" s="132"/>
      <c r="AB43" s="132"/>
      <c r="AC43" s="132">
        <v>3</v>
      </c>
      <c r="AD43" s="132">
        <v>16</v>
      </c>
      <c r="AE43" s="132">
        <v>4</v>
      </c>
      <c r="AF43" s="132">
        <v>23</v>
      </c>
    </row>
    <row r="44" spans="1:32" x14ac:dyDescent="0.25">
      <c r="A44" t="s">
        <v>192</v>
      </c>
      <c r="B44" t="s">
        <v>91</v>
      </c>
      <c r="C44" s="132"/>
      <c r="D44" s="132"/>
      <c r="E44" s="132"/>
      <c r="F44" s="132"/>
      <c r="G44" s="132"/>
      <c r="H44" s="132"/>
      <c r="I44" s="132">
        <v>1</v>
      </c>
      <c r="J44" s="132"/>
      <c r="K44" s="132"/>
      <c r="L44" s="132"/>
      <c r="M44" s="132">
        <v>1</v>
      </c>
      <c r="N44"/>
      <c r="O44"/>
      <c r="P44"/>
      <c r="Q44" s="147"/>
      <c r="R44" s="147"/>
      <c r="S44" s="147"/>
      <c r="T44" s="147"/>
      <c r="U44" s="147"/>
      <c r="V44" t="s">
        <v>453</v>
      </c>
      <c r="W44" s="132">
        <v>48</v>
      </c>
      <c r="X44" s="132">
        <v>35</v>
      </c>
      <c r="Y44" s="132">
        <v>3</v>
      </c>
      <c r="Z44" s="132"/>
      <c r="AA44" s="132"/>
      <c r="AB44" s="132"/>
      <c r="AC44" s="132">
        <v>55</v>
      </c>
      <c r="AD44" s="132">
        <v>63</v>
      </c>
      <c r="AE44" s="132">
        <v>58</v>
      </c>
      <c r="AF44" s="132">
        <v>262</v>
      </c>
    </row>
    <row r="45" spans="1:32" x14ac:dyDescent="0.25">
      <c r="A45" s="119" t="s">
        <v>429</v>
      </c>
      <c r="B45" s="119"/>
      <c r="C45" s="135"/>
      <c r="D45" s="135"/>
      <c r="E45" s="135"/>
      <c r="F45" s="135"/>
      <c r="G45" s="135"/>
      <c r="H45" s="135"/>
      <c r="I45" s="135">
        <v>1</v>
      </c>
      <c r="J45" s="135"/>
      <c r="K45" s="135"/>
      <c r="L45" s="135"/>
      <c r="M45" s="135">
        <v>1</v>
      </c>
      <c r="N45"/>
      <c r="O45"/>
      <c r="P45"/>
      <c r="Q45" s="147"/>
      <c r="R45" s="147"/>
      <c r="S45" s="147"/>
      <c r="T45" s="147"/>
      <c r="U45" s="147"/>
      <c r="V45" t="s">
        <v>454</v>
      </c>
      <c r="W45" s="132"/>
      <c r="X45" s="132"/>
      <c r="Y45" s="132"/>
      <c r="Z45" s="132"/>
      <c r="AA45" s="132"/>
      <c r="AB45" s="132"/>
      <c r="AC45" s="132">
        <v>22</v>
      </c>
      <c r="AD45" s="132">
        <v>16</v>
      </c>
      <c r="AE45" s="132"/>
      <c r="AF45" s="132">
        <v>38</v>
      </c>
    </row>
    <row r="46" spans="1:32" x14ac:dyDescent="0.25">
      <c r="A46" t="s">
        <v>202</v>
      </c>
      <c r="B46" t="s">
        <v>101</v>
      </c>
      <c r="C46" s="132"/>
      <c r="D46" s="132"/>
      <c r="E46" s="132"/>
      <c r="F46" s="132"/>
      <c r="G46" s="132"/>
      <c r="H46" s="132"/>
      <c r="I46" s="132"/>
      <c r="J46" s="132"/>
      <c r="K46" s="132">
        <v>2</v>
      </c>
      <c r="L46" s="132"/>
      <c r="M46" s="132">
        <v>2</v>
      </c>
      <c r="N46"/>
      <c r="O46"/>
      <c r="P46"/>
      <c r="Q46" s="147"/>
      <c r="R46" s="147"/>
      <c r="S46" s="147"/>
      <c r="T46" s="147"/>
      <c r="U46" s="147"/>
      <c r="V46" t="s">
        <v>461</v>
      </c>
      <c r="W46" s="132"/>
      <c r="X46" s="132"/>
      <c r="Y46" s="132"/>
      <c r="Z46" s="132"/>
      <c r="AA46" s="132"/>
      <c r="AB46" s="132"/>
      <c r="AC46" s="132">
        <v>1</v>
      </c>
      <c r="AD46" s="132"/>
      <c r="AE46" s="132"/>
      <c r="AF46" s="132">
        <v>1</v>
      </c>
    </row>
    <row r="47" spans="1:32" x14ac:dyDescent="0.25">
      <c r="B47" t="s">
        <v>77</v>
      </c>
      <c r="C47" s="132"/>
      <c r="D47" s="132"/>
      <c r="E47" s="132"/>
      <c r="F47" s="132"/>
      <c r="G47" s="132"/>
      <c r="H47" s="132">
        <v>3</v>
      </c>
      <c r="I47" s="132"/>
      <c r="J47" s="132"/>
      <c r="K47" s="132"/>
      <c r="L47" s="132"/>
      <c r="M47" s="132">
        <v>3</v>
      </c>
      <c r="N47"/>
      <c r="O47"/>
      <c r="P47"/>
      <c r="Q47" s="147"/>
      <c r="R47" s="147"/>
      <c r="S47" s="147"/>
      <c r="T47" s="147"/>
      <c r="U47" s="147"/>
      <c r="V47" t="s">
        <v>462</v>
      </c>
      <c r="W47" s="132"/>
      <c r="X47" s="132"/>
      <c r="Y47" s="132"/>
      <c r="Z47" s="132"/>
      <c r="AA47" s="132"/>
      <c r="AB47" s="132"/>
      <c r="AC47" s="132">
        <v>1</v>
      </c>
      <c r="AD47" s="132"/>
      <c r="AE47" s="132"/>
      <c r="AF47" s="132">
        <v>1</v>
      </c>
    </row>
    <row r="48" spans="1:32" x14ac:dyDescent="0.25">
      <c r="B48" t="s">
        <v>281</v>
      </c>
      <c r="C48" s="132"/>
      <c r="D48" s="132"/>
      <c r="E48" s="132"/>
      <c r="F48" s="132"/>
      <c r="G48" s="132"/>
      <c r="H48" s="132"/>
      <c r="I48" s="132"/>
      <c r="J48" s="132"/>
      <c r="K48" s="132">
        <v>4</v>
      </c>
      <c r="L48" s="132"/>
      <c r="M48" s="132">
        <v>4</v>
      </c>
      <c r="N48"/>
      <c r="O48"/>
      <c r="P48"/>
      <c r="Q48" s="147"/>
      <c r="R48" s="147"/>
      <c r="S48" s="147"/>
      <c r="T48" s="147"/>
      <c r="U48" s="147"/>
      <c r="V48" t="s">
        <v>463</v>
      </c>
      <c r="W48" s="132"/>
      <c r="X48" s="132"/>
      <c r="Y48" s="132">
        <v>1</v>
      </c>
      <c r="Z48" s="132"/>
      <c r="AA48" s="132"/>
      <c r="AB48" s="132"/>
      <c r="AC48" s="132">
        <v>1</v>
      </c>
      <c r="AD48" s="132"/>
      <c r="AE48" s="132"/>
      <c r="AF48" s="132">
        <v>2</v>
      </c>
    </row>
    <row r="49" spans="1:32" x14ac:dyDescent="0.25">
      <c r="B49" t="s">
        <v>290</v>
      </c>
      <c r="C49" s="132">
        <v>3</v>
      </c>
      <c r="D49" s="132"/>
      <c r="E49" s="132"/>
      <c r="F49" s="132"/>
      <c r="G49" s="132"/>
      <c r="H49" s="132"/>
      <c r="I49" s="132"/>
      <c r="J49" s="132">
        <v>9</v>
      </c>
      <c r="K49" s="132">
        <v>8</v>
      </c>
      <c r="L49" s="132"/>
      <c r="M49" s="132">
        <v>20</v>
      </c>
      <c r="N49"/>
      <c r="O49"/>
      <c r="P49"/>
      <c r="Q49" s="147"/>
      <c r="R49" s="147"/>
      <c r="S49" s="147"/>
      <c r="T49" s="147"/>
      <c r="U49" s="147"/>
      <c r="V49" t="s">
        <v>471</v>
      </c>
      <c r="W49" s="132">
        <v>2</v>
      </c>
      <c r="X49" s="132">
        <v>1</v>
      </c>
      <c r="Y49" s="132">
        <v>1</v>
      </c>
      <c r="Z49" s="132">
        <v>1</v>
      </c>
      <c r="AA49" s="132"/>
      <c r="AB49" s="132"/>
      <c r="AC49" s="132">
        <v>2</v>
      </c>
      <c r="AD49" s="132">
        <v>6</v>
      </c>
      <c r="AE49" s="132">
        <v>4</v>
      </c>
      <c r="AF49" s="132">
        <v>17</v>
      </c>
    </row>
    <row r="50" spans="1:32" x14ac:dyDescent="0.25">
      <c r="B50" t="s">
        <v>437</v>
      </c>
      <c r="C50" s="132">
        <v>2</v>
      </c>
      <c r="D50" s="132"/>
      <c r="E50" s="132"/>
      <c r="F50" s="132">
        <v>1</v>
      </c>
      <c r="G50" s="132"/>
      <c r="H50" s="132"/>
      <c r="I50" s="132"/>
      <c r="J50" s="132"/>
      <c r="K50" s="132">
        <v>1</v>
      </c>
      <c r="L50" s="132">
        <v>1</v>
      </c>
      <c r="M50" s="132">
        <v>5</v>
      </c>
      <c r="N50"/>
      <c r="O50"/>
      <c r="P50"/>
      <c r="Q50" s="147"/>
      <c r="R50" s="147"/>
      <c r="S50" s="147"/>
      <c r="T50" s="147"/>
      <c r="U50" s="147"/>
      <c r="V50" t="s">
        <v>477</v>
      </c>
      <c r="W50" s="132">
        <v>8</v>
      </c>
      <c r="X50" s="132">
        <v>6</v>
      </c>
      <c r="Y50" s="132">
        <v>8</v>
      </c>
      <c r="Z50" s="132">
        <v>14</v>
      </c>
      <c r="AA50" s="132"/>
      <c r="AB50" s="132"/>
      <c r="AC50" s="132">
        <v>16</v>
      </c>
      <c r="AD50" s="132">
        <v>12</v>
      </c>
      <c r="AE50" s="132">
        <v>10</v>
      </c>
      <c r="AF50" s="132">
        <v>74</v>
      </c>
    </row>
    <row r="51" spans="1:32" x14ac:dyDescent="0.25">
      <c r="B51" t="s">
        <v>476</v>
      </c>
      <c r="C51" s="132"/>
      <c r="D51" s="132"/>
      <c r="E51" s="132"/>
      <c r="F51" s="132"/>
      <c r="G51" s="132"/>
      <c r="H51" s="132"/>
      <c r="I51" s="132"/>
      <c r="J51" s="132">
        <v>1</v>
      </c>
      <c r="K51" s="132"/>
      <c r="L51" s="132"/>
      <c r="M51" s="132">
        <v>1</v>
      </c>
      <c r="N51"/>
      <c r="O51"/>
      <c r="P51"/>
      <c r="Q51" s="147"/>
      <c r="R51" s="147"/>
      <c r="S51" s="147"/>
      <c r="T51" s="147"/>
      <c r="U51" s="147"/>
      <c r="V51" t="s">
        <v>485</v>
      </c>
      <c r="W51" s="132"/>
      <c r="X51" s="132"/>
      <c r="Y51" s="132"/>
      <c r="Z51" s="132"/>
      <c r="AA51" s="132"/>
      <c r="AB51" s="132"/>
      <c r="AC51" s="132"/>
      <c r="AD51" s="132">
        <v>1</v>
      </c>
      <c r="AE51" s="132"/>
      <c r="AF51" s="132">
        <v>1</v>
      </c>
    </row>
    <row r="52" spans="1:32" x14ac:dyDescent="0.25">
      <c r="A52" s="119" t="s">
        <v>206</v>
      </c>
      <c r="B52" s="119"/>
      <c r="C52" s="135">
        <v>5</v>
      </c>
      <c r="D52" s="135"/>
      <c r="E52" s="135"/>
      <c r="F52" s="135">
        <v>1</v>
      </c>
      <c r="G52" s="135"/>
      <c r="H52" s="135">
        <v>3</v>
      </c>
      <c r="I52" s="135"/>
      <c r="J52" s="135">
        <v>10</v>
      </c>
      <c r="K52" s="135">
        <v>15</v>
      </c>
      <c r="L52" s="135">
        <v>1</v>
      </c>
      <c r="M52" s="135">
        <v>35</v>
      </c>
      <c r="N52"/>
      <c r="O52"/>
      <c r="P52"/>
      <c r="Q52" s="147"/>
      <c r="R52" s="147"/>
      <c r="S52" s="147"/>
      <c r="T52" s="147"/>
      <c r="U52" s="147"/>
      <c r="V52" t="s">
        <v>482</v>
      </c>
      <c r="W52" s="132"/>
      <c r="X52" s="132"/>
      <c r="Y52" s="132"/>
      <c r="Z52" s="132"/>
      <c r="AA52" s="132"/>
      <c r="AB52" s="132"/>
      <c r="AC52" s="132"/>
      <c r="AD52" s="132">
        <v>4</v>
      </c>
      <c r="AE52" s="132">
        <v>16</v>
      </c>
      <c r="AF52" s="132">
        <v>20</v>
      </c>
    </row>
    <row r="53" spans="1:32" x14ac:dyDescent="0.25">
      <c r="A53" t="s">
        <v>214</v>
      </c>
      <c r="B53" t="s">
        <v>281</v>
      </c>
      <c r="C53" s="132">
        <v>1</v>
      </c>
      <c r="D53" s="132"/>
      <c r="E53" s="132">
        <v>1</v>
      </c>
      <c r="F53" s="132"/>
      <c r="G53" s="132">
        <v>1</v>
      </c>
      <c r="H53" s="132">
        <v>2</v>
      </c>
      <c r="I53" s="132">
        <v>3</v>
      </c>
      <c r="J53" s="132">
        <v>1</v>
      </c>
      <c r="K53" s="132">
        <v>3</v>
      </c>
      <c r="L53" s="132">
        <v>1</v>
      </c>
      <c r="M53" s="132">
        <v>13</v>
      </c>
      <c r="N53"/>
      <c r="O53"/>
      <c r="P53"/>
      <c r="Q53" s="147"/>
      <c r="R53" s="147"/>
      <c r="S53" s="147"/>
      <c r="T53" s="147"/>
      <c r="U53" s="147"/>
      <c r="V53" t="s">
        <v>491</v>
      </c>
      <c r="W53" s="132"/>
      <c r="X53" s="132"/>
      <c r="Y53" s="132"/>
      <c r="Z53" s="132"/>
      <c r="AA53" s="132"/>
      <c r="AB53" s="132"/>
      <c r="AC53" s="132"/>
      <c r="AD53" s="132">
        <v>4</v>
      </c>
      <c r="AE53" s="132">
        <v>2</v>
      </c>
      <c r="AF53" s="132">
        <v>6</v>
      </c>
    </row>
    <row r="54" spans="1:32" x14ac:dyDescent="0.25">
      <c r="B54" t="s">
        <v>437</v>
      </c>
      <c r="C54" s="132"/>
      <c r="D54" s="132"/>
      <c r="E54" s="132"/>
      <c r="F54" s="132">
        <v>1</v>
      </c>
      <c r="G54" s="132"/>
      <c r="H54" s="132"/>
      <c r="I54" s="132"/>
      <c r="J54" s="132">
        <v>1</v>
      </c>
      <c r="K54" s="132">
        <v>1</v>
      </c>
      <c r="L54" s="132"/>
      <c r="M54" s="132">
        <v>3</v>
      </c>
      <c r="N54"/>
      <c r="O54"/>
      <c r="P54"/>
      <c r="Q54" s="147"/>
      <c r="R54" s="147"/>
      <c r="S54" s="147"/>
      <c r="T54" s="147"/>
      <c r="U54" s="147"/>
      <c r="V54" t="s">
        <v>496</v>
      </c>
      <c r="W54" s="132">
        <v>4</v>
      </c>
      <c r="X54" s="132"/>
      <c r="Y54" s="132"/>
      <c r="Z54" s="132"/>
      <c r="AA54" s="132"/>
      <c r="AB54" s="132"/>
      <c r="AC54" s="132"/>
      <c r="AD54" s="132">
        <v>1</v>
      </c>
      <c r="AE54" s="132"/>
      <c r="AF54" s="132">
        <v>5</v>
      </c>
    </row>
    <row r="55" spans="1:32" x14ac:dyDescent="0.25">
      <c r="A55" s="119" t="s">
        <v>220</v>
      </c>
      <c r="B55" s="119"/>
      <c r="C55" s="135">
        <v>1</v>
      </c>
      <c r="D55" s="135"/>
      <c r="E55" s="135">
        <v>1</v>
      </c>
      <c r="F55" s="135">
        <v>1</v>
      </c>
      <c r="G55" s="135">
        <v>1</v>
      </c>
      <c r="H55" s="135">
        <v>2</v>
      </c>
      <c r="I55" s="135">
        <v>3</v>
      </c>
      <c r="J55" s="135">
        <v>2</v>
      </c>
      <c r="K55" s="135">
        <v>4</v>
      </c>
      <c r="L55" s="135">
        <v>1</v>
      </c>
      <c r="M55" s="135">
        <v>16</v>
      </c>
      <c r="N55"/>
      <c r="O55"/>
      <c r="P55"/>
      <c r="Q55" s="147"/>
      <c r="R55" s="147"/>
      <c r="S55" s="147"/>
      <c r="T55" s="147"/>
      <c r="U55" s="147"/>
      <c r="V55" t="s">
        <v>498</v>
      </c>
      <c r="W55" s="132"/>
      <c r="X55" s="132"/>
      <c r="Y55" s="132"/>
      <c r="Z55" s="132"/>
      <c r="AA55" s="132"/>
      <c r="AB55" s="132"/>
      <c r="AC55" s="132"/>
      <c r="AD55" s="132">
        <v>2</v>
      </c>
      <c r="AE55" s="132"/>
      <c r="AF55" s="132">
        <v>2</v>
      </c>
    </row>
    <row r="56" spans="1:32" x14ac:dyDescent="0.25">
      <c r="A56" t="s">
        <v>215</v>
      </c>
      <c r="B56" t="s">
        <v>515</v>
      </c>
      <c r="C56" s="132"/>
      <c r="D56" s="132"/>
      <c r="E56" s="132"/>
      <c r="F56" s="132"/>
      <c r="G56" s="132"/>
      <c r="H56" s="132"/>
      <c r="I56" s="132"/>
      <c r="J56" s="132"/>
      <c r="K56" s="132">
        <v>1</v>
      </c>
      <c r="L56" s="132"/>
      <c r="M56" s="132">
        <v>1</v>
      </c>
      <c r="N56"/>
      <c r="O56"/>
      <c r="P56"/>
      <c r="Q56" s="147"/>
      <c r="R56" s="147"/>
      <c r="S56" s="147"/>
      <c r="T56" s="147"/>
      <c r="U56" s="147"/>
      <c r="V56" t="s">
        <v>501</v>
      </c>
      <c r="W56" s="132">
        <v>2</v>
      </c>
      <c r="X56" s="132">
        <v>7</v>
      </c>
      <c r="Y56" s="132"/>
      <c r="Z56" s="132"/>
      <c r="AA56" s="132"/>
      <c r="AB56" s="132"/>
      <c r="AC56" s="132"/>
      <c r="AD56" s="132">
        <v>8</v>
      </c>
      <c r="AE56" s="132">
        <v>3</v>
      </c>
      <c r="AF56" s="132">
        <v>20</v>
      </c>
    </row>
    <row r="57" spans="1:32" x14ac:dyDescent="0.25">
      <c r="A57" s="119" t="s">
        <v>537</v>
      </c>
      <c r="B57" s="119"/>
      <c r="C57" s="135"/>
      <c r="D57" s="135"/>
      <c r="E57" s="135"/>
      <c r="F57" s="135"/>
      <c r="G57" s="135"/>
      <c r="H57" s="135"/>
      <c r="I57" s="135"/>
      <c r="J57" s="135"/>
      <c r="K57" s="135">
        <v>1</v>
      </c>
      <c r="L57" s="135"/>
      <c r="M57" s="135">
        <v>1</v>
      </c>
      <c r="N57"/>
      <c r="O57"/>
      <c r="P57"/>
      <c r="Q57" s="147"/>
      <c r="R57" s="147"/>
      <c r="S57" s="147"/>
      <c r="T57" s="147"/>
      <c r="U57" s="147"/>
      <c r="V57" t="s">
        <v>506</v>
      </c>
      <c r="W57" s="132"/>
      <c r="X57" s="132"/>
      <c r="Y57" s="132"/>
      <c r="Z57" s="132"/>
      <c r="AA57" s="132"/>
      <c r="AB57" s="132"/>
      <c r="AC57" s="132">
        <v>5</v>
      </c>
      <c r="AD57" s="132"/>
      <c r="AE57" s="132"/>
      <c r="AF57" s="132">
        <v>5</v>
      </c>
    </row>
    <row r="58" spans="1:32" x14ac:dyDescent="0.25">
      <c r="A58" t="s">
        <v>218</v>
      </c>
      <c r="B58" t="s">
        <v>105</v>
      </c>
      <c r="C58" s="132"/>
      <c r="D58" s="132"/>
      <c r="E58" s="132"/>
      <c r="F58" s="132"/>
      <c r="G58" s="132"/>
      <c r="H58" s="132">
        <v>4</v>
      </c>
      <c r="I58" s="132"/>
      <c r="J58" s="132"/>
      <c r="K58" s="132"/>
      <c r="L58" s="132"/>
      <c r="M58" s="132">
        <v>4</v>
      </c>
      <c r="N58"/>
      <c r="O58"/>
      <c r="P58"/>
      <c r="Q58" s="147"/>
      <c r="R58" s="147"/>
      <c r="S58" s="147"/>
      <c r="T58" s="147"/>
      <c r="U58" s="147"/>
      <c r="V58" t="s">
        <v>516</v>
      </c>
      <c r="W58" s="132"/>
      <c r="X58" s="132"/>
      <c r="Y58" s="132"/>
      <c r="Z58" s="132"/>
      <c r="AA58" s="132"/>
      <c r="AB58" s="132"/>
      <c r="AC58" s="132"/>
      <c r="AD58" s="132">
        <v>2</v>
      </c>
      <c r="AE58" s="132"/>
      <c r="AF58" s="132">
        <v>2</v>
      </c>
    </row>
    <row r="59" spans="1:32" x14ac:dyDescent="0.25">
      <c r="A59" s="119" t="s">
        <v>221</v>
      </c>
      <c r="B59" s="119"/>
      <c r="C59" s="135"/>
      <c r="D59" s="135"/>
      <c r="E59" s="135"/>
      <c r="F59" s="135"/>
      <c r="G59" s="135"/>
      <c r="H59" s="135">
        <v>4</v>
      </c>
      <c r="I59" s="135"/>
      <c r="J59" s="135"/>
      <c r="K59" s="135"/>
      <c r="L59" s="135"/>
      <c r="M59" s="135">
        <v>4</v>
      </c>
      <c r="N59"/>
      <c r="O59"/>
      <c r="P59"/>
      <c r="Q59" s="147"/>
      <c r="R59" s="147"/>
      <c r="S59" s="147"/>
      <c r="T59" s="147"/>
      <c r="U59" s="147"/>
      <c r="V59" t="s">
        <v>517</v>
      </c>
      <c r="W59" s="132"/>
      <c r="X59" s="132"/>
      <c r="Y59" s="132"/>
      <c r="Z59" s="132"/>
      <c r="AA59" s="132"/>
      <c r="AB59" s="132"/>
      <c r="AC59" s="132"/>
      <c r="AD59" s="132">
        <v>1</v>
      </c>
      <c r="AE59" s="132"/>
      <c r="AF59" s="132">
        <v>1</v>
      </c>
    </row>
    <row r="60" spans="1:32" x14ac:dyDescent="0.25">
      <c r="A60" t="s">
        <v>219</v>
      </c>
      <c r="B60" t="s">
        <v>91</v>
      </c>
      <c r="C60" s="132"/>
      <c r="D60" s="132"/>
      <c r="E60" s="132"/>
      <c r="F60" s="132"/>
      <c r="G60" s="132"/>
      <c r="H60" s="132"/>
      <c r="I60" s="132"/>
      <c r="J60" s="132"/>
      <c r="K60" s="132"/>
      <c r="L60" s="132">
        <v>1</v>
      </c>
      <c r="M60" s="132">
        <v>1</v>
      </c>
      <c r="N60"/>
      <c r="O60"/>
      <c r="P60"/>
      <c r="Q60" s="147"/>
      <c r="R60" s="147"/>
      <c r="S60" s="147"/>
      <c r="T60" s="147"/>
      <c r="U60" s="147"/>
      <c r="V60" t="s">
        <v>518</v>
      </c>
      <c r="W60" s="132"/>
      <c r="X60" s="132"/>
      <c r="Y60" s="132"/>
      <c r="Z60" s="132"/>
      <c r="AA60" s="132"/>
      <c r="AB60" s="132"/>
      <c r="AC60" s="132"/>
      <c r="AD60" s="132">
        <v>1</v>
      </c>
      <c r="AE60" s="132"/>
      <c r="AF60" s="132">
        <v>1</v>
      </c>
    </row>
    <row r="61" spans="1:32" x14ac:dyDescent="0.25">
      <c r="B61" t="s">
        <v>105</v>
      </c>
      <c r="C61" s="132"/>
      <c r="D61" s="132"/>
      <c r="E61" s="132"/>
      <c r="F61" s="132">
        <v>5</v>
      </c>
      <c r="G61" s="132">
        <v>10</v>
      </c>
      <c r="H61" s="132">
        <v>6</v>
      </c>
      <c r="I61" s="132"/>
      <c r="J61" s="132"/>
      <c r="K61" s="132"/>
      <c r="L61" s="132"/>
      <c r="M61" s="132">
        <v>21</v>
      </c>
      <c r="N61"/>
      <c r="O61"/>
      <c r="P61"/>
      <c r="Q61" s="147"/>
      <c r="R61" s="147"/>
      <c r="S61" s="147"/>
      <c r="T61" s="147"/>
      <c r="U61" s="147"/>
      <c r="V61" t="s">
        <v>519</v>
      </c>
      <c r="W61" s="132"/>
      <c r="X61" s="132"/>
      <c r="Y61" s="132"/>
      <c r="Z61" s="132"/>
      <c r="AA61" s="132"/>
      <c r="AB61" s="132"/>
      <c r="AC61" s="132"/>
      <c r="AD61" s="132">
        <v>1</v>
      </c>
      <c r="AE61" s="132"/>
      <c r="AF61" s="132">
        <v>1</v>
      </c>
    </row>
    <row r="62" spans="1:32" x14ac:dyDescent="0.25">
      <c r="B62" t="s">
        <v>281</v>
      </c>
      <c r="C62" s="132"/>
      <c r="D62" s="132"/>
      <c r="E62" s="132"/>
      <c r="F62" s="132"/>
      <c r="G62" s="132"/>
      <c r="H62" s="132">
        <v>2</v>
      </c>
      <c r="I62" s="132"/>
      <c r="J62" s="132"/>
      <c r="K62" s="132"/>
      <c r="L62" s="132"/>
      <c r="M62" s="132">
        <v>2</v>
      </c>
      <c r="N62"/>
      <c r="O62"/>
      <c r="P62"/>
      <c r="Q62" s="147"/>
      <c r="R62" s="147"/>
      <c r="S62" s="147"/>
      <c r="T62" s="147"/>
      <c r="U62" s="147"/>
      <c r="V62" t="s">
        <v>523</v>
      </c>
      <c r="W62" s="132">
        <v>12</v>
      </c>
      <c r="X62" s="132">
        <v>11</v>
      </c>
      <c r="Y62" s="132">
        <v>11</v>
      </c>
      <c r="Z62" s="132">
        <v>6</v>
      </c>
      <c r="AA62" s="132"/>
      <c r="AB62" s="132"/>
      <c r="AC62" s="132"/>
      <c r="AD62" s="132">
        <v>1</v>
      </c>
      <c r="AE62" s="132">
        <v>2</v>
      </c>
      <c r="AF62" s="132">
        <v>43</v>
      </c>
    </row>
    <row r="63" spans="1:32" x14ac:dyDescent="0.25">
      <c r="A63" s="119" t="s">
        <v>222</v>
      </c>
      <c r="B63" s="119"/>
      <c r="C63" s="135"/>
      <c r="D63" s="135"/>
      <c r="E63" s="135"/>
      <c r="F63" s="135">
        <v>5</v>
      </c>
      <c r="G63" s="135">
        <v>10</v>
      </c>
      <c r="H63" s="135">
        <v>8</v>
      </c>
      <c r="I63" s="135"/>
      <c r="J63" s="135"/>
      <c r="K63" s="135"/>
      <c r="L63" s="135">
        <v>1</v>
      </c>
      <c r="M63" s="135">
        <v>24</v>
      </c>
      <c r="N63"/>
      <c r="O63"/>
      <c r="P63"/>
      <c r="Q63" s="147"/>
      <c r="R63" s="147"/>
      <c r="S63" s="147"/>
      <c r="T63" s="147"/>
      <c r="U63" s="147"/>
      <c r="V63" t="s">
        <v>524</v>
      </c>
      <c r="W63" s="132"/>
      <c r="X63" s="132"/>
      <c r="Y63" s="132"/>
      <c r="Z63" s="132"/>
      <c r="AA63" s="132"/>
      <c r="AB63" s="132"/>
      <c r="AC63" s="132"/>
      <c r="AD63" s="132">
        <v>4</v>
      </c>
      <c r="AE63" s="132"/>
      <c r="AF63" s="132">
        <v>4</v>
      </c>
    </row>
    <row r="64" spans="1:32" x14ac:dyDescent="0.25">
      <c r="A64" t="s">
        <v>228</v>
      </c>
      <c r="B64" t="s">
        <v>77</v>
      </c>
      <c r="C64" s="132"/>
      <c r="D64" s="132"/>
      <c r="E64" s="132"/>
      <c r="F64" s="132"/>
      <c r="G64" s="132"/>
      <c r="H64" s="132">
        <v>1</v>
      </c>
      <c r="I64" s="132"/>
      <c r="J64" s="132"/>
      <c r="K64" s="132"/>
      <c r="L64" s="132"/>
      <c r="M64" s="132">
        <v>1</v>
      </c>
      <c r="N64"/>
      <c r="O64"/>
      <c r="P64"/>
      <c r="Q64" s="147"/>
      <c r="R64" s="147"/>
      <c r="S64" s="147"/>
      <c r="T64" s="147"/>
      <c r="U64" s="147"/>
      <c r="V64" t="s">
        <v>526</v>
      </c>
      <c r="W64" s="132">
        <v>5</v>
      </c>
      <c r="X64" s="132">
        <v>6</v>
      </c>
      <c r="Y64" s="132">
        <v>5</v>
      </c>
      <c r="Z64" s="132">
        <v>13</v>
      </c>
      <c r="AA64" s="132"/>
      <c r="AB64" s="132"/>
      <c r="AC64" s="132"/>
      <c r="AD64" s="132">
        <v>11</v>
      </c>
      <c r="AE64" s="132">
        <v>20</v>
      </c>
      <c r="AF64" s="132">
        <v>60</v>
      </c>
    </row>
    <row r="65" spans="1:32" x14ac:dyDescent="0.25">
      <c r="A65" s="119" t="s">
        <v>244</v>
      </c>
      <c r="B65" s="119"/>
      <c r="C65" s="135"/>
      <c r="D65" s="135"/>
      <c r="E65" s="135"/>
      <c r="F65" s="135"/>
      <c r="G65" s="135"/>
      <c r="H65" s="135">
        <v>1</v>
      </c>
      <c r="I65" s="135"/>
      <c r="J65" s="135"/>
      <c r="K65" s="135"/>
      <c r="L65" s="135"/>
      <c r="M65" s="135">
        <v>1</v>
      </c>
      <c r="N65"/>
      <c r="O65"/>
      <c r="P65"/>
      <c r="Q65" s="147"/>
      <c r="R65" s="147"/>
      <c r="S65" s="147"/>
      <c r="T65" s="147"/>
      <c r="U65" s="147"/>
      <c r="V65" t="s">
        <v>535</v>
      </c>
      <c r="W65" s="132">
        <v>12</v>
      </c>
      <c r="X65" s="132">
        <v>5</v>
      </c>
      <c r="Y65" s="132">
        <v>6</v>
      </c>
      <c r="Z65" s="132"/>
      <c r="AA65" s="132"/>
      <c r="AB65" s="132"/>
      <c r="AC65" s="132"/>
      <c r="AD65" s="132">
        <v>5</v>
      </c>
      <c r="AE65" s="132">
        <v>6</v>
      </c>
      <c r="AF65" s="132">
        <v>34</v>
      </c>
    </row>
    <row r="66" spans="1:32" x14ac:dyDescent="0.25">
      <c r="A66" t="s">
        <v>246</v>
      </c>
      <c r="B66" t="s">
        <v>105</v>
      </c>
      <c r="C66" s="132">
        <v>2</v>
      </c>
      <c r="D66" s="132"/>
      <c r="E66" s="132">
        <v>1</v>
      </c>
      <c r="F66" s="132"/>
      <c r="G66" s="132">
        <v>1</v>
      </c>
      <c r="H66" s="132"/>
      <c r="I66" s="132">
        <v>1</v>
      </c>
      <c r="J66" s="132"/>
      <c r="K66" s="132"/>
      <c r="L66" s="132"/>
      <c r="M66" s="132">
        <v>5</v>
      </c>
      <c r="N66"/>
      <c r="O66"/>
      <c r="P66"/>
      <c r="Q66" s="147"/>
      <c r="R66" s="147"/>
      <c r="S66" s="147"/>
      <c r="T66" s="147"/>
      <c r="U66" s="147"/>
      <c r="V66" t="s">
        <v>536</v>
      </c>
      <c r="W66" s="132"/>
      <c r="X66" s="132"/>
      <c r="Y66" s="132"/>
      <c r="Z66" s="132"/>
      <c r="AA66" s="132"/>
      <c r="AB66" s="132"/>
      <c r="AC66" s="132"/>
      <c r="AD66" s="132">
        <v>1</v>
      </c>
      <c r="AE66" s="132">
        <v>1</v>
      </c>
      <c r="AF66" s="132">
        <v>2</v>
      </c>
    </row>
    <row r="67" spans="1:32" x14ac:dyDescent="0.25">
      <c r="A67" s="119" t="s">
        <v>420</v>
      </c>
      <c r="B67" s="119"/>
      <c r="C67" s="135">
        <v>2</v>
      </c>
      <c r="D67" s="135"/>
      <c r="E67" s="135">
        <v>1</v>
      </c>
      <c r="F67" s="135"/>
      <c r="G67" s="135">
        <v>1</v>
      </c>
      <c r="H67" s="135"/>
      <c r="I67" s="135">
        <v>1</v>
      </c>
      <c r="J67" s="135"/>
      <c r="K67" s="135"/>
      <c r="L67" s="135"/>
      <c r="M67" s="135">
        <v>5</v>
      </c>
      <c r="N67"/>
      <c r="O67"/>
      <c r="P67"/>
      <c r="Q67" s="147"/>
      <c r="R67" s="147"/>
      <c r="S67" s="147"/>
      <c r="T67" s="147"/>
      <c r="U67" s="147"/>
      <c r="V67" t="s">
        <v>554</v>
      </c>
      <c r="W67" s="132"/>
      <c r="X67" s="132"/>
      <c r="Y67" s="132"/>
      <c r="Z67" s="132"/>
      <c r="AA67" s="132"/>
      <c r="AB67" s="132"/>
      <c r="AC67" s="132"/>
      <c r="AD67" s="132"/>
      <c r="AE67" s="132">
        <v>1</v>
      </c>
      <c r="AF67" s="132">
        <v>1</v>
      </c>
    </row>
    <row r="68" spans="1:32" x14ac:dyDescent="0.25">
      <c r="A68" t="s">
        <v>282</v>
      </c>
      <c r="B68" t="s">
        <v>77</v>
      </c>
      <c r="C68" s="132"/>
      <c r="D68" s="132"/>
      <c r="E68" s="132"/>
      <c r="F68" s="132"/>
      <c r="G68" s="132"/>
      <c r="H68" s="132">
        <v>4</v>
      </c>
      <c r="I68" s="132">
        <v>4</v>
      </c>
      <c r="J68" s="132"/>
      <c r="K68" s="132"/>
      <c r="L68" s="132"/>
      <c r="M68" s="132">
        <v>8</v>
      </c>
      <c r="N68"/>
      <c r="O68"/>
      <c r="P68"/>
      <c r="Q68" s="147"/>
      <c r="R68" s="147"/>
      <c r="S68" s="147"/>
      <c r="T68" s="147"/>
      <c r="U68" s="147"/>
      <c r="V68" t="s">
        <v>556</v>
      </c>
      <c r="W68" s="132"/>
      <c r="X68" s="132"/>
      <c r="Y68" s="132"/>
      <c r="Z68" s="132"/>
      <c r="AA68" s="132"/>
      <c r="AB68" s="132"/>
      <c r="AC68" s="132"/>
      <c r="AD68" s="132"/>
      <c r="AE68" s="132">
        <v>1</v>
      </c>
      <c r="AF68" s="132">
        <v>1</v>
      </c>
    </row>
    <row r="69" spans="1:32" x14ac:dyDescent="0.25">
      <c r="B69" t="s">
        <v>105</v>
      </c>
      <c r="C69" s="132"/>
      <c r="D69" s="132"/>
      <c r="E69" s="132"/>
      <c r="F69" s="132"/>
      <c r="G69" s="132"/>
      <c r="H69" s="132">
        <v>8</v>
      </c>
      <c r="I69" s="132"/>
      <c r="J69" s="132"/>
      <c r="K69" s="132"/>
      <c r="L69" s="132"/>
      <c r="M69" s="132">
        <v>8</v>
      </c>
      <c r="N69"/>
      <c r="O69"/>
      <c r="P69"/>
      <c r="Q69" s="147"/>
      <c r="R69" s="147"/>
      <c r="S69" s="147"/>
      <c r="T69" s="147"/>
      <c r="U69" s="147"/>
      <c r="V69" t="s">
        <v>557</v>
      </c>
      <c r="W69" s="132"/>
      <c r="X69" s="132">
        <v>6</v>
      </c>
      <c r="Y69" s="132">
        <v>13</v>
      </c>
      <c r="Z69" s="132"/>
      <c r="AA69" s="132"/>
      <c r="AB69" s="132"/>
      <c r="AC69" s="132"/>
      <c r="AD69" s="132"/>
      <c r="AE69" s="132">
        <v>1</v>
      </c>
      <c r="AF69" s="132">
        <v>20</v>
      </c>
    </row>
    <row r="70" spans="1:32" x14ac:dyDescent="0.25">
      <c r="B70" t="s">
        <v>290</v>
      </c>
      <c r="C70" s="132"/>
      <c r="D70" s="132"/>
      <c r="E70" s="132"/>
      <c r="F70" s="132"/>
      <c r="G70" s="132"/>
      <c r="H70" s="132"/>
      <c r="I70" s="132">
        <v>4</v>
      </c>
      <c r="J70" s="132">
        <v>4</v>
      </c>
      <c r="K70" s="132"/>
      <c r="L70" s="132"/>
      <c r="M70" s="132">
        <v>8</v>
      </c>
      <c r="N70"/>
      <c r="O70"/>
      <c r="P70"/>
      <c r="Q70" s="147"/>
      <c r="R70" s="147"/>
      <c r="S70" s="147"/>
      <c r="T70" s="147"/>
      <c r="U70" s="147"/>
      <c r="V70" t="s">
        <v>558</v>
      </c>
      <c r="W70" s="132"/>
      <c r="X70" s="132"/>
      <c r="Y70" s="132"/>
      <c r="Z70" s="132"/>
      <c r="AA70" s="132"/>
      <c r="AB70" s="132"/>
      <c r="AC70" s="132"/>
      <c r="AD70" s="132"/>
      <c r="AE70" s="132">
        <v>2</v>
      </c>
      <c r="AF70" s="132">
        <v>2</v>
      </c>
    </row>
    <row r="71" spans="1:32" x14ac:dyDescent="0.25">
      <c r="B71" t="s">
        <v>424</v>
      </c>
      <c r="C71" s="132"/>
      <c r="D71" s="132"/>
      <c r="E71" s="132"/>
      <c r="F71" s="132"/>
      <c r="G71" s="132"/>
      <c r="H71" s="132"/>
      <c r="I71" s="132">
        <v>2</v>
      </c>
      <c r="J71" s="132">
        <v>3</v>
      </c>
      <c r="K71" s="132"/>
      <c r="L71" s="132"/>
      <c r="M71" s="132">
        <v>5</v>
      </c>
      <c r="N71"/>
      <c r="O71"/>
      <c r="P71"/>
      <c r="Q71" s="147"/>
      <c r="R71" s="147"/>
      <c r="S71" s="147"/>
      <c r="T71" s="147"/>
      <c r="U71" s="147"/>
      <c r="V71" t="s">
        <v>561</v>
      </c>
      <c r="W71" s="132"/>
      <c r="X71" s="132"/>
      <c r="Y71" s="132"/>
      <c r="Z71" s="132"/>
      <c r="AA71" s="132"/>
      <c r="AB71" s="132"/>
      <c r="AC71" s="132"/>
      <c r="AD71" s="132"/>
      <c r="AE71" s="132">
        <v>17</v>
      </c>
      <c r="AF71" s="132">
        <v>17</v>
      </c>
    </row>
    <row r="72" spans="1:32" x14ac:dyDescent="0.25">
      <c r="A72" s="119" t="s">
        <v>322</v>
      </c>
      <c r="B72" s="119"/>
      <c r="C72" s="135"/>
      <c r="D72" s="135"/>
      <c r="E72" s="135"/>
      <c r="F72" s="135"/>
      <c r="G72" s="135"/>
      <c r="H72" s="135">
        <v>12</v>
      </c>
      <c r="I72" s="135">
        <v>10</v>
      </c>
      <c r="J72" s="135">
        <v>7</v>
      </c>
      <c r="K72" s="135"/>
      <c r="L72" s="135"/>
      <c r="M72" s="135">
        <v>29</v>
      </c>
      <c r="N72"/>
      <c r="O72"/>
      <c r="P72"/>
      <c r="Q72" s="147"/>
      <c r="R72" s="147"/>
      <c r="S72" s="147"/>
      <c r="T72" s="147"/>
      <c r="U72" s="147"/>
      <c r="V72" t="s">
        <v>563</v>
      </c>
      <c r="W72" s="132"/>
      <c r="X72" s="132"/>
      <c r="Y72" s="132"/>
      <c r="Z72" s="132"/>
      <c r="AA72" s="132"/>
      <c r="AB72" s="132"/>
      <c r="AC72" s="132"/>
      <c r="AD72" s="132"/>
      <c r="AE72" s="132">
        <v>2</v>
      </c>
      <c r="AF72" s="132">
        <v>2</v>
      </c>
    </row>
    <row r="73" spans="1:32" x14ac:dyDescent="0.25">
      <c r="A73" t="s">
        <v>295</v>
      </c>
      <c r="B73" t="s">
        <v>290</v>
      </c>
      <c r="C73" s="132"/>
      <c r="D73" s="132"/>
      <c r="E73" s="132"/>
      <c r="F73" s="132"/>
      <c r="G73" s="132"/>
      <c r="H73" s="132"/>
      <c r="I73" s="132"/>
      <c r="J73" s="132"/>
      <c r="K73" s="132">
        <v>15</v>
      </c>
      <c r="L73" s="132">
        <v>9</v>
      </c>
      <c r="M73" s="132">
        <v>24</v>
      </c>
      <c r="N73"/>
      <c r="O73"/>
      <c r="P73"/>
      <c r="Q73" s="147"/>
      <c r="R73" s="147"/>
      <c r="S73" s="147"/>
      <c r="T73" s="147"/>
      <c r="U73" s="147"/>
      <c r="V73" t="s">
        <v>565</v>
      </c>
      <c r="W73" s="132"/>
      <c r="X73" s="132">
        <v>6</v>
      </c>
      <c r="Y73" s="132">
        <v>9</v>
      </c>
      <c r="Z73" s="132">
        <v>20</v>
      </c>
      <c r="AA73" s="132"/>
      <c r="AB73" s="132"/>
      <c r="AC73" s="132"/>
      <c r="AD73" s="132"/>
      <c r="AE73" s="132">
        <v>20</v>
      </c>
      <c r="AF73" s="132">
        <v>55</v>
      </c>
    </row>
    <row r="74" spans="1:32" x14ac:dyDescent="0.25">
      <c r="B74" t="s">
        <v>437</v>
      </c>
      <c r="C74" s="132"/>
      <c r="D74" s="132"/>
      <c r="E74" s="132"/>
      <c r="F74" s="132"/>
      <c r="G74" s="132"/>
      <c r="H74" s="132"/>
      <c r="I74" s="132"/>
      <c r="J74" s="132"/>
      <c r="K74" s="132"/>
      <c r="L74" s="132">
        <v>1</v>
      </c>
      <c r="M74" s="132">
        <v>1</v>
      </c>
      <c r="N74"/>
      <c r="O74"/>
      <c r="P74"/>
      <c r="Q74" s="147"/>
      <c r="R74" s="147"/>
      <c r="S74" s="147"/>
      <c r="T74" s="147"/>
      <c r="U74" s="147"/>
      <c r="V74" t="s">
        <v>573</v>
      </c>
      <c r="W74" s="132"/>
      <c r="X74" s="132"/>
      <c r="Y74" s="132"/>
      <c r="Z74" s="132"/>
      <c r="AA74" s="132"/>
      <c r="AB74" s="132"/>
      <c r="AC74" s="132"/>
      <c r="AD74" s="132"/>
      <c r="AE74" s="132">
        <v>1</v>
      </c>
      <c r="AF74" s="132">
        <v>1</v>
      </c>
    </row>
    <row r="75" spans="1:32" x14ac:dyDescent="0.25">
      <c r="B75" t="s">
        <v>476</v>
      </c>
      <c r="C75" s="132"/>
      <c r="D75" s="132"/>
      <c r="E75" s="132"/>
      <c r="F75" s="132"/>
      <c r="G75" s="132"/>
      <c r="H75" s="132"/>
      <c r="I75" s="132"/>
      <c r="J75" s="132"/>
      <c r="K75" s="132">
        <v>2</v>
      </c>
      <c r="L75" s="132"/>
      <c r="M75" s="132">
        <v>2</v>
      </c>
      <c r="N75"/>
      <c r="O75"/>
      <c r="P75"/>
      <c r="Q75" s="147"/>
      <c r="R75" s="147"/>
      <c r="S75" s="147"/>
      <c r="T75" s="147"/>
      <c r="U75" s="147"/>
      <c r="V75" t="s">
        <v>574</v>
      </c>
      <c r="W75" s="132">
        <v>2</v>
      </c>
      <c r="X75" s="132"/>
      <c r="Y75" s="132">
        <v>2</v>
      </c>
      <c r="Z75" s="132"/>
      <c r="AA75" s="132"/>
      <c r="AB75" s="132"/>
      <c r="AC75" s="132"/>
      <c r="AD75" s="132"/>
      <c r="AE75" s="132">
        <v>3</v>
      </c>
      <c r="AF75" s="132">
        <v>7</v>
      </c>
    </row>
    <row r="76" spans="1:32" x14ac:dyDescent="0.25">
      <c r="B76" t="s">
        <v>560</v>
      </c>
      <c r="C76" s="132"/>
      <c r="D76" s="132"/>
      <c r="E76" s="132"/>
      <c r="F76" s="132"/>
      <c r="G76" s="132"/>
      <c r="H76" s="132"/>
      <c r="I76" s="132"/>
      <c r="J76" s="132"/>
      <c r="K76" s="132"/>
      <c r="L76" s="132">
        <v>3</v>
      </c>
      <c r="M76" s="132">
        <v>3</v>
      </c>
      <c r="N76"/>
      <c r="O76"/>
      <c r="P76"/>
      <c r="Q76" s="147"/>
      <c r="R76" s="147"/>
      <c r="S76" s="147"/>
      <c r="T76" s="147"/>
      <c r="U76" s="147"/>
      <c r="V76" t="s">
        <v>577</v>
      </c>
      <c r="W76" s="132">
        <v>36</v>
      </c>
      <c r="X76" s="132">
        <v>13</v>
      </c>
      <c r="Y76" s="132">
        <v>15</v>
      </c>
      <c r="Z76" s="132"/>
      <c r="AA76" s="132"/>
      <c r="AB76" s="132"/>
      <c r="AC76" s="132"/>
      <c r="AD76" s="132"/>
      <c r="AE76" s="132">
        <v>19</v>
      </c>
      <c r="AF76" s="132">
        <v>83</v>
      </c>
    </row>
    <row r="77" spans="1:32" x14ac:dyDescent="0.25">
      <c r="A77" s="119" t="s">
        <v>538</v>
      </c>
      <c r="B77" s="119"/>
      <c r="C77" s="135"/>
      <c r="D77" s="135"/>
      <c r="E77" s="135"/>
      <c r="F77" s="135"/>
      <c r="G77" s="135"/>
      <c r="H77" s="135"/>
      <c r="I77" s="135"/>
      <c r="J77" s="135"/>
      <c r="K77" s="135">
        <v>17</v>
      </c>
      <c r="L77" s="135">
        <v>13</v>
      </c>
      <c r="M77" s="135">
        <v>30</v>
      </c>
      <c r="N77"/>
      <c r="O77"/>
      <c r="P77"/>
      <c r="Q77" s="147"/>
      <c r="R77" s="147"/>
      <c r="S77" s="147"/>
      <c r="T77" s="147"/>
      <c r="U77" s="147"/>
      <c r="V77" t="s">
        <v>579</v>
      </c>
      <c r="W77" s="132">
        <v>12</v>
      </c>
      <c r="X77" s="132">
        <v>9</v>
      </c>
      <c r="Y77" s="132"/>
      <c r="Z77" s="132"/>
      <c r="AA77" s="132"/>
      <c r="AB77" s="132"/>
      <c r="AC77" s="132"/>
      <c r="AD77" s="132"/>
      <c r="AE77" s="132">
        <v>7</v>
      </c>
      <c r="AF77" s="132">
        <v>28</v>
      </c>
    </row>
    <row r="78" spans="1:32" x14ac:dyDescent="0.25">
      <c r="A78" t="s">
        <v>299</v>
      </c>
      <c r="B78" t="s">
        <v>281</v>
      </c>
      <c r="C78" s="132"/>
      <c r="D78" s="132"/>
      <c r="E78" s="132"/>
      <c r="F78" s="132"/>
      <c r="G78" s="132"/>
      <c r="H78" s="132">
        <v>6</v>
      </c>
      <c r="I78" s="132"/>
      <c r="J78" s="132"/>
      <c r="K78" s="132"/>
      <c r="L78" s="132"/>
      <c r="M78" s="132">
        <v>6</v>
      </c>
      <c r="N78"/>
      <c r="O78"/>
      <c r="P78"/>
      <c r="Q78" s="147"/>
      <c r="R78" s="147"/>
      <c r="S78" s="147"/>
      <c r="T78" s="147"/>
      <c r="U78" s="147"/>
      <c r="V78" t="s">
        <v>584</v>
      </c>
      <c r="W78" s="132"/>
      <c r="X78" s="132"/>
      <c r="Y78" s="132"/>
      <c r="Z78" s="132">
        <v>1</v>
      </c>
      <c r="AA78" s="132"/>
      <c r="AB78" s="132"/>
      <c r="AC78" s="132"/>
      <c r="AD78" s="132"/>
      <c r="AE78" s="132">
        <v>1</v>
      </c>
      <c r="AF78" s="132">
        <v>2</v>
      </c>
    </row>
    <row r="79" spans="1:32" x14ac:dyDescent="0.25">
      <c r="A79" s="119" t="s">
        <v>323</v>
      </c>
      <c r="B79" s="119"/>
      <c r="C79" s="135"/>
      <c r="D79" s="135"/>
      <c r="E79" s="135"/>
      <c r="F79" s="135"/>
      <c r="G79" s="135"/>
      <c r="H79" s="135">
        <v>6</v>
      </c>
      <c r="I79" s="135"/>
      <c r="J79" s="135"/>
      <c r="K79" s="135"/>
      <c r="L79" s="135"/>
      <c r="M79" s="135">
        <v>6</v>
      </c>
      <c r="N79"/>
      <c r="O79"/>
      <c r="P79"/>
      <c r="Q79" s="147"/>
      <c r="R79" s="147"/>
      <c r="S79" s="147"/>
      <c r="T79" s="147"/>
      <c r="U79" s="147"/>
      <c r="V79" t="s">
        <v>615</v>
      </c>
      <c r="W79" s="132">
        <v>1</v>
      </c>
      <c r="X79" s="132"/>
      <c r="Y79" s="132">
        <v>3</v>
      </c>
      <c r="Z79" s="132"/>
      <c r="AA79" s="132"/>
      <c r="AB79" s="132"/>
      <c r="AC79" s="132"/>
      <c r="AD79" s="132"/>
      <c r="AE79" s="132"/>
      <c r="AF79" s="132">
        <v>4</v>
      </c>
    </row>
    <row r="80" spans="1:32" x14ac:dyDescent="0.25">
      <c r="A80" t="s">
        <v>313</v>
      </c>
      <c r="B80" t="s">
        <v>290</v>
      </c>
      <c r="C80" s="132"/>
      <c r="D80" s="132"/>
      <c r="E80" s="132"/>
      <c r="F80" s="132"/>
      <c r="G80" s="132"/>
      <c r="H80" s="132">
        <v>2</v>
      </c>
      <c r="I80" s="132">
        <v>1</v>
      </c>
      <c r="J80" s="132"/>
      <c r="K80" s="132"/>
      <c r="L80" s="132"/>
      <c r="M80" s="132">
        <v>3</v>
      </c>
      <c r="N80"/>
      <c r="O80"/>
      <c r="P80"/>
      <c r="Q80" s="147"/>
      <c r="R80" s="147"/>
      <c r="S80" s="147"/>
      <c r="T80" s="147"/>
      <c r="U80" s="147"/>
      <c r="V80" t="s">
        <v>623</v>
      </c>
      <c r="W80" s="132"/>
      <c r="X80" s="132">
        <v>2</v>
      </c>
      <c r="Y80" s="132"/>
      <c r="Z80" s="132"/>
      <c r="AA80" s="132"/>
      <c r="AB80" s="132"/>
      <c r="AC80" s="132"/>
      <c r="AD80" s="132"/>
      <c r="AE80" s="132"/>
      <c r="AF80" s="132">
        <v>2</v>
      </c>
    </row>
    <row r="81" spans="1:32" x14ac:dyDescent="0.25">
      <c r="A81" s="119" t="s">
        <v>324</v>
      </c>
      <c r="B81" s="119"/>
      <c r="C81" s="135"/>
      <c r="D81" s="135"/>
      <c r="E81" s="135"/>
      <c r="F81" s="135"/>
      <c r="G81" s="135"/>
      <c r="H81" s="135">
        <v>2</v>
      </c>
      <c r="I81" s="135">
        <v>1</v>
      </c>
      <c r="J81" s="135"/>
      <c r="K81" s="135"/>
      <c r="L81" s="135"/>
      <c r="M81" s="135">
        <v>3</v>
      </c>
      <c r="N81"/>
      <c r="O81"/>
      <c r="P81"/>
      <c r="Q81" s="147"/>
      <c r="R81" s="147"/>
      <c r="S81" s="147"/>
      <c r="T81" s="147"/>
      <c r="U81" s="147"/>
      <c r="V81" t="s">
        <v>624</v>
      </c>
      <c r="W81" s="132"/>
      <c r="X81" s="132">
        <v>1</v>
      </c>
      <c r="Y81" s="132"/>
      <c r="Z81" s="132"/>
      <c r="AA81" s="132"/>
      <c r="AB81" s="132"/>
      <c r="AC81" s="132"/>
      <c r="AD81" s="132"/>
      <c r="AE81" s="132"/>
      <c r="AF81" s="132">
        <v>1</v>
      </c>
    </row>
    <row r="82" spans="1:32" x14ac:dyDescent="0.25">
      <c r="A82" t="s">
        <v>345</v>
      </c>
      <c r="B82" t="s">
        <v>77</v>
      </c>
      <c r="C82" s="132"/>
      <c r="D82" s="132"/>
      <c r="E82" s="132"/>
      <c r="F82" s="132"/>
      <c r="G82" s="132"/>
      <c r="H82" s="132">
        <v>3</v>
      </c>
      <c r="I82" s="132"/>
      <c r="J82" s="132"/>
      <c r="K82" s="132"/>
      <c r="L82" s="132"/>
      <c r="M82" s="132">
        <v>3</v>
      </c>
      <c r="N82"/>
      <c r="O82"/>
      <c r="P82"/>
      <c r="Q82" s="147"/>
      <c r="R82" s="147"/>
      <c r="S82" s="147"/>
      <c r="T82" s="147"/>
      <c r="U82" s="147"/>
      <c r="V82" t="s">
        <v>625</v>
      </c>
      <c r="W82" s="132"/>
      <c r="X82" s="132">
        <v>1</v>
      </c>
      <c r="Y82" s="132"/>
      <c r="Z82" s="132"/>
      <c r="AA82" s="132"/>
      <c r="AB82" s="132"/>
      <c r="AC82" s="132"/>
      <c r="AD82" s="132"/>
      <c r="AE82" s="132"/>
      <c r="AF82" s="132">
        <v>1</v>
      </c>
    </row>
    <row r="83" spans="1:32" x14ac:dyDescent="0.25">
      <c r="B83" t="s">
        <v>281</v>
      </c>
      <c r="C83" s="132"/>
      <c r="D83" s="132"/>
      <c r="E83" s="132"/>
      <c r="F83" s="132"/>
      <c r="G83" s="132"/>
      <c r="H83" s="132">
        <v>3</v>
      </c>
      <c r="I83" s="132">
        <v>4</v>
      </c>
      <c r="J83" s="132">
        <v>3</v>
      </c>
      <c r="K83" s="132">
        <v>4</v>
      </c>
      <c r="L83" s="132"/>
      <c r="M83" s="132">
        <v>14</v>
      </c>
      <c r="N83"/>
      <c r="O83"/>
      <c r="P83"/>
      <c r="Q83" s="147"/>
      <c r="R83" s="147"/>
      <c r="S83" s="147"/>
      <c r="T83" s="147"/>
      <c r="U83" s="147"/>
      <c r="V83" t="s">
        <v>634</v>
      </c>
      <c r="W83" s="132"/>
      <c r="X83" s="132">
        <v>1</v>
      </c>
      <c r="Y83" s="132">
        <v>8</v>
      </c>
      <c r="Z83" s="132">
        <v>20</v>
      </c>
      <c r="AA83" s="132"/>
      <c r="AB83" s="132"/>
      <c r="AC83" s="132"/>
      <c r="AD83" s="132"/>
      <c r="AE83" s="132"/>
      <c r="AF83" s="132">
        <v>29</v>
      </c>
    </row>
    <row r="84" spans="1:32" x14ac:dyDescent="0.25">
      <c r="A84" s="119" t="s">
        <v>346</v>
      </c>
      <c r="B84" s="119"/>
      <c r="C84" s="135"/>
      <c r="D84" s="135"/>
      <c r="E84" s="135"/>
      <c r="F84" s="135"/>
      <c r="G84" s="135"/>
      <c r="H84" s="135">
        <v>6</v>
      </c>
      <c r="I84" s="135">
        <v>4</v>
      </c>
      <c r="J84" s="135">
        <v>3</v>
      </c>
      <c r="K84" s="135">
        <v>4</v>
      </c>
      <c r="L84" s="135"/>
      <c r="M84" s="135">
        <v>17</v>
      </c>
      <c r="N84"/>
      <c r="O84"/>
      <c r="P84"/>
      <c r="Q84" s="147"/>
      <c r="R84" s="147"/>
      <c r="S84" s="147"/>
      <c r="T84" s="147"/>
      <c r="U84" s="147"/>
      <c r="V84" t="s">
        <v>637</v>
      </c>
      <c r="W84" s="132"/>
      <c r="X84" s="132"/>
      <c r="Y84" s="132">
        <v>2</v>
      </c>
      <c r="Z84" s="132"/>
      <c r="AA84" s="132"/>
      <c r="AB84" s="132"/>
      <c r="AC84" s="132"/>
      <c r="AD84" s="132"/>
      <c r="AE84" s="132"/>
      <c r="AF84" s="132">
        <v>2</v>
      </c>
    </row>
    <row r="85" spans="1:32" x14ac:dyDescent="0.25">
      <c r="A85" t="s">
        <v>363</v>
      </c>
      <c r="B85" t="s">
        <v>77</v>
      </c>
      <c r="C85" s="132"/>
      <c r="D85" s="132"/>
      <c r="E85" s="132">
        <v>4</v>
      </c>
      <c r="F85" s="132"/>
      <c r="G85" s="132"/>
      <c r="H85" s="132"/>
      <c r="I85" s="132"/>
      <c r="J85" s="132"/>
      <c r="K85" s="132"/>
      <c r="L85" s="132"/>
      <c r="M85" s="132">
        <v>4</v>
      </c>
      <c r="N85"/>
      <c r="O85"/>
      <c r="P85"/>
      <c r="Q85" s="147"/>
      <c r="R85" s="147"/>
      <c r="S85" s="147"/>
      <c r="T85" s="147"/>
      <c r="U85" s="147"/>
      <c r="V85" t="s">
        <v>638</v>
      </c>
      <c r="W85" s="132"/>
      <c r="X85" s="132"/>
      <c r="Y85" s="132">
        <v>8</v>
      </c>
      <c r="Z85" s="132"/>
      <c r="AA85" s="132"/>
      <c r="AB85" s="132"/>
      <c r="AC85" s="132"/>
      <c r="AD85" s="132"/>
      <c r="AE85" s="132"/>
      <c r="AF85" s="132">
        <v>8</v>
      </c>
    </row>
    <row r="86" spans="1:32" x14ac:dyDescent="0.25">
      <c r="A86" s="119" t="s">
        <v>661</v>
      </c>
      <c r="B86" s="119"/>
      <c r="C86" s="135"/>
      <c r="D86" s="135"/>
      <c r="E86" s="135">
        <v>4</v>
      </c>
      <c r="F86" s="135"/>
      <c r="G86" s="135"/>
      <c r="H86" s="135"/>
      <c r="I86" s="135"/>
      <c r="J86" s="135"/>
      <c r="K86" s="135"/>
      <c r="L86" s="135"/>
      <c r="M86" s="135">
        <v>4</v>
      </c>
      <c r="N86"/>
      <c r="O86"/>
      <c r="P86"/>
      <c r="Q86" s="147"/>
      <c r="R86" s="147"/>
      <c r="S86" s="147"/>
      <c r="T86" s="147"/>
      <c r="U86" s="147"/>
      <c r="V86" t="s">
        <v>640</v>
      </c>
      <c r="W86" s="132"/>
      <c r="X86" s="132"/>
      <c r="Y86" s="132">
        <v>6</v>
      </c>
      <c r="Z86" s="132"/>
      <c r="AA86" s="132"/>
      <c r="AB86" s="132"/>
      <c r="AC86" s="132"/>
      <c r="AD86" s="132"/>
      <c r="AE86" s="132"/>
      <c r="AF86" s="132">
        <v>6</v>
      </c>
    </row>
    <row r="87" spans="1:32" x14ac:dyDescent="0.25">
      <c r="A87" t="s">
        <v>371</v>
      </c>
      <c r="B87" t="s">
        <v>290</v>
      </c>
      <c r="C87" s="132"/>
      <c r="D87" s="132"/>
      <c r="E87" s="132"/>
      <c r="F87" s="132"/>
      <c r="G87" s="132"/>
      <c r="H87" s="132">
        <v>14</v>
      </c>
      <c r="I87" s="132"/>
      <c r="J87" s="132"/>
      <c r="K87" s="132"/>
      <c r="L87" s="132"/>
      <c r="M87" s="132">
        <v>14</v>
      </c>
      <c r="N87"/>
      <c r="O87"/>
      <c r="P87"/>
      <c r="Q87" s="147"/>
      <c r="R87" s="147"/>
      <c r="S87" s="147"/>
      <c r="T87" s="147"/>
      <c r="U87" s="147"/>
      <c r="V87" t="s">
        <v>645</v>
      </c>
      <c r="W87" s="132"/>
      <c r="X87" s="132"/>
      <c r="Y87" s="132">
        <v>0</v>
      </c>
      <c r="Z87" s="132"/>
      <c r="AA87" s="132"/>
      <c r="AB87" s="132"/>
      <c r="AC87" s="132"/>
      <c r="AD87" s="132"/>
      <c r="AE87" s="132"/>
      <c r="AF87" s="132">
        <v>0</v>
      </c>
    </row>
    <row r="88" spans="1:32" x14ac:dyDescent="0.25">
      <c r="A88" s="119" t="s">
        <v>375</v>
      </c>
      <c r="B88" s="119"/>
      <c r="C88" s="135"/>
      <c r="D88" s="135"/>
      <c r="E88" s="135"/>
      <c r="F88" s="135"/>
      <c r="G88" s="135"/>
      <c r="H88" s="135">
        <v>14</v>
      </c>
      <c r="I88" s="135"/>
      <c r="J88" s="135"/>
      <c r="K88" s="135"/>
      <c r="L88" s="135"/>
      <c r="M88" s="135">
        <v>14</v>
      </c>
      <c r="N88"/>
      <c r="O88"/>
      <c r="P88"/>
      <c r="Q88" s="147"/>
      <c r="R88" s="147"/>
      <c r="S88" s="147"/>
      <c r="T88" s="147"/>
      <c r="U88" s="147"/>
      <c r="V88" t="s">
        <v>647</v>
      </c>
      <c r="W88" s="132"/>
      <c r="X88" s="132"/>
      <c r="Y88" s="132">
        <v>5</v>
      </c>
      <c r="Z88" s="132"/>
      <c r="AA88" s="132"/>
      <c r="AB88" s="132"/>
      <c r="AC88" s="132"/>
      <c r="AD88" s="132"/>
      <c r="AE88" s="132"/>
      <c r="AF88" s="132">
        <v>5</v>
      </c>
    </row>
    <row r="89" spans="1:32" x14ac:dyDescent="0.25">
      <c r="A89" t="s">
        <v>373</v>
      </c>
      <c r="B89" t="s">
        <v>290</v>
      </c>
      <c r="C89" s="132"/>
      <c r="D89" s="132"/>
      <c r="E89" s="132"/>
      <c r="F89" s="132"/>
      <c r="G89" s="132"/>
      <c r="H89" s="132">
        <v>5</v>
      </c>
      <c r="I89" s="132"/>
      <c r="J89" s="132"/>
      <c r="K89" s="132"/>
      <c r="L89" s="132"/>
      <c r="M89" s="132">
        <v>5</v>
      </c>
      <c r="N89"/>
      <c r="O89"/>
      <c r="P89"/>
      <c r="Q89" s="147"/>
      <c r="R89" s="147"/>
      <c r="S89" s="147"/>
      <c r="T89" s="147"/>
      <c r="U89" s="147"/>
      <c r="V89" t="s">
        <v>648</v>
      </c>
      <c r="W89" s="132"/>
      <c r="X89" s="132"/>
      <c r="Y89" s="132">
        <v>1</v>
      </c>
      <c r="Z89" s="132"/>
      <c r="AA89" s="132"/>
      <c r="AB89" s="132"/>
      <c r="AC89" s="132"/>
      <c r="AD89" s="132"/>
      <c r="AE89" s="132"/>
      <c r="AF89" s="132">
        <v>1</v>
      </c>
    </row>
    <row r="90" spans="1:32" x14ac:dyDescent="0.25">
      <c r="A90" s="119" t="s">
        <v>376</v>
      </c>
      <c r="B90" s="119"/>
      <c r="C90" s="135"/>
      <c r="D90" s="135"/>
      <c r="E90" s="135"/>
      <c r="F90" s="135"/>
      <c r="G90" s="135"/>
      <c r="H90" s="135">
        <v>5</v>
      </c>
      <c r="I90" s="135"/>
      <c r="J90" s="135"/>
      <c r="K90" s="135"/>
      <c r="L90" s="135"/>
      <c r="M90" s="135">
        <v>5</v>
      </c>
      <c r="N90"/>
      <c r="O90"/>
      <c r="P90"/>
      <c r="Q90" s="147"/>
      <c r="R90" s="147"/>
      <c r="S90" s="147"/>
      <c r="T90" s="147"/>
      <c r="U90" s="147"/>
      <c r="V90" t="s">
        <v>649</v>
      </c>
      <c r="W90" s="132"/>
      <c r="X90" s="132"/>
      <c r="Y90" s="132">
        <v>1</v>
      </c>
      <c r="Z90" s="132"/>
      <c r="AA90" s="132"/>
      <c r="AB90" s="132"/>
      <c r="AC90" s="132"/>
      <c r="AD90" s="132"/>
      <c r="AE90" s="132"/>
      <c r="AF90" s="132">
        <v>1</v>
      </c>
    </row>
    <row r="91" spans="1:32" x14ac:dyDescent="0.25">
      <c r="A91" t="s">
        <v>379</v>
      </c>
      <c r="B91" t="s">
        <v>59</v>
      </c>
      <c r="C91" s="132"/>
      <c r="D91" s="132"/>
      <c r="E91" s="132"/>
      <c r="F91" s="132"/>
      <c r="G91" s="132"/>
      <c r="H91" s="132">
        <v>3</v>
      </c>
      <c r="I91" s="132">
        <v>3</v>
      </c>
      <c r="J91" s="132"/>
      <c r="K91" s="132"/>
      <c r="L91" s="132"/>
      <c r="M91" s="132">
        <v>6</v>
      </c>
      <c r="N91"/>
      <c r="O91"/>
      <c r="P91"/>
      <c r="Q91" s="147"/>
      <c r="R91" s="147"/>
      <c r="S91" s="147"/>
      <c r="T91" s="147"/>
      <c r="U91" s="147"/>
      <c r="V91" t="s">
        <v>652</v>
      </c>
      <c r="W91" s="132"/>
      <c r="X91" s="132"/>
      <c r="Y91" s="132">
        <v>8</v>
      </c>
      <c r="Z91" s="132">
        <v>4</v>
      </c>
      <c r="AA91" s="132"/>
      <c r="AB91" s="132"/>
      <c r="AC91" s="132"/>
      <c r="AD91" s="132"/>
      <c r="AE91" s="132"/>
      <c r="AF91" s="132">
        <v>12</v>
      </c>
    </row>
    <row r="92" spans="1:32" x14ac:dyDescent="0.25">
      <c r="B92" t="s">
        <v>290</v>
      </c>
      <c r="C92" s="132"/>
      <c r="D92" s="132"/>
      <c r="E92" s="132"/>
      <c r="F92" s="132"/>
      <c r="G92" s="132"/>
      <c r="H92" s="132">
        <v>16</v>
      </c>
      <c r="I92" s="132">
        <v>3</v>
      </c>
      <c r="J92" s="132">
        <v>4</v>
      </c>
      <c r="K92" s="132"/>
      <c r="L92" s="132"/>
      <c r="M92" s="132">
        <v>23</v>
      </c>
      <c r="N92"/>
      <c r="O92"/>
      <c r="P92"/>
      <c r="Q92" s="147"/>
      <c r="R92" s="147"/>
      <c r="S92" s="147"/>
      <c r="T92" s="147"/>
      <c r="U92" s="147"/>
      <c r="V92" t="s">
        <v>657</v>
      </c>
      <c r="W92" s="132"/>
      <c r="X92" s="132"/>
      <c r="Y92" s="132">
        <v>10</v>
      </c>
      <c r="Z92" s="132">
        <v>8</v>
      </c>
      <c r="AA92" s="132"/>
      <c r="AB92" s="132"/>
      <c r="AC92" s="132"/>
      <c r="AD92" s="132"/>
      <c r="AE92" s="132"/>
      <c r="AF92" s="132">
        <v>18</v>
      </c>
    </row>
    <row r="93" spans="1:32" x14ac:dyDescent="0.25">
      <c r="B93" t="s">
        <v>424</v>
      </c>
      <c r="C93" s="132"/>
      <c r="D93" s="132"/>
      <c r="E93" s="132"/>
      <c r="F93" s="132"/>
      <c r="G93" s="132"/>
      <c r="H93" s="132"/>
      <c r="I93" s="132">
        <v>2</v>
      </c>
      <c r="J93" s="132">
        <v>2</v>
      </c>
      <c r="K93" s="132"/>
      <c r="L93" s="132"/>
      <c r="M93" s="132">
        <v>4</v>
      </c>
      <c r="N93"/>
      <c r="O93"/>
      <c r="P93"/>
      <c r="Q93" s="147"/>
      <c r="R93" s="147"/>
      <c r="S93" s="147"/>
      <c r="T93" s="147"/>
      <c r="U93" s="147"/>
      <c r="V93" t="s">
        <v>686</v>
      </c>
      <c r="W93" s="132"/>
      <c r="X93" s="132"/>
      <c r="Y93" s="132">
        <v>4</v>
      </c>
      <c r="Z93" s="132"/>
      <c r="AA93" s="132"/>
      <c r="AB93" s="132"/>
      <c r="AC93" s="132"/>
      <c r="AD93" s="132"/>
      <c r="AE93" s="132"/>
      <c r="AF93" s="132">
        <v>4</v>
      </c>
    </row>
    <row r="94" spans="1:32" x14ac:dyDescent="0.25">
      <c r="A94" s="119" t="s">
        <v>403</v>
      </c>
      <c r="B94" s="119"/>
      <c r="C94" s="135"/>
      <c r="D94" s="135"/>
      <c r="E94" s="135"/>
      <c r="F94" s="135"/>
      <c r="G94" s="135"/>
      <c r="H94" s="135">
        <v>19</v>
      </c>
      <c r="I94" s="135">
        <v>8</v>
      </c>
      <c r="J94" s="135">
        <v>6</v>
      </c>
      <c r="K94" s="135"/>
      <c r="L94" s="135"/>
      <c r="M94" s="135">
        <v>33</v>
      </c>
      <c r="N94"/>
      <c r="O94"/>
      <c r="P94"/>
      <c r="Q94" s="147"/>
      <c r="R94" s="147"/>
      <c r="S94" s="147"/>
      <c r="T94" s="147"/>
      <c r="U94" s="147"/>
      <c r="V94" t="s">
        <v>49</v>
      </c>
      <c r="W94" s="132">
        <v>162</v>
      </c>
      <c r="X94" s="132">
        <v>114</v>
      </c>
      <c r="Y94" s="132">
        <v>160</v>
      </c>
      <c r="Z94" s="132">
        <v>107</v>
      </c>
      <c r="AA94" s="132">
        <v>212</v>
      </c>
      <c r="AB94" s="132">
        <v>85</v>
      </c>
      <c r="AC94" s="132">
        <v>250</v>
      </c>
      <c r="AD94" s="132">
        <v>281</v>
      </c>
      <c r="AE94" s="132">
        <v>270</v>
      </c>
      <c r="AF94" s="132">
        <v>1641</v>
      </c>
    </row>
    <row r="95" spans="1:32" x14ac:dyDescent="0.25">
      <c r="A95" t="s">
        <v>384</v>
      </c>
      <c r="B95" t="s">
        <v>59</v>
      </c>
      <c r="C95" s="132"/>
      <c r="D95" s="132"/>
      <c r="E95" s="132">
        <v>1</v>
      </c>
      <c r="F95" s="132"/>
      <c r="G95" s="132"/>
      <c r="H95" s="132">
        <v>1</v>
      </c>
      <c r="I95" s="132">
        <v>1</v>
      </c>
      <c r="J95" s="132"/>
      <c r="K95" s="132"/>
      <c r="L95" s="132"/>
      <c r="M95" s="132">
        <v>3</v>
      </c>
      <c r="N95"/>
      <c r="O95"/>
      <c r="P95"/>
      <c r="Q95" s="147"/>
      <c r="R95" s="147"/>
      <c r="S95" s="147"/>
      <c r="T95" s="147"/>
      <c r="U95" s="147"/>
    </row>
    <row r="96" spans="1:32" x14ac:dyDescent="0.25">
      <c r="B96" t="s">
        <v>91</v>
      </c>
      <c r="C96" s="132"/>
      <c r="D96" s="132"/>
      <c r="E96" s="132"/>
      <c r="F96" s="132"/>
      <c r="G96" s="132"/>
      <c r="H96" s="132">
        <v>1</v>
      </c>
      <c r="I96" s="132"/>
      <c r="J96" s="132"/>
      <c r="K96" s="132"/>
      <c r="L96" s="132">
        <v>1</v>
      </c>
      <c r="M96" s="132">
        <v>2</v>
      </c>
      <c r="N96"/>
      <c r="O96"/>
      <c r="P96"/>
      <c r="Q96" s="147"/>
      <c r="R96" s="147"/>
      <c r="S96" s="147"/>
      <c r="T96" s="147"/>
      <c r="U96" s="147"/>
    </row>
    <row r="97" spans="1:21" x14ac:dyDescent="0.25">
      <c r="B97" t="s">
        <v>77</v>
      </c>
      <c r="C97" s="132"/>
      <c r="D97" s="132"/>
      <c r="E97" s="132"/>
      <c r="F97" s="132"/>
      <c r="G97" s="132"/>
      <c r="H97" s="132">
        <v>10</v>
      </c>
      <c r="I97" s="132">
        <v>4</v>
      </c>
      <c r="J97" s="132"/>
      <c r="K97" s="132"/>
      <c r="L97" s="132"/>
      <c r="M97" s="132">
        <v>14</v>
      </c>
      <c r="N97"/>
      <c r="O97"/>
      <c r="P97"/>
      <c r="Q97" s="147"/>
      <c r="R97" s="147"/>
      <c r="S97" s="147"/>
      <c r="T97" s="147"/>
      <c r="U97" s="147"/>
    </row>
    <row r="98" spans="1:21" x14ac:dyDescent="0.25">
      <c r="B98" t="s">
        <v>437</v>
      </c>
      <c r="C98" s="132"/>
      <c r="D98" s="132"/>
      <c r="E98" s="132"/>
      <c r="F98" s="132"/>
      <c r="G98" s="132"/>
      <c r="H98" s="132"/>
      <c r="I98" s="132"/>
      <c r="J98" s="132">
        <v>2</v>
      </c>
      <c r="K98" s="132">
        <v>2</v>
      </c>
      <c r="L98" s="132"/>
      <c r="M98" s="132">
        <v>4</v>
      </c>
      <c r="N98"/>
      <c r="O98"/>
      <c r="P98"/>
      <c r="Q98" s="147"/>
      <c r="R98" s="147"/>
      <c r="S98" s="147"/>
      <c r="T98" s="147"/>
      <c r="U98" s="147"/>
    </row>
    <row r="99" spans="1:21" x14ac:dyDescent="0.25">
      <c r="A99" s="119" t="s">
        <v>404</v>
      </c>
      <c r="B99" s="119"/>
      <c r="C99" s="135"/>
      <c r="D99" s="135"/>
      <c r="E99" s="135">
        <v>1</v>
      </c>
      <c r="F99" s="135"/>
      <c r="G99" s="135"/>
      <c r="H99" s="135">
        <v>12</v>
      </c>
      <c r="I99" s="135">
        <v>5</v>
      </c>
      <c r="J99" s="135">
        <v>2</v>
      </c>
      <c r="K99" s="135">
        <v>2</v>
      </c>
      <c r="L99" s="135">
        <v>1</v>
      </c>
      <c r="M99" s="135">
        <v>23</v>
      </c>
      <c r="N99"/>
      <c r="O99"/>
      <c r="P99"/>
      <c r="Q99" s="147"/>
      <c r="R99" s="147"/>
      <c r="S99" s="147"/>
      <c r="T99" s="147"/>
      <c r="U99" s="147"/>
    </row>
    <row r="100" spans="1:21" x14ac:dyDescent="0.25">
      <c r="A100" t="s">
        <v>386</v>
      </c>
      <c r="B100" t="s">
        <v>91</v>
      </c>
      <c r="C100" s="132"/>
      <c r="D100" s="132"/>
      <c r="E100" s="132"/>
      <c r="F100" s="132"/>
      <c r="G100" s="132"/>
      <c r="H100" s="132"/>
      <c r="I100" s="132"/>
      <c r="J100" s="132">
        <v>1</v>
      </c>
      <c r="K100" s="132"/>
      <c r="L100" s="132"/>
      <c r="M100" s="132">
        <v>1</v>
      </c>
      <c r="N100"/>
      <c r="O100"/>
      <c r="P100"/>
      <c r="Q100" s="147"/>
      <c r="R100" s="147"/>
      <c r="S100" s="147"/>
      <c r="T100" s="147"/>
      <c r="U100" s="147"/>
    </row>
    <row r="101" spans="1:21" x14ac:dyDescent="0.25">
      <c r="B101" t="s">
        <v>105</v>
      </c>
      <c r="C101" s="132"/>
      <c r="D101" s="132"/>
      <c r="E101" s="132"/>
      <c r="F101" s="132"/>
      <c r="G101" s="132"/>
      <c r="H101" s="132">
        <v>4</v>
      </c>
      <c r="I101" s="132">
        <v>6</v>
      </c>
      <c r="J101" s="132">
        <v>12</v>
      </c>
      <c r="K101" s="132"/>
      <c r="L101" s="132"/>
      <c r="M101" s="132">
        <v>22</v>
      </c>
      <c r="N101"/>
      <c r="O101"/>
      <c r="P101"/>
      <c r="Q101" s="147"/>
      <c r="R101" s="147"/>
      <c r="S101" s="147"/>
      <c r="T101" s="147"/>
      <c r="U101" s="147"/>
    </row>
    <row r="102" spans="1:21" x14ac:dyDescent="0.25">
      <c r="A102" s="119" t="s">
        <v>405</v>
      </c>
      <c r="B102" s="119"/>
      <c r="C102" s="135"/>
      <c r="D102" s="135"/>
      <c r="E102" s="135"/>
      <c r="F102" s="135"/>
      <c r="G102" s="135"/>
      <c r="H102" s="135">
        <v>4</v>
      </c>
      <c r="I102" s="135">
        <v>6</v>
      </c>
      <c r="J102" s="135">
        <v>13</v>
      </c>
      <c r="K102" s="135"/>
      <c r="L102" s="135"/>
      <c r="M102" s="135">
        <v>23</v>
      </c>
      <c r="N102"/>
      <c r="O102"/>
      <c r="P102"/>
      <c r="Q102" s="147"/>
      <c r="R102" s="147"/>
      <c r="S102" s="147"/>
      <c r="T102" s="147"/>
      <c r="U102" s="147"/>
    </row>
    <row r="103" spans="1:21" x14ac:dyDescent="0.25">
      <c r="A103" t="s">
        <v>387</v>
      </c>
      <c r="B103" t="s">
        <v>105</v>
      </c>
      <c r="C103" s="132"/>
      <c r="D103" s="132"/>
      <c r="E103" s="132"/>
      <c r="F103" s="132"/>
      <c r="G103" s="132"/>
      <c r="H103" s="132">
        <v>20</v>
      </c>
      <c r="I103" s="132"/>
      <c r="J103" s="132"/>
      <c r="K103" s="132"/>
      <c r="L103" s="132"/>
      <c r="M103" s="132">
        <v>20</v>
      </c>
      <c r="N103"/>
      <c r="O103"/>
      <c r="P103"/>
      <c r="Q103" s="147"/>
      <c r="R103" s="147"/>
      <c r="S103" s="147"/>
      <c r="T103" s="147"/>
      <c r="U103" s="147"/>
    </row>
    <row r="104" spans="1:21" x14ac:dyDescent="0.25">
      <c r="A104" s="119" t="s">
        <v>406</v>
      </c>
      <c r="B104" s="119"/>
      <c r="C104" s="135"/>
      <c r="D104" s="135"/>
      <c r="E104" s="135"/>
      <c r="F104" s="135"/>
      <c r="G104" s="135"/>
      <c r="H104" s="135">
        <v>20</v>
      </c>
      <c r="I104" s="135"/>
      <c r="J104" s="135"/>
      <c r="K104" s="135"/>
      <c r="L104" s="135"/>
      <c r="M104" s="135">
        <v>20</v>
      </c>
      <c r="N104"/>
      <c r="O104"/>
      <c r="P104"/>
      <c r="Q104" s="147"/>
      <c r="R104" s="147"/>
      <c r="S104" s="147"/>
      <c r="T104" s="147"/>
      <c r="U104" s="147"/>
    </row>
    <row r="105" spans="1:21" x14ac:dyDescent="0.25">
      <c r="A105" t="s">
        <v>390</v>
      </c>
      <c r="B105" t="s">
        <v>77</v>
      </c>
      <c r="C105" s="132"/>
      <c r="D105" s="132"/>
      <c r="E105" s="132"/>
      <c r="F105" s="132"/>
      <c r="G105" s="132"/>
      <c r="H105" s="132">
        <v>2</v>
      </c>
      <c r="I105" s="132"/>
      <c r="J105" s="132"/>
      <c r="K105" s="132"/>
      <c r="L105" s="132"/>
      <c r="M105" s="132">
        <v>2</v>
      </c>
      <c r="N105"/>
      <c r="O105"/>
      <c r="P105"/>
      <c r="Q105" s="147"/>
      <c r="R105" s="147"/>
      <c r="S105" s="147"/>
      <c r="T105" s="147"/>
      <c r="U105" s="147"/>
    </row>
    <row r="106" spans="1:21" x14ac:dyDescent="0.25">
      <c r="B106" t="s">
        <v>290</v>
      </c>
      <c r="C106" s="132"/>
      <c r="D106" s="132"/>
      <c r="E106" s="132"/>
      <c r="F106" s="132"/>
      <c r="G106" s="132"/>
      <c r="H106" s="132">
        <v>15</v>
      </c>
      <c r="I106" s="132">
        <v>1</v>
      </c>
      <c r="J106" s="132">
        <v>7</v>
      </c>
      <c r="K106" s="132"/>
      <c r="L106" s="132"/>
      <c r="M106" s="132">
        <v>23</v>
      </c>
      <c r="N106"/>
      <c r="O106"/>
      <c r="P106"/>
      <c r="Q106" s="147"/>
      <c r="R106" s="147"/>
      <c r="S106" s="147"/>
      <c r="T106" s="147"/>
      <c r="U106" s="147"/>
    </row>
    <row r="107" spans="1:21" x14ac:dyDescent="0.25">
      <c r="B107" t="s">
        <v>437</v>
      </c>
      <c r="C107" s="132"/>
      <c r="D107" s="132"/>
      <c r="E107" s="132"/>
      <c r="F107" s="132"/>
      <c r="G107" s="132"/>
      <c r="H107" s="132"/>
      <c r="I107" s="132"/>
      <c r="J107" s="132">
        <v>1</v>
      </c>
      <c r="K107" s="132"/>
      <c r="L107" s="132"/>
      <c r="M107" s="132">
        <v>1</v>
      </c>
      <c r="N107"/>
      <c r="O107"/>
      <c r="P107"/>
      <c r="Q107" s="147"/>
      <c r="R107" s="147"/>
      <c r="S107" s="147"/>
      <c r="T107" s="147"/>
      <c r="U107" s="147"/>
    </row>
    <row r="108" spans="1:21" x14ac:dyDescent="0.25">
      <c r="A108" s="119" t="s">
        <v>407</v>
      </c>
      <c r="B108" s="119"/>
      <c r="C108" s="135"/>
      <c r="D108" s="135"/>
      <c r="E108" s="135"/>
      <c r="F108" s="135"/>
      <c r="G108" s="135"/>
      <c r="H108" s="135">
        <v>17</v>
      </c>
      <c r="I108" s="135">
        <v>1</v>
      </c>
      <c r="J108" s="135">
        <v>8</v>
      </c>
      <c r="K108" s="135"/>
      <c r="L108" s="135"/>
      <c r="M108" s="135">
        <v>26</v>
      </c>
      <c r="N108"/>
      <c r="O108"/>
      <c r="P108"/>
      <c r="Q108" s="147"/>
      <c r="R108" s="147"/>
      <c r="S108" s="147"/>
      <c r="T108" s="147"/>
      <c r="U108" s="147"/>
    </row>
    <row r="109" spans="1:21" x14ac:dyDescent="0.25">
      <c r="A109" t="s">
        <v>391</v>
      </c>
      <c r="B109" t="s">
        <v>290</v>
      </c>
      <c r="C109" s="132"/>
      <c r="D109" s="132"/>
      <c r="E109" s="132"/>
      <c r="F109" s="132"/>
      <c r="G109" s="132"/>
      <c r="H109" s="132">
        <v>16</v>
      </c>
      <c r="I109" s="132">
        <v>1</v>
      </c>
      <c r="J109" s="132">
        <v>2</v>
      </c>
      <c r="K109" s="132"/>
      <c r="L109" s="132"/>
      <c r="M109" s="132">
        <v>19</v>
      </c>
      <c r="N109"/>
      <c r="O109"/>
      <c r="P109"/>
      <c r="Q109" s="147"/>
      <c r="R109" s="147"/>
      <c r="S109" s="147"/>
      <c r="T109" s="147"/>
      <c r="U109" s="147"/>
    </row>
    <row r="110" spans="1:21" x14ac:dyDescent="0.25">
      <c r="B110" t="s">
        <v>437</v>
      </c>
      <c r="C110" s="132"/>
      <c r="D110" s="132"/>
      <c r="E110" s="132"/>
      <c r="F110" s="132"/>
      <c r="G110" s="132"/>
      <c r="H110" s="132"/>
      <c r="I110" s="132"/>
      <c r="J110" s="132">
        <v>1</v>
      </c>
      <c r="K110" s="132"/>
      <c r="L110" s="132"/>
      <c r="M110" s="132">
        <v>1</v>
      </c>
      <c r="N110"/>
      <c r="O110"/>
      <c r="P110"/>
      <c r="Q110" s="147"/>
      <c r="R110" s="147"/>
      <c r="S110" s="147"/>
      <c r="T110" s="147"/>
      <c r="U110" s="147"/>
    </row>
    <row r="111" spans="1:21" x14ac:dyDescent="0.25">
      <c r="A111" s="119" t="s">
        <v>408</v>
      </c>
      <c r="B111" s="119"/>
      <c r="C111" s="135"/>
      <c r="D111" s="135"/>
      <c r="E111" s="135"/>
      <c r="F111" s="135"/>
      <c r="G111" s="135"/>
      <c r="H111" s="135">
        <v>16</v>
      </c>
      <c r="I111" s="135">
        <v>1</v>
      </c>
      <c r="J111" s="135">
        <v>3</v>
      </c>
      <c r="K111" s="135"/>
      <c r="L111" s="135"/>
      <c r="M111" s="135">
        <v>20</v>
      </c>
      <c r="N111"/>
      <c r="O111"/>
      <c r="P111"/>
      <c r="Q111" s="147"/>
      <c r="R111" s="147"/>
      <c r="S111" s="147"/>
      <c r="T111" s="147"/>
      <c r="U111" s="147"/>
    </row>
    <row r="112" spans="1:21" x14ac:dyDescent="0.25">
      <c r="A112" t="s">
        <v>393</v>
      </c>
      <c r="B112" t="s">
        <v>101</v>
      </c>
      <c r="C112" s="132"/>
      <c r="D112" s="132"/>
      <c r="E112" s="132"/>
      <c r="F112" s="132"/>
      <c r="G112" s="132"/>
      <c r="H112" s="132"/>
      <c r="I112" s="132">
        <v>2</v>
      </c>
      <c r="J112" s="132"/>
      <c r="K112" s="132"/>
      <c r="L112" s="132"/>
      <c r="M112" s="132">
        <v>2</v>
      </c>
      <c r="N112"/>
      <c r="O112"/>
      <c r="P112"/>
      <c r="Q112" s="147"/>
      <c r="R112" s="147"/>
      <c r="S112" s="147"/>
      <c r="T112" s="147"/>
      <c r="U112" s="147"/>
    </row>
    <row r="113" spans="1:21" x14ac:dyDescent="0.25">
      <c r="B113" t="s">
        <v>91</v>
      </c>
      <c r="C113" s="132"/>
      <c r="D113" s="132"/>
      <c r="E113" s="132"/>
      <c r="F113" s="132"/>
      <c r="G113" s="132"/>
      <c r="H113" s="132">
        <v>1</v>
      </c>
      <c r="I113" s="132"/>
      <c r="J113" s="132"/>
      <c r="K113" s="132"/>
      <c r="L113" s="132"/>
      <c r="M113" s="132">
        <v>1</v>
      </c>
      <c r="N113"/>
      <c r="O113"/>
      <c r="P113"/>
      <c r="Q113" s="147"/>
      <c r="R113" s="147"/>
      <c r="S113" s="147"/>
      <c r="T113" s="147"/>
      <c r="U113" s="147"/>
    </row>
    <row r="114" spans="1:21" x14ac:dyDescent="0.25">
      <c r="B114" t="s">
        <v>77</v>
      </c>
      <c r="C114" s="132"/>
      <c r="D114" s="132"/>
      <c r="E114" s="132"/>
      <c r="F114" s="132"/>
      <c r="G114" s="132"/>
      <c r="H114" s="132">
        <v>7</v>
      </c>
      <c r="I114" s="132"/>
      <c r="J114" s="132"/>
      <c r="K114" s="132">
        <v>5</v>
      </c>
      <c r="L114" s="132"/>
      <c r="M114" s="132">
        <v>12</v>
      </c>
      <c r="N114"/>
      <c r="O114"/>
      <c r="P114"/>
      <c r="Q114" s="147"/>
      <c r="R114" s="147"/>
      <c r="S114" s="147"/>
      <c r="T114" s="147"/>
      <c r="U114" s="147"/>
    </row>
    <row r="115" spans="1:21" x14ac:dyDescent="0.25">
      <c r="B115" t="s">
        <v>281</v>
      </c>
      <c r="C115" s="132"/>
      <c r="D115" s="132"/>
      <c r="E115" s="132"/>
      <c r="F115" s="132"/>
      <c r="G115" s="132"/>
      <c r="H115" s="132">
        <v>1</v>
      </c>
      <c r="I115" s="132">
        <v>4</v>
      </c>
      <c r="J115" s="132">
        <v>2</v>
      </c>
      <c r="K115" s="132"/>
      <c r="L115" s="132"/>
      <c r="M115" s="132">
        <v>7</v>
      </c>
      <c r="N115"/>
      <c r="O115"/>
      <c r="P115"/>
      <c r="Q115" s="147"/>
      <c r="R115" s="147"/>
      <c r="S115" s="147"/>
      <c r="T115" s="147"/>
      <c r="U115" s="147"/>
    </row>
    <row r="116" spans="1:21" x14ac:dyDescent="0.25">
      <c r="B116" t="s">
        <v>290</v>
      </c>
      <c r="C116" s="132"/>
      <c r="D116" s="132"/>
      <c r="E116" s="132"/>
      <c r="F116" s="132"/>
      <c r="G116" s="132"/>
      <c r="H116" s="132"/>
      <c r="I116" s="132">
        <v>1</v>
      </c>
      <c r="J116" s="132"/>
      <c r="K116" s="132"/>
      <c r="L116" s="132"/>
      <c r="M116" s="132">
        <v>1</v>
      </c>
      <c r="N116"/>
      <c r="O116"/>
      <c r="P116"/>
      <c r="Q116" s="147"/>
      <c r="R116" s="147"/>
      <c r="S116" s="147"/>
      <c r="T116" s="147"/>
      <c r="U116" s="147"/>
    </row>
    <row r="117" spans="1:21" x14ac:dyDescent="0.25">
      <c r="A117" s="119" t="s">
        <v>409</v>
      </c>
      <c r="B117" s="119"/>
      <c r="C117" s="135"/>
      <c r="D117" s="135"/>
      <c r="E117" s="135"/>
      <c r="F117" s="135"/>
      <c r="G117" s="135"/>
      <c r="H117" s="135">
        <v>9</v>
      </c>
      <c r="I117" s="135">
        <v>7</v>
      </c>
      <c r="J117" s="135">
        <v>2</v>
      </c>
      <c r="K117" s="135">
        <v>5</v>
      </c>
      <c r="L117" s="135"/>
      <c r="M117" s="135">
        <v>23</v>
      </c>
      <c r="N117"/>
      <c r="O117"/>
      <c r="P117"/>
      <c r="Q117" s="147"/>
      <c r="R117" s="147"/>
      <c r="S117" s="147"/>
      <c r="T117" s="147"/>
      <c r="U117" s="147"/>
    </row>
    <row r="118" spans="1:21" x14ac:dyDescent="0.25">
      <c r="A118" t="s">
        <v>402</v>
      </c>
      <c r="B118" t="s">
        <v>77</v>
      </c>
      <c r="C118" s="132"/>
      <c r="D118" s="132"/>
      <c r="E118" s="132"/>
      <c r="F118" s="132"/>
      <c r="G118" s="132"/>
      <c r="H118" s="132">
        <v>1</v>
      </c>
      <c r="I118" s="132"/>
      <c r="J118" s="132"/>
      <c r="K118" s="132">
        <v>1</v>
      </c>
      <c r="L118" s="132"/>
      <c r="M118" s="132">
        <v>2</v>
      </c>
      <c r="N118"/>
      <c r="O118"/>
      <c r="P118"/>
      <c r="Q118" s="147"/>
      <c r="R118" s="147"/>
      <c r="S118" s="147"/>
      <c r="T118" s="147"/>
      <c r="U118" s="147"/>
    </row>
    <row r="119" spans="1:21" x14ac:dyDescent="0.25">
      <c r="A119" s="119" t="s">
        <v>410</v>
      </c>
      <c r="B119" s="119"/>
      <c r="C119" s="135"/>
      <c r="D119" s="135"/>
      <c r="E119" s="135"/>
      <c r="F119" s="135"/>
      <c r="G119" s="135"/>
      <c r="H119" s="135">
        <v>1</v>
      </c>
      <c r="I119" s="135"/>
      <c r="J119" s="135"/>
      <c r="K119" s="135">
        <v>1</v>
      </c>
      <c r="L119" s="135"/>
      <c r="M119" s="135">
        <v>2</v>
      </c>
      <c r="N119"/>
      <c r="O119"/>
      <c r="P119"/>
      <c r="Q119" s="147"/>
      <c r="R119" s="147"/>
      <c r="S119" s="147"/>
      <c r="T119" s="147"/>
      <c r="U119" s="147"/>
    </row>
    <row r="120" spans="1:21" x14ac:dyDescent="0.25">
      <c r="A120" t="s">
        <v>412</v>
      </c>
      <c r="B120" t="s">
        <v>105</v>
      </c>
      <c r="C120" s="132"/>
      <c r="D120" s="132"/>
      <c r="E120" s="132"/>
      <c r="F120" s="132"/>
      <c r="G120" s="132"/>
      <c r="H120" s="132"/>
      <c r="I120" s="132">
        <v>5</v>
      </c>
      <c r="J120" s="132">
        <v>15</v>
      </c>
      <c r="K120" s="132"/>
      <c r="L120" s="132"/>
      <c r="M120" s="132">
        <v>20</v>
      </c>
      <c r="N120"/>
      <c r="O120"/>
      <c r="P120"/>
      <c r="Q120" s="147"/>
      <c r="R120" s="147"/>
      <c r="S120" s="147"/>
      <c r="T120" s="147"/>
      <c r="U120" s="147"/>
    </row>
    <row r="121" spans="1:21" x14ac:dyDescent="0.25">
      <c r="B121" t="s">
        <v>424</v>
      </c>
      <c r="C121" s="132"/>
      <c r="D121" s="132"/>
      <c r="E121" s="132"/>
      <c r="F121" s="132"/>
      <c r="G121" s="132"/>
      <c r="H121" s="132"/>
      <c r="I121" s="132">
        <v>6</v>
      </c>
      <c r="J121" s="132">
        <v>8</v>
      </c>
      <c r="K121" s="132"/>
      <c r="L121" s="132"/>
      <c r="M121" s="132">
        <v>14</v>
      </c>
      <c r="N121"/>
      <c r="O121"/>
      <c r="P121"/>
      <c r="Q121" s="147"/>
      <c r="R121" s="147"/>
      <c r="S121" s="147"/>
      <c r="T121" s="147"/>
      <c r="U121" s="147"/>
    </row>
    <row r="122" spans="1:21" x14ac:dyDescent="0.25">
      <c r="A122" s="119" t="s">
        <v>421</v>
      </c>
      <c r="B122" s="119"/>
      <c r="C122" s="135"/>
      <c r="D122" s="135"/>
      <c r="E122" s="135"/>
      <c r="F122" s="135"/>
      <c r="G122" s="135"/>
      <c r="H122" s="135"/>
      <c r="I122" s="135">
        <v>11</v>
      </c>
      <c r="J122" s="135">
        <v>23</v>
      </c>
      <c r="K122" s="135"/>
      <c r="L122" s="135"/>
      <c r="M122" s="135">
        <v>34</v>
      </c>
      <c r="N122"/>
      <c r="O122"/>
      <c r="P122"/>
      <c r="Q122" s="147"/>
      <c r="R122" s="147"/>
      <c r="S122" s="147"/>
      <c r="T122" s="147"/>
      <c r="U122" s="147"/>
    </row>
    <row r="123" spans="1:21" x14ac:dyDescent="0.25">
      <c r="A123" t="s">
        <v>418</v>
      </c>
      <c r="B123" t="s">
        <v>101</v>
      </c>
      <c r="C123" s="132"/>
      <c r="D123" s="132"/>
      <c r="E123" s="132"/>
      <c r="F123" s="132"/>
      <c r="G123" s="132"/>
      <c r="H123" s="132"/>
      <c r="I123" s="132">
        <v>1</v>
      </c>
      <c r="J123" s="132"/>
      <c r="K123" s="132"/>
      <c r="L123" s="132">
        <v>1</v>
      </c>
      <c r="M123" s="132">
        <v>2</v>
      </c>
      <c r="N123"/>
      <c r="O123"/>
      <c r="P123"/>
      <c r="Q123" s="147"/>
      <c r="R123" s="147"/>
      <c r="S123" s="147"/>
      <c r="T123" s="147"/>
      <c r="U123" s="147"/>
    </row>
    <row r="124" spans="1:21" x14ac:dyDescent="0.25">
      <c r="B124" t="s">
        <v>77</v>
      </c>
      <c r="C124" s="132"/>
      <c r="D124" s="132"/>
      <c r="E124" s="132"/>
      <c r="F124" s="132"/>
      <c r="G124" s="132">
        <v>1</v>
      </c>
      <c r="H124" s="132"/>
      <c r="I124" s="132"/>
      <c r="J124" s="132"/>
      <c r="K124" s="132"/>
      <c r="L124" s="132"/>
      <c r="M124" s="132">
        <v>1</v>
      </c>
      <c r="N124"/>
      <c r="O124"/>
      <c r="P124"/>
      <c r="Q124" s="147"/>
      <c r="R124" s="147"/>
      <c r="S124" s="147"/>
      <c r="T124" s="147"/>
      <c r="U124" s="147"/>
    </row>
    <row r="125" spans="1:21" x14ac:dyDescent="0.25">
      <c r="B125" t="s">
        <v>437</v>
      </c>
      <c r="C125" s="132"/>
      <c r="D125" s="132"/>
      <c r="E125" s="132"/>
      <c r="F125" s="132"/>
      <c r="G125" s="132"/>
      <c r="H125" s="132"/>
      <c r="I125" s="132"/>
      <c r="J125" s="132">
        <v>1</v>
      </c>
      <c r="K125" s="132"/>
      <c r="L125" s="132"/>
      <c r="M125" s="132">
        <v>1</v>
      </c>
      <c r="N125"/>
      <c r="O125"/>
      <c r="P125"/>
      <c r="Q125" s="147"/>
      <c r="R125" s="147"/>
      <c r="S125" s="147"/>
      <c r="T125" s="147"/>
      <c r="U125" s="147"/>
    </row>
    <row r="126" spans="1:21" x14ac:dyDescent="0.25">
      <c r="A126" s="119" t="s">
        <v>422</v>
      </c>
      <c r="B126" s="119"/>
      <c r="C126" s="135"/>
      <c r="D126" s="135"/>
      <c r="E126" s="135"/>
      <c r="F126" s="135"/>
      <c r="G126" s="135">
        <v>1</v>
      </c>
      <c r="H126" s="135"/>
      <c r="I126" s="135">
        <v>1</v>
      </c>
      <c r="J126" s="135">
        <v>1</v>
      </c>
      <c r="K126" s="135"/>
      <c r="L126" s="135">
        <v>1</v>
      </c>
      <c r="M126" s="135">
        <v>4</v>
      </c>
      <c r="N126"/>
      <c r="O126"/>
      <c r="P126"/>
      <c r="Q126" s="147"/>
      <c r="R126" s="147"/>
      <c r="S126" s="147"/>
      <c r="T126" s="147"/>
      <c r="U126" s="147"/>
    </row>
    <row r="127" spans="1:21" x14ac:dyDescent="0.25">
      <c r="A127" t="s">
        <v>438</v>
      </c>
      <c r="B127" t="s">
        <v>437</v>
      </c>
      <c r="C127" s="132"/>
      <c r="D127" s="132"/>
      <c r="E127" s="132"/>
      <c r="F127" s="132"/>
      <c r="G127" s="132"/>
      <c r="H127" s="132"/>
      <c r="I127" s="132"/>
      <c r="J127" s="132">
        <v>1</v>
      </c>
      <c r="K127" s="132"/>
      <c r="L127" s="132"/>
      <c r="M127" s="132">
        <v>1</v>
      </c>
      <c r="N127"/>
      <c r="O127"/>
      <c r="P127"/>
      <c r="Q127" s="147"/>
      <c r="R127" s="147"/>
      <c r="S127" s="147"/>
      <c r="T127" s="147"/>
      <c r="U127" s="147"/>
    </row>
    <row r="128" spans="1:21" x14ac:dyDescent="0.25">
      <c r="A128" s="119" t="s">
        <v>443</v>
      </c>
      <c r="B128" s="119"/>
      <c r="C128" s="135"/>
      <c r="D128" s="135"/>
      <c r="E128" s="135"/>
      <c r="F128" s="135"/>
      <c r="G128" s="135"/>
      <c r="H128" s="135"/>
      <c r="I128" s="135"/>
      <c r="J128" s="135">
        <v>1</v>
      </c>
      <c r="K128" s="135"/>
      <c r="L128" s="135"/>
      <c r="M128" s="135">
        <v>1</v>
      </c>
      <c r="N128"/>
      <c r="O128"/>
      <c r="P128"/>
      <c r="Q128" s="147"/>
      <c r="R128" s="147"/>
      <c r="S128" s="147"/>
      <c r="T128" s="147"/>
      <c r="U128" s="147"/>
    </row>
    <row r="129" spans="1:21" x14ac:dyDescent="0.25">
      <c r="A129" t="s">
        <v>439</v>
      </c>
      <c r="B129" t="s">
        <v>91</v>
      </c>
      <c r="C129" s="132"/>
      <c r="D129" s="132"/>
      <c r="E129" s="132"/>
      <c r="F129" s="132"/>
      <c r="G129" s="132"/>
      <c r="H129" s="132"/>
      <c r="I129" s="132"/>
      <c r="J129" s="132">
        <v>1</v>
      </c>
      <c r="K129" s="132"/>
      <c r="L129" s="132"/>
      <c r="M129" s="132">
        <v>1</v>
      </c>
      <c r="N129"/>
      <c r="O129"/>
      <c r="P129"/>
      <c r="Q129" s="147"/>
      <c r="R129" s="147"/>
      <c r="S129" s="147"/>
      <c r="T129" s="147"/>
      <c r="U129" s="147"/>
    </row>
    <row r="130" spans="1:21" x14ac:dyDescent="0.25">
      <c r="B130" t="s">
        <v>437</v>
      </c>
      <c r="C130" s="132"/>
      <c r="D130" s="132"/>
      <c r="E130" s="132"/>
      <c r="F130" s="132"/>
      <c r="G130" s="132"/>
      <c r="H130" s="132"/>
      <c r="I130" s="132"/>
      <c r="J130" s="132">
        <v>1</v>
      </c>
      <c r="K130" s="132"/>
      <c r="L130" s="132"/>
      <c r="M130" s="132">
        <v>1</v>
      </c>
      <c r="N130"/>
      <c r="O130"/>
      <c r="P130"/>
      <c r="Q130" s="147"/>
      <c r="R130" s="147"/>
      <c r="S130" s="147"/>
      <c r="T130" s="147"/>
      <c r="U130" s="147"/>
    </row>
    <row r="131" spans="1:21" x14ac:dyDescent="0.25">
      <c r="A131" s="119" t="s">
        <v>444</v>
      </c>
      <c r="B131" s="119"/>
      <c r="C131" s="135"/>
      <c r="D131" s="135"/>
      <c r="E131" s="135"/>
      <c r="F131" s="135"/>
      <c r="G131" s="135"/>
      <c r="H131" s="135"/>
      <c r="I131" s="135"/>
      <c r="J131" s="135">
        <v>2</v>
      </c>
      <c r="K131" s="135"/>
      <c r="L131" s="135"/>
      <c r="M131" s="135">
        <v>2</v>
      </c>
      <c r="N131"/>
      <c r="O131"/>
      <c r="P131"/>
      <c r="Q131" s="147"/>
      <c r="R131" s="147"/>
      <c r="S131" s="147"/>
      <c r="T131" s="147"/>
      <c r="U131" s="147"/>
    </row>
    <row r="132" spans="1:21" x14ac:dyDescent="0.25">
      <c r="A132" t="s">
        <v>440</v>
      </c>
      <c r="B132" t="s">
        <v>437</v>
      </c>
      <c r="C132" s="132"/>
      <c r="D132" s="132"/>
      <c r="E132" s="132"/>
      <c r="F132" s="132"/>
      <c r="G132" s="132"/>
      <c r="H132" s="132"/>
      <c r="I132" s="132"/>
      <c r="J132" s="132">
        <v>2</v>
      </c>
      <c r="K132" s="132">
        <v>2</v>
      </c>
      <c r="L132" s="132"/>
      <c r="M132" s="132">
        <v>4</v>
      </c>
      <c r="N132"/>
      <c r="O132"/>
      <c r="P132"/>
      <c r="Q132" s="147"/>
      <c r="R132" s="147"/>
      <c r="S132" s="147"/>
      <c r="T132" s="147"/>
      <c r="U132" s="147"/>
    </row>
    <row r="133" spans="1:21" x14ac:dyDescent="0.25">
      <c r="A133" s="119" t="s">
        <v>445</v>
      </c>
      <c r="B133" s="119"/>
      <c r="C133" s="135"/>
      <c r="D133" s="135"/>
      <c r="E133" s="135"/>
      <c r="F133" s="135"/>
      <c r="G133" s="135"/>
      <c r="H133" s="135"/>
      <c r="I133" s="135"/>
      <c r="J133" s="135">
        <v>2</v>
      </c>
      <c r="K133" s="135">
        <v>2</v>
      </c>
      <c r="L133" s="135"/>
      <c r="M133" s="135">
        <v>4</v>
      </c>
      <c r="N133"/>
      <c r="O133"/>
      <c r="P133"/>
      <c r="Q133" s="147"/>
      <c r="R133" s="147"/>
      <c r="S133" s="147"/>
      <c r="T133" s="147"/>
      <c r="U133" s="147"/>
    </row>
    <row r="134" spans="1:21" x14ac:dyDescent="0.25">
      <c r="A134" t="s">
        <v>455</v>
      </c>
      <c r="B134" t="s">
        <v>105</v>
      </c>
      <c r="C134" s="132"/>
      <c r="D134" s="132"/>
      <c r="E134" s="132"/>
      <c r="F134" s="132"/>
      <c r="G134" s="132"/>
      <c r="H134" s="132"/>
      <c r="I134" s="132"/>
      <c r="J134" s="132"/>
      <c r="K134" s="132">
        <v>12</v>
      </c>
      <c r="L134" s="132">
        <v>4</v>
      </c>
      <c r="M134" s="132">
        <v>16</v>
      </c>
      <c r="N134"/>
      <c r="O134"/>
      <c r="P134"/>
      <c r="Q134" s="147"/>
      <c r="R134" s="147"/>
      <c r="S134" s="147"/>
      <c r="T134" s="147"/>
      <c r="U134" s="147"/>
    </row>
    <row r="135" spans="1:21" x14ac:dyDescent="0.25">
      <c r="B135" t="s">
        <v>281</v>
      </c>
      <c r="C135" s="132"/>
      <c r="D135" s="132"/>
      <c r="E135" s="132"/>
      <c r="F135" s="132"/>
      <c r="G135" s="132"/>
      <c r="H135" s="132"/>
      <c r="I135" s="132"/>
      <c r="J135" s="132">
        <v>3</v>
      </c>
      <c r="K135" s="132">
        <v>4</v>
      </c>
      <c r="L135" s="132"/>
      <c r="M135" s="132">
        <v>7</v>
      </c>
      <c r="N135"/>
      <c r="O135"/>
      <c r="P135"/>
      <c r="Q135" s="147"/>
      <c r="R135" s="147"/>
      <c r="S135" s="147"/>
      <c r="T135" s="147"/>
      <c r="U135" s="147"/>
    </row>
    <row r="136" spans="1:21" x14ac:dyDescent="0.25">
      <c r="A136" s="119" t="s">
        <v>457</v>
      </c>
      <c r="B136" s="119"/>
      <c r="C136" s="135"/>
      <c r="D136" s="135"/>
      <c r="E136" s="135"/>
      <c r="F136" s="135"/>
      <c r="G136" s="135"/>
      <c r="H136" s="135"/>
      <c r="I136" s="135"/>
      <c r="J136" s="135">
        <v>3</v>
      </c>
      <c r="K136" s="135">
        <v>16</v>
      </c>
      <c r="L136" s="135">
        <v>4</v>
      </c>
      <c r="M136" s="135">
        <v>23</v>
      </c>
      <c r="N136"/>
      <c r="O136"/>
      <c r="P136"/>
      <c r="Q136" s="147"/>
      <c r="R136" s="147"/>
      <c r="S136" s="147"/>
      <c r="T136" s="147"/>
      <c r="U136" s="147"/>
    </row>
    <row r="137" spans="1:21" x14ac:dyDescent="0.25">
      <c r="A137" t="s">
        <v>453</v>
      </c>
      <c r="B137" t="s">
        <v>62</v>
      </c>
      <c r="C137" s="132">
        <v>4</v>
      </c>
      <c r="D137" s="132"/>
      <c r="E137" s="132"/>
      <c r="F137" s="132"/>
      <c r="G137" s="132">
        <v>4</v>
      </c>
      <c r="H137" s="132"/>
      <c r="I137" s="132"/>
      <c r="J137" s="132">
        <v>4</v>
      </c>
      <c r="K137" s="132"/>
      <c r="L137" s="132"/>
      <c r="M137" s="132">
        <v>12</v>
      </c>
      <c r="N137"/>
      <c r="O137"/>
      <c r="P137"/>
      <c r="Q137" s="147"/>
      <c r="R137" s="147"/>
      <c r="S137" s="147"/>
      <c r="T137" s="147"/>
      <c r="U137" s="147"/>
    </row>
    <row r="138" spans="1:21" x14ac:dyDescent="0.25">
      <c r="B138" t="s">
        <v>105</v>
      </c>
      <c r="C138" s="132">
        <v>15</v>
      </c>
      <c r="D138" s="132">
        <v>10</v>
      </c>
      <c r="E138" s="132"/>
      <c r="F138" s="132"/>
      <c r="G138" s="132"/>
      <c r="H138" s="132"/>
      <c r="I138" s="132"/>
      <c r="J138" s="132"/>
      <c r="K138" s="132"/>
      <c r="L138" s="132">
        <v>5</v>
      </c>
      <c r="M138" s="132">
        <v>30</v>
      </c>
      <c r="N138"/>
      <c r="O138"/>
      <c r="P138"/>
      <c r="Q138" s="147"/>
      <c r="R138" s="147"/>
      <c r="S138" s="147"/>
      <c r="T138" s="147"/>
      <c r="U138" s="147"/>
    </row>
    <row r="139" spans="1:21" x14ac:dyDescent="0.25">
      <c r="B139" t="s">
        <v>290</v>
      </c>
      <c r="C139" s="132">
        <v>22</v>
      </c>
      <c r="D139" s="132">
        <v>25</v>
      </c>
      <c r="E139" s="132">
        <v>3</v>
      </c>
      <c r="F139" s="132"/>
      <c r="G139" s="132"/>
      <c r="H139" s="132"/>
      <c r="I139" s="132"/>
      <c r="J139" s="132">
        <v>36</v>
      </c>
      <c r="K139" s="132">
        <v>45</v>
      </c>
      <c r="L139" s="132">
        <v>47</v>
      </c>
      <c r="M139" s="132">
        <v>178</v>
      </c>
      <c r="N139"/>
      <c r="O139"/>
      <c r="P139"/>
      <c r="Q139" s="147"/>
      <c r="R139" s="147"/>
      <c r="S139" s="147"/>
      <c r="T139" s="147"/>
      <c r="U139" s="147"/>
    </row>
    <row r="140" spans="1:21" x14ac:dyDescent="0.25">
      <c r="B140" t="s">
        <v>424</v>
      </c>
      <c r="C140" s="132">
        <v>5</v>
      </c>
      <c r="D140" s="132"/>
      <c r="E140" s="132"/>
      <c r="F140" s="132"/>
      <c r="G140" s="132">
        <v>3</v>
      </c>
      <c r="H140" s="132"/>
      <c r="I140" s="132"/>
      <c r="J140" s="132">
        <v>6</v>
      </c>
      <c r="K140" s="132">
        <v>12</v>
      </c>
      <c r="L140" s="132">
        <v>6</v>
      </c>
      <c r="M140" s="132">
        <v>32</v>
      </c>
      <c r="N140"/>
      <c r="O140"/>
      <c r="P140"/>
      <c r="Q140" s="147"/>
      <c r="R140" s="147"/>
      <c r="S140" s="147"/>
      <c r="T140" s="147"/>
      <c r="U140" s="147"/>
    </row>
    <row r="141" spans="1:21" x14ac:dyDescent="0.25">
      <c r="B141" t="s">
        <v>476</v>
      </c>
      <c r="C141" s="132">
        <v>2</v>
      </c>
      <c r="D141" s="132"/>
      <c r="E141" s="132"/>
      <c r="F141" s="132"/>
      <c r="G141" s="132"/>
      <c r="H141" s="132"/>
      <c r="I141" s="132"/>
      <c r="J141" s="132">
        <v>9</v>
      </c>
      <c r="K141" s="132">
        <v>3</v>
      </c>
      <c r="L141" s="132"/>
      <c r="M141" s="132">
        <v>14</v>
      </c>
      <c r="N141"/>
      <c r="O141"/>
      <c r="P141"/>
      <c r="Q141" s="147"/>
      <c r="R141" s="147"/>
      <c r="S141" s="147"/>
      <c r="T141" s="147"/>
      <c r="U141" s="147"/>
    </row>
    <row r="142" spans="1:21" x14ac:dyDescent="0.25">
      <c r="B142" t="s">
        <v>495</v>
      </c>
      <c r="C142" s="132"/>
      <c r="D142" s="132"/>
      <c r="E142" s="132"/>
      <c r="F142" s="132"/>
      <c r="G142" s="132"/>
      <c r="H142" s="132"/>
      <c r="I142" s="132"/>
      <c r="J142" s="132"/>
      <c r="K142" s="132">
        <v>3</v>
      </c>
      <c r="L142" s="132"/>
      <c r="M142" s="132">
        <v>3</v>
      </c>
      <c r="N142"/>
      <c r="O142"/>
      <c r="P142"/>
      <c r="Q142" s="147"/>
      <c r="R142" s="147"/>
      <c r="S142" s="147"/>
      <c r="T142" s="147"/>
      <c r="U142" s="147"/>
    </row>
    <row r="143" spans="1:21" x14ac:dyDescent="0.25">
      <c r="A143" s="119" t="s">
        <v>458</v>
      </c>
      <c r="B143" s="119"/>
      <c r="C143" s="135">
        <v>48</v>
      </c>
      <c r="D143" s="135">
        <v>35</v>
      </c>
      <c r="E143" s="135">
        <v>3</v>
      </c>
      <c r="F143" s="135"/>
      <c r="G143" s="135">
        <v>7</v>
      </c>
      <c r="H143" s="135"/>
      <c r="I143" s="135"/>
      <c r="J143" s="135">
        <v>55</v>
      </c>
      <c r="K143" s="135">
        <v>63</v>
      </c>
      <c r="L143" s="135">
        <v>58</v>
      </c>
      <c r="M143" s="135">
        <v>269</v>
      </c>
      <c r="N143"/>
      <c r="O143"/>
      <c r="P143"/>
      <c r="Q143" s="147"/>
      <c r="R143" s="147"/>
      <c r="S143" s="147"/>
      <c r="T143" s="147"/>
      <c r="U143" s="147"/>
    </row>
    <row r="144" spans="1:21" x14ac:dyDescent="0.25">
      <c r="A144" t="s">
        <v>454</v>
      </c>
      <c r="B144" t="s">
        <v>290</v>
      </c>
      <c r="C144" s="132"/>
      <c r="D144" s="132"/>
      <c r="E144" s="132"/>
      <c r="F144" s="132"/>
      <c r="G144" s="132"/>
      <c r="H144" s="132"/>
      <c r="I144" s="132"/>
      <c r="J144" s="132">
        <v>22</v>
      </c>
      <c r="K144" s="132">
        <v>15</v>
      </c>
      <c r="L144" s="132"/>
      <c r="M144" s="132">
        <v>37</v>
      </c>
      <c r="N144"/>
      <c r="O144"/>
      <c r="P144"/>
      <c r="Q144" s="147"/>
      <c r="R144" s="147"/>
      <c r="S144" s="147"/>
      <c r="T144" s="147"/>
      <c r="U144" s="147"/>
    </row>
    <row r="145" spans="1:21" x14ac:dyDescent="0.25">
      <c r="B145" t="s">
        <v>437</v>
      </c>
      <c r="C145" s="132"/>
      <c r="D145" s="132"/>
      <c r="E145" s="132"/>
      <c r="F145" s="132"/>
      <c r="G145" s="132"/>
      <c r="H145" s="132"/>
      <c r="I145" s="132"/>
      <c r="J145" s="132"/>
      <c r="K145" s="132">
        <v>1</v>
      </c>
      <c r="L145" s="132"/>
      <c r="M145" s="132">
        <v>1</v>
      </c>
      <c r="N145"/>
      <c r="O145"/>
      <c r="P145"/>
      <c r="Q145" s="147"/>
      <c r="R145" s="147"/>
      <c r="S145" s="147"/>
      <c r="T145" s="147"/>
      <c r="U145" s="147"/>
    </row>
    <row r="146" spans="1:21" x14ac:dyDescent="0.25">
      <c r="A146" s="119" t="s">
        <v>459</v>
      </c>
      <c r="B146" s="119"/>
      <c r="C146" s="135"/>
      <c r="D146" s="135"/>
      <c r="E146" s="135"/>
      <c r="F146" s="135"/>
      <c r="G146" s="135"/>
      <c r="H146" s="135"/>
      <c r="I146" s="135"/>
      <c r="J146" s="135">
        <v>22</v>
      </c>
      <c r="K146" s="135">
        <v>16</v>
      </c>
      <c r="L146" s="135"/>
      <c r="M146" s="135">
        <v>38</v>
      </c>
      <c r="N146"/>
      <c r="O146"/>
      <c r="P146"/>
      <c r="Q146" s="147"/>
      <c r="R146" s="147"/>
      <c r="S146" s="147"/>
      <c r="T146" s="147"/>
      <c r="U146" s="147"/>
    </row>
    <row r="147" spans="1:21" x14ac:dyDescent="0.25">
      <c r="A147" t="s">
        <v>461</v>
      </c>
      <c r="B147" t="s">
        <v>424</v>
      </c>
      <c r="C147" s="132"/>
      <c r="D147" s="132"/>
      <c r="E147" s="132"/>
      <c r="F147" s="132"/>
      <c r="G147" s="132"/>
      <c r="H147" s="132"/>
      <c r="I147" s="132"/>
      <c r="J147" s="132">
        <v>1</v>
      </c>
      <c r="K147" s="132"/>
      <c r="L147" s="132"/>
      <c r="M147" s="132">
        <v>1</v>
      </c>
      <c r="N147"/>
      <c r="O147"/>
      <c r="P147"/>
      <c r="Q147" s="147"/>
      <c r="R147" s="147"/>
      <c r="S147" s="147"/>
      <c r="T147" s="147"/>
      <c r="U147" s="147"/>
    </row>
    <row r="148" spans="1:21" x14ac:dyDescent="0.25">
      <c r="A148" s="119" t="s">
        <v>466</v>
      </c>
      <c r="B148" s="119"/>
      <c r="C148" s="135"/>
      <c r="D148" s="135"/>
      <c r="E148" s="135"/>
      <c r="F148" s="135"/>
      <c r="G148" s="135"/>
      <c r="H148" s="135"/>
      <c r="I148" s="135"/>
      <c r="J148" s="135">
        <v>1</v>
      </c>
      <c r="K148" s="135"/>
      <c r="L148" s="135"/>
      <c r="M148" s="135">
        <v>1</v>
      </c>
      <c r="N148"/>
      <c r="O148"/>
      <c r="P148"/>
      <c r="Q148" s="147"/>
      <c r="R148" s="147"/>
      <c r="S148" s="147"/>
      <c r="T148" s="147"/>
      <c r="U148" s="147"/>
    </row>
    <row r="149" spans="1:21" x14ac:dyDescent="0.25">
      <c r="A149" t="s">
        <v>462</v>
      </c>
      <c r="B149" t="s">
        <v>424</v>
      </c>
      <c r="C149" s="132"/>
      <c r="D149" s="132"/>
      <c r="E149" s="132"/>
      <c r="F149" s="132"/>
      <c r="G149" s="132"/>
      <c r="H149" s="132"/>
      <c r="I149" s="132"/>
      <c r="J149" s="132">
        <v>1</v>
      </c>
      <c r="K149" s="132"/>
      <c r="L149" s="132"/>
      <c r="M149" s="132">
        <v>1</v>
      </c>
      <c r="N149"/>
      <c r="O149"/>
      <c r="P149"/>
    </row>
    <row r="150" spans="1:21" x14ac:dyDescent="0.25">
      <c r="A150" s="119" t="s">
        <v>467</v>
      </c>
      <c r="B150" s="119"/>
      <c r="C150" s="135"/>
      <c r="D150" s="135"/>
      <c r="E150" s="135"/>
      <c r="F150" s="135"/>
      <c r="G150" s="135"/>
      <c r="H150" s="135"/>
      <c r="I150" s="135"/>
      <c r="J150" s="135">
        <v>1</v>
      </c>
      <c r="K150" s="135"/>
      <c r="L150" s="135"/>
      <c r="M150" s="135">
        <v>1</v>
      </c>
      <c r="N150"/>
      <c r="O150"/>
      <c r="P150"/>
    </row>
    <row r="151" spans="1:21" x14ac:dyDescent="0.25">
      <c r="A151" t="s">
        <v>463</v>
      </c>
      <c r="B151" t="s">
        <v>424</v>
      </c>
      <c r="C151" s="132"/>
      <c r="D151" s="132"/>
      <c r="E151" s="132"/>
      <c r="F151" s="132"/>
      <c r="G151" s="132"/>
      <c r="H151" s="132"/>
      <c r="I151" s="132"/>
      <c r="J151" s="132">
        <v>1</v>
      </c>
      <c r="K151" s="132"/>
      <c r="L151" s="132"/>
      <c r="M151" s="132">
        <v>1</v>
      </c>
      <c r="N151"/>
      <c r="O151"/>
      <c r="P151"/>
    </row>
    <row r="152" spans="1:21" x14ac:dyDescent="0.25">
      <c r="B152" t="s">
        <v>622</v>
      </c>
      <c r="C152" s="132"/>
      <c r="D152" s="132"/>
      <c r="E152" s="132">
        <v>1</v>
      </c>
      <c r="F152" s="132"/>
      <c r="G152" s="132"/>
      <c r="H152" s="132"/>
      <c r="I152" s="132"/>
      <c r="J152" s="132"/>
      <c r="K152" s="132"/>
      <c r="L152" s="132"/>
      <c r="M152" s="132">
        <v>1</v>
      </c>
      <c r="N152"/>
      <c r="O152"/>
      <c r="P152"/>
    </row>
    <row r="153" spans="1:21" x14ac:dyDescent="0.25">
      <c r="A153" s="119" t="s">
        <v>468</v>
      </c>
      <c r="B153" s="119"/>
      <c r="C153" s="135"/>
      <c r="D153" s="135"/>
      <c r="E153" s="135">
        <v>1</v>
      </c>
      <c r="F153" s="135"/>
      <c r="G153" s="135"/>
      <c r="H153" s="135"/>
      <c r="I153" s="135"/>
      <c r="J153" s="135">
        <v>1</v>
      </c>
      <c r="K153" s="135"/>
      <c r="L153" s="135"/>
      <c r="M153" s="135">
        <v>2</v>
      </c>
      <c r="N153"/>
      <c r="O153"/>
      <c r="P153"/>
    </row>
    <row r="154" spans="1:21" x14ac:dyDescent="0.25">
      <c r="A154" t="s">
        <v>471</v>
      </c>
      <c r="B154" t="s">
        <v>290</v>
      </c>
      <c r="C154" s="132">
        <v>2</v>
      </c>
      <c r="D154" s="132">
        <v>1</v>
      </c>
      <c r="E154" s="132">
        <v>1</v>
      </c>
      <c r="F154" s="132">
        <v>1</v>
      </c>
      <c r="G154" s="132"/>
      <c r="H154" s="132"/>
      <c r="I154" s="132"/>
      <c r="J154" s="132">
        <v>1</v>
      </c>
      <c r="K154" s="132">
        <v>5</v>
      </c>
      <c r="L154" s="132">
        <v>3</v>
      </c>
      <c r="M154" s="132">
        <v>14</v>
      </c>
      <c r="N154"/>
      <c r="O154"/>
      <c r="P154"/>
    </row>
    <row r="155" spans="1:21" x14ac:dyDescent="0.25">
      <c r="B155" t="s">
        <v>476</v>
      </c>
      <c r="C155" s="132"/>
      <c r="D155" s="132"/>
      <c r="E155" s="132"/>
      <c r="F155" s="132"/>
      <c r="G155" s="132"/>
      <c r="H155" s="132"/>
      <c r="I155" s="132"/>
      <c r="J155" s="132">
        <v>1</v>
      </c>
      <c r="K155" s="132"/>
      <c r="L155" s="132"/>
      <c r="M155" s="132">
        <v>1</v>
      </c>
      <c r="N155"/>
      <c r="O155"/>
      <c r="P155"/>
    </row>
    <row r="156" spans="1:21" x14ac:dyDescent="0.25">
      <c r="B156" t="s">
        <v>495</v>
      </c>
      <c r="C156" s="132"/>
      <c r="D156" s="132"/>
      <c r="E156" s="132"/>
      <c r="F156" s="132"/>
      <c r="G156" s="132"/>
      <c r="H156" s="132"/>
      <c r="I156" s="132"/>
      <c r="J156" s="132"/>
      <c r="K156" s="132">
        <v>1</v>
      </c>
      <c r="L156" s="132"/>
      <c r="M156" s="132">
        <v>1</v>
      </c>
      <c r="N156"/>
      <c r="O156"/>
      <c r="P156"/>
    </row>
    <row r="157" spans="1:21" x14ac:dyDescent="0.25">
      <c r="B157" t="s">
        <v>560</v>
      </c>
      <c r="C157" s="132"/>
      <c r="D157" s="132"/>
      <c r="E157" s="132"/>
      <c r="F157" s="132"/>
      <c r="G157" s="132"/>
      <c r="H157" s="132"/>
      <c r="I157" s="132"/>
      <c r="J157" s="132"/>
      <c r="K157" s="132"/>
      <c r="L157" s="132">
        <v>1</v>
      </c>
      <c r="M157" s="132">
        <v>1</v>
      </c>
      <c r="N157"/>
      <c r="O157"/>
      <c r="P157"/>
    </row>
    <row r="158" spans="1:21" x14ac:dyDescent="0.25">
      <c r="A158" s="119" t="s">
        <v>478</v>
      </c>
      <c r="B158" s="119"/>
      <c r="C158" s="135">
        <v>2</v>
      </c>
      <c r="D158" s="135">
        <v>1</v>
      </c>
      <c r="E158" s="135">
        <v>1</v>
      </c>
      <c r="F158" s="135">
        <v>1</v>
      </c>
      <c r="G158" s="135"/>
      <c r="H158" s="135"/>
      <c r="I158" s="135"/>
      <c r="J158" s="135">
        <v>2</v>
      </c>
      <c r="K158" s="135">
        <v>6</v>
      </c>
      <c r="L158" s="135">
        <v>4</v>
      </c>
      <c r="M158" s="135">
        <v>17</v>
      </c>
      <c r="N158"/>
      <c r="O158"/>
      <c r="P158"/>
    </row>
    <row r="159" spans="1:21" x14ac:dyDescent="0.25">
      <c r="A159" t="s">
        <v>477</v>
      </c>
      <c r="B159" t="s">
        <v>77</v>
      </c>
      <c r="C159" s="132"/>
      <c r="D159" s="132"/>
      <c r="E159" s="132">
        <v>4</v>
      </c>
      <c r="F159" s="132"/>
      <c r="G159" s="132">
        <v>4</v>
      </c>
      <c r="H159" s="132"/>
      <c r="I159" s="132"/>
      <c r="J159" s="132"/>
      <c r="K159" s="132"/>
      <c r="L159" s="132"/>
      <c r="M159" s="132">
        <v>8</v>
      </c>
      <c r="N159"/>
      <c r="O159"/>
      <c r="P159"/>
    </row>
    <row r="160" spans="1:21" x14ac:dyDescent="0.25">
      <c r="B160" t="s">
        <v>290</v>
      </c>
      <c r="C160" s="132">
        <v>4</v>
      </c>
      <c r="D160" s="132">
        <v>4</v>
      </c>
      <c r="E160" s="132"/>
      <c r="F160" s="132">
        <v>8</v>
      </c>
      <c r="G160" s="132"/>
      <c r="H160" s="132"/>
      <c r="I160" s="132"/>
      <c r="J160" s="132">
        <v>4</v>
      </c>
      <c r="K160" s="132">
        <v>4</v>
      </c>
      <c r="L160" s="132">
        <v>4</v>
      </c>
      <c r="M160" s="132">
        <v>28</v>
      </c>
      <c r="N160"/>
      <c r="O160"/>
      <c r="P160"/>
    </row>
    <row r="161" spans="1:16" x14ac:dyDescent="0.25">
      <c r="B161" t="s">
        <v>424</v>
      </c>
      <c r="C161" s="132">
        <v>2</v>
      </c>
      <c r="D161" s="132">
        <v>1</v>
      </c>
      <c r="E161" s="132">
        <v>1</v>
      </c>
      <c r="F161" s="132">
        <v>2</v>
      </c>
      <c r="G161" s="132"/>
      <c r="H161" s="132"/>
      <c r="I161" s="132"/>
      <c r="J161" s="132"/>
      <c r="K161" s="132">
        <v>6</v>
      </c>
      <c r="L161" s="132">
        <v>1</v>
      </c>
      <c r="M161" s="132">
        <v>13</v>
      </c>
      <c r="N161"/>
      <c r="O161"/>
      <c r="P161"/>
    </row>
    <row r="162" spans="1:16" x14ac:dyDescent="0.25">
      <c r="B162" t="s">
        <v>476</v>
      </c>
      <c r="C162" s="132">
        <v>2</v>
      </c>
      <c r="D162" s="132"/>
      <c r="E162" s="132"/>
      <c r="F162" s="132"/>
      <c r="G162" s="132"/>
      <c r="H162" s="132"/>
      <c r="I162" s="132"/>
      <c r="J162" s="132">
        <v>12</v>
      </c>
      <c r="K162" s="132"/>
      <c r="L162" s="132"/>
      <c r="M162" s="132">
        <v>14</v>
      </c>
      <c r="N162"/>
      <c r="O162"/>
      <c r="P162"/>
    </row>
    <row r="163" spans="1:16" x14ac:dyDescent="0.25">
      <c r="B163" t="s">
        <v>495</v>
      </c>
      <c r="C163" s="132"/>
      <c r="D163" s="132"/>
      <c r="E163" s="132"/>
      <c r="F163" s="132"/>
      <c r="G163" s="132"/>
      <c r="H163" s="132"/>
      <c r="I163" s="132"/>
      <c r="J163" s="132"/>
      <c r="K163" s="132">
        <v>2</v>
      </c>
      <c r="L163" s="132"/>
      <c r="M163" s="132">
        <v>2</v>
      </c>
      <c r="N163"/>
      <c r="O163"/>
      <c r="P163"/>
    </row>
    <row r="164" spans="1:16" x14ac:dyDescent="0.25">
      <c r="B164" t="s">
        <v>560</v>
      </c>
      <c r="C164" s="132"/>
      <c r="D164" s="132"/>
      <c r="E164" s="132"/>
      <c r="F164" s="132"/>
      <c r="G164" s="132"/>
      <c r="H164" s="132"/>
      <c r="I164" s="132"/>
      <c r="J164" s="132"/>
      <c r="K164" s="132"/>
      <c r="L164" s="132">
        <v>4</v>
      </c>
      <c r="M164" s="132">
        <v>4</v>
      </c>
      <c r="N164"/>
      <c r="O164"/>
      <c r="P164"/>
    </row>
    <row r="165" spans="1:16" x14ac:dyDescent="0.25">
      <c r="B165" t="s">
        <v>572</v>
      </c>
      <c r="C165" s="132"/>
      <c r="D165" s="132"/>
      <c r="E165" s="132"/>
      <c r="F165" s="132"/>
      <c r="G165" s="132"/>
      <c r="H165" s="132"/>
      <c r="I165" s="132"/>
      <c r="J165" s="132"/>
      <c r="K165" s="132"/>
      <c r="L165" s="132">
        <v>1</v>
      </c>
      <c r="M165" s="132">
        <v>1</v>
      </c>
      <c r="N165"/>
      <c r="O165"/>
      <c r="P165"/>
    </row>
    <row r="166" spans="1:16" x14ac:dyDescent="0.25">
      <c r="B166" t="s">
        <v>622</v>
      </c>
      <c r="C166" s="132"/>
      <c r="D166" s="132">
        <v>1</v>
      </c>
      <c r="E166" s="132">
        <v>3</v>
      </c>
      <c r="F166" s="132">
        <v>1</v>
      </c>
      <c r="G166" s="132"/>
      <c r="H166" s="132"/>
      <c r="I166" s="132"/>
      <c r="J166" s="132"/>
      <c r="K166" s="132"/>
      <c r="L166" s="132"/>
      <c r="M166" s="132">
        <v>5</v>
      </c>
      <c r="N166"/>
      <c r="O166"/>
      <c r="P166"/>
    </row>
    <row r="167" spans="1:16" x14ac:dyDescent="0.25">
      <c r="B167" t="s">
        <v>680</v>
      </c>
      <c r="C167" s="132"/>
      <c r="D167" s="132"/>
      <c r="E167" s="132"/>
      <c r="F167" s="132">
        <v>4</v>
      </c>
      <c r="G167" s="132"/>
      <c r="H167" s="132"/>
      <c r="I167" s="132"/>
      <c r="J167" s="132"/>
      <c r="K167" s="132"/>
      <c r="L167" s="132"/>
      <c r="M167" s="132">
        <v>4</v>
      </c>
      <c r="N167"/>
      <c r="O167"/>
      <c r="P167"/>
    </row>
    <row r="168" spans="1:16" x14ac:dyDescent="0.25">
      <c r="B168" t="s">
        <v>712</v>
      </c>
      <c r="C168" s="132"/>
      <c r="D168" s="132"/>
      <c r="E168" s="132"/>
      <c r="F168" s="132">
        <v>1</v>
      </c>
      <c r="G168" s="132"/>
      <c r="H168" s="132"/>
      <c r="I168" s="132"/>
      <c r="J168" s="132"/>
      <c r="K168" s="132"/>
      <c r="L168" s="132"/>
      <c r="M168" s="132">
        <v>1</v>
      </c>
      <c r="N168"/>
      <c r="O168"/>
      <c r="P168"/>
    </row>
    <row r="169" spans="1:16" x14ac:dyDescent="0.25">
      <c r="A169" s="119" t="s">
        <v>479</v>
      </c>
      <c r="B169" s="119"/>
      <c r="C169" s="135">
        <v>8</v>
      </c>
      <c r="D169" s="135">
        <v>6</v>
      </c>
      <c r="E169" s="135">
        <v>8</v>
      </c>
      <c r="F169" s="135">
        <v>16</v>
      </c>
      <c r="G169" s="135">
        <v>4</v>
      </c>
      <c r="H169" s="135"/>
      <c r="I169" s="135"/>
      <c r="J169" s="135">
        <v>16</v>
      </c>
      <c r="K169" s="135">
        <v>12</v>
      </c>
      <c r="L169" s="135">
        <v>10</v>
      </c>
      <c r="M169" s="135">
        <v>80</v>
      </c>
      <c r="N169"/>
      <c r="O169"/>
      <c r="P169"/>
    </row>
    <row r="170" spans="1:16" x14ac:dyDescent="0.25">
      <c r="A170" t="s">
        <v>485</v>
      </c>
      <c r="B170" t="s">
        <v>424</v>
      </c>
      <c r="C170" s="132"/>
      <c r="D170" s="132"/>
      <c r="E170" s="132"/>
      <c r="F170" s="132"/>
      <c r="G170" s="132"/>
      <c r="H170" s="132"/>
      <c r="I170" s="132"/>
      <c r="J170" s="132"/>
      <c r="K170" s="132">
        <v>1</v>
      </c>
      <c r="L170" s="132"/>
      <c r="M170" s="132">
        <v>1</v>
      </c>
      <c r="N170"/>
      <c r="O170"/>
      <c r="P170"/>
    </row>
    <row r="171" spans="1:16" x14ac:dyDescent="0.25">
      <c r="A171" s="119" t="s">
        <v>486</v>
      </c>
      <c r="B171" s="119"/>
      <c r="C171" s="135"/>
      <c r="D171" s="135"/>
      <c r="E171" s="135"/>
      <c r="F171" s="135"/>
      <c r="G171" s="135"/>
      <c r="H171" s="135"/>
      <c r="I171" s="135"/>
      <c r="J171" s="135"/>
      <c r="K171" s="135">
        <v>1</v>
      </c>
      <c r="L171" s="135"/>
      <c r="M171" s="135">
        <v>1</v>
      </c>
      <c r="N171"/>
      <c r="O171"/>
      <c r="P171"/>
    </row>
    <row r="172" spans="1:16" x14ac:dyDescent="0.25">
      <c r="A172" t="s">
        <v>482</v>
      </c>
      <c r="B172" t="s">
        <v>101</v>
      </c>
      <c r="C172" s="132"/>
      <c r="D172" s="132"/>
      <c r="E172" s="132"/>
      <c r="F172" s="132"/>
      <c r="G172" s="132"/>
      <c r="H172" s="132"/>
      <c r="I172" s="132"/>
      <c r="J172" s="132"/>
      <c r="K172" s="132">
        <v>1</v>
      </c>
      <c r="L172" s="132">
        <v>2</v>
      </c>
      <c r="M172" s="132">
        <v>3</v>
      </c>
      <c r="N172"/>
      <c r="O172"/>
      <c r="P172"/>
    </row>
    <row r="173" spans="1:16" x14ac:dyDescent="0.25">
      <c r="B173" t="s">
        <v>290</v>
      </c>
      <c r="C173" s="132"/>
      <c r="D173" s="132"/>
      <c r="E173" s="132"/>
      <c r="F173" s="132"/>
      <c r="G173" s="132"/>
      <c r="H173" s="132"/>
      <c r="I173" s="132"/>
      <c r="J173" s="132"/>
      <c r="K173" s="132">
        <v>3</v>
      </c>
      <c r="L173" s="132">
        <v>11</v>
      </c>
      <c r="M173" s="132">
        <v>14</v>
      </c>
      <c r="N173"/>
      <c r="O173"/>
      <c r="P173"/>
    </row>
    <row r="174" spans="1:16" x14ac:dyDescent="0.25">
      <c r="B174" t="s">
        <v>560</v>
      </c>
      <c r="C174" s="132"/>
      <c r="D174" s="132"/>
      <c r="E174" s="132"/>
      <c r="F174" s="132"/>
      <c r="G174" s="132"/>
      <c r="H174" s="132"/>
      <c r="I174" s="132"/>
      <c r="J174" s="132"/>
      <c r="K174" s="132"/>
      <c r="L174" s="132">
        <v>3</v>
      </c>
      <c r="M174" s="132">
        <v>3</v>
      </c>
      <c r="N174"/>
      <c r="O174"/>
      <c r="P174"/>
    </row>
    <row r="175" spans="1:16" x14ac:dyDescent="0.25">
      <c r="A175" s="119" t="s">
        <v>487</v>
      </c>
      <c r="B175" s="119"/>
      <c r="C175" s="135"/>
      <c r="D175" s="135"/>
      <c r="E175" s="135"/>
      <c r="F175" s="135"/>
      <c r="G175" s="135"/>
      <c r="H175" s="135"/>
      <c r="I175" s="135"/>
      <c r="J175" s="135"/>
      <c r="K175" s="135">
        <v>4</v>
      </c>
      <c r="L175" s="135">
        <v>16</v>
      </c>
      <c r="M175" s="135">
        <v>20</v>
      </c>
      <c r="N175"/>
      <c r="O175"/>
      <c r="P175"/>
    </row>
    <row r="176" spans="1:16" x14ac:dyDescent="0.25">
      <c r="A176" t="s">
        <v>491</v>
      </c>
      <c r="B176" t="s">
        <v>101</v>
      </c>
      <c r="C176" s="132"/>
      <c r="D176" s="132"/>
      <c r="E176" s="132"/>
      <c r="F176" s="132"/>
      <c r="G176" s="132"/>
      <c r="H176" s="132"/>
      <c r="I176" s="132"/>
      <c r="J176" s="132"/>
      <c r="K176" s="132">
        <v>1</v>
      </c>
      <c r="L176" s="132"/>
      <c r="M176" s="132">
        <v>1</v>
      </c>
      <c r="N176"/>
      <c r="O176"/>
      <c r="P176"/>
    </row>
    <row r="177" spans="1:16" x14ac:dyDescent="0.25">
      <c r="B177" t="s">
        <v>77</v>
      </c>
      <c r="C177" s="132"/>
      <c r="D177" s="132"/>
      <c r="E177" s="132"/>
      <c r="F177" s="132"/>
      <c r="G177" s="132"/>
      <c r="H177" s="132"/>
      <c r="I177" s="132"/>
      <c r="J177" s="132"/>
      <c r="K177" s="132">
        <v>3</v>
      </c>
      <c r="L177" s="132"/>
      <c r="M177" s="132">
        <v>3</v>
      </c>
      <c r="N177"/>
      <c r="O177"/>
      <c r="P177"/>
    </row>
    <row r="178" spans="1:16" x14ac:dyDescent="0.25">
      <c r="B178" t="s">
        <v>437</v>
      </c>
      <c r="C178" s="132"/>
      <c r="D178" s="132"/>
      <c r="E178" s="132"/>
      <c r="F178" s="132"/>
      <c r="G178" s="132"/>
      <c r="H178" s="132"/>
      <c r="I178" s="132"/>
      <c r="J178" s="132"/>
      <c r="K178" s="132"/>
      <c r="L178" s="132">
        <v>2</v>
      </c>
      <c r="M178" s="132">
        <v>2</v>
      </c>
      <c r="N178"/>
      <c r="O178"/>
      <c r="P178"/>
    </row>
    <row r="179" spans="1:16" x14ac:dyDescent="0.25">
      <c r="A179" s="119" t="s">
        <v>507</v>
      </c>
      <c r="B179" s="119"/>
      <c r="C179" s="135"/>
      <c r="D179" s="135"/>
      <c r="E179" s="135"/>
      <c r="F179" s="135"/>
      <c r="G179" s="135"/>
      <c r="H179" s="135"/>
      <c r="I179" s="135"/>
      <c r="J179" s="135"/>
      <c r="K179" s="135">
        <v>4</v>
      </c>
      <c r="L179" s="135">
        <v>2</v>
      </c>
      <c r="M179" s="135">
        <v>6</v>
      </c>
      <c r="N179"/>
      <c r="O179"/>
      <c r="P179"/>
    </row>
    <row r="180" spans="1:16" x14ac:dyDescent="0.25">
      <c r="A180" t="s">
        <v>496</v>
      </c>
      <c r="B180" t="s">
        <v>476</v>
      </c>
      <c r="C180" s="132">
        <v>4</v>
      </c>
      <c r="D180" s="132"/>
      <c r="E180" s="132"/>
      <c r="F180" s="132"/>
      <c r="G180" s="132"/>
      <c r="H180" s="132"/>
      <c r="I180" s="132"/>
      <c r="J180" s="132"/>
      <c r="K180" s="132"/>
      <c r="L180" s="132"/>
      <c r="M180" s="132">
        <v>4</v>
      </c>
      <c r="N180"/>
      <c r="O180"/>
      <c r="P180"/>
    </row>
    <row r="181" spans="1:16" x14ac:dyDescent="0.25">
      <c r="B181" t="s">
        <v>495</v>
      </c>
      <c r="C181" s="132"/>
      <c r="D181" s="132"/>
      <c r="E181" s="132"/>
      <c r="F181" s="132"/>
      <c r="G181" s="132"/>
      <c r="H181" s="132"/>
      <c r="I181" s="132"/>
      <c r="J181" s="132"/>
      <c r="K181" s="132">
        <v>1</v>
      </c>
      <c r="L181" s="132"/>
      <c r="M181" s="132">
        <v>1</v>
      </c>
      <c r="N181"/>
      <c r="O181"/>
      <c r="P181"/>
    </row>
    <row r="182" spans="1:16" x14ac:dyDescent="0.25">
      <c r="A182" s="119" t="s">
        <v>508</v>
      </c>
      <c r="B182" s="119"/>
      <c r="C182" s="135">
        <v>4</v>
      </c>
      <c r="D182" s="135"/>
      <c r="E182" s="135"/>
      <c r="F182" s="135"/>
      <c r="G182" s="135"/>
      <c r="H182" s="135"/>
      <c r="I182" s="135"/>
      <c r="J182" s="135"/>
      <c r="K182" s="135">
        <v>1</v>
      </c>
      <c r="L182" s="135"/>
      <c r="M182" s="135">
        <v>5</v>
      </c>
      <c r="N182"/>
      <c r="O182"/>
      <c r="P182"/>
    </row>
    <row r="183" spans="1:16" x14ac:dyDescent="0.25">
      <c r="A183" t="s">
        <v>498</v>
      </c>
      <c r="B183" t="s">
        <v>437</v>
      </c>
      <c r="C183" s="132"/>
      <c r="D183" s="132"/>
      <c r="E183" s="132"/>
      <c r="F183" s="132"/>
      <c r="G183" s="132"/>
      <c r="H183" s="132"/>
      <c r="I183" s="132"/>
      <c r="J183" s="132"/>
      <c r="K183" s="132">
        <v>2</v>
      </c>
      <c r="L183" s="132"/>
      <c r="M183" s="132">
        <v>2</v>
      </c>
      <c r="N183"/>
      <c r="O183"/>
      <c r="P183"/>
    </row>
    <row r="184" spans="1:16" x14ac:dyDescent="0.25">
      <c r="A184" s="119" t="s">
        <v>509</v>
      </c>
      <c r="B184" s="119"/>
      <c r="C184" s="135"/>
      <c r="D184" s="135"/>
      <c r="E184" s="135"/>
      <c r="F184" s="135"/>
      <c r="G184" s="135"/>
      <c r="H184" s="135"/>
      <c r="I184" s="135"/>
      <c r="J184" s="135"/>
      <c r="K184" s="135">
        <v>2</v>
      </c>
      <c r="L184" s="135"/>
      <c r="M184" s="135">
        <v>2</v>
      </c>
      <c r="N184"/>
      <c r="O184"/>
      <c r="P184"/>
    </row>
    <row r="185" spans="1:16" x14ac:dyDescent="0.25">
      <c r="A185" t="s">
        <v>501</v>
      </c>
      <c r="B185" t="s">
        <v>101</v>
      </c>
      <c r="C185" s="132"/>
      <c r="D185" s="132">
        <v>3</v>
      </c>
      <c r="E185" s="132"/>
      <c r="F185" s="132"/>
      <c r="G185" s="132"/>
      <c r="H185" s="132"/>
      <c r="I185" s="132"/>
      <c r="J185" s="132"/>
      <c r="K185" s="132"/>
      <c r="L185" s="132"/>
      <c r="M185" s="132">
        <v>3</v>
      </c>
      <c r="N185"/>
      <c r="O185"/>
      <c r="P185"/>
    </row>
    <row r="186" spans="1:16" x14ac:dyDescent="0.25">
      <c r="B186" t="s">
        <v>77</v>
      </c>
      <c r="C186" s="132"/>
      <c r="D186" s="132"/>
      <c r="E186" s="132"/>
      <c r="F186" s="132"/>
      <c r="G186" s="132">
        <v>3</v>
      </c>
      <c r="H186" s="132"/>
      <c r="I186" s="132"/>
      <c r="J186" s="132"/>
      <c r="K186" s="132">
        <v>3</v>
      </c>
      <c r="L186" s="132"/>
      <c r="M186" s="132">
        <v>6</v>
      </c>
      <c r="N186"/>
      <c r="O186"/>
      <c r="P186"/>
    </row>
    <row r="187" spans="1:16" x14ac:dyDescent="0.25">
      <c r="B187" t="s">
        <v>281</v>
      </c>
      <c r="C187" s="132">
        <v>2</v>
      </c>
      <c r="D187" s="132">
        <v>2</v>
      </c>
      <c r="E187" s="132"/>
      <c r="F187" s="132"/>
      <c r="G187" s="132"/>
      <c r="H187" s="132"/>
      <c r="I187" s="132"/>
      <c r="J187" s="132"/>
      <c r="K187" s="132"/>
      <c r="L187" s="132">
        <v>2</v>
      </c>
      <c r="M187" s="132">
        <v>6</v>
      </c>
      <c r="N187"/>
      <c r="O187"/>
      <c r="P187"/>
    </row>
    <row r="188" spans="1:16" x14ac:dyDescent="0.25">
      <c r="B188" t="s">
        <v>290</v>
      </c>
      <c r="C188" s="132"/>
      <c r="D188" s="132"/>
      <c r="E188" s="132"/>
      <c r="F188" s="132"/>
      <c r="G188" s="132"/>
      <c r="H188" s="132"/>
      <c r="I188" s="132"/>
      <c r="J188" s="132"/>
      <c r="K188" s="132">
        <v>5</v>
      </c>
      <c r="L188" s="132"/>
      <c r="M188" s="132">
        <v>5</v>
      </c>
      <c r="N188"/>
      <c r="O188"/>
      <c r="P188"/>
    </row>
    <row r="189" spans="1:16" x14ac:dyDescent="0.25">
      <c r="B189" t="s">
        <v>572</v>
      </c>
      <c r="C189" s="132"/>
      <c r="D189" s="132"/>
      <c r="E189" s="132"/>
      <c r="F189" s="132"/>
      <c r="G189" s="132"/>
      <c r="H189" s="132"/>
      <c r="I189" s="132"/>
      <c r="J189" s="132"/>
      <c r="K189" s="132"/>
      <c r="L189" s="132">
        <v>1</v>
      </c>
      <c r="M189" s="132">
        <v>1</v>
      </c>
      <c r="N189"/>
      <c r="O189"/>
      <c r="P189"/>
    </row>
    <row r="190" spans="1:16" x14ac:dyDescent="0.25">
      <c r="B190" t="s">
        <v>622</v>
      </c>
      <c r="C190" s="132"/>
      <c r="D190" s="132">
        <v>2</v>
      </c>
      <c r="E190" s="132"/>
      <c r="F190" s="132"/>
      <c r="G190" s="132"/>
      <c r="H190" s="132"/>
      <c r="I190" s="132"/>
      <c r="J190" s="132"/>
      <c r="K190" s="132"/>
      <c r="L190" s="132"/>
      <c r="M190" s="132">
        <v>2</v>
      </c>
      <c r="N190"/>
      <c r="O190"/>
      <c r="P190"/>
    </row>
    <row r="191" spans="1:16" x14ac:dyDescent="0.25">
      <c r="A191" s="119" t="s">
        <v>510</v>
      </c>
      <c r="B191" s="119"/>
      <c r="C191" s="135">
        <v>2</v>
      </c>
      <c r="D191" s="135">
        <v>7</v>
      </c>
      <c r="E191" s="135"/>
      <c r="F191" s="135"/>
      <c r="G191" s="135">
        <v>3</v>
      </c>
      <c r="H191" s="135"/>
      <c r="I191" s="135"/>
      <c r="J191" s="135"/>
      <c r="K191" s="135">
        <v>8</v>
      </c>
      <c r="L191" s="135">
        <v>3</v>
      </c>
      <c r="M191" s="135">
        <v>23</v>
      </c>
      <c r="N191"/>
      <c r="O191"/>
      <c r="P191"/>
    </row>
    <row r="192" spans="1:16" x14ac:dyDescent="0.25">
      <c r="A192" t="s">
        <v>506</v>
      </c>
      <c r="B192" t="s">
        <v>476</v>
      </c>
      <c r="C192" s="132"/>
      <c r="D192" s="132"/>
      <c r="E192" s="132"/>
      <c r="F192" s="132"/>
      <c r="G192" s="132"/>
      <c r="H192" s="132"/>
      <c r="I192" s="132"/>
      <c r="J192" s="132">
        <v>5</v>
      </c>
      <c r="K192" s="132"/>
      <c r="L192" s="132"/>
      <c r="M192" s="132">
        <v>5</v>
      </c>
      <c r="N192"/>
      <c r="O192"/>
      <c r="P192"/>
    </row>
    <row r="193" spans="1:16" x14ac:dyDescent="0.25">
      <c r="A193" s="119" t="s">
        <v>511</v>
      </c>
      <c r="B193" s="119"/>
      <c r="C193" s="135"/>
      <c r="D193" s="135"/>
      <c r="E193" s="135"/>
      <c r="F193" s="135"/>
      <c r="G193" s="135"/>
      <c r="H193" s="135"/>
      <c r="I193" s="135"/>
      <c r="J193" s="135">
        <v>5</v>
      </c>
      <c r="K193" s="135"/>
      <c r="L193" s="135"/>
      <c r="M193" s="135">
        <v>5</v>
      </c>
      <c r="N193"/>
      <c r="O193"/>
      <c r="P193"/>
    </row>
    <row r="194" spans="1:16" x14ac:dyDescent="0.25">
      <c r="A194" t="s">
        <v>516</v>
      </c>
      <c r="B194" t="s">
        <v>515</v>
      </c>
      <c r="C194" s="132"/>
      <c r="D194" s="132"/>
      <c r="E194" s="132"/>
      <c r="F194" s="132"/>
      <c r="G194" s="132"/>
      <c r="H194" s="132"/>
      <c r="I194" s="132"/>
      <c r="J194" s="132"/>
      <c r="K194" s="132">
        <v>2</v>
      </c>
      <c r="L194" s="132"/>
      <c r="M194" s="132">
        <v>2</v>
      </c>
      <c r="N194"/>
      <c r="O194"/>
      <c r="P194"/>
    </row>
    <row r="195" spans="1:16" x14ac:dyDescent="0.25">
      <c r="A195" s="119" t="s">
        <v>539</v>
      </c>
      <c r="B195" s="119"/>
      <c r="C195" s="135"/>
      <c r="D195" s="135"/>
      <c r="E195" s="135"/>
      <c r="F195" s="135"/>
      <c r="G195" s="135"/>
      <c r="H195" s="135"/>
      <c r="I195" s="135"/>
      <c r="J195" s="135"/>
      <c r="K195" s="135">
        <v>2</v>
      </c>
      <c r="L195" s="135"/>
      <c r="M195" s="135">
        <v>2</v>
      </c>
      <c r="N195"/>
      <c r="O195"/>
      <c r="P195"/>
    </row>
    <row r="196" spans="1:16" x14ac:dyDescent="0.25">
      <c r="A196" t="s">
        <v>517</v>
      </c>
      <c r="B196" t="s">
        <v>515</v>
      </c>
      <c r="C196" s="132"/>
      <c r="D196" s="132"/>
      <c r="E196" s="132"/>
      <c r="F196" s="132"/>
      <c r="G196" s="132"/>
      <c r="H196" s="132"/>
      <c r="I196" s="132"/>
      <c r="J196" s="132"/>
      <c r="K196" s="132">
        <v>1</v>
      </c>
      <c r="L196" s="132"/>
      <c r="M196" s="132">
        <v>1</v>
      </c>
      <c r="N196"/>
      <c r="O196"/>
      <c r="P196"/>
    </row>
    <row r="197" spans="1:16" x14ac:dyDescent="0.25">
      <c r="A197" s="119" t="s">
        <v>540</v>
      </c>
      <c r="B197" s="119"/>
      <c r="C197" s="135"/>
      <c r="D197" s="135"/>
      <c r="E197" s="135"/>
      <c r="F197" s="135"/>
      <c r="G197" s="135"/>
      <c r="H197" s="135"/>
      <c r="I197" s="135"/>
      <c r="J197" s="135"/>
      <c r="K197" s="135">
        <v>1</v>
      </c>
      <c r="L197" s="135"/>
      <c r="M197" s="135">
        <v>1</v>
      </c>
      <c r="N197"/>
      <c r="O197"/>
      <c r="P197"/>
    </row>
    <row r="198" spans="1:16" x14ac:dyDescent="0.25">
      <c r="A198" t="s">
        <v>518</v>
      </c>
      <c r="B198" t="s">
        <v>515</v>
      </c>
      <c r="C198" s="132"/>
      <c r="D198" s="132"/>
      <c r="E198" s="132"/>
      <c r="F198" s="132"/>
      <c r="G198" s="132"/>
      <c r="H198" s="132"/>
      <c r="I198" s="132"/>
      <c r="J198" s="132"/>
      <c r="K198" s="132">
        <v>1</v>
      </c>
      <c r="L198" s="132"/>
      <c r="M198" s="132">
        <v>1</v>
      </c>
      <c r="N198"/>
      <c r="O198"/>
      <c r="P198"/>
    </row>
    <row r="199" spans="1:16" x14ac:dyDescent="0.25">
      <c r="A199" s="119" t="s">
        <v>541</v>
      </c>
      <c r="B199" s="119"/>
      <c r="C199" s="135"/>
      <c r="D199" s="135"/>
      <c r="E199" s="135"/>
      <c r="F199" s="135"/>
      <c r="G199" s="135"/>
      <c r="H199" s="135"/>
      <c r="I199" s="135"/>
      <c r="J199" s="135"/>
      <c r="K199" s="135">
        <v>1</v>
      </c>
      <c r="L199" s="135"/>
      <c r="M199" s="135">
        <v>1</v>
      </c>
      <c r="N199"/>
      <c r="O199"/>
      <c r="P199"/>
    </row>
    <row r="200" spans="1:16" x14ac:dyDescent="0.25">
      <c r="A200" t="s">
        <v>519</v>
      </c>
      <c r="B200" t="s">
        <v>515</v>
      </c>
      <c r="C200" s="132"/>
      <c r="D200" s="132"/>
      <c r="E200" s="132"/>
      <c r="F200" s="132"/>
      <c r="G200" s="132"/>
      <c r="H200" s="132"/>
      <c r="I200" s="132"/>
      <c r="J200" s="132"/>
      <c r="K200" s="132">
        <v>1</v>
      </c>
      <c r="L200" s="132"/>
      <c r="M200" s="132">
        <v>1</v>
      </c>
      <c r="N200"/>
      <c r="O200"/>
      <c r="P200"/>
    </row>
    <row r="201" spans="1:16" x14ac:dyDescent="0.25">
      <c r="A201" s="119" t="s">
        <v>542</v>
      </c>
      <c r="B201" s="119"/>
      <c r="C201" s="135"/>
      <c r="D201" s="135"/>
      <c r="E201" s="135"/>
      <c r="F201" s="135"/>
      <c r="G201" s="135"/>
      <c r="H201" s="135"/>
      <c r="I201" s="135"/>
      <c r="J201" s="135"/>
      <c r="K201" s="135">
        <v>1</v>
      </c>
      <c r="L201" s="135"/>
      <c r="M201" s="135">
        <v>1</v>
      </c>
      <c r="N201"/>
      <c r="O201"/>
      <c r="P201"/>
    </row>
    <row r="202" spans="1:16" x14ac:dyDescent="0.25">
      <c r="A202" t="s">
        <v>523</v>
      </c>
      <c r="B202" t="s">
        <v>62</v>
      </c>
      <c r="C202" s="132">
        <v>2</v>
      </c>
      <c r="D202" s="132">
        <v>2</v>
      </c>
      <c r="E202" s="132"/>
      <c r="F202" s="132"/>
      <c r="G202" s="132">
        <v>1</v>
      </c>
      <c r="H202" s="132"/>
      <c r="I202" s="132"/>
      <c r="J202" s="132"/>
      <c r="K202" s="132">
        <v>1</v>
      </c>
      <c r="L202" s="132"/>
      <c r="M202" s="132">
        <v>6</v>
      </c>
      <c r="N202"/>
      <c r="O202"/>
      <c r="P202"/>
    </row>
    <row r="203" spans="1:16" x14ac:dyDescent="0.25">
      <c r="B203" t="s">
        <v>290</v>
      </c>
      <c r="C203" s="132">
        <v>8</v>
      </c>
      <c r="D203" s="132">
        <v>6</v>
      </c>
      <c r="E203" s="132">
        <v>1</v>
      </c>
      <c r="F203" s="132">
        <v>4</v>
      </c>
      <c r="G203" s="132">
        <v>2</v>
      </c>
      <c r="H203" s="132"/>
      <c r="I203" s="132"/>
      <c r="J203" s="132"/>
      <c r="K203" s="132"/>
      <c r="L203" s="132"/>
      <c r="M203" s="132">
        <v>21</v>
      </c>
      <c r="N203"/>
      <c r="O203"/>
      <c r="P203"/>
    </row>
    <row r="204" spans="1:16" x14ac:dyDescent="0.25">
      <c r="B204" t="s">
        <v>424</v>
      </c>
      <c r="C204" s="132">
        <v>2</v>
      </c>
      <c r="D204" s="132">
        <v>1</v>
      </c>
      <c r="E204" s="132">
        <v>1</v>
      </c>
      <c r="F204" s="132">
        <v>2</v>
      </c>
      <c r="G204" s="132"/>
      <c r="H204" s="132"/>
      <c r="I204" s="132"/>
      <c r="J204" s="132"/>
      <c r="K204" s="132"/>
      <c r="L204" s="132">
        <v>2</v>
      </c>
      <c r="M204" s="132">
        <v>8</v>
      </c>
      <c r="N204"/>
      <c r="O204"/>
      <c r="P204"/>
    </row>
    <row r="205" spans="1:16" x14ac:dyDescent="0.25">
      <c r="B205" t="s">
        <v>572</v>
      </c>
      <c r="C205" s="132"/>
      <c r="D205" s="132"/>
      <c r="E205" s="132">
        <v>1</v>
      </c>
      <c r="F205" s="132"/>
      <c r="G205" s="132">
        <v>1</v>
      </c>
      <c r="H205" s="132"/>
      <c r="I205" s="132"/>
      <c r="J205" s="132"/>
      <c r="K205" s="132"/>
      <c r="L205" s="132"/>
      <c r="M205" s="132">
        <v>2</v>
      </c>
      <c r="N205"/>
      <c r="O205"/>
      <c r="P205"/>
    </row>
    <row r="206" spans="1:16" x14ac:dyDescent="0.25">
      <c r="B206" t="s">
        <v>622</v>
      </c>
      <c r="C206" s="132"/>
      <c r="D206" s="132">
        <v>2</v>
      </c>
      <c r="E206" s="132">
        <v>8</v>
      </c>
      <c r="F206" s="132">
        <v>3</v>
      </c>
      <c r="G206" s="132"/>
      <c r="H206" s="132"/>
      <c r="I206" s="132"/>
      <c r="J206" s="132"/>
      <c r="K206" s="132"/>
      <c r="L206" s="132"/>
      <c r="M206" s="132">
        <v>13</v>
      </c>
      <c r="N206"/>
      <c r="O206"/>
      <c r="P206"/>
    </row>
    <row r="207" spans="1:16" x14ac:dyDescent="0.25">
      <c r="A207" s="119" t="s">
        <v>543</v>
      </c>
      <c r="B207" s="119"/>
      <c r="C207" s="135">
        <v>12</v>
      </c>
      <c r="D207" s="135">
        <v>11</v>
      </c>
      <c r="E207" s="135">
        <v>11</v>
      </c>
      <c r="F207" s="135">
        <v>9</v>
      </c>
      <c r="G207" s="135">
        <v>4</v>
      </c>
      <c r="H207" s="135"/>
      <c r="I207" s="135"/>
      <c r="J207" s="135"/>
      <c r="K207" s="135">
        <v>1</v>
      </c>
      <c r="L207" s="135">
        <v>2</v>
      </c>
      <c r="M207" s="135">
        <v>50</v>
      </c>
      <c r="N207"/>
      <c r="O207"/>
      <c r="P207"/>
    </row>
    <row r="208" spans="1:16" x14ac:dyDescent="0.25">
      <c r="A208" t="s">
        <v>524</v>
      </c>
      <c r="B208" t="s">
        <v>62</v>
      </c>
      <c r="C208" s="132"/>
      <c r="D208" s="132"/>
      <c r="E208" s="132"/>
      <c r="F208" s="132"/>
      <c r="G208" s="132"/>
      <c r="H208" s="132"/>
      <c r="I208" s="132"/>
      <c r="J208" s="132"/>
      <c r="K208" s="132">
        <v>4</v>
      </c>
      <c r="L208" s="132"/>
      <c r="M208" s="132">
        <v>4</v>
      </c>
      <c r="N208"/>
      <c r="O208"/>
      <c r="P208"/>
    </row>
    <row r="209" spans="1:16" x14ac:dyDescent="0.25">
      <c r="A209" s="119" t="s">
        <v>544</v>
      </c>
      <c r="B209" s="119"/>
      <c r="C209" s="135"/>
      <c r="D209" s="135"/>
      <c r="E209" s="135"/>
      <c r="F209" s="135"/>
      <c r="G209" s="135"/>
      <c r="H209" s="135"/>
      <c r="I209" s="135"/>
      <c r="J209" s="135"/>
      <c r="K209" s="135">
        <v>4</v>
      </c>
      <c r="L209" s="135"/>
      <c r="M209" s="135">
        <v>4</v>
      </c>
      <c r="N209"/>
      <c r="O209"/>
      <c r="P209"/>
    </row>
    <row r="210" spans="1:16" x14ac:dyDescent="0.25">
      <c r="A210" t="s">
        <v>526</v>
      </c>
      <c r="B210" t="s">
        <v>101</v>
      </c>
      <c r="C210" s="132">
        <v>2</v>
      </c>
      <c r="D210" s="132">
        <v>2</v>
      </c>
      <c r="E210" s="132"/>
      <c r="F210" s="132">
        <v>2</v>
      </c>
      <c r="G210" s="132"/>
      <c r="H210" s="132"/>
      <c r="I210" s="132"/>
      <c r="J210" s="132"/>
      <c r="K210" s="132"/>
      <c r="L210" s="132">
        <v>1</v>
      </c>
      <c r="M210" s="132">
        <v>7</v>
      </c>
      <c r="N210"/>
      <c r="O210"/>
      <c r="P210"/>
    </row>
    <row r="211" spans="1:16" x14ac:dyDescent="0.25">
      <c r="B211" t="s">
        <v>91</v>
      </c>
      <c r="C211" s="132">
        <v>1</v>
      </c>
      <c r="D211" s="132"/>
      <c r="E211" s="132"/>
      <c r="F211" s="132"/>
      <c r="G211" s="132">
        <v>1</v>
      </c>
      <c r="H211" s="132"/>
      <c r="I211" s="132"/>
      <c r="J211" s="132"/>
      <c r="K211" s="132"/>
      <c r="L211" s="132"/>
      <c r="M211" s="132">
        <v>2</v>
      </c>
      <c r="N211"/>
      <c r="O211"/>
      <c r="P211"/>
    </row>
    <row r="212" spans="1:16" x14ac:dyDescent="0.25">
      <c r="B212" t="s">
        <v>77</v>
      </c>
      <c r="C212" s="132"/>
      <c r="D212" s="132"/>
      <c r="E212" s="132"/>
      <c r="F212" s="132"/>
      <c r="G212" s="132">
        <v>6</v>
      </c>
      <c r="H212" s="132"/>
      <c r="I212" s="132"/>
      <c r="J212" s="132"/>
      <c r="K212" s="132"/>
      <c r="L212" s="132">
        <v>5</v>
      </c>
      <c r="M212" s="132">
        <v>11</v>
      </c>
      <c r="N212"/>
      <c r="O212"/>
      <c r="P212"/>
    </row>
    <row r="213" spans="1:16" x14ac:dyDescent="0.25">
      <c r="B213" t="s">
        <v>281</v>
      </c>
      <c r="C213" s="132">
        <v>2</v>
      </c>
      <c r="D213" s="132">
        <v>2</v>
      </c>
      <c r="E213" s="132">
        <v>2</v>
      </c>
      <c r="F213" s="132">
        <v>1</v>
      </c>
      <c r="G213" s="132">
        <v>1</v>
      </c>
      <c r="H213" s="132"/>
      <c r="I213" s="132"/>
      <c r="J213" s="132"/>
      <c r="K213" s="132"/>
      <c r="L213" s="132">
        <v>2</v>
      </c>
      <c r="M213" s="132">
        <v>10</v>
      </c>
      <c r="N213"/>
      <c r="O213"/>
      <c r="P213"/>
    </row>
    <row r="214" spans="1:16" x14ac:dyDescent="0.25">
      <c r="B214" t="s">
        <v>290</v>
      </c>
      <c r="C214" s="132"/>
      <c r="D214" s="132">
        <v>2</v>
      </c>
      <c r="E214" s="132">
        <v>3</v>
      </c>
      <c r="F214" s="132">
        <v>11</v>
      </c>
      <c r="G214" s="132">
        <v>33</v>
      </c>
      <c r="H214" s="132"/>
      <c r="I214" s="132"/>
      <c r="J214" s="132"/>
      <c r="K214" s="132">
        <v>10</v>
      </c>
      <c r="L214" s="132">
        <v>12</v>
      </c>
      <c r="M214" s="132">
        <v>71</v>
      </c>
      <c r="N214"/>
      <c r="O214"/>
      <c r="P214"/>
    </row>
    <row r="215" spans="1:16" x14ac:dyDescent="0.25">
      <c r="B215" t="s">
        <v>476</v>
      </c>
      <c r="C215" s="132"/>
      <c r="D215" s="132"/>
      <c r="E215" s="132"/>
      <c r="F215" s="132"/>
      <c r="G215" s="132"/>
      <c r="H215" s="132"/>
      <c r="I215" s="132"/>
      <c r="J215" s="132"/>
      <c r="K215" s="132">
        <v>1</v>
      </c>
      <c r="L215" s="132"/>
      <c r="M215" s="132">
        <v>1</v>
      </c>
      <c r="N215"/>
      <c r="O215"/>
      <c r="P215"/>
    </row>
    <row r="216" spans="1:16" x14ac:dyDescent="0.25">
      <c r="A216" s="119" t="s">
        <v>545</v>
      </c>
      <c r="B216" s="119"/>
      <c r="C216" s="135">
        <v>5</v>
      </c>
      <c r="D216" s="135">
        <v>6</v>
      </c>
      <c r="E216" s="135">
        <v>5</v>
      </c>
      <c r="F216" s="135">
        <v>14</v>
      </c>
      <c r="G216" s="135">
        <v>41</v>
      </c>
      <c r="H216" s="135"/>
      <c r="I216" s="135"/>
      <c r="J216" s="135"/>
      <c r="K216" s="135">
        <v>11</v>
      </c>
      <c r="L216" s="135">
        <v>20</v>
      </c>
      <c r="M216" s="135">
        <v>102</v>
      </c>
      <c r="N216"/>
      <c r="O216"/>
      <c r="P216"/>
    </row>
    <row r="217" spans="1:16" x14ac:dyDescent="0.25">
      <c r="A217" t="s">
        <v>535</v>
      </c>
      <c r="B217" t="s">
        <v>105</v>
      </c>
      <c r="C217" s="132">
        <v>12</v>
      </c>
      <c r="D217" s="132">
        <v>5</v>
      </c>
      <c r="E217" s="132">
        <v>6</v>
      </c>
      <c r="F217" s="132"/>
      <c r="G217" s="132"/>
      <c r="H217" s="132"/>
      <c r="I217" s="132"/>
      <c r="J217" s="132"/>
      <c r="K217" s="132">
        <v>5</v>
      </c>
      <c r="L217" s="132">
        <v>6</v>
      </c>
      <c r="M217" s="132">
        <v>34</v>
      </c>
      <c r="N217"/>
      <c r="O217"/>
      <c r="P217"/>
    </row>
    <row r="218" spans="1:16" x14ac:dyDescent="0.25">
      <c r="A218" s="119" t="s">
        <v>546</v>
      </c>
      <c r="B218" s="119"/>
      <c r="C218" s="135">
        <v>12</v>
      </c>
      <c r="D218" s="135">
        <v>5</v>
      </c>
      <c r="E218" s="135">
        <v>6</v>
      </c>
      <c r="F218" s="135"/>
      <c r="G218" s="135"/>
      <c r="H218" s="135"/>
      <c r="I218" s="135"/>
      <c r="J218" s="135"/>
      <c r="K218" s="135">
        <v>5</v>
      </c>
      <c r="L218" s="135">
        <v>6</v>
      </c>
      <c r="M218" s="135">
        <v>34</v>
      </c>
      <c r="N218"/>
      <c r="O218"/>
      <c r="P218"/>
    </row>
    <row r="219" spans="1:16" x14ac:dyDescent="0.25">
      <c r="A219" t="s">
        <v>536</v>
      </c>
      <c r="B219" t="s">
        <v>476</v>
      </c>
      <c r="C219" s="132"/>
      <c r="D219" s="132"/>
      <c r="E219" s="132"/>
      <c r="F219" s="132"/>
      <c r="G219" s="132"/>
      <c r="H219" s="132"/>
      <c r="I219" s="132"/>
      <c r="J219" s="132"/>
      <c r="K219" s="132">
        <v>1</v>
      </c>
      <c r="L219" s="132">
        <v>1</v>
      </c>
      <c r="M219" s="132">
        <v>2</v>
      </c>
      <c r="N219"/>
      <c r="O219"/>
      <c r="P219"/>
    </row>
    <row r="220" spans="1:16" x14ac:dyDescent="0.25">
      <c r="A220" s="119" t="s">
        <v>547</v>
      </c>
      <c r="B220" s="119"/>
      <c r="C220" s="135"/>
      <c r="D220" s="135"/>
      <c r="E220" s="135"/>
      <c r="F220" s="135"/>
      <c r="G220" s="135"/>
      <c r="H220" s="135"/>
      <c r="I220" s="135"/>
      <c r="J220" s="135"/>
      <c r="K220" s="135">
        <v>1</v>
      </c>
      <c r="L220" s="135">
        <v>1</v>
      </c>
      <c r="M220" s="135">
        <v>2</v>
      </c>
      <c r="N220"/>
      <c r="O220"/>
      <c r="P220"/>
    </row>
    <row r="221" spans="1:16" x14ac:dyDescent="0.25">
      <c r="A221" t="s">
        <v>554</v>
      </c>
      <c r="B221" t="s">
        <v>91</v>
      </c>
      <c r="C221" s="132"/>
      <c r="D221" s="132"/>
      <c r="E221" s="132"/>
      <c r="F221" s="132"/>
      <c r="G221" s="132"/>
      <c r="H221" s="132"/>
      <c r="I221" s="132"/>
      <c r="J221" s="132"/>
      <c r="K221" s="132"/>
      <c r="L221" s="132">
        <v>1</v>
      </c>
      <c r="M221" s="132">
        <v>1</v>
      </c>
      <c r="N221"/>
      <c r="O221"/>
      <c r="P221"/>
    </row>
    <row r="222" spans="1:16" x14ac:dyDescent="0.25">
      <c r="A222" s="119" t="s">
        <v>586</v>
      </c>
      <c r="B222" s="119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>
        <v>1</v>
      </c>
      <c r="M222" s="135">
        <v>1</v>
      </c>
      <c r="N222"/>
      <c r="O222"/>
      <c r="P222"/>
    </row>
    <row r="223" spans="1:16" x14ac:dyDescent="0.25">
      <c r="A223" t="s">
        <v>556</v>
      </c>
      <c r="B223" t="s">
        <v>437</v>
      </c>
      <c r="C223" s="132"/>
      <c r="D223" s="132"/>
      <c r="E223" s="132"/>
      <c r="F223" s="132"/>
      <c r="G223" s="132"/>
      <c r="H223" s="132"/>
      <c r="I223" s="132"/>
      <c r="J223" s="132"/>
      <c r="K223" s="132"/>
      <c r="L223" s="132">
        <v>1</v>
      </c>
      <c r="M223" s="132">
        <v>1</v>
      </c>
      <c r="N223"/>
      <c r="O223"/>
      <c r="P223"/>
    </row>
    <row r="224" spans="1:16" x14ac:dyDescent="0.25">
      <c r="A224" s="119" t="s">
        <v>587</v>
      </c>
      <c r="B224" s="119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>
        <v>1</v>
      </c>
      <c r="M224" s="135">
        <v>1</v>
      </c>
      <c r="N224"/>
      <c r="O224"/>
      <c r="P224"/>
    </row>
    <row r="225" spans="1:16" x14ac:dyDescent="0.25">
      <c r="A225" t="s">
        <v>557</v>
      </c>
      <c r="B225" t="s">
        <v>101</v>
      </c>
      <c r="C225" s="132"/>
      <c r="D225" s="132"/>
      <c r="E225" s="132">
        <v>3</v>
      </c>
      <c r="F225" s="132"/>
      <c r="G225" s="132"/>
      <c r="H225" s="132"/>
      <c r="I225" s="132"/>
      <c r="J225" s="132"/>
      <c r="K225" s="132"/>
      <c r="L225" s="132"/>
      <c r="M225" s="132">
        <v>3</v>
      </c>
      <c r="N225"/>
      <c r="O225"/>
      <c r="P225"/>
    </row>
    <row r="226" spans="1:16" x14ac:dyDescent="0.25">
      <c r="B226" t="s">
        <v>437</v>
      </c>
      <c r="C226" s="132"/>
      <c r="D226" s="132"/>
      <c r="E226" s="132"/>
      <c r="F226" s="132"/>
      <c r="G226" s="132"/>
      <c r="H226" s="132"/>
      <c r="I226" s="132"/>
      <c r="J226" s="132"/>
      <c r="K226" s="132"/>
      <c r="L226" s="132">
        <v>1</v>
      </c>
      <c r="M226" s="132">
        <v>1</v>
      </c>
      <c r="N226"/>
      <c r="O226"/>
      <c r="P226"/>
    </row>
    <row r="227" spans="1:16" x14ac:dyDescent="0.25">
      <c r="B227" t="s">
        <v>572</v>
      </c>
      <c r="C227" s="132"/>
      <c r="D227" s="132"/>
      <c r="E227" s="132"/>
      <c r="F227" s="132"/>
      <c r="G227" s="132">
        <v>1</v>
      </c>
      <c r="H227" s="132"/>
      <c r="I227" s="132"/>
      <c r="J227" s="132"/>
      <c r="K227" s="132"/>
      <c r="L227" s="132"/>
      <c r="M227" s="132">
        <v>1</v>
      </c>
      <c r="N227"/>
      <c r="O227"/>
      <c r="P227"/>
    </row>
    <row r="228" spans="1:16" x14ac:dyDescent="0.25">
      <c r="B228" t="s">
        <v>622</v>
      </c>
      <c r="C228" s="132"/>
      <c r="D228" s="132">
        <v>6</v>
      </c>
      <c r="E228" s="132">
        <v>10</v>
      </c>
      <c r="F228" s="132">
        <v>4</v>
      </c>
      <c r="G228" s="132"/>
      <c r="H228" s="132"/>
      <c r="I228" s="132"/>
      <c r="J228" s="132"/>
      <c r="K228" s="132"/>
      <c r="L228" s="132"/>
      <c r="M228" s="132">
        <v>20</v>
      </c>
      <c r="N228"/>
      <c r="O228"/>
      <c r="P228"/>
    </row>
    <row r="229" spans="1:16" x14ac:dyDescent="0.25">
      <c r="A229" s="119" t="s">
        <v>588</v>
      </c>
      <c r="B229" s="119"/>
      <c r="C229" s="135"/>
      <c r="D229" s="135">
        <v>6</v>
      </c>
      <c r="E229" s="135">
        <v>13</v>
      </c>
      <c r="F229" s="135">
        <v>4</v>
      </c>
      <c r="G229" s="135">
        <v>1</v>
      </c>
      <c r="H229" s="135"/>
      <c r="I229" s="135"/>
      <c r="J229" s="135"/>
      <c r="K229" s="135"/>
      <c r="L229" s="135">
        <v>1</v>
      </c>
      <c r="M229" s="135">
        <v>25</v>
      </c>
      <c r="N229"/>
      <c r="O229"/>
      <c r="P229"/>
    </row>
    <row r="230" spans="1:16" x14ac:dyDescent="0.25">
      <c r="A230" t="s">
        <v>558</v>
      </c>
      <c r="B230" t="s">
        <v>437</v>
      </c>
      <c r="C230" s="132"/>
      <c r="D230" s="132"/>
      <c r="E230" s="132"/>
      <c r="F230" s="132"/>
      <c r="G230" s="132"/>
      <c r="H230" s="132"/>
      <c r="I230" s="132"/>
      <c r="J230" s="132"/>
      <c r="K230" s="132"/>
      <c r="L230" s="132">
        <v>2</v>
      </c>
      <c r="M230" s="132">
        <v>2</v>
      </c>
      <c r="N230"/>
      <c r="O230"/>
      <c r="P230"/>
    </row>
    <row r="231" spans="1:16" x14ac:dyDescent="0.25">
      <c r="A231" s="119" t="s">
        <v>589</v>
      </c>
      <c r="B231" s="119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>
        <v>2</v>
      </c>
      <c r="M231" s="135">
        <v>2</v>
      </c>
      <c r="N231"/>
      <c r="O231"/>
      <c r="P231"/>
    </row>
    <row r="232" spans="1:16" x14ac:dyDescent="0.25">
      <c r="A232" t="s">
        <v>561</v>
      </c>
      <c r="B232" t="s">
        <v>290</v>
      </c>
      <c r="C232" s="132"/>
      <c r="D232" s="132"/>
      <c r="E232" s="132"/>
      <c r="F232" s="132"/>
      <c r="G232" s="132"/>
      <c r="H232" s="132"/>
      <c r="I232" s="132"/>
      <c r="J232" s="132"/>
      <c r="K232" s="132"/>
      <c r="L232" s="132">
        <v>15</v>
      </c>
      <c r="M232" s="132">
        <v>15</v>
      </c>
      <c r="N232"/>
      <c r="O232"/>
      <c r="P232"/>
    </row>
    <row r="233" spans="1:16" x14ac:dyDescent="0.25">
      <c r="B233" t="s">
        <v>560</v>
      </c>
      <c r="C233" s="132"/>
      <c r="D233" s="132"/>
      <c r="E233" s="132"/>
      <c r="F233" s="132"/>
      <c r="G233" s="132"/>
      <c r="H233" s="132"/>
      <c r="I233" s="132"/>
      <c r="J233" s="132"/>
      <c r="K233" s="132"/>
      <c r="L233" s="132">
        <v>2</v>
      </c>
      <c r="M233" s="132">
        <v>2</v>
      </c>
      <c r="N233"/>
      <c r="O233"/>
      <c r="P233"/>
    </row>
    <row r="234" spans="1:16" x14ac:dyDescent="0.25">
      <c r="A234" s="119" t="s">
        <v>590</v>
      </c>
      <c r="B234" s="119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>
        <v>17</v>
      </c>
      <c r="M234" s="135">
        <v>17</v>
      </c>
      <c r="N234"/>
      <c r="O234"/>
      <c r="P234"/>
    </row>
    <row r="235" spans="1:16" x14ac:dyDescent="0.25">
      <c r="A235" t="s">
        <v>563</v>
      </c>
      <c r="B235" t="s">
        <v>91</v>
      </c>
      <c r="C235" s="132"/>
      <c r="D235" s="132"/>
      <c r="E235" s="132"/>
      <c r="F235" s="132"/>
      <c r="G235" s="132"/>
      <c r="H235" s="132"/>
      <c r="I235" s="132"/>
      <c r="J235" s="132"/>
      <c r="K235" s="132"/>
      <c r="L235" s="132">
        <v>2</v>
      </c>
      <c r="M235" s="132">
        <v>2</v>
      </c>
      <c r="N235"/>
      <c r="O235"/>
      <c r="P235"/>
    </row>
    <row r="236" spans="1:16" x14ac:dyDescent="0.25">
      <c r="A236" s="119" t="s">
        <v>591</v>
      </c>
      <c r="B236" s="119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>
        <v>2</v>
      </c>
      <c r="M236" s="135">
        <v>2</v>
      </c>
      <c r="N236"/>
      <c r="O236"/>
      <c r="P236"/>
    </row>
    <row r="237" spans="1:16" x14ac:dyDescent="0.25">
      <c r="A237" t="s">
        <v>565</v>
      </c>
      <c r="B237" t="s">
        <v>290</v>
      </c>
      <c r="C237" s="132"/>
      <c r="D237" s="132">
        <v>6</v>
      </c>
      <c r="E237" s="132">
        <v>7</v>
      </c>
      <c r="F237" s="132">
        <v>20</v>
      </c>
      <c r="G237" s="132">
        <v>4</v>
      </c>
      <c r="H237" s="132"/>
      <c r="I237" s="132"/>
      <c r="J237" s="132"/>
      <c r="K237" s="132"/>
      <c r="L237" s="132">
        <v>20</v>
      </c>
      <c r="M237" s="132">
        <v>57</v>
      </c>
      <c r="N237"/>
      <c r="O237"/>
      <c r="P237"/>
    </row>
    <row r="238" spans="1:16" x14ac:dyDescent="0.25">
      <c r="B238" t="s">
        <v>622</v>
      </c>
      <c r="C238" s="132"/>
      <c r="D238" s="132"/>
      <c r="E238" s="132">
        <v>2</v>
      </c>
      <c r="F238" s="132"/>
      <c r="G238" s="132"/>
      <c r="H238" s="132"/>
      <c r="I238" s="132"/>
      <c r="J238" s="132"/>
      <c r="K238" s="132"/>
      <c r="L238" s="132"/>
      <c r="M238" s="132">
        <v>2</v>
      </c>
      <c r="N238"/>
      <c r="O238"/>
      <c r="P238"/>
    </row>
    <row r="239" spans="1:16" x14ac:dyDescent="0.25">
      <c r="A239" s="119" t="s">
        <v>592</v>
      </c>
      <c r="B239" s="119"/>
      <c r="C239" s="135"/>
      <c r="D239" s="135">
        <v>6</v>
      </c>
      <c r="E239" s="135">
        <v>9</v>
      </c>
      <c r="F239" s="135">
        <v>20</v>
      </c>
      <c r="G239" s="135">
        <v>4</v>
      </c>
      <c r="H239" s="135"/>
      <c r="I239" s="135"/>
      <c r="J239" s="135"/>
      <c r="K239" s="135"/>
      <c r="L239" s="135">
        <v>20</v>
      </c>
      <c r="M239" s="135">
        <v>59</v>
      </c>
      <c r="N239"/>
      <c r="O239"/>
      <c r="P239"/>
    </row>
    <row r="240" spans="1:16" x14ac:dyDescent="0.25">
      <c r="A240" t="s">
        <v>573</v>
      </c>
      <c r="B240" t="s">
        <v>572</v>
      </c>
      <c r="C240" s="132"/>
      <c r="D240" s="132"/>
      <c r="E240" s="132"/>
      <c r="F240" s="132"/>
      <c r="G240" s="132"/>
      <c r="H240" s="132"/>
      <c r="I240" s="132"/>
      <c r="J240" s="132"/>
      <c r="K240" s="132"/>
      <c r="L240" s="132">
        <v>1</v>
      </c>
      <c r="M240" s="132">
        <v>1</v>
      </c>
      <c r="N240"/>
      <c r="O240"/>
      <c r="P240"/>
    </row>
    <row r="241" spans="1:16" x14ac:dyDescent="0.25">
      <c r="A241" s="119" t="s">
        <v>593</v>
      </c>
      <c r="B241" s="119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>
        <v>1</v>
      </c>
      <c r="M241" s="135">
        <v>1</v>
      </c>
      <c r="N241"/>
      <c r="O241"/>
      <c r="P241"/>
    </row>
    <row r="242" spans="1:16" x14ac:dyDescent="0.25">
      <c r="A242" t="s">
        <v>574</v>
      </c>
      <c r="B242" t="s">
        <v>105</v>
      </c>
      <c r="C242" s="132">
        <v>1</v>
      </c>
      <c r="D242" s="132"/>
      <c r="E242" s="132">
        <v>1</v>
      </c>
      <c r="F242" s="132">
        <v>1</v>
      </c>
      <c r="G242" s="132">
        <v>1</v>
      </c>
      <c r="H242" s="132"/>
      <c r="I242" s="132"/>
      <c r="J242" s="132"/>
      <c r="K242" s="132"/>
      <c r="L242" s="132">
        <v>1</v>
      </c>
      <c r="M242" s="132">
        <v>5</v>
      </c>
      <c r="N242"/>
      <c r="O242"/>
      <c r="P242"/>
    </row>
    <row r="243" spans="1:16" x14ac:dyDescent="0.25">
      <c r="B243" t="s">
        <v>281</v>
      </c>
      <c r="C243" s="132">
        <v>1</v>
      </c>
      <c r="D243" s="132"/>
      <c r="E243" s="132"/>
      <c r="F243" s="132"/>
      <c r="G243" s="132"/>
      <c r="H243" s="132"/>
      <c r="I243" s="132"/>
      <c r="J243" s="132"/>
      <c r="K243" s="132"/>
      <c r="L243" s="132">
        <v>1</v>
      </c>
      <c r="M243" s="132">
        <v>2</v>
      </c>
      <c r="N243"/>
      <c r="O243"/>
      <c r="P243"/>
    </row>
    <row r="244" spans="1:16" x14ac:dyDescent="0.25">
      <c r="B244" t="s">
        <v>572</v>
      </c>
      <c r="C244" s="132"/>
      <c r="D244" s="132"/>
      <c r="E244" s="132"/>
      <c r="F244" s="132"/>
      <c r="G244" s="132"/>
      <c r="H244" s="132"/>
      <c r="I244" s="132"/>
      <c r="J244" s="132"/>
      <c r="K244" s="132"/>
      <c r="L244" s="132">
        <v>1</v>
      </c>
      <c r="M244" s="132">
        <v>1</v>
      </c>
      <c r="N244"/>
      <c r="O244"/>
      <c r="P244"/>
    </row>
    <row r="245" spans="1:16" x14ac:dyDescent="0.25">
      <c r="B245" t="s">
        <v>622</v>
      </c>
      <c r="C245" s="132"/>
      <c r="D245" s="132"/>
      <c r="E245" s="132">
        <v>1</v>
      </c>
      <c r="F245" s="132">
        <v>1</v>
      </c>
      <c r="G245" s="132"/>
      <c r="H245" s="132"/>
      <c r="I245" s="132"/>
      <c r="J245" s="132"/>
      <c r="K245" s="132"/>
      <c r="L245" s="132"/>
      <c r="M245" s="132">
        <v>2</v>
      </c>
      <c r="N245"/>
      <c r="O245"/>
      <c r="P245"/>
    </row>
    <row r="246" spans="1:16" x14ac:dyDescent="0.25">
      <c r="A246" s="119" t="s">
        <v>594</v>
      </c>
      <c r="B246" s="119"/>
      <c r="C246" s="135">
        <v>2</v>
      </c>
      <c r="D246" s="135"/>
      <c r="E246" s="135">
        <v>2</v>
      </c>
      <c r="F246" s="135">
        <v>2</v>
      </c>
      <c r="G246" s="135">
        <v>1</v>
      </c>
      <c r="H246" s="135"/>
      <c r="I246" s="135"/>
      <c r="J246" s="135"/>
      <c r="K246" s="135"/>
      <c r="L246" s="135">
        <v>3</v>
      </c>
      <c r="M246" s="135">
        <v>10</v>
      </c>
      <c r="N246"/>
      <c r="O246"/>
      <c r="P246"/>
    </row>
    <row r="247" spans="1:16" x14ac:dyDescent="0.25">
      <c r="A247" t="s">
        <v>577</v>
      </c>
      <c r="B247" t="s">
        <v>105</v>
      </c>
      <c r="C247" s="132">
        <v>20</v>
      </c>
      <c r="D247" s="132">
        <v>5</v>
      </c>
      <c r="E247" s="132">
        <v>10</v>
      </c>
      <c r="F247" s="132"/>
      <c r="G247" s="132"/>
      <c r="H247" s="132"/>
      <c r="I247" s="132"/>
      <c r="J247" s="132"/>
      <c r="K247" s="132"/>
      <c r="L247" s="132">
        <v>10</v>
      </c>
      <c r="M247" s="132">
        <v>45</v>
      </c>
      <c r="N247"/>
      <c r="O247"/>
      <c r="P247"/>
    </row>
    <row r="248" spans="1:16" x14ac:dyDescent="0.25">
      <c r="B248" t="s">
        <v>281</v>
      </c>
      <c r="C248" s="132"/>
      <c r="D248" s="132"/>
      <c r="E248" s="132"/>
      <c r="F248" s="132"/>
      <c r="G248" s="132"/>
      <c r="H248" s="132"/>
      <c r="I248" s="132"/>
      <c r="J248" s="132"/>
      <c r="K248" s="132"/>
      <c r="L248" s="132">
        <v>3</v>
      </c>
      <c r="M248" s="132">
        <v>3</v>
      </c>
      <c r="N248"/>
      <c r="O248"/>
      <c r="P248"/>
    </row>
    <row r="249" spans="1:16" x14ac:dyDescent="0.25">
      <c r="B249" t="s">
        <v>290</v>
      </c>
      <c r="C249" s="132">
        <v>11</v>
      </c>
      <c r="D249" s="132">
        <v>8</v>
      </c>
      <c r="E249" s="132">
        <v>5</v>
      </c>
      <c r="F249" s="132"/>
      <c r="G249" s="132"/>
      <c r="H249" s="132"/>
      <c r="I249" s="132"/>
      <c r="J249" s="132"/>
      <c r="K249" s="132"/>
      <c r="L249" s="132">
        <v>6</v>
      </c>
      <c r="M249" s="132">
        <v>30</v>
      </c>
      <c r="N249"/>
      <c r="O249"/>
      <c r="P249"/>
    </row>
    <row r="250" spans="1:16" x14ac:dyDescent="0.25">
      <c r="B250" t="s">
        <v>424</v>
      </c>
      <c r="C250" s="132">
        <v>5</v>
      </c>
      <c r="D250" s="132"/>
      <c r="E250" s="132"/>
      <c r="F250" s="132"/>
      <c r="G250" s="132"/>
      <c r="H250" s="132"/>
      <c r="I250" s="132"/>
      <c r="J250" s="132"/>
      <c r="K250" s="132"/>
      <c r="L250" s="132"/>
      <c r="M250" s="132">
        <v>5</v>
      </c>
      <c r="N250"/>
      <c r="O250"/>
      <c r="P250"/>
    </row>
    <row r="251" spans="1:16" x14ac:dyDescent="0.25">
      <c r="A251" s="119" t="s">
        <v>595</v>
      </c>
      <c r="B251" s="119"/>
      <c r="C251" s="135">
        <v>36</v>
      </c>
      <c r="D251" s="135">
        <v>13</v>
      </c>
      <c r="E251" s="135">
        <v>15</v>
      </c>
      <c r="F251" s="135"/>
      <c r="G251" s="135"/>
      <c r="H251" s="135"/>
      <c r="I251" s="135"/>
      <c r="J251" s="135"/>
      <c r="K251" s="135"/>
      <c r="L251" s="135">
        <v>19</v>
      </c>
      <c r="M251" s="135">
        <v>83</v>
      </c>
      <c r="N251"/>
      <c r="O251"/>
      <c r="P251"/>
    </row>
    <row r="252" spans="1:16" x14ac:dyDescent="0.25">
      <c r="A252" t="s">
        <v>579</v>
      </c>
      <c r="B252" t="s">
        <v>290</v>
      </c>
      <c r="C252" s="132">
        <v>12</v>
      </c>
      <c r="D252" s="132">
        <v>6</v>
      </c>
      <c r="E252" s="132"/>
      <c r="F252" s="132"/>
      <c r="G252" s="132">
        <v>5</v>
      </c>
      <c r="H252" s="132"/>
      <c r="I252" s="132"/>
      <c r="J252" s="132"/>
      <c r="K252" s="132"/>
      <c r="L252" s="132">
        <v>7</v>
      </c>
      <c r="M252" s="132">
        <v>30</v>
      </c>
      <c r="N252"/>
      <c r="O252"/>
      <c r="P252"/>
    </row>
    <row r="253" spans="1:16" x14ac:dyDescent="0.25">
      <c r="B253" t="s">
        <v>622</v>
      </c>
      <c r="C253" s="132"/>
      <c r="D253" s="132">
        <v>3</v>
      </c>
      <c r="E253" s="132"/>
      <c r="F253" s="132"/>
      <c r="G253" s="132"/>
      <c r="H253" s="132"/>
      <c r="I253" s="132"/>
      <c r="J253" s="132"/>
      <c r="K253" s="132"/>
      <c r="L253" s="132"/>
      <c r="M253" s="132">
        <v>3</v>
      </c>
      <c r="N253"/>
      <c r="O253"/>
      <c r="P253"/>
    </row>
    <row r="254" spans="1:16" x14ac:dyDescent="0.25">
      <c r="A254" s="119" t="s">
        <v>596</v>
      </c>
      <c r="B254" s="119"/>
      <c r="C254" s="135">
        <v>12</v>
      </c>
      <c r="D254" s="135">
        <v>9</v>
      </c>
      <c r="E254" s="135"/>
      <c r="F254" s="135"/>
      <c r="G254" s="135">
        <v>5</v>
      </c>
      <c r="H254" s="135"/>
      <c r="I254" s="135"/>
      <c r="J254" s="135"/>
      <c r="K254" s="135"/>
      <c r="L254" s="135">
        <v>7</v>
      </c>
      <c r="M254" s="135">
        <v>33</v>
      </c>
      <c r="N254"/>
      <c r="O254"/>
      <c r="P254"/>
    </row>
    <row r="255" spans="1:16" x14ac:dyDescent="0.25">
      <c r="A255" t="s">
        <v>584</v>
      </c>
      <c r="B255" t="s">
        <v>424</v>
      </c>
      <c r="C255" s="132"/>
      <c r="D255" s="132"/>
      <c r="E255" s="132"/>
      <c r="F255" s="132">
        <v>1</v>
      </c>
      <c r="G255" s="132"/>
      <c r="H255" s="132"/>
      <c r="I255" s="132"/>
      <c r="J255" s="132"/>
      <c r="K255" s="132"/>
      <c r="L255" s="132">
        <v>1</v>
      </c>
      <c r="M255" s="132">
        <v>2</v>
      </c>
      <c r="N255"/>
      <c r="O255"/>
      <c r="P255"/>
    </row>
    <row r="256" spans="1:16" x14ac:dyDescent="0.25">
      <c r="A256" s="119" t="s">
        <v>597</v>
      </c>
      <c r="B256" s="119"/>
      <c r="C256" s="135"/>
      <c r="D256" s="135"/>
      <c r="E256" s="135"/>
      <c r="F256" s="135">
        <v>1</v>
      </c>
      <c r="G256" s="135"/>
      <c r="H256" s="135"/>
      <c r="I256" s="135"/>
      <c r="J256" s="135"/>
      <c r="K256" s="135"/>
      <c r="L256" s="135">
        <v>1</v>
      </c>
      <c r="M256" s="135">
        <v>2</v>
      </c>
      <c r="N256"/>
      <c r="O256"/>
      <c r="P256"/>
    </row>
    <row r="257" spans="1:16" x14ac:dyDescent="0.25">
      <c r="A257" t="s">
        <v>615</v>
      </c>
      <c r="B257" t="s">
        <v>62</v>
      </c>
      <c r="C257" s="132">
        <v>1</v>
      </c>
      <c r="D257" s="132"/>
      <c r="E257" s="132">
        <v>3</v>
      </c>
      <c r="F257" s="132"/>
      <c r="G257" s="132"/>
      <c r="H257" s="132"/>
      <c r="I257" s="132"/>
      <c r="J257" s="132"/>
      <c r="K257" s="132"/>
      <c r="L257" s="132"/>
      <c r="M257" s="132">
        <v>4</v>
      </c>
      <c r="N257"/>
      <c r="O257"/>
      <c r="P257"/>
    </row>
    <row r="258" spans="1:16" x14ac:dyDescent="0.25">
      <c r="A258" s="119" t="s">
        <v>616</v>
      </c>
      <c r="B258" s="119"/>
      <c r="C258" s="135">
        <v>1</v>
      </c>
      <c r="D258" s="135"/>
      <c r="E258" s="135">
        <v>3</v>
      </c>
      <c r="F258" s="135"/>
      <c r="G258" s="135"/>
      <c r="H258" s="135"/>
      <c r="I258" s="135"/>
      <c r="J258" s="135"/>
      <c r="K258" s="135"/>
      <c r="L258" s="135"/>
      <c r="M258" s="135">
        <v>4</v>
      </c>
      <c r="N258"/>
      <c r="O258"/>
      <c r="P258"/>
    </row>
    <row r="259" spans="1:16" x14ac:dyDescent="0.25">
      <c r="A259" t="s">
        <v>623</v>
      </c>
      <c r="B259" t="s">
        <v>622</v>
      </c>
      <c r="C259" s="132"/>
      <c r="D259" s="132">
        <v>2</v>
      </c>
      <c r="E259" s="132"/>
      <c r="F259" s="132"/>
      <c r="G259" s="132"/>
      <c r="H259" s="132"/>
      <c r="I259" s="132"/>
      <c r="J259" s="132"/>
      <c r="K259" s="132"/>
      <c r="L259" s="132"/>
      <c r="M259" s="132">
        <v>2</v>
      </c>
      <c r="N259"/>
      <c r="O259"/>
    </row>
    <row r="260" spans="1:16" x14ac:dyDescent="0.25">
      <c r="A260" s="119" t="s">
        <v>662</v>
      </c>
      <c r="B260" s="119"/>
      <c r="C260" s="135"/>
      <c r="D260" s="135">
        <v>2</v>
      </c>
      <c r="E260" s="135"/>
      <c r="F260" s="135"/>
      <c r="G260" s="135"/>
      <c r="H260" s="135"/>
      <c r="I260" s="135"/>
      <c r="J260" s="135"/>
      <c r="K260" s="135"/>
      <c r="L260" s="135"/>
      <c r="M260" s="135">
        <v>2</v>
      </c>
      <c r="N260"/>
      <c r="O260"/>
    </row>
    <row r="261" spans="1:16" x14ac:dyDescent="0.25">
      <c r="A261" t="s">
        <v>624</v>
      </c>
      <c r="B261" t="s">
        <v>622</v>
      </c>
      <c r="C261" s="132"/>
      <c r="D261" s="132">
        <v>1</v>
      </c>
      <c r="E261" s="132"/>
      <c r="F261" s="132"/>
      <c r="G261" s="132"/>
      <c r="H261" s="132"/>
      <c r="I261" s="132"/>
      <c r="J261" s="132"/>
      <c r="K261" s="132"/>
      <c r="L261" s="132"/>
      <c r="M261" s="132">
        <v>1</v>
      </c>
      <c r="N261"/>
      <c r="O261"/>
    </row>
    <row r="262" spans="1:16" x14ac:dyDescent="0.25">
      <c r="A262" s="119" t="s">
        <v>663</v>
      </c>
      <c r="B262" s="119"/>
      <c r="C262" s="135"/>
      <c r="D262" s="135">
        <v>1</v>
      </c>
      <c r="E262" s="135"/>
      <c r="F262" s="135"/>
      <c r="G262" s="135"/>
      <c r="H262" s="135"/>
      <c r="I262" s="135"/>
      <c r="J262" s="135"/>
      <c r="K262" s="135"/>
      <c r="L262" s="135"/>
      <c r="M262" s="135">
        <v>1</v>
      </c>
      <c r="N262"/>
      <c r="O262"/>
    </row>
    <row r="263" spans="1:16" x14ac:dyDescent="0.25">
      <c r="A263" t="s">
        <v>625</v>
      </c>
      <c r="B263" t="s">
        <v>622</v>
      </c>
      <c r="C263" s="132"/>
      <c r="D263" s="132">
        <v>1</v>
      </c>
      <c r="E263" s="132"/>
      <c r="F263" s="132">
        <v>1</v>
      </c>
      <c r="G263" s="132"/>
      <c r="H263" s="132"/>
      <c r="I263" s="132"/>
      <c r="J263" s="132"/>
      <c r="K263" s="132"/>
      <c r="L263" s="132"/>
      <c r="M263" s="132">
        <v>2</v>
      </c>
      <c r="N263"/>
      <c r="O263"/>
    </row>
    <row r="264" spans="1:16" x14ac:dyDescent="0.25">
      <c r="A264" s="119" t="s">
        <v>664</v>
      </c>
      <c r="B264" s="119"/>
      <c r="C264" s="135"/>
      <c r="D264" s="135">
        <v>1</v>
      </c>
      <c r="E264" s="135"/>
      <c r="F264" s="135">
        <v>1</v>
      </c>
      <c r="G264" s="135"/>
      <c r="H264" s="135"/>
      <c r="I264" s="135"/>
      <c r="J264" s="135"/>
      <c r="K264" s="135"/>
      <c r="L264" s="135"/>
      <c r="M264" s="135">
        <v>2</v>
      </c>
      <c r="N264"/>
      <c r="O264"/>
    </row>
    <row r="265" spans="1:16" x14ac:dyDescent="0.25">
      <c r="A265" t="s">
        <v>634</v>
      </c>
      <c r="B265" t="s">
        <v>101</v>
      </c>
      <c r="C265" s="132"/>
      <c r="D265" s="132">
        <v>1</v>
      </c>
      <c r="E265" s="132"/>
      <c r="F265" s="132"/>
      <c r="G265" s="132">
        <v>2</v>
      </c>
      <c r="H265" s="132"/>
      <c r="I265" s="132"/>
      <c r="J265" s="132"/>
      <c r="K265" s="132"/>
      <c r="L265" s="132"/>
      <c r="M265" s="132">
        <v>3</v>
      </c>
      <c r="N265"/>
      <c r="O265"/>
    </row>
    <row r="266" spans="1:16" x14ac:dyDescent="0.25">
      <c r="B266" t="s">
        <v>77</v>
      </c>
      <c r="C266" s="132"/>
      <c r="D266" s="132"/>
      <c r="E266" s="132">
        <v>4</v>
      </c>
      <c r="F266" s="132"/>
      <c r="G266" s="132"/>
      <c r="H266" s="132"/>
      <c r="I266" s="132"/>
      <c r="J266" s="132"/>
      <c r="K266" s="132"/>
      <c r="L266" s="132"/>
      <c r="M266" s="132">
        <v>4</v>
      </c>
      <c r="N266"/>
      <c r="O266"/>
    </row>
    <row r="267" spans="1:16" x14ac:dyDescent="0.25">
      <c r="B267" t="s">
        <v>281</v>
      </c>
      <c r="C267" s="132"/>
      <c r="D267" s="132"/>
      <c r="E267" s="132">
        <v>2</v>
      </c>
      <c r="F267" s="132">
        <v>2</v>
      </c>
      <c r="G267" s="132">
        <v>1</v>
      </c>
      <c r="H267" s="132"/>
      <c r="I267" s="132"/>
      <c r="J267" s="132"/>
      <c r="K267" s="132"/>
      <c r="L267" s="132"/>
      <c r="M267" s="132">
        <v>5</v>
      </c>
      <c r="N267"/>
      <c r="O267"/>
    </row>
    <row r="268" spans="1:16" x14ac:dyDescent="0.25">
      <c r="B268" t="s">
        <v>290</v>
      </c>
      <c r="C268" s="132"/>
      <c r="D268" s="132"/>
      <c r="E268" s="132"/>
      <c r="F268" s="132">
        <v>20</v>
      </c>
      <c r="G268" s="132">
        <v>1</v>
      </c>
      <c r="H268" s="132"/>
      <c r="I268" s="132"/>
      <c r="J268" s="132"/>
      <c r="K268" s="132"/>
      <c r="L268" s="132"/>
      <c r="M268" s="132">
        <v>21</v>
      </c>
      <c r="N268"/>
      <c r="O268"/>
    </row>
    <row r="269" spans="1:16" x14ac:dyDescent="0.25">
      <c r="B269" t="s">
        <v>437</v>
      </c>
      <c r="C269" s="132"/>
      <c r="D269" s="132"/>
      <c r="E269" s="132"/>
      <c r="F269" s="132">
        <v>1</v>
      </c>
      <c r="G269" s="132"/>
      <c r="H269" s="132"/>
      <c r="I269" s="132"/>
      <c r="J269" s="132"/>
      <c r="K269" s="132"/>
      <c r="L269" s="132"/>
      <c r="M269" s="132">
        <v>1</v>
      </c>
      <c r="N269"/>
      <c r="O269"/>
    </row>
    <row r="270" spans="1:16" x14ac:dyDescent="0.25">
      <c r="B270" t="s">
        <v>572</v>
      </c>
      <c r="C270" s="132"/>
      <c r="D270" s="132"/>
      <c r="E270" s="132"/>
      <c r="F270" s="132"/>
      <c r="G270" s="132">
        <v>1</v>
      </c>
      <c r="H270" s="132"/>
      <c r="I270" s="132"/>
      <c r="J270" s="132"/>
      <c r="K270" s="132"/>
      <c r="L270" s="132"/>
      <c r="M270" s="132">
        <v>1</v>
      </c>
      <c r="N270"/>
      <c r="O270"/>
    </row>
    <row r="271" spans="1:16" x14ac:dyDescent="0.25">
      <c r="B271" t="s">
        <v>622</v>
      </c>
      <c r="C271" s="132"/>
      <c r="D271" s="132"/>
      <c r="E271" s="132">
        <v>2</v>
      </c>
      <c r="F271" s="132">
        <v>2</v>
      </c>
      <c r="G271" s="132"/>
      <c r="H271" s="132"/>
      <c r="I271" s="132"/>
      <c r="J271" s="132"/>
      <c r="K271" s="132"/>
      <c r="L271" s="132"/>
      <c r="M271" s="132">
        <v>4</v>
      </c>
      <c r="N271"/>
      <c r="O271"/>
    </row>
    <row r="272" spans="1:16" x14ac:dyDescent="0.25">
      <c r="A272" s="119" t="s">
        <v>665</v>
      </c>
      <c r="B272" s="119"/>
      <c r="C272" s="135"/>
      <c r="D272" s="135">
        <v>1</v>
      </c>
      <c r="E272" s="135">
        <v>8</v>
      </c>
      <c r="F272" s="135">
        <v>25</v>
      </c>
      <c r="G272" s="135">
        <v>5</v>
      </c>
      <c r="H272" s="135"/>
      <c r="I272" s="135"/>
      <c r="J272" s="135"/>
      <c r="K272" s="135"/>
      <c r="L272" s="135"/>
      <c r="M272" s="135">
        <v>39</v>
      </c>
      <c r="N272"/>
      <c r="O272"/>
    </row>
    <row r="273" spans="1:15" x14ac:dyDescent="0.25">
      <c r="A273" t="s">
        <v>637</v>
      </c>
      <c r="B273" t="s">
        <v>101</v>
      </c>
      <c r="C273" s="132"/>
      <c r="D273" s="132"/>
      <c r="E273" s="132"/>
      <c r="F273" s="132"/>
      <c r="G273" s="132">
        <v>2</v>
      </c>
      <c r="H273" s="132"/>
      <c r="I273" s="132"/>
      <c r="J273" s="132"/>
      <c r="K273" s="132"/>
      <c r="L273" s="132"/>
      <c r="M273" s="132">
        <v>2</v>
      </c>
      <c r="N273"/>
      <c r="O273"/>
    </row>
    <row r="274" spans="1:15" x14ac:dyDescent="0.25">
      <c r="B274" t="s">
        <v>622</v>
      </c>
      <c r="C274" s="132"/>
      <c r="D274" s="132"/>
      <c r="E274" s="132">
        <v>2</v>
      </c>
      <c r="F274" s="132">
        <v>2</v>
      </c>
      <c r="G274" s="132"/>
      <c r="H274" s="132"/>
      <c r="I274" s="132"/>
      <c r="J274" s="132"/>
      <c r="K274" s="132"/>
      <c r="L274" s="132"/>
      <c r="M274" s="132">
        <v>4</v>
      </c>
      <c r="N274"/>
      <c r="O274"/>
    </row>
    <row r="275" spans="1:15" x14ac:dyDescent="0.25">
      <c r="A275" s="119" t="s">
        <v>666</v>
      </c>
      <c r="B275" s="119"/>
      <c r="C275" s="135"/>
      <c r="D275" s="135"/>
      <c r="E275" s="135">
        <v>2</v>
      </c>
      <c r="F275" s="135">
        <v>2</v>
      </c>
      <c r="G275" s="135">
        <v>2</v>
      </c>
      <c r="H275" s="135"/>
      <c r="I275" s="135"/>
      <c r="J275" s="135"/>
      <c r="K275" s="135"/>
      <c r="L275" s="135"/>
      <c r="M275" s="135">
        <v>6</v>
      </c>
      <c r="N275"/>
      <c r="O275"/>
    </row>
    <row r="276" spans="1:15" x14ac:dyDescent="0.25">
      <c r="A276" t="s">
        <v>638</v>
      </c>
      <c r="B276" t="s">
        <v>572</v>
      </c>
      <c r="C276" s="132"/>
      <c r="D276" s="132"/>
      <c r="E276" s="132"/>
      <c r="F276" s="132"/>
      <c r="G276" s="132">
        <v>1</v>
      </c>
      <c r="H276" s="132"/>
      <c r="I276" s="132"/>
      <c r="J276" s="132"/>
      <c r="K276" s="132"/>
      <c r="L276" s="132"/>
      <c r="M276" s="132">
        <v>1</v>
      </c>
      <c r="N276"/>
      <c r="O276"/>
    </row>
    <row r="277" spans="1:15" x14ac:dyDescent="0.25">
      <c r="B277" t="s">
        <v>622</v>
      </c>
      <c r="C277" s="132"/>
      <c r="D277" s="132"/>
      <c r="E277" s="132">
        <v>8</v>
      </c>
      <c r="F277" s="132">
        <v>4</v>
      </c>
      <c r="G277" s="132"/>
      <c r="H277" s="132"/>
      <c r="I277" s="132"/>
      <c r="J277" s="132"/>
      <c r="K277" s="132"/>
      <c r="L277" s="132"/>
      <c r="M277" s="132">
        <v>12</v>
      </c>
      <c r="N277"/>
      <c r="O277"/>
    </row>
    <row r="278" spans="1:15" x14ac:dyDescent="0.25">
      <c r="A278" s="119" t="s">
        <v>667</v>
      </c>
      <c r="B278" s="119"/>
      <c r="C278" s="135"/>
      <c r="D278" s="135"/>
      <c r="E278" s="135">
        <v>8</v>
      </c>
      <c r="F278" s="135">
        <v>4</v>
      </c>
      <c r="G278" s="135">
        <v>1</v>
      </c>
      <c r="H278" s="135"/>
      <c r="I278" s="135"/>
      <c r="J278" s="135"/>
      <c r="K278" s="135"/>
      <c r="L278" s="135"/>
      <c r="M278" s="135">
        <v>13</v>
      </c>
      <c r="N278"/>
      <c r="O278"/>
    </row>
    <row r="279" spans="1:15" x14ac:dyDescent="0.25">
      <c r="A279" t="s">
        <v>640</v>
      </c>
      <c r="B279" t="s">
        <v>290</v>
      </c>
      <c r="C279" s="132"/>
      <c r="D279" s="132"/>
      <c r="E279" s="132">
        <v>6</v>
      </c>
      <c r="F279" s="132"/>
      <c r="G279" s="132"/>
      <c r="H279" s="132"/>
      <c r="I279" s="132"/>
      <c r="J279" s="132"/>
      <c r="K279" s="132"/>
      <c r="L279" s="132"/>
      <c r="M279" s="132">
        <v>6</v>
      </c>
      <c r="N279"/>
      <c r="O279"/>
    </row>
    <row r="280" spans="1:15" x14ac:dyDescent="0.25">
      <c r="A280" s="119" t="s">
        <v>668</v>
      </c>
      <c r="B280" s="119"/>
      <c r="C280" s="135"/>
      <c r="D280" s="135"/>
      <c r="E280" s="135">
        <v>6</v>
      </c>
      <c r="F280" s="135"/>
      <c r="G280" s="135"/>
      <c r="H280" s="135"/>
      <c r="I280" s="135"/>
      <c r="J280" s="135"/>
      <c r="K280" s="135"/>
      <c r="L280" s="135"/>
      <c r="M280" s="135">
        <v>6</v>
      </c>
      <c r="N280"/>
      <c r="O280"/>
    </row>
    <row r="281" spans="1:15" x14ac:dyDescent="0.25">
      <c r="A281" t="s">
        <v>645</v>
      </c>
      <c r="B281" t="s">
        <v>645</v>
      </c>
      <c r="C281" s="132"/>
      <c r="D281" s="132"/>
      <c r="E281" s="132">
        <v>0</v>
      </c>
      <c r="F281" s="132"/>
      <c r="G281" s="132"/>
      <c r="H281" s="132"/>
      <c r="I281" s="132"/>
      <c r="J281" s="132"/>
      <c r="K281" s="132"/>
      <c r="L281" s="132"/>
      <c r="M281" s="132">
        <v>0</v>
      </c>
      <c r="N281"/>
      <c r="O281"/>
    </row>
    <row r="282" spans="1:15" x14ac:dyDescent="0.25">
      <c r="A282" s="119" t="s">
        <v>660</v>
      </c>
      <c r="B282" s="119"/>
      <c r="C282" s="135"/>
      <c r="D282" s="135"/>
      <c r="E282" s="135">
        <v>0</v>
      </c>
      <c r="F282" s="135"/>
      <c r="G282" s="135"/>
      <c r="H282" s="135"/>
      <c r="I282" s="135"/>
      <c r="J282" s="135"/>
      <c r="K282" s="135"/>
      <c r="L282" s="135"/>
      <c r="M282" s="135">
        <v>0</v>
      </c>
      <c r="N282"/>
      <c r="O282"/>
    </row>
    <row r="283" spans="1:15" x14ac:dyDescent="0.25">
      <c r="A283" t="s">
        <v>647</v>
      </c>
      <c r="B283" t="s">
        <v>77</v>
      </c>
      <c r="C283" s="132"/>
      <c r="D283" s="132"/>
      <c r="E283" s="132">
        <v>5</v>
      </c>
      <c r="F283" s="132"/>
      <c r="G283" s="132"/>
      <c r="H283" s="132"/>
      <c r="I283" s="132"/>
      <c r="J283" s="132"/>
      <c r="K283" s="132"/>
      <c r="L283" s="132"/>
      <c r="M283" s="132">
        <v>5</v>
      </c>
      <c r="N283"/>
      <c r="O283"/>
    </row>
    <row r="284" spans="1:15" x14ac:dyDescent="0.25">
      <c r="A284" s="119" t="s">
        <v>669</v>
      </c>
      <c r="B284" s="119"/>
      <c r="C284" s="135"/>
      <c r="D284" s="135"/>
      <c r="E284" s="135">
        <v>5</v>
      </c>
      <c r="F284" s="135"/>
      <c r="G284" s="135"/>
      <c r="H284" s="135"/>
      <c r="I284" s="135"/>
      <c r="J284" s="135"/>
      <c r="K284" s="135"/>
      <c r="L284" s="135"/>
      <c r="M284" s="135">
        <v>5</v>
      </c>
      <c r="N284"/>
      <c r="O284"/>
    </row>
    <row r="285" spans="1:15" x14ac:dyDescent="0.25">
      <c r="A285" t="s">
        <v>648</v>
      </c>
      <c r="B285" t="s">
        <v>77</v>
      </c>
      <c r="C285" s="132"/>
      <c r="D285" s="132"/>
      <c r="E285" s="132">
        <v>1</v>
      </c>
      <c r="F285" s="132"/>
      <c r="G285" s="132"/>
      <c r="H285" s="132"/>
      <c r="I285" s="132"/>
      <c r="J285" s="132"/>
      <c r="K285" s="132"/>
      <c r="L285" s="132"/>
      <c r="M285" s="132">
        <v>1</v>
      </c>
      <c r="N285"/>
      <c r="O285"/>
    </row>
    <row r="286" spans="1:15" x14ac:dyDescent="0.25">
      <c r="A286" s="119" t="s">
        <v>670</v>
      </c>
      <c r="B286" s="119"/>
      <c r="C286" s="135"/>
      <c r="D286" s="135"/>
      <c r="E286" s="135">
        <v>1</v>
      </c>
      <c r="F286" s="135"/>
      <c r="G286" s="135"/>
      <c r="H286" s="135"/>
      <c r="I286" s="135"/>
      <c r="J286" s="135"/>
      <c r="K286" s="135"/>
      <c r="L286" s="135"/>
      <c r="M286" s="135">
        <v>1</v>
      </c>
      <c r="N286"/>
      <c r="O286"/>
    </row>
    <row r="287" spans="1:15" x14ac:dyDescent="0.25">
      <c r="A287" t="s">
        <v>649</v>
      </c>
      <c r="B287" t="s">
        <v>77</v>
      </c>
      <c r="C287" s="132"/>
      <c r="D287" s="132"/>
      <c r="E287" s="132">
        <v>1</v>
      </c>
      <c r="F287" s="132"/>
      <c r="G287" s="132"/>
      <c r="H287" s="132"/>
      <c r="I287" s="132"/>
      <c r="J287" s="132"/>
      <c r="K287" s="132"/>
      <c r="L287" s="132"/>
      <c r="M287" s="132">
        <v>1</v>
      </c>
      <c r="N287"/>
      <c r="O287"/>
    </row>
    <row r="288" spans="1:15" x14ac:dyDescent="0.25">
      <c r="A288" s="119" t="s">
        <v>671</v>
      </c>
      <c r="B288" s="119"/>
      <c r="C288" s="135"/>
      <c r="D288" s="135"/>
      <c r="E288" s="135">
        <v>1</v>
      </c>
      <c r="F288" s="135"/>
      <c r="G288" s="135"/>
      <c r="H288" s="135"/>
      <c r="I288" s="135"/>
      <c r="J288" s="135"/>
      <c r="K288" s="135"/>
      <c r="L288" s="135"/>
      <c r="M288" s="135">
        <v>1</v>
      </c>
      <c r="N288"/>
      <c r="O288"/>
    </row>
    <row r="289" spans="1:15" x14ac:dyDescent="0.25">
      <c r="A289" t="s">
        <v>652</v>
      </c>
      <c r="B289" t="s">
        <v>290</v>
      </c>
      <c r="C289" s="132"/>
      <c r="D289" s="132"/>
      <c r="E289" s="132">
        <v>5</v>
      </c>
      <c r="F289" s="132"/>
      <c r="G289" s="132"/>
      <c r="H289" s="132"/>
      <c r="I289" s="132"/>
      <c r="J289" s="132"/>
      <c r="K289" s="132"/>
      <c r="L289" s="132"/>
      <c r="M289" s="132">
        <v>5</v>
      </c>
      <c r="N289"/>
      <c r="O289"/>
    </row>
    <row r="290" spans="1:15" x14ac:dyDescent="0.25">
      <c r="B290" t="s">
        <v>424</v>
      </c>
      <c r="C290" s="132"/>
      <c r="D290" s="132"/>
      <c r="E290" s="132">
        <v>3</v>
      </c>
      <c r="F290" s="132">
        <v>6</v>
      </c>
      <c r="G290" s="132"/>
      <c r="H290" s="132"/>
      <c r="I290" s="132"/>
      <c r="J290" s="132"/>
      <c r="K290" s="132"/>
      <c r="L290" s="132"/>
      <c r="M290" s="132">
        <v>9</v>
      </c>
      <c r="N290"/>
      <c r="O290"/>
    </row>
    <row r="291" spans="1:15" x14ac:dyDescent="0.25">
      <c r="A291" s="119" t="s">
        <v>672</v>
      </c>
      <c r="B291" s="119"/>
      <c r="C291" s="135"/>
      <c r="D291" s="135"/>
      <c r="E291" s="135">
        <v>8</v>
      </c>
      <c r="F291" s="135">
        <v>6</v>
      </c>
      <c r="G291" s="135"/>
      <c r="H291" s="135"/>
      <c r="I291" s="135"/>
      <c r="J291" s="135"/>
      <c r="K291" s="135"/>
      <c r="L291" s="135"/>
      <c r="M291" s="135">
        <v>14</v>
      </c>
      <c r="N291"/>
      <c r="O291"/>
    </row>
    <row r="292" spans="1:15" x14ac:dyDescent="0.25">
      <c r="A292" t="s">
        <v>657</v>
      </c>
      <c r="B292" t="s">
        <v>105</v>
      </c>
      <c r="C292" s="132"/>
      <c r="D292" s="132"/>
      <c r="E292" s="132">
        <v>10</v>
      </c>
      <c r="F292" s="132">
        <v>5</v>
      </c>
      <c r="G292" s="132">
        <v>15</v>
      </c>
      <c r="H292" s="132"/>
      <c r="I292" s="132"/>
      <c r="J292" s="132"/>
      <c r="K292" s="132"/>
      <c r="L292" s="132"/>
      <c r="M292" s="132">
        <v>30</v>
      </c>
      <c r="N292"/>
      <c r="O292"/>
    </row>
    <row r="293" spans="1:15" x14ac:dyDescent="0.25">
      <c r="B293" t="s">
        <v>680</v>
      </c>
      <c r="C293" s="132"/>
      <c r="D293" s="132"/>
      <c r="E293" s="132"/>
      <c r="F293" s="132">
        <v>8</v>
      </c>
      <c r="G293" s="132"/>
      <c r="H293" s="132"/>
      <c r="I293" s="132"/>
      <c r="J293" s="132"/>
      <c r="K293" s="132"/>
      <c r="L293" s="132"/>
      <c r="M293" s="132">
        <v>8</v>
      </c>
      <c r="N293"/>
      <c r="O293"/>
    </row>
    <row r="294" spans="1:15" x14ac:dyDescent="0.25">
      <c r="A294" s="119" t="s">
        <v>673</v>
      </c>
      <c r="B294" s="119"/>
      <c r="C294" s="135"/>
      <c r="D294" s="135"/>
      <c r="E294" s="135">
        <v>10</v>
      </c>
      <c r="F294" s="135">
        <v>13</v>
      </c>
      <c r="G294" s="135">
        <v>15</v>
      </c>
      <c r="H294" s="135"/>
      <c r="I294" s="135"/>
      <c r="J294" s="135"/>
      <c r="K294" s="135"/>
      <c r="L294" s="135"/>
      <c r="M294" s="135">
        <v>38</v>
      </c>
      <c r="N294"/>
      <c r="O294"/>
    </row>
    <row r="295" spans="1:15" x14ac:dyDescent="0.25">
      <c r="A295" t="s">
        <v>686</v>
      </c>
      <c r="B295" t="s">
        <v>62</v>
      </c>
      <c r="C295" s="132"/>
      <c r="D295" s="132"/>
      <c r="E295" s="132">
        <v>4</v>
      </c>
      <c r="F295" s="132"/>
      <c r="G295" s="132"/>
      <c r="H295" s="132"/>
      <c r="I295" s="132"/>
      <c r="J295" s="132"/>
      <c r="K295" s="132"/>
      <c r="L295" s="132"/>
      <c r="M295" s="132">
        <v>4</v>
      </c>
      <c r="N295"/>
      <c r="O295"/>
    </row>
    <row r="296" spans="1:15" x14ac:dyDescent="0.25">
      <c r="A296" s="119" t="s">
        <v>688</v>
      </c>
      <c r="B296" s="119"/>
      <c r="C296" s="135"/>
      <c r="D296" s="135"/>
      <c r="E296" s="135">
        <v>4</v>
      </c>
      <c r="F296" s="135"/>
      <c r="G296" s="135"/>
      <c r="H296" s="135"/>
      <c r="I296" s="135"/>
      <c r="J296" s="135"/>
      <c r="K296" s="135"/>
      <c r="L296" s="135"/>
      <c r="M296" s="135">
        <v>4</v>
      </c>
      <c r="N296"/>
      <c r="O296"/>
    </row>
    <row r="297" spans="1:15" x14ac:dyDescent="0.25">
      <c r="A297" t="s">
        <v>692</v>
      </c>
      <c r="B297" t="s">
        <v>105</v>
      </c>
      <c r="C297" s="132"/>
      <c r="D297" s="132"/>
      <c r="E297" s="132"/>
      <c r="F297" s="132">
        <v>4</v>
      </c>
      <c r="G297" s="132">
        <v>8</v>
      </c>
      <c r="H297" s="132"/>
      <c r="I297" s="132"/>
      <c r="J297" s="132"/>
      <c r="K297" s="132"/>
      <c r="L297" s="132"/>
      <c r="M297" s="132">
        <v>12</v>
      </c>
      <c r="N297"/>
      <c r="O297"/>
    </row>
    <row r="298" spans="1:15" x14ac:dyDescent="0.25">
      <c r="B298" t="s">
        <v>572</v>
      </c>
      <c r="C298" s="132"/>
      <c r="D298" s="132"/>
      <c r="E298" s="132"/>
      <c r="F298" s="132"/>
      <c r="G298" s="132">
        <v>1</v>
      </c>
      <c r="H298" s="132"/>
      <c r="I298" s="132"/>
      <c r="J298" s="132"/>
      <c r="K298" s="132"/>
      <c r="L298" s="132"/>
      <c r="M298" s="132">
        <v>1</v>
      </c>
      <c r="N298"/>
      <c r="O298"/>
    </row>
    <row r="299" spans="1:15" x14ac:dyDescent="0.25">
      <c r="A299" s="119" t="s">
        <v>705</v>
      </c>
      <c r="B299" s="119"/>
      <c r="C299" s="135"/>
      <c r="D299" s="135"/>
      <c r="E299" s="135"/>
      <c r="F299" s="135">
        <v>4</v>
      </c>
      <c r="G299" s="135">
        <v>9</v>
      </c>
      <c r="H299" s="135"/>
      <c r="I299" s="135"/>
      <c r="J299" s="135"/>
      <c r="K299" s="135"/>
      <c r="L299" s="135"/>
      <c r="M299" s="135">
        <v>13</v>
      </c>
      <c r="N299"/>
      <c r="O299"/>
    </row>
    <row r="300" spans="1:15" x14ac:dyDescent="0.25">
      <c r="A300" t="s">
        <v>693</v>
      </c>
      <c r="B300" t="s">
        <v>105</v>
      </c>
      <c r="C300" s="132"/>
      <c r="D300" s="132"/>
      <c r="E300" s="132"/>
      <c r="F300" s="132">
        <v>4</v>
      </c>
      <c r="G300" s="132">
        <v>4</v>
      </c>
      <c r="H300" s="132"/>
      <c r="I300" s="132"/>
      <c r="J300" s="132"/>
      <c r="K300" s="132"/>
      <c r="L300" s="132"/>
      <c r="M300" s="132">
        <v>8</v>
      </c>
      <c r="N300"/>
      <c r="O300"/>
    </row>
    <row r="301" spans="1:15" x14ac:dyDescent="0.25">
      <c r="A301" s="119" t="s">
        <v>706</v>
      </c>
      <c r="B301" s="119"/>
      <c r="C301" s="135"/>
      <c r="D301" s="135"/>
      <c r="E301" s="135"/>
      <c r="F301" s="135">
        <v>4</v>
      </c>
      <c r="G301" s="135">
        <v>4</v>
      </c>
      <c r="H301" s="135"/>
      <c r="I301" s="135"/>
      <c r="J301" s="135"/>
      <c r="K301" s="135"/>
      <c r="L301" s="135"/>
      <c r="M301" s="135">
        <v>8</v>
      </c>
      <c r="N301"/>
      <c r="O301"/>
    </row>
    <row r="302" spans="1:15" x14ac:dyDescent="0.25">
      <c r="A302" t="s">
        <v>695</v>
      </c>
      <c r="B302" t="s">
        <v>424</v>
      </c>
      <c r="C302" s="132"/>
      <c r="D302" s="132"/>
      <c r="E302" s="132"/>
      <c r="F302" s="132">
        <v>1</v>
      </c>
      <c r="G302" s="132">
        <v>3</v>
      </c>
      <c r="H302" s="132"/>
      <c r="I302" s="132"/>
      <c r="J302" s="132"/>
      <c r="K302" s="132"/>
      <c r="L302" s="132"/>
      <c r="M302" s="132">
        <v>4</v>
      </c>
      <c r="N302"/>
      <c r="O302"/>
    </row>
    <row r="303" spans="1:15" x14ac:dyDescent="0.25">
      <c r="B303" t="s">
        <v>437</v>
      </c>
      <c r="C303" s="132"/>
      <c r="D303" s="132"/>
      <c r="E303" s="132"/>
      <c r="F303" s="132">
        <v>1</v>
      </c>
      <c r="G303" s="132"/>
      <c r="H303" s="132"/>
      <c r="I303" s="132"/>
      <c r="J303" s="132"/>
      <c r="K303" s="132"/>
      <c r="L303" s="132"/>
      <c r="M303" s="132">
        <v>1</v>
      </c>
      <c r="N303"/>
      <c r="O303"/>
    </row>
    <row r="304" spans="1:15" x14ac:dyDescent="0.25">
      <c r="A304" s="119" t="s">
        <v>707</v>
      </c>
      <c r="B304" s="119"/>
      <c r="C304" s="135"/>
      <c r="D304" s="135"/>
      <c r="E304" s="135"/>
      <c r="F304" s="135">
        <v>2</v>
      </c>
      <c r="G304" s="135">
        <v>3</v>
      </c>
      <c r="H304" s="135"/>
      <c r="I304" s="135"/>
      <c r="J304" s="135"/>
      <c r="K304" s="135"/>
      <c r="L304" s="135"/>
      <c r="M304" s="135">
        <v>5</v>
      </c>
      <c r="N304"/>
      <c r="O304"/>
    </row>
    <row r="305" spans="1:15" x14ac:dyDescent="0.25">
      <c r="A305" t="s">
        <v>696</v>
      </c>
      <c r="B305" t="s">
        <v>281</v>
      </c>
      <c r="C305" s="132"/>
      <c r="D305" s="132"/>
      <c r="E305" s="132"/>
      <c r="F305" s="132"/>
      <c r="G305" s="132">
        <v>1</v>
      </c>
      <c r="H305" s="132"/>
      <c r="I305" s="132"/>
      <c r="J305" s="132"/>
      <c r="K305" s="132"/>
      <c r="L305" s="132"/>
      <c r="M305" s="132">
        <v>1</v>
      </c>
      <c r="N305"/>
      <c r="O305"/>
    </row>
    <row r="306" spans="1:15" x14ac:dyDescent="0.25">
      <c r="B306" t="s">
        <v>424</v>
      </c>
      <c r="C306" s="132"/>
      <c r="D306" s="132"/>
      <c r="E306" s="132"/>
      <c r="F306" s="132">
        <v>6</v>
      </c>
      <c r="G306" s="132"/>
      <c r="H306" s="132"/>
      <c r="I306" s="132"/>
      <c r="J306" s="132"/>
      <c r="K306" s="132"/>
      <c r="L306" s="132"/>
      <c r="M306" s="132">
        <v>6</v>
      </c>
      <c r="N306"/>
      <c r="O306"/>
    </row>
    <row r="307" spans="1:15" x14ac:dyDescent="0.25">
      <c r="B307" t="s">
        <v>572</v>
      </c>
      <c r="C307" s="132"/>
      <c r="D307" s="132"/>
      <c r="E307" s="132"/>
      <c r="F307" s="132"/>
      <c r="G307" s="132">
        <v>2</v>
      </c>
      <c r="H307" s="132"/>
      <c r="I307" s="132"/>
      <c r="J307" s="132"/>
      <c r="K307" s="132"/>
      <c r="L307" s="132"/>
      <c r="M307" s="132">
        <v>2</v>
      </c>
      <c r="N307"/>
      <c r="O307"/>
    </row>
    <row r="308" spans="1:15" x14ac:dyDescent="0.25">
      <c r="A308" s="119" t="s">
        <v>708</v>
      </c>
      <c r="B308" s="119"/>
      <c r="C308" s="135"/>
      <c r="D308" s="135"/>
      <c r="E308" s="135"/>
      <c r="F308" s="135">
        <v>6</v>
      </c>
      <c r="G308" s="135">
        <v>3</v>
      </c>
      <c r="H308" s="135"/>
      <c r="I308" s="135"/>
      <c r="J308" s="135"/>
      <c r="K308" s="135"/>
      <c r="L308" s="135"/>
      <c r="M308" s="135">
        <v>9</v>
      </c>
      <c r="N308"/>
      <c r="O308"/>
    </row>
    <row r="309" spans="1:15" x14ac:dyDescent="0.25">
      <c r="A309" t="s">
        <v>698</v>
      </c>
      <c r="B309" t="s">
        <v>437</v>
      </c>
      <c r="C309" s="132"/>
      <c r="D309" s="132"/>
      <c r="E309" s="132"/>
      <c r="F309" s="132">
        <v>1</v>
      </c>
      <c r="G309" s="132"/>
      <c r="H309" s="132"/>
      <c r="I309" s="132"/>
      <c r="J309" s="132"/>
      <c r="K309" s="132"/>
      <c r="L309" s="132"/>
      <c r="M309" s="132">
        <v>1</v>
      </c>
      <c r="N309"/>
      <c r="O309"/>
    </row>
    <row r="310" spans="1:15" x14ac:dyDescent="0.25">
      <c r="A310" s="119" t="s">
        <v>709</v>
      </c>
      <c r="B310" s="119"/>
      <c r="C310" s="135"/>
      <c r="D310" s="135"/>
      <c r="E310" s="135"/>
      <c r="F310" s="135">
        <v>1</v>
      </c>
      <c r="G310" s="135"/>
      <c r="H310" s="135"/>
      <c r="I310" s="135"/>
      <c r="J310" s="135"/>
      <c r="K310" s="135"/>
      <c r="L310" s="135"/>
      <c r="M310" s="135">
        <v>1</v>
      </c>
      <c r="N310"/>
      <c r="O310"/>
    </row>
    <row r="311" spans="1:15" x14ac:dyDescent="0.25">
      <c r="A311" t="s">
        <v>700</v>
      </c>
      <c r="B311" t="s">
        <v>91</v>
      </c>
      <c r="C311" s="132"/>
      <c r="D311" s="132"/>
      <c r="E311" s="132"/>
      <c r="F311" s="132"/>
      <c r="G311" s="132">
        <v>1</v>
      </c>
      <c r="H311" s="132"/>
      <c r="I311" s="132"/>
      <c r="J311" s="132"/>
      <c r="K311" s="132"/>
      <c r="L311" s="132"/>
      <c r="M311" s="132">
        <v>1</v>
      </c>
      <c r="N311"/>
      <c r="O311"/>
    </row>
    <row r="312" spans="1:15" x14ac:dyDescent="0.25">
      <c r="B312" t="s">
        <v>437</v>
      </c>
      <c r="C312" s="132"/>
      <c r="D312" s="132"/>
      <c r="E312" s="132"/>
      <c r="F312" s="132">
        <v>1</v>
      </c>
      <c r="G312" s="132"/>
      <c r="H312" s="132"/>
      <c r="I312" s="132"/>
      <c r="J312" s="132"/>
      <c r="K312" s="132"/>
      <c r="L312" s="132"/>
      <c r="M312" s="132">
        <v>1</v>
      </c>
      <c r="N312"/>
      <c r="O312"/>
    </row>
    <row r="313" spans="1:15" x14ac:dyDescent="0.25">
      <c r="A313" s="119" t="s">
        <v>710</v>
      </c>
      <c r="B313" s="119"/>
      <c r="C313" s="135"/>
      <c r="D313" s="135"/>
      <c r="E313" s="135"/>
      <c r="F313" s="135">
        <v>1</v>
      </c>
      <c r="G313" s="135">
        <v>1</v>
      </c>
      <c r="H313" s="135"/>
      <c r="I313" s="135"/>
      <c r="J313" s="135"/>
      <c r="K313" s="135"/>
      <c r="L313" s="135"/>
      <c r="M313" s="135">
        <v>2</v>
      </c>
      <c r="N313"/>
      <c r="O313"/>
    </row>
    <row r="314" spans="1:15" x14ac:dyDescent="0.25">
      <c r="A314" t="s">
        <v>711</v>
      </c>
      <c r="B314" t="s">
        <v>622</v>
      </c>
      <c r="C314" s="132"/>
      <c r="D314" s="132"/>
      <c r="E314" s="132"/>
      <c r="F314" s="132">
        <v>2</v>
      </c>
      <c r="G314" s="132"/>
      <c r="H314" s="132"/>
      <c r="I314" s="132"/>
      <c r="J314" s="132"/>
      <c r="K314" s="132"/>
      <c r="L314" s="132"/>
      <c r="M314" s="132">
        <v>2</v>
      </c>
      <c r="N314"/>
      <c r="O314"/>
    </row>
    <row r="315" spans="1:15" x14ac:dyDescent="0.25">
      <c r="A315" s="119" t="s">
        <v>713</v>
      </c>
      <c r="B315" s="119"/>
      <c r="C315" s="135"/>
      <c r="D315" s="135"/>
      <c r="E315" s="135"/>
      <c r="F315" s="135">
        <v>2</v>
      </c>
      <c r="G315" s="135"/>
      <c r="H315" s="135"/>
      <c r="I315" s="135"/>
      <c r="J315" s="135"/>
      <c r="K315" s="135"/>
      <c r="L315" s="135"/>
      <c r="M315" s="135">
        <v>2</v>
      </c>
      <c r="N315"/>
      <c r="O315"/>
    </row>
    <row r="316" spans="1:15" x14ac:dyDescent="0.25">
      <c r="A316" t="s">
        <v>718</v>
      </c>
      <c r="B316" t="s">
        <v>290</v>
      </c>
      <c r="C316" s="132"/>
      <c r="D316" s="132"/>
      <c r="E316" s="132"/>
      <c r="F316" s="132"/>
      <c r="G316" s="132">
        <v>107</v>
      </c>
      <c r="H316" s="132"/>
      <c r="I316" s="132"/>
      <c r="J316" s="132"/>
      <c r="K316" s="132"/>
      <c r="L316" s="132"/>
      <c r="M316" s="132">
        <v>107</v>
      </c>
    </row>
    <row r="317" spans="1:15" x14ac:dyDescent="0.25">
      <c r="B317" t="s">
        <v>424</v>
      </c>
      <c r="C317" s="132"/>
      <c r="D317" s="132"/>
      <c r="E317" s="132"/>
      <c r="F317" s="132"/>
      <c r="G317" s="132">
        <v>5</v>
      </c>
      <c r="H317" s="132"/>
      <c r="I317" s="132"/>
      <c r="J317" s="132"/>
      <c r="K317" s="132"/>
      <c r="L317" s="132"/>
      <c r="M317" s="132">
        <v>5</v>
      </c>
    </row>
    <row r="318" spans="1:15" x14ac:dyDescent="0.25">
      <c r="A318" s="119" t="s">
        <v>751</v>
      </c>
      <c r="B318" s="119"/>
      <c r="C318" s="135"/>
      <c r="D318" s="135"/>
      <c r="E318" s="135"/>
      <c r="F318" s="135"/>
      <c r="G318" s="135">
        <v>112</v>
      </c>
      <c r="H318" s="135"/>
      <c r="I318" s="135"/>
      <c r="J318" s="135"/>
      <c r="K318" s="135"/>
      <c r="L318" s="135"/>
      <c r="M318" s="135">
        <v>112</v>
      </c>
    </row>
    <row r="319" spans="1:15" x14ac:dyDescent="0.25">
      <c r="A319" t="s">
        <v>719</v>
      </c>
      <c r="B319" t="s">
        <v>290</v>
      </c>
      <c r="C319" s="132"/>
      <c r="D319" s="132"/>
      <c r="E319" s="132"/>
      <c r="F319" s="132"/>
      <c r="G319" s="132">
        <v>29</v>
      </c>
      <c r="H319" s="132"/>
      <c r="I319" s="132"/>
      <c r="J319" s="132"/>
      <c r="K319" s="132"/>
      <c r="L319" s="132"/>
      <c r="M319" s="132">
        <v>29</v>
      </c>
    </row>
    <row r="320" spans="1:15" x14ac:dyDescent="0.25">
      <c r="A320" s="119" t="s">
        <v>752</v>
      </c>
      <c r="B320" s="119"/>
      <c r="C320" s="135"/>
      <c r="D320" s="135"/>
      <c r="E320" s="135"/>
      <c r="F320" s="135"/>
      <c r="G320" s="135">
        <v>29</v>
      </c>
      <c r="H320" s="135"/>
      <c r="I320" s="135"/>
      <c r="J320" s="135"/>
      <c r="K320" s="135"/>
      <c r="L320" s="135"/>
      <c r="M320" s="135">
        <v>29</v>
      </c>
    </row>
    <row r="321" spans="1:13" x14ac:dyDescent="0.25">
      <c r="A321" t="s">
        <v>720</v>
      </c>
      <c r="B321" t="s">
        <v>290</v>
      </c>
      <c r="C321" s="132"/>
      <c r="D321" s="132"/>
      <c r="E321" s="132"/>
      <c r="F321" s="132"/>
      <c r="G321" s="132">
        <v>5</v>
      </c>
      <c r="H321" s="132"/>
      <c r="I321" s="132"/>
      <c r="J321" s="132"/>
      <c r="K321" s="132"/>
      <c r="L321" s="132"/>
      <c r="M321" s="132">
        <v>5</v>
      </c>
    </row>
    <row r="322" spans="1:13" x14ac:dyDescent="0.25">
      <c r="A322" s="119" t="s">
        <v>753</v>
      </c>
      <c r="B322" s="119"/>
      <c r="C322" s="135"/>
      <c r="D322" s="135"/>
      <c r="E322" s="135"/>
      <c r="F322" s="135"/>
      <c r="G322" s="135">
        <v>5</v>
      </c>
      <c r="H322" s="135"/>
      <c r="I322" s="135"/>
      <c r="J322" s="135"/>
      <c r="K322" s="135"/>
      <c r="L322" s="135"/>
      <c r="M322" s="135">
        <v>5</v>
      </c>
    </row>
    <row r="323" spans="1:13" x14ac:dyDescent="0.25">
      <c r="A323" t="s">
        <v>721</v>
      </c>
      <c r="B323" t="s">
        <v>290</v>
      </c>
      <c r="C323" s="132"/>
      <c r="D323" s="132"/>
      <c r="E323" s="132"/>
      <c r="F323" s="132"/>
      <c r="G323" s="132">
        <v>10</v>
      </c>
      <c r="H323" s="132"/>
      <c r="I323" s="132"/>
      <c r="J323" s="132"/>
      <c r="K323" s="132"/>
      <c r="L323" s="132"/>
      <c r="M323" s="132">
        <v>10</v>
      </c>
    </row>
    <row r="324" spans="1:13" x14ac:dyDescent="0.25">
      <c r="B324" t="s">
        <v>424</v>
      </c>
      <c r="C324" s="132"/>
      <c r="D324" s="132"/>
      <c r="E324" s="132"/>
      <c r="F324" s="132"/>
      <c r="G324" s="132">
        <v>1</v>
      </c>
      <c r="H324" s="132"/>
      <c r="I324" s="132"/>
      <c r="J324" s="132"/>
      <c r="K324" s="132"/>
      <c r="L324" s="132"/>
      <c r="M324" s="132">
        <v>1</v>
      </c>
    </row>
    <row r="325" spans="1:13" x14ac:dyDescent="0.25">
      <c r="A325" s="119" t="s">
        <v>754</v>
      </c>
      <c r="B325" s="119"/>
      <c r="C325" s="135"/>
      <c r="D325" s="135"/>
      <c r="E325" s="135"/>
      <c r="F325" s="135"/>
      <c r="G325" s="135">
        <v>11</v>
      </c>
      <c r="H325" s="135"/>
      <c r="I325" s="135"/>
      <c r="J325" s="135"/>
      <c r="K325" s="135"/>
      <c r="L325" s="135"/>
      <c r="M325" s="135">
        <v>11</v>
      </c>
    </row>
    <row r="326" spans="1:13" x14ac:dyDescent="0.25">
      <c r="A326" t="s">
        <v>731</v>
      </c>
      <c r="B326" t="s">
        <v>572</v>
      </c>
      <c r="C326" s="132"/>
      <c r="D326" s="132"/>
      <c r="E326" s="132"/>
      <c r="F326" s="132"/>
      <c r="G326" s="132">
        <v>1</v>
      </c>
      <c r="H326" s="132"/>
      <c r="I326" s="132"/>
      <c r="J326" s="132"/>
      <c r="K326" s="132"/>
      <c r="L326" s="132"/>
      <c r="M326" s="132">
        <v>1</v>
      </c>
    </row>
    <row r="327" spans="1:13" x14ac:dyDescent="0.25">
      <c r="A327" s="119" t="s">
        <v>755</v>
      </c>
      <c r="B327" s="119"/>
      <c r="C327" s="135"/>
      <c r="D327" s="135"/>
      <c r="E327" s="135"/>
      <c r="F327" s="135"/>
      <c r="G327" s="135">
        <v>1</v>
      </c>
      <c r="H327" s="135"/>
      <c r="I327" s="135"/>
      <c r="J327" s="135"/>
      <c r="K327" s="135"/>
      <c r="L327" s="135"/>
      <c r="M327" s="135">
        <v>1</v>
      </c>
    </row>
    <row r="328" spans="1:13" x14ac:dyDescent="0.25">
      <c r="A328" t="s">
        <v>732</v>
      </c>
      <c r="B328" t="s">
        <v>572</v>
      </c>
      <c r="C328" s="132"/>
      <c r="D328" s="132"/>
      <c r="E328" s="132"/>
      <c r="F328" s="132"/>
      <c r="G328" s="132">
        <v>1</v>
      </c>
      <c r="H328" s="132"/>
      <c r="I328" s="132"/>
      <c r="J328" s="132"/>
      <c r="K328" s="132"/>
      <c r="L328" s="132"/>
      <c r="M328" s="132">
        <v>1</v>
      </c>
    </row>
    <row r="329" spans="1:13" x14ac:dyDescent="0.25">
      <c r="A329" s="119" t="s">
        <v>756</v>
      </c>
      <c r="B329" s="119"/>
      <c r="C329" s="135"/>
      <c r="D329" s="135"/>
      <c r="E329" s="135"/>
      <c r="F329" s="135"/>
      <c r="G329" s="135">
        <v>1</v>
      </c>
      <c r="H329" s="135"/>
      <c r="I329" s="135"/>
      <c r="J329" s="135"/>
      <c r="K329" s="135"/>
      <c r="L329" s="135"/>
      <c r="M329" s="135">
        <v>1</v>
      </c>
    </row>
    <row r="330" spans="1:13" x14ac:dyDescent="0.25">
      <c r="A330" t="s">
        <v>736</v>
      </c>
      <c r="B330" t="s">
        <v>77</v>
      </c>
      <c r="C330" s="132"/>
      <c r="D330" s="132"/>
      <c r="E330" s="132"/>
      <c r="F330" s="132"/>
      <c r="G330" s="132">
        <v>3</v>
      </c>
      <c r="H330" s="132"/>
      <c r="I330" s="132"/>
      <c r="J330" s="132"/>
      <c r="K330" s="132"/>
      <c r="L330" s="132"/>
      <c r="M330" s="132">
        <v>3</v>
      </c>
    </row>
    <row r="331" spans="1:13" x14ac:dyDescent="0.25">
      <c r="A331" s="119" t="s">
        <v>757</v>
      </c>
      <c r="B331" s="119"/>
      <c r="C331" s="135"/>
      <c r="D331" s="135"/>
      <c r="E331" s="135"/>
      <c r="F331" s="135"/>
      <c r="G331" s="135">
        <v>3</v>
      </c>
      <c r="H331" s="135"/>
      <c r="I331" s="135"/>
      <c r="J331" s="135"/>
      <c r="K331" s="135"/>
      <c r="L331" s="135"/>
      <c r="M331" s="135">
        <v>3</v>
      </c>
    </row>
    <row r="332" spans="1:13" x14ac:dyDescent="0.25">
      <c r="A332" t="s">
        <v>742</v>
      </c>
      <c r="B332" t="s">
        <v>290</v>
      </c>
      <c r="C332" s="132"/>
      <c r="D332" s="132"/>
      <c r="E332" s="132"/>
      <c r="F332" s="132"/>
      <c r="G332" s="132">
        <v>15</v>
      </c>
      <c r="H332" s="132"/>
      <c r="I332" s="132"/>
      <c r="J332" s="132"/>
      <c r="K332" s="132"/>
      <c r="L332" s="132"/>
      <c r="M332" s="132">
        <v>15</v>
      </c>
    </row>
    <row r="333" spans="1:13" x14ac:dyDescent="0.25">
      <c r="A333" s="119" t="s">
        <v>758</v>
      </c>
      <c r="B333" s="119"/>
      <c r="C333" s="135"/>
      <c r="D333" s="135"/>
      <c r="E333" s="135"/>
      <c r="F333" s="135"/>
      <c r="G333" s="135">
        <v>15</v>
      </c>
      <c r="H333" s="135"/>
      <c r="I333" s="135"/>
      <c r="J333" s="135"/>
      <c r="K333" s="135"/>
      <c r="L333" s="135"/>
      <c r="M333" s="135">
        <v>15</v>
      </c>
    </row>
    <row r="334" spans="1:13" x14ac:dyDescent="0.25">
      <c r="A334" t="s">
        <v>744</v>
      </c>
      <c r="B334" t="s">
        <v>424</v>
      </c>
      <c r="C334" s="132"/>
      <c r="D334" s="132"/>
      <c r="E334" s="132"/>
      <c r="F334" s="132"/>
      <c r="G334" s="132">
        <v>1</v>
      </c>
      <c r="H334" s="132"/>
      <c r="I334" s="132"/>
      <c r="J334" s="132"/>
      <c r="K334" s="132"/>
      <c r="L334" s="132"/>
      <c r="M334" s="132">
        <v>1</v>
      </c>
    </row>
    <row r="335" spans="1:13" x14ac:dyDescent="0.25">
      <c r="A335" s="119" t="s">
        <v>759</v>
      </c>
      <c r="B335" s="119"/>
      <c r="C335" s="135"/>
      <c r="D335" s="135"/>
      <c r="E335" s="135"/>
      <c r="F335" s="135"/>
      <c r="G335" s="135">
        <v>1</v>
      </c>
      <c r="H335" s="135"/>
      <c r="I335" s="135"/>
      <c r="J335" s="135"/>
      <c r="K335" s="135"/>
      <c r="L335" s="135"/>
      <c r="M335" s="135">
        <v>1</v>
      </c>
    </row>
    <row r="336" spans="1:13" x14ac:dyDescent="0.25">
      <c r="A336" t="s">
        <v>49</v>
      </c>
      <c r="C336" s="132">
        <v>162</v>
      </c>
      <c r="D336" s="132">
        <v>114</v>
      </c>
      <c r="E336" s="132">
        <v>160</v>
      </c>
      <c r="F336" s="132">
        <v>189</v>
      </c>
      <c r="G336" s="132">
        <v>391</v>
      </c>
      <c r="H336" s="132">
        <v>212</v>
      </c>
      <c r="I336" s="132">
        <v>85</v>
      </c>
      <c r="J336" s="132">
        <v>250</v>
      </c>
      <c r="K336" s="132">
        <v>281</v>
      </c>
      <c r="L336" s="132">
        <v>270</v>
      </c>
      <c r="M336" s="132">
        <v>2114</v>
      </c>
    </row>
  </sheetData>
  <pageMargins left="0.39370078740157483" right="0" top="0.39370078740157483" bottom="0.39370078740157483" header="0.31496062992125984" footer="0.31496062992125984"/>
  <pageSetup scale="85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Raw Sales</vt:lpstr>
      <vt:lpstr>Profit by month 2022</vt:lpstr>
      <vt:lpstr>Qty by product, customer, month</vt:lpstr>
      <vt:lpstr>'Profit by month 2022'!Print_Area</vt:lpstr>
      <vt:lpstr>'Qty by product, customer, month'!Print_Area</vt:lpstr>
      <vt:lpstr>'Raw Sales'!Print_Area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2022-11-03T15:46:41Z</cp:lastPrinted>
  <dcterms:created xsi:type="dcterms:W3CDTF">2020-06-10T11:05:13Z</dcterms:created>
  <dcterms:modified xsi:type="dcterms:W3CDTF">2022-11-21T07:23:56Z</dcterms:modified>
</cp:coreProperties>
</file>