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Sales_Inv listing 2021\"/>
    </mc:Choice>
  </mc:AlternateContent>
  <xr:revisionPtr revIDLastSave="0" documentId="13_ncr:1_{00E3763A-FF7F-4FB3-9043-32D15252D2B7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  <sheet name="Sales_by Inv No" sheetId="10" r:id="rId7"/>
  </sheets>
  <definedNames>
    <definedName name="_xlnm._FilterDatabase" localSheetId="1" hidden="1">'Raw Sales'!$A$1:$T$397</definedName>
    <definedName name="_xlnm.Print_Area" localSheetId="0">'Customer Aging'!$AM$3:$AW$125</definedName>
    <definedName name="_xlnm.Print_Area" localSheetId="2">'Customer Payment Term'!$A$1:$K$22</definedName>
    <definedName name="_xlnm.Print_Area" localSheetId="5">'Sales Qty_by product'!$A$1:$L$49</definedName>
    <definedName name="_xlnm.Print_Area" localSheetId="6">'Sales_by Inv No'!#REF!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 iterateDelta="1E-4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9" i="4" l="1"/>
  <c r="O438" i="4"/>
  <c r="O437" i="4"/>
  <c r="O436" i="4"/>
  <c r="O376" i="4"/>
  <c r="O261" i="4"/>
  <c r="O262" i="4"/>
  <c r="O263" i="4"/>
  <c r="O264" i="4"/>
  <c r="O418" i="4" l="1"/>
  <c r="O391" i="4"/>
  <c r="O390" i="4"/>
  <c r="O305" i="4"/>
  <c r="O304" i="4"/>
  <c r="O303" i="4"/>
  <c r="O302" i="4"/>
  <c r="O301" i="4"/>
  <c r="P441" i="4"/>
  <c r="P440" i="4"/>
  <c r="K441" i="4"/>
  <c r="M441" i="4" s="1"/>
  <c r="K440" i="4"/>
  <c r="M440" i="4" s="1"/>
  <c r="P439" i="4"/>
  <c r="P438" i="4"/>
  <c r="P437" i="4"/>
  <c r="P436" i="4"/>
  <c r="K439" i="4"/>
  <c r="M439" i="4" s="1"/>
  <c r="K438" i="4"/>
  <c r="M438" i="4" s="1"/>
  <c r="K437" i="4"/>
  <c r="L437" i="4" s="1"/>
  <c r="K436" i="4"/>
  <c r="L436" i="4" s="1"/>
  <c r="P435" i="4"/>
  <c r="P434" i="4"/>
  <c r="P433" i="4"/>
  <c r="K435" i="4"/>
  <c r="M435" i="4" s="1"/>
  <c r="K434" i="4"/>
  <c r="L434" i="4" s="1"/>
  <c r="K433" i="4"/>
  <c r="M433" i="4" s="1"/>
  <c r="B433" i="4"/>
  <c r="C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O417" i="4"/>
  <c r="L433" i="4" l="1"/>
  <c r="M436" i="4"/>
  <c r="M437" i="4"/>
  <c r="L441" i="4"/>
  <c r="L440" i="4"/>
  <c r="L439" i="4"/>
  <c r="L438" i="4"/>
  <c r="M434" i="4"/>
  <c r="L435" i="4"/>
  <c r="P432" i="4"/>
  <c r="P431" i="4"/>
  <c r="P430" i="4"/>
  <c r="K429" i="4"/>
  <c r="L429" i="4" s="1"/>
  <c r="K430" i="4"/>
  <c r="L430" i="4" s="1"/>
  <c r="K431" i="4"/>
  <c r="M431" i="4" s="1"/>
  <c r="L431" i="4"/>
  <c r="K432" i="4"/>
  <c r="L432" i="4" s="1"/>
  <c r="M432" i="4" l="1"/>
  <c r="M429" i="4"/>
  <c r="M430" i="4"/>
  <c r="B431" i="4" l="1"/>
  <c r="C431" i="4"/>
  <c r="B432" i="4"/>
  <c r="C432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M420" i="4" s="1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29" i="4"/>
  <c r="C429" i="4"/>
  <c r="B430" i="4"/>
  <c r="C430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M416" i="4" s="1"/>
  <c r="K415" i="4"/>
  <c r="M415" i="4" s="1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M389" i="4" s="1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M397" i="4" s="1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M405" i="4" s="1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M411" i="4" s="1"/>
  <c r="K412" i="4"/>
  <c r="L412" i="4" s="1"/>
  <c r="K413" i="4"/>
  <c r="L413" i="4" s="1"/>
  <c r="K414" i="4"/>
  <c r="L414" i="4" s="1"/>
  <c r="M385" i="4"/>
  <c r="M398" i="4"/>
  <c r="M404" i="4"/>
  <c r="M413" i="4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384" i="4" l="1"/>
  <c r="M396" i="4"/>
  <c r="M412" i="4"/>
  <c r="M388" i="4"/>
  <c r="M393" i="4"/>
  <c r="M401" i="4"/>
  <c r="M392" i="4"/>
  <c r="M380" i="4"/>
  <c r="L42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L416" i="4"/>
  <c r="M400" i="4"/>
  <c r="M386" i="4"/>
  <c r="L415" i="4"/>
  <c r="L411" i="4"/>
  <c r="M410" i="4"/>
  <c r="M403" i="4"/>
  <c r="M390" i="4"/>
  <c r="L405" i="4"/>
  <c r="L397" i="4"/>
  <c r="L389" i="4"/>
  <c r="L381" i="4"/>
  <c r="M414" i="4"/>
  <c r="M409" i="4"/>
  <c r="M408" i="4"/>
  <c r="O357" i="4"/>
  <c r="O358" i="4"/>
  <c r="O359" i="4"/>
  <c r="O360" i="4"/>
  <c r="O361" i="4"/>
  <c r="O362" i="4"/>
  <c r="O363" i="4"/>
  <c r="O385" i="4"/>
  <c r="O371" i="4"/>
  <c r="O372" i="4"/>
  <c r="O373" i="4"/>
  <c r="O370" i="4"/>
  <c r="O369" i="4"/>
  <c r="O368" i="4"/>
  <c r="O271" i="4"/>
  <c r="O272" i="4"/>
  <c r="O273" i="4"/>
  <c r="O270" i="4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L376" i="4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45" i="4" l="1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31" i="4" l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O238" i="4"/>
  <c r="O239" i="4"/>
  <c r="O240" i="4"/>
  <c r="O241" i="4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P241" i="4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60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452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452" i="4"/>
  <c r="Q452" i="4" s="1"/>
  <c r="P270" i="4"/>
  <c r="P452" i="4" s="1"/>
  <c r="O456" i="4" l="1"/>
  <c r="O45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<sst xmlns="http://schemas.openxmlformats.org/spreadsheetml/2006/main" count="4752" uniqueCount="513">
  <si>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</si>
  <si>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</si>
  <si>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</si>
  <si>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</si>
  <si>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</si>
  <si>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</si>
  <si>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</si>
  <si>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</si>
  <si>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</si>
  <si>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</si>
  <si>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</si>
  <si>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</si>
  <si>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</si>
  <si>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</si>
  <si>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</si>
  <si>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</si>
  <si>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</si>
  <si>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</si>
  <si>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</si>
  <si>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</si>
  <si>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</si>
  <si>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</si>
  <si>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</si>
  <si>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</si>
  <si>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</si>
  <si>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</si>
  <si>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</si>
  <si>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</si>
  <si>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</si>
  <si>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</si>
  <si>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</si>
  <si>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</si>
  <si>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</si>
  <si>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</si>
  <si>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</si>
  <si>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</si>
  <si>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</si>
  <si>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</si>
  <si>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</si>
  <si>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</si>
  <si>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</si>
  <si>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</si>
  <si>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</si>
  <si>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</si>
  <si>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</si>
  <si>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</si>
  <si>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</si>
  <si>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</si>
  <si>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</si>
  <si>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</si>
  <si>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</si>
  <si>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</si>
  <si>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</si>
  <si>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</si>
  <si>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</si>
  <si>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</si>
  <si>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</si>
  <si>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</si>
  <si>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</si>
  <si>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</si>
  <si>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</si>
  <si>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</si>
  <si>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</si>
  <si>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</si>
  <si>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</si>
  <si>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</si>
  <si>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</si>
  <si>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</si>
  <si>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</si>
  <si>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</si>
  <si>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</si>
  <si>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</si>
  <si>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</si>
  <si>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</si>
  <si>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</si>
  <si>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</si>
  <si>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</si>
  <si>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</si>
  <si>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</si>
  <si>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</si>
  <si>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</si>
  <si>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</si>
  <si>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</si>
  <si>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</si>
  <si>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</si>
  <si>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</si>
  <si>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</si>
  <si>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</si>
  <si>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</si>
  <si>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</si>
  <si>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</si>
  <si>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</si>
  <si>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</si>
  <si>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</si>
  <si>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</si>
  <si>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</si>
  <si>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</si>
  <si>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</si>
  <si>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</si>
  <si>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</si>
  <si>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</si>
  <si>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</si>
  <si>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</si>
  <si>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</si>
  <si>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</si>
  <si>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</si>
  <si>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</si>
  <si>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</si>
  <si>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</si>
  <si>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</si>
  <si>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</si>
  <si>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</si>
  <si>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</si>
  <si>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</si>
  <si>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</si>
  <si>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</si>
  <si>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</si>
  <si>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</si>
  <si>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</si>
  <si>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</si>
  <si>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</si>
  <si>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</si>
  <si>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</si>
  <si>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</si>
  <si>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</si>
  <si>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</si>
  <si>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</si>
  <si>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</si>
  <si>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</si>
  <si>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</si>
  <si>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</si>
  <si>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</si>
  <si>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</si>
  <si>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</si>
  <si>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</si>
  <si>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</si>
  <si>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</si>
  <si>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</si>
  <si>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</si>
  <si>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</si>
  <si>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</si>
  <si>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</si>
  <si>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</si>
  <si>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</si>
  <si>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</si>
  <si>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</si>
  <si>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</si>
  <si>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</si>
  <si>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</si>
  <si>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</si>
  <si>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</si>
  <si>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</si>
  <si>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</si>
  <si>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</si>
  <si>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</si>
  <si>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</si>
  <si>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</si>
  <si>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</si>
  <si>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</si>
  <si>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</si>
  <si>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</si>
  <si>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</si>
  <si>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</si>
  <si>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</si>
  <si>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</si>
  <si>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</si>
  <si>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</si>
  <si>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</si>
  <si>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</si>
  <si>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</si>
  <si>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</si>
  <si>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</si>
  <si>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</si>
  <si>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</si>
  <si>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</si>
  <si>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</si>
  <si>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</si>
  <si>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</si>
  <si>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</si>
  <si>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</si>
  <si>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</si>
  <si>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</si>
  <si>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</si>
  <si>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</si>
  <si>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</si>
  <si>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</si>
  <si>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</si>
  <si>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</si>
  <si>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</si>
  <si>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</si>
  <si>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</si>
  <si>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</si>
  <si>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</si>
  <si>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</si>
  <si>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</si>
  <si>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</si>
  <si>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</si>
  <si>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</si>
  <si>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</si>
  <si>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</si>
  <si>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</si>
  <si>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</si>
  <si>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</si>
  <si>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</si>
  <si>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</si>
  <si>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</si>
  <si>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</si>
  <si>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</si>
  <si>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</si>
  <si>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</si>
  <si>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</si>
  <si>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</si>
  <si>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</si>
  <si>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</si>
  <si>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</si>
  <si>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</si>
  <si>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</si>
  <si>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</si>
  <si>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</si>
  <si>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</si>
  <si>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</si>
  <si>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</si>
  <si>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</si>
  <si>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</si>
  <si>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</si>
  <si>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</si>
  <si>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</si>
  <si>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</si>
  <si>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</si>
  <si>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</si>
  <si>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</si>
  <si>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</si>
  <si>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</si>
  <si>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</si>
  <si>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</si>
  <si>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</si>
  <si>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</si>
  <si>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</si>
  <si>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</si>
  <si>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</si>
  <si>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</si>
  <si>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</si>
  <si>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</si>
  <si>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</si>
  <si>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</si>
  <si>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</si>
  <si>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</si>
  <si>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</si>
  <si>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</si>
  <si>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</si>
  <si>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</si>
  <si>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</si>
  <si>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</si>
  <si>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</si>
  <si>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</si>
  <si>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</si>
  <si>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</si>
  <si>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</si>
  <si>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</si>
  <si>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</si>
  <si>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</si>
  <si>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</si>
  <si>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</si>
  <si>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</si>
  <si>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</si>
  <si>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</si>
  <si>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</si>
  <si>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</si>
  <si>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</si>
  <si>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</si>
  <si>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</si>
  <si>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</si>
  <si>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</si>
  <si>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</si>
  <si>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</si>
  <si>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</si>
  <si>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</si>
  <si>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</si>
  <si>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</si>
  <si>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</si>
  <si>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</si>
  <si>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</si>
  <si>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</si>
  <si>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</si>
  <si>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</si>
  <si>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</si>
  <si>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</si>
  <si>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</si>
  <si>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</si>
  <si>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</si>
  <si>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</si>
  <si>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</si>
  <si>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</si>
  <si>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</si>
  <si>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</si>
  <si>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</si>
  <si>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</si>
  <si>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</si>
  <si>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</si>
  <si>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</si>
  <si>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</si>
  <si>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</si>
  <si>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</si>
  <si>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</si>
  <si>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</si>
  <si>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</si>
  <si>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</si>
  <si>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</si>
  <si>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</si>
  <si>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</si>
  <si>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</si>
  <si>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</si>
  <si>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</si>
  <si>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</si>
  <si>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</si>
  <si>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</si>
  <si>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</si>
  <si>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</si>
  <si>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</si>
  <si>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</si>
  <si>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</si>
  <si>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</si>
  <si>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</si>
  <si>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</si>
  <si>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</si>
  <si>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</si>
  <si>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</si>
  <si>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</si>
  <si>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</si>
  <si>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</si>
  <si>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</si>
  <si>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</si>
  <si>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</si>
  <si>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</si>
  <si>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</si>
  <si>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</si>
  <si>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</si>
  <si>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</si>
  <si>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</si>
  <si>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</si>
  <si>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</si>
  <si>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</si>
  <si>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</si>
  <si>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</si>
  <si>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</si>
  <si>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</si>
  <si>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</si>
  <si>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</si>
  <si>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</si>
  <si>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</si>
  <si>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</si>
  <si>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</si>
  <si>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</si>
  <si>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</si>
  <si>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</si>
  <si>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</si>
  <si>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</si>
  <si>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</si>
  <si>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</si>
  <si>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</si>
  <si>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</si>
  <si>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</si>
  <si>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</si>
  <si>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</si>
  <si>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</si>
  <si>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</si>
  <si>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</si>
  <si>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</si>
  <si>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</si>
  <si>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</si>
  <si>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</si>
  <si>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</si>
  <si>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</si>
  <si>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</si>
  <si>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</si>
  <si>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</si>
  <si>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</si>
  <si>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</si>
  <si>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</si>
  <si>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</si>
  <si>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</si>
  <si>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</si>
  <si>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</si>
  <si>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</si>
  <si>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</si>
  <si>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</si>
  <si>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</si>
  <si>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</si>
  <si>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</si>
  <si>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</si>
  <si>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</si>
  <si>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</si>
  <si>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</si>
  <si>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</si>
  <si>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</si>
  <si>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</si>
  <si>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</si>
  <si>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</si>
  <si>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</si>
  <si>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</si>
  <si>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</si>
  <si>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</si>
  <si>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</si>
  <si>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</si>
  <si>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</si>
  <si>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</si>
  <si>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</si>
  <si>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</si>
  <si>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</si>
  <si>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</si>
  <si>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</si>
  <si>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</si>
  <si>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</si>
  <si>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</si>
  <si>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</si>
  <si>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</si>
  <si>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</si>
  <si>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</si>
  <si>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</si>
  <si>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</si>
  <si>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</si>
  <si>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</si>
  <si>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</si>
  <si>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</si>
  <si>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</si>
  <si>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</si>
  <si>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</si>
  <si>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</si>
  <si>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</si>
  <si>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</si>
  <si>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</si>
  <si>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</si>
  <si>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</si>
  <si>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</si>
  <si>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</si>
  <si>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</si>
  <si>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</si>
  <si>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</si>
  <si>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</si>
  <si>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</si>
  <si>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</si>
  <si>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</si>
  <si>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</si>
  <si>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</si>
  <si>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</si>
  <si>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</si>
  <si>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</si>
  <si>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</si>
  <si>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</si>
  <si>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</si>
  <si>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</si>
  <si>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</si>
  <si>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</si>
  <si>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</si>
  <si>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</si>
  <si>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</si>
  <si>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</si>
  <si>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</si>
  <si>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</si>
  <si>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</si>
  <si>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</si>
  <si>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</si>
  <si>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</si>
  <si>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</si>
  <si>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</si>
  <si>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</si>
  <si>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</si>
  <si>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</si>
  <si>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</si>
  <si>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</si>
  <si>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</si>
  <si>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</si>
  <si>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</si>
  <si>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</si>
  <si>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</si>
  <si>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</si>
  <si>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</si>
  <si>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</si>
  <si>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</si>
  <si>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</si>
  <si>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</si>
  <si>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</si>
  <si>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</si>
  <si>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</si>
  <si>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</si>
  <si>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</si>
  <si>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</si>
  <si>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</si>
  <si>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</si>
  <si>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</si>
  <si>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</si>
  <si>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</si>
  <si>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</si>
  <si>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</si>
  <si>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</si>
  <si>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</si>
  <si>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</si>
  <si>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</si>
  <si>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</si>
  <si>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</si>
  <si>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</si>
  <si>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</si>
  <si>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</si>
  <si>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</si>
  <si>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26/11/21, RM3,000.00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</si>
  <si>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</si>
  <si>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</si>
  <si>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</si>
  <si>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</si>
  <si>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</si>
  <si>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</si>
  <si>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Refer Cash Book 30/11 - Total collection = "C"</t>
  </si>
  <si>
    <t>Trsf 28/11/21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</si>
</sst>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4" fontId="11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</cellXfs>
  <cellStyles count="2">
    <cellStyle name="Comma" xfId="1" builtinId="3"/>
    <cellStyle name="Normal" xfId="0" builtinId="0"/>
  </cellStyles>
  <dxfs count="24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FFFF99"/>
      <color rgb="FF99FFCC"/>
      <color rgb="FF99FF99"/>
      <color rgb="FFCCFFCC"/>
      <color rgb="FF66FF66"/>
      <color rgb="FFFF99FF"/>
      <color rgb="FFFFCCFF"/>
      <color rgb="FFFFFF00"/>
      <color rgb="FF4BEB35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32.979472685183" createdVersion="7" refreshedVersion="7" minRefreshableVersion="3" recordCount="440" xr:uid="{6819AA41-DD9F-4F40-BEE3-D2806BFDF8E6}">
  <cacheSource type="worksheet">
    <worksheetSource ref="A1:T441" sheet="Raw Sales"/>
  </cacheSource>
  <cacheFields count="20">
    <cacheField name="Invoice Date" numFmtId="14">
      <sharedItems containsSemiMixedTypes="0" containsNonDate="0" containsDate="1" containsString="0" minDate="2019-12-23T00:00:00" maxDate="2021-11-30T00:00:00" count="123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66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75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</sharedItems>
    </cacheField>
    <cacheField name="Qty" numFmtId="0">
      <sharedItems containsSemiMixedTypes="0" containsString="0" containsNumber="1" containsInteger="1" minValue="1" maxValue="15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2-03-09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20680"/>
    </cacheField>
    <cacheField name="Total Sales " numFmtId="43">
      <sharedItems containsSemiMixedTypes="0" containsString="0" containsNumber="1" minValue="1530" maxValue="713669.9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s v="C00000009"/>
    <x v="8"/>
    <x v="58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s v="C00000009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m/>
    <n v="2016"/>
    <n v="410615.74999999988"/>
    <s v="Term"/>
    <m/>
    <m/>
  </r>
  <r>
    <x v="85"/>
    <x v="4"/>
    <x v="2"/>
    <x v="114"/>
    <s v="C00000004"/>
    <x v="3"/>
    <x v="58"/>
    <n v="4"/>
    <s v="T120"/>
    <x v="4"/>
    <d v="2021-12-30T00:00:00"/>
    <x v="0"/>
    <x v="2"/>
    <n v="1814.4"/>
    <m/>
    <n v="1814.4"/>
    <n v="412430.14999999991"/>
    <s v="Term"/>
    <m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79.4"/>
    <n v="10248.6"/>
    <n v="433204.14999999991"/>
    <s v="Term"/>
    <m/>
    <m/>
  </r>
  <r>
    <x v="86"/>
    <x v="4"/>
    <x v="2"/>
    <x v="117"/>
    <s v="C00000010"/>
    <x v="9"/>
    <x v="28"/>
    <n v="10"/>
    <s v="T120"/>
    <x v="4"/>
    <d v="2022-01-12T00:00:00"/>
    <x v="7"/>
    <x v="3"/>
    <n v="2550"/>
    <m/>
    <n v="2550"/>
    <n v="435754.14999999991"/>
    <s v="Term"/>
    <m/>
    <m/>
  </r>
  <r>
    <x v="86"/>
    <x v="4"/>
    <x v="2"/>
    <x v="117"/>
    <s v="C00000010"/>
    <x v="9"/>
    <x v="12"/>
    <n v="10"/>
    <s v="T120"/>
    <x v="4"/>
    <d v="2022-01-12T00:00:00"/>
    <x v="7"/>
    <x v="3"/>
    <n v="550"/>
    <m/>
    <n v="550"/>
    <n v="436304.14999999991"/>
    <s v="Term"/>
    <m/>
    <m/>
  </r>
  <r>
    <x v="86"/>
    <x v="4"/>
    <x v="2"/>
    <x v="117"/>
    <s v="C00000010"/>
    <x v="9"/>
    <x v="60"/>
    <n v="4"/>
    <s v="T120"/>
    <x v="4"/>
    <d v="2022-01-12T00:00:00"/>
    <x v="7"/>
    <x v="3"/>
    <n v="320"/>
    <m/>
    <n v="320"/>
    <n v="436624.14999999991"/>
    <s v="Term"/>
    <m/>
    <m/>
  </r>
  <r>
    <x v="86"/>
    <x v="4"/>
    <x v="2"/>
    <x v="117"/>
    <s v="C00000010"/>
    <x v="9"/>
    <x v="37"/>
    <n v="1"/>
    <s v="T120"/>
    <x v="4"/>
    <d v="2022-01-12T00:00:00"/>
    <x v="7"/>
    <x v="3"/>
    <n v="360"/>
    <m/>
    <n v="360"/>
    <n v="436984.14999999991"/>
    <s v="Term"/>
    <m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m/>
    <n v="8690"/>
    <n v="457136.14999999991"/>
    <s v="Term"/>
    <m/>
    <m/>
  </r>
  <r>
    <x v="89"/>
    <x v="4"/>
    <x v="2"/>
    <x v="120"/>
    <s v="C00000004"/>
    <x v="3"/>
    <x v="61"/>
    <n v="1"/>
    <s v="T120"/>
    <x v="4"/>
    <d v="2022-01-25T00:00:00"/>
    <x v="7"/>
    <x v="3"/>
    <n v="1738"/>
    <m/>
    <n v="1738"/>
    <n v="458874.14999999991"/>
    <s v="Term"/>
    <m/>
    <m/>
  </r>
  <r>
    <x v="89"/>
    <x v="4"/>
    <x v="2"/>
    <x v="120"/>
    <s v="C00000004"/>
    <x v="3"/>
    <x v="57"/>
    <n v="4"/>
    <s v="T120"/>
    <x v="4"/>
    <d v="2022-01-25T00:00:00"/>
    <x v="7"/>
    <x v="3"/>
    <n v="2016"/>
    <m/>
    <n v="2016"/>
    <n v="460890.14999999991"/>
    <s v="Term"/>
    <m/>
    <m/>
  </r>
  <r>
    <x v="89"/>
    <x v="4"/>
    <x v="2"/>
    <x v="120"/>
    <s v="C00000004"/>
    <x v="3"/>
    <x v="60"/>
    <n v="1"/>
    <s v="T120"/>
    <x v="4"/>
    <d v="2022-01-25T00:00:00"/>
    <x v="7"/>
    <x v="3"/>
    <n v="80"/>
    <m/>
    <n v="80"/>
    <n v="460970.14999999991"/>
    <s v="Term"/>
    <m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m/>
    <n v="240"/>
    <n v="463036.14999999991"/>
    <s v="Term"/>
    <m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m/>
    <n v="10428"/>
    <n v="478860.34999999992"/>
    <s v="Term"/>
    <m/>
    <m/>
  </r>
  <r>
    <x v="94"/>
    <x v="5"/>
    <x v="2"/>
    <x v="126"/>
    <s v="C00000010"/>
    <x v="9"/>
    <x v="28"/>
    <n v="4"/>
    <s v="T120"/>
    <x v="4"/>
    <d v="2022-02-02T00:00:00"/>
    <x v="8"/>
    <x v="3"/>
    <n v="1258"/>
    <m/>
    <n v="1258"/>
    <n v="480118.34999999992"/>
    <s v="Term"/>
    <m/>
    <m/>
  </r>
  <r>
    <x v="94"/>
    <x v="5"/>
    <x v="2"/>
    <x v="126"/>
    <s v="C00000010"/>
    <x v="9"/>
    <x v="12"/>
    <n v="5"/>
    <s v="T120"/>
    <x v="4"/>
    <d v="2022-02-02T00:00:00"/>
    <x v="8"/>
    <x v="3"/>
    <n v="275"/>
    <m/>
    <n v="275"/>
    <n v="480393.34999999992"/>
    <s v="Term"/>
    <m/>
    <m/>
  </r>
  <r>
    <x v="94"/>
    <x v="5"/>
    <x v="2"/>
    <x v="126"/>
    <s v="C00000010"/>
    <x v="9"/>
    <x v="4"/>
    <n v="2"/>
    <s v="T120"/>
    <x v="4"/>
    <d v="2022-02-02T00:00:00"/>
    <x v="8"/>
    <x v="3"/>
    <n v="160"/>
    <m/>
    <n v="160"/>
    <n v="480553.34999999992"/>
    <s v="Term"/>
    <m/>
    <m/>
  </r>
  <r>
    <x v="95"/>
    <x v="5"/>
    <x v="2"/>
    <x v="127"/>
    <s v="C00000003"/>
    <x v="2"/>
    <x v="62"/>
    <n v="1"/>
    <s v="T45"/>
    <x v="1"/>
    <d v="2021-11-21T00:00:00"/>
    <x v="5"/>
    <x v="2"/>
    <n v="1870"/>
    <m/>
    <n v="1870"/>
    <n v="482423.34999999992"/>
    <s v="Term"/>
    <m/>
    <m/>
  </r>
  <r>
    <x v="95"/>
    <x v="5"/>
    <x v="2"/>
    <x v="127"/>
    <s v="C00000003"/>
    <x v="2"/>
    <x v="12"/>
    <n v="6"/>
    <s v="T45"/>
    <x v="1"/>
    <d v="2021-11-21T00:00:00"/>
    <x v="5"/>
    <x v="2"/>
    <n v="300"/>
    <m/>
    <n v="300"/>
    <n v="482723.34999999992"/>
    <s v="Term"/>
    <m/>
    <m/>
  </r>
  <r>
    <x v="95"/>
    <x v="5"/>
    <x v="2"/>
    <x v="127"/>
    <s v="C00000003"/>
    <x v="2"/>
    <x v="60"/>
    <n v="2"/>
    <s v="T45"/>
    <x v="1"/>
    <d v="2021-11-21T00:00:00"/>
    <x v="5"/>
    <x v="2"/>
    <n v="160"/>
    <m/>
    <n v="160"/>
    <n v="482883.34999999992"/>
    <s v="Term"/>
    <m/>
    <m/>
  </r>
  <r>
    <x v="96"/>
    <x v="5"/>
    <x v="2"/>
    <x v="128"/>
    <s v="C00000003"/>
    <x v="2"/>
    <x v="63"/>
    <n v="1"/>
    <s v="T45"/>
    <x v="1"/>
    <d v="2021-11-22T00:00:00"/>
    <x v="5"/>
    <x v="2"/>
    <n v="1300"/>
    <m/>
    <n v="1300"/>
    <n v="484183.34999999992"/>
    <s v="Term"/>
    <m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m/>
    <n v="5100"/>
    <n v="509281.74999999994"/>
    <s v="Term"/>
    <m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, RM7,000.00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2168"/>
    <n v="2442.1999999999998"/>
    <n v="561437.94999999995"/>
    <s v="Cash"/>
    <s v="Trsf 26/11/21, RM3,000.00"/>
    <m/>
  </r>
  <r>
    <x v="107"/>
    <x v="5"/>
    <x v="2"/>
    <x v="143"/>
    <s v="C00000020"/>
    <x v="19"/>
    <x v="12"/>
    <n v="6"/>
    <s v="Cash"/>
    <x v="0"/>
    <d v="2021-10-26T00:00:00"/>
    <x v="3"/>
    <x v="2"/>
    <n v="375"/>
    <m/>
    <n v="375"/>
    <n v="561812.94999999995"/>
    <s v="Cash"/>
    <m/>
    <m/>
  </r>
  <r>
    <x v="107"/>
    <x v="5"/>
    <x v="2"/>
    <x v="143"/>
    <s v="C00000020"/>
    <x v="19"/>
    <x v="66"/>
    <n v="9"/>
    <s v="Cash"/>
    <x v="0"/>
    <d v="2021-10-26T00:00:00"/>
    <x v="3"/>
    <x v="2"/>
    <n v="3159"/>
    <m/>
    <n v="3159"/>
    <n v="564971.94999999995"/>
    <s v="Cash"/>
    <m/>
    <m/>
  </r>
  <r>
    <x v="107"/>
    <x v="5"/>
    <x v="2"/>
    <x v="143"/>
    <s v="C00000020"/>
    <x v="19"/>
    <x v="71"/>
    <n v="1"/>
    <s v="Cash"/>
    <x v="0"/>
    <d v="2021-10-26T00:00:00"/>
    <x v="3"/>
    <x v="2"/>
    <n v="1000"/>
    <m/>
    <n v="1000"/>
    <n v="565971.94999999995"/>
    <s v="Cash"/>
    <m/>
    <m/>
  </r>
  <r>
    <x v="108"/>
    <x v="5"/>
    <x v="2"/>
    <x v="144"/>
    <s v="C00000008"/>
    <x v="7"/>
    <x v="28"/>
    <n v="2"/>
    <s v="Cash"/>
    <x v="0"/>
    <d v="2021-10-28T00:00:00"/>
    <x v="3"/>
    <x v="2"/>
    <n v="510"/>
    <m/>
    <n v="510"/>
    <n v="566481.94999999995"/>
    <s v="Cash"/>
    <m/>
    <m/>
  </r>
  <r>
    <x v="109"/>
    <x v="5"/>
    <x v="2"/>
    <x v="145"/>
    <s v="C00000020"/>
    <x v="19"/>
    <x v="15"/>
    <n v="3"/>
    <s v="Cash"/>
    <x v="0"/>
    <d v="2021-10-27T00:00:00"/>
    <x v="3"/>
    <x v="2"/>
    <n v="5874"/>
    <m/>
    <n v="5874"/>
    <n v="572355.94999999995"/>
    <s v="Cash"/>
    <m/>
    <m/>
  </r>
  <r>
    <x v="108"/>
    <x v="5"/>
    <x v="2"/>
    <x v="146"/>
    <s v="C00000010"/>
    <x v="9"/>
    <x v="45"/>
    <n v="6"/>
    <s v="T120"/>
    <x v="4"/>
    <d v="2022-02-25T00:00:00"/>
    <x v="8"/>
    <x v="3"/>
    <n v="11748"/>
    <m/>
    <n v="11748"/>
    <n v="584103.94999999995"/>
    <s v="Term"/>
    <m/>
    <m/>
  </r>
  <r>
    <x v="108"/>
    <x v="5"/>
    <x v="2"/>
    <x v="146"/>
    <s v="C00000010"/>
    <x v="9"/>
    <x v="72"/>
    <n v="6"/>
    <s v="T120"/>
    <x v="4"/>
    <d v="2022-02-25T00:00:00"/>
    <x v="8"/>
    <x v="3"/>
    <n v="1975.8"/>
    <m/>
    <n v="1975.8"/>
    <n v="586079.75"/>
    <s v="Term"/>
    <m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m/>
    <n v="7832"/>
    <n v="594631.75"/>
    <s v="Term"/>
    <m/>
    <m/>
  </r>
  <r>
    <x v="110"/>
    <x v="5"/>
    <x v="2"/>
    <x v="148"/>
    <s v="C00000010"/>
    <x v="9"/>
    <x v="72"/>
    <n v="4"/>
    <s v="T120"/>
    <x v="4"/>
    <d v="2022-02-27T00:00:00"/>
    <x v="8"/>
    <x v="3"/>
    <n v="1317.2"/>
    <m/>
    <n v="1317.2"/>
    <n v="595948.94999999995"/>
    <s v="Term"/>
    <m/>
    <m/>
  </r>
  <r>
    <x v="110"/>
    <x v="5"/>
    <x v="2"/>
    <x v="148"/>
    <s v="C00000010"/>
    <x v="9"/>
    <x v="12"/>
    <n v="10"/>
    <s v="T120"/>
    <x v="4"/>
    <d v="2022-02-27T00:00:00"/>
    <x v="8"/>
    <x v="3"/>
    <n v="550"/>
    <m/>
    <n v="550"/>
    <n v="596498.94999999995"/>
    <s v="Term"/>
    <m/>
    <m/>
  </r>
  <r>
    <x v="110"/>
    <x v="5"/>
    <x v="2"/>
    <x v="148"/>
    <s v="C00000010"/>
    <x v="9"/>
    <x v="4"/>
    <n v="4"/>
    <s v="T120"/>
    <x v="4"/>
    <d v="2022-02-27T00:00:00"/>
    <x v="8"/>
    <x v="3"/>
    <n v="320"/>
    <m/>
    <n v="320"/>
    <n v="596818.94999999995"/>
    <s v="Term"/>
    <m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m/>
    <n v="2024"/>
    <n v="604343.35"/>
    <s v="Cash"/>
    <m/>
    <m/>
  </r>
  <r>
    <x v="112"/>
    <x v="6"/>
    <x v="2"/>
    <x v="151"/>
    <s v="C00000003"/>
    <x v="2"/>
    <x v="60"/>
    <n v="2"/>
    <s v="T45"/>
    <x v="1"/>
    <d v="2021-12-17T00:00:00"/>
    <x v="0"/>
    <x v="2"/>
    <n v="160"/>
    <m/>
    <n v="160"/>
    <n v="604503.35"/>
    <s v="Cash"/>
    <m/>
    <m/>
  </r>
  <r>
    <x v="113"/>
    <x v="6"/>
    <x v="2"/>
    <x v="152"/>
    <s v="C00000020"/>
    <x v="19"/>
    <x v="15"/>
    <n v="2"/>
    <s v="Cash"/>
    <x v="0"/>
    <d v="2021-11-03T00:00:00"/>
    <x v="5"/>
    <x v="2"/>
    <n v="4048"/>
    <m/>
    <n v="4048"/>
    <n v="608551.35"/>
    <s v="Cash"/>
    <m/>
    <m/>
  </r>
  <r>
    <x v="113"/>
    <x v="6"/>
    <x v="2"/>
    <x v="152"/>
    <s v="C00000020"/>
    <x v="19"/>
    <x v="7"/>
    <n v="3"/>
    <s v="Cash"/>
    <x v="0"/>
    <d v="2021-11-03T00:00:00"/>
    <x v="5"/>
    <x v="2"/>
    <n v="6072"/>
    <m/>
    <n v="6072"/>
    <n v="614623.35"/>
    <s v="Cash"/>
    <m/>
    <m/>
  </r>
  <r>
    <x v="113"/>
    <x v="6"/>
    <x v="2"/>
    <x v="152"/>
    <s v="C00000020"/>
    <x v="19"/>
    <x v="72"/>
    <n v="15"/>
    <s v="Cash"/>
    <x v="0"/>
    <d v="2021-11-03T00:00:00"/>
    <x v="5"/>
    <x v="2"/>
    <n v="5106"/>
    <m/>
    <n v="5106"/>
    <n v="619729.35"/>
    <s v="Cash"/>
    <m/>
    <m/>
  </r>
  <r>
    <x v="113"/>
    <x v="6"/>
    <x v="2"/>
    <x v="152"/>
    <s v="C00000020"/>
    <x v="19"/>
    <x v="12"/>
    <n v="5"/>
    <s v="Cash"/>
    <x v="0"/>
    <d v="2021-11-03T00:00:00"/>
    <x v="5"/>
    <x v="2"/>
    <n v="312.5"/>
    <m/>
    <n v="312.5"/>
    <n v="620041.85"/>
    <s v="Cash"/>
    <m/>
    <m/>
  </r>
  <r>
    <x v="113"/>
    <x v="6"/>
    <x v="2"/>
    <x v="152"/>
    <s v="C00000020"/>
    <x v="19"/>
    <x v="66"/>
    <n v="9"/>
    <s v="Cash"/>
    <x v="0"/>
    <d v="2021-11-03T00:00:00"/>
    <x v="5"/>
    <x v="2"/>
    <n v="3159"/>
    <m/>
    <n v="3159"/>
    <n v="623200.85"/>
    <s v="Cash"/>
    <m/>
    <m/>
  </r>
  <r>
    <x v="113"/>
    <x v="6"/>
    <x v="2"/>
    <x v="152"/>
    <s v="C00000020"/>
    <x v="19"/>
    <x v="60"/>
    <n v="4"/>
    <s v="Cash"/>
    <x v="0"/>
    <d v="2021-11-03T00:00:00"/>
    <x v="5"/>
    <x v="2"/>
    <n v="320"/>
    <m/>
    <n v="320"/>
    <n v="623520.85"/>
    <s v="Cash"/>
    <m/>
    <m/>
  </r>
  <r>
    <x v="113"/>
    <x v="6"/>
    <x v="2"/>
    <x v="153"/>
    <s v="C00000010"/>
    <x v="9"/>
    <x v="12"/>
    <n v="5"/>
    <s v="T120"/>
    <x v="4"/>
    <d v="2022-03-03T00:00:00"/>
    <x v="9"/>
    <x v="3"/>
    <n v="275"/>
    <m/>
    <n v="275"/>
    <n v="623795.85"/>
    <s v="Term"/>
    <m/>
    <m/>
  </r>
  <r>
    <x v="113"/>
    <x v="6"/>
    <x v="2"/>
    <x v="153"/>
    <s v="C00000010"/>
    <x v="9"/>
    <x v="60"/>
    <n v="4"/>
    <s v="T120"/>
    <x v="4"/>
    <d v="2022-03-03T00:00:00"/>
    <x v="9"/>
    <x v="3"/>
    <n v="320"/>
    <m/>
    <n v="320"/>
    <n v="624115.85"/>
    <s v="Term"/>
    <m/>
    <m/>
  </r>
  <r>
    <x v="113"/>
    <x v="6"/>
    <x v="2"/>
    <x v="153"/>
    <s v="C00000010"/>
    <x v="9"/>
    <x v="37"/>
    <n v="3"/>
    <s v="T120"/>
    <x v="4"/>
    <d v="2022-03-03T00:00:00"/>
    <x v="9"/>
    <x v="3"/>
    <n v="1320"/>
    <m/>
    <n v="1320"/>
    <n v="625435.85"/>
    <s v="Term"/>
    <m/>
    <m/>
  </r>
  <r>
    <x v="113"/>
    <x v="6"/>
    <x v="2"/>
    <x v="153"/>
    <s v="C00000010"/>
    <x v="9"/>
    <x v="47"/>
    <n v="4"/>
    <s v="T120"/>
    <x v="4"/>
    <d v="2022-03-03T00:00:00"/>
    <x v="9"/>
    <x v="3"/>
    <n v="220"/>
    <m/>
    <n v="220"/>
    <n v="625655.85"/>
    <s v="Term"/>
    <m/>
    <m/>
  </r>
  <r>
    <x v="114"/>
    <x v="6"/>
    <x v="2"/>
    <x v="154"/>
    <s v="C00000020"/>
    <x v="19"/>
    <x v="15"/>
    <n v="2"/>
    <s v="Cash"/>
    <x v="0"/>
    <d v="2021-11-06T00:00:00"/>
    <x v="5"/>
    <x v="2"/>
    <n v="4048"/>
    <m/>
    <n v="4048"/>
    <n v="629703.85"/>
    <s v="Cash"/>
    <m/>
    <m/>
  </r>
  <r>
    <x v="114"/>
    <x v="6"/>
    <x v="2"/>
    <x v="154"/>
    <s v="C00000020"/>
    <x v="19"/>
    <x v="7"/>
    <n v="3"/>
    <s v="Cash"/>
    <x v="0"/>
    <d v="2021-11-06T00:00:00"/>
    <x v="5"/>
    <x v="2"/>
    <n v="6072"/>
    <m/>
    <n v="6072"/>
    <n v="635775.85"/>
    <s v="Cash"/>
    <m/>
    <m/>
  </r>
  <r>
    <x v="114"/>
    <x v="6"/>
    <x v="2"/>
    <x v="154"/>
    <s v="C00000020"/>
    <x v="19"/>
    <x v="72"/>
    <n v="15"/>
    <s v="Cash"/>
    <x v="0"/>
    <d v="2021-11-06T00:00:00"/>
    <x v="5"/>
    <x v="2"/>
    <n v="5106"/>
    <m/>
    <n v="5106"/>
    <n v="640881.85"/>
    <s v="Cash"/>
    <m/>
    <m/>
  </r>
  <r>
    <x v="114"/>
    <x v="6"/>
    <x v="2"/>
    <x v="154"/>
    <s v="C00000020"/>
    <x v="19"/>
    <x v="12"/>
    <n v="5"/>
    <s v="Cash"/>
    <x v="0"/>
    <d v="2021-11-06T00:00:00"/>
    <x v="5"/>
    <x v="2"/>
    <n v="312.5"/>
    <m/>
    <n v="312.5"/>
    <n v="641194.35"/>
    <s v="Cash"/>
    <m/>
    <m/>
  </r>
  <r>
    <x v="114"/>
    <x v="6"/>
    <x v="2"/>
    <x v="154"/>
    <s v="C00000020"/>
    <x v="19"/>
    <x v="66"/>
    <n v="7"/>
    <s v="Cash"/>
    <x v="0"/>
    <d v="2021-11-06T00:00:00"/>
    <x v="5"/>
    <x v="2"/>
    <n v="2457"/>
    <m/>
    <n v="2457"/>
    <n v="643651.35"/>
    <s v="Cash"/>
    <m/>
    <m/>
  </r>
  <r>
    <x v="114"/>
    <x v="6"/>
    <x v="2"/>
    <x v="154"/>
    <s v="C00000020"/>
    <x v="19"/>
    <x v="60"/>
    <n v="4"/>
    <s v="Cash"/>
    <x v="0"/>
    <d v="2021-11-06T00:00:00"/>
    <x v="5"/>
    <x v="2"/>
    <n v="320"/>
    <m/>
    <n v="320"/>
    <n v="643971.35"/>
    <s v="Cash"/>
    <m/>
    <m/>
  </r>
  <r>
    <x v="114"/>
    <x v="6"/>
    <x v="2"/>
    <x v="154"/>
    <s v="C00000020"/>
    <x v="19"/>
    <x v="71"/>
    <n v="1"/>
    <s v="Cash"/>
    <x v="0"/>
    <d v="2021-11-06T00:00:00"/>
    <x v="5"/>
    <x v="2"/>
    <n v="1000"/>
    <m/>
    <n v="1000"/>
    <n v="644971.35"/>
    <s v="Cash"/>
    <m/>
    <m/>
  </r>
  <r>
    <x v="115"/>
    <x v="6"/>
    <x v="2"/>
    <x v="155"/>
    <s v="C00000010"/>
    <x v="9"/>
    <x v="45"/>
    <n v="6"/>
    <s v="T120"/>
    <x v="4"/>
    <d v="2022-03-08T00:00:00"/>
    <x v="9"/>
    <x v="3"/>
    <n v="12144"/>
    <m/>
    <n v="12144"/>
    <n v="657115.35"/>
    <s v="Cash"/>
    <m/>
    <m/>
  </r>
  <r>
    <x v="115"/>
    <x v="6"/>
    <x v="2"/>
    <x v="155"/>
    <s v="C00000010"/>
    <x v="9"/>
    <x v="72"/>
    <n v="6"/>
    <s v="T120"/>
    <x v="4"/>
    <d v="2022-03-08T00:00:00"/>
    <x v="9"/>
    <x v="3"/>
    <n v="2109"/>
    <m/>
    <n v="2109"/>
    <n v="659224.35"/>
    <s v="Cash"/>
    <m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m/>
    <n v="20680"/>
    <n v="682168.35"/>
    <s v="Cash"/>
    <m/>
    <m/>
  </r>
  <r>
    <x v="118"/>
    <x v="6"/>
    <x v="2"/>
    <x v="158"/>
    <s v="C00000020"/>
    <x v="19"/>
    <x v="72"/>
    <n v="15"/>
    <s v="Cash"/>
    <x v="0"/>
    <d v="2021-11-11T00:00:00"/>
    <x v="5"/>
    <x v="2"/>
    <n v="5328"/>
    <m/>
    <n v="5328"/>
    <n v="687496.35"/>
    <s v="Cash"/>
    <m/>
    <m/>
  </r>
  <r>
    <x v="118"/>
    <x v="6"/>
    <x v="2"/>
    <x v="158"/>
    <s v="C00000020"/>
    <x v="19"/>
    <x v="66"/>
    <n v="14"/>
    <s v="Cash"/>
    <x v="0"/>
    <d v="2021-11-11T00:00:00"/>
    <x v="5"/>
    <x v="2"/>
    <n v="4914"/>
    <m/>
    <n v="4914"/>
    <n v="692410.35"/>
    <s v="Cash"/>
    <m/>
    <m/>
  </r>
  <r>
    <x v="118"/>
    <x v="6"/>
    <x v="2"/>
    <x v="158"/>
    <s v="C00000020"/>
    <x v="19"/>
    <x v="12"/>
    <n v="4"/>
    <s v="Cash"/>
    <x v="0"/>
    <d v="2021-11-11T00:00:00"/>
    <x v="5"/>
    <x v="2"/>
    <n v="250"/>
    <m/>
    <n v="250"/>
    <n v="692660.35"/>
    <s v="Cash"/>
    <m/>
    <m/>
  </r>
  <r>
    <x v="118"/>
    <x v="6"/>
    <x v="2"/>
    <x v="158"/>
    <s v="C00000020"/>
    <x v="19"/>
    <x v="71"/>
    <n v="2"/>
    <s v="Cash"/>
    <x v="0"/>
    <d v="2021-11-11T00:00:00"/>
    <x v="5"/>
    <x v="2"/>
    <n v="2000"/>
    <m/>
    <n v="2000"/>
    <n v="694660.35"/>
    <s v="Cash"/>
    <m/>
    <m/>
  </r>
  <r>
    <x v="118"/>
    <x v="6"/>
    <x v="2"/>
    <x v="159"/>
    <s v="C00000020"/>
    <x v="19"/>
    <x v="12"/>
    <n v="5"/>
    <s v="Cash"/>
    <x v="0"/>
    <d v="2021-11-11T00:00:00"/>
    <x v="5"/>
    <x v="2"/>
    <n v="312.5"/>
    <m/>
    <n v="312.5"/>
    <n v="694972.85"/>
    <s v="Cash"/>
    <m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m/>
    <n v="2024"/>
    <n v="705433.45"/>
    <s v="Term"/>
    <m/>
    <m/>
  </r>
  <r>
    <x v="120"/>
    <x v="6"/>
    <x v="2"/>
    <x v="162"/>
    <s v="C00000003"/>
    <x v="2"/>
    <x v="60"/>
    <n v="2"/>
    <s v="T45"/>
    <x v="1"/>
    <d v="2022-01-07T00:00:00"/>
    <x v="7"/>
    <x v="3"/>
    <n v="170"/>
    <m/>
    <n v="170"/>
    <n v="705603.45"/>
    <s v="Term"/>
    <m/>
    <m/>
  </r>
  <r>
    <x v="120"/>
    <x v="6"/>
    <x v="2"/>
    <x v="162"/>
    <s v="C00000003"/>
    <x v="2"/>
    <x v="12"/>
    <n v="3"/>
    <s v="T45"/>
    <x v="1"/>
    <d v="2022-01-07T00:00:00"/>
    <x v="7"/>
    <x v="3"/>
    <n v="172.5"/>
    <m/>
    <n v="172.5"/>
    <n v="705775.95"/>
    <s v="Term"/>
    <m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9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9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9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9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m/>
    <n v="2090"/>
    <n v="712263.95"/>
    <s v="Cash"/>
    <m/>
    <m/>
  </r>
  <r>
    <x v="122"/>
    <x v="6"/>
    <x v="2"/>
    <x v="165"/>
    <s v="C00000008"/>
    <x v="7"/>
    <x v="28"/>
    <n v="4"/>
    <s v="Cash"/>
    <x v="0"/>
    <d v="2021-11-29T00:00:00"/>
    <x v="5"/>
    <x v="2"/>
    <n v="1406"/>
    <m/>
    <n v="1406"/>
    <n v="713669.95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657C9-E404-4DD5-A932-4DF7831A72B2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95" firstHeaderRow="1" firstDataRow="2" firstDataCol="5"/>
  <pivotFields count="20">
    <pivotField axis="axisRow" compact="0" outline="0"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compact="0" outline="0" showAll="0"/>
    <pivotField compact="0" outline="0" showAll="0"/>
    <pivotField axis="axisRow" compact="0" outline="0" showAll="0">
      <items count="167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90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t="default"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D3762-225F-4C34-B74B-B59F7BBEA317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D60F9-4051-4855-BA4A-617FB0445353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125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20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t="default">
      <x v="4"/>
    </i>
    <i>
      <x v="5"/>
      <x/>
      <x v="6"/>
    </i>
    <i r="2">
      <x v="9"/>
    </i>
    <i r="1">
      <x v="1"/>
      <x v="8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t="default">
      <x v="18"/>
    </i>
    <i>
      <x v="19"/>
      <x v="1"/>
      <x v="8"/>
    </i>
    <i r="2">
      <x v="9"/>
    </i>
    <i t="default">
      <x v="19"/>
    </i>
    <i>
      <x v="20"/>
      <x v="1"/>
      <x v="9"/>
    </i>
    <i t="default">
      <x v="20"/>
    </i>
    <i>
      <x v="21"/>
      <x v="1"/>
      <x v="9"/>
    </i>
    <i t="default"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3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5F1F8-44D2-4C68-B9F0-544BC07009B1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F29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C05D8-475F-43F1-9F03-49FEAB7F7190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41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36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2"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482AE-C347-4C20-B60D-B09BD210DA5B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83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6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79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2">
      <pivotArea dataOnly="0" outline="0" fieldPosition="0">
        <references count="1">
          <reference field="1" count="0" defaultSubtotal="1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BE33-2F4E-410F-A8EF-D2AE8436761F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J194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6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89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t="default">
      <x v="4"/>
    </i>
    <i>
      <x v="5"/>
      <x v="15"/>
    </i>
    <i r="1">
      <x v="46"/>
    </i>
    <i r="1">
      <x v="12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t="default">
      <x v="19"/>
    </i>
    <i>
      <x v="20"/>
      <x v="156"/>
    </i>
    <i t="default">
      <x v="20"/>
    </i>
    <i>
      <x v="21"/>
      <x v="157"/>
    </i>
    <i t="default">
      <x v="21"/>
    </i>
    <i t="grand">
      <x/>
    </i>
  </rowItems>
  <colFields count="2">
    <field x="2"/>
    <field x="1"/>
  </colFields>
  <colItems count="21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outline="0" fieldPosition="0">
        <references count="1">
          <reference field="5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BCF43-54D0-4AB4-BB6E-7FC5BDEF60D1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L67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76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2"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2"/>
    <field x="1"/>
  </colFields>
  <colItems count="11">
    <i>
      <x v="2"/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8">
      <pivotArea dataOnly="0" labelOnly="1" grandCol="1" outline="0" fieldPosition="0"/>
    </format>
    <format dxfId="7">
      <pivotArea field="1" type="button" dataOnly="0" labelOnly="1" outline="0" axis="axisCol" fieldPosition="1"/>
    </format>
    <format dxfId="6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97E85-49D7-4588-AA61-9AFC2435B28B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191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6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187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W195"/>
  <sheetViews>
    <sheetView topLeftCell="A7" workbookViewId="0">
      <selection activeCell="G29" sqref="G29"/>
    </sheetView>
  </sheetViews>
  <sheetFormatPr defaultRowHeight="14.5" x14ac:dyDescent="0.35"/>
  <cols>
    <col min="1" max="1" width="37.90625" bestFit="1" customWidth="1"/>
    <col min="2" max="6" width="8.90625" bestFit="1" customWidth="1"/>
    <col min="7" max="8" width="10.7265625" bestFit="1" customWidth="1"/>
    <col min="9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390</v>
      </c>
    </row>
    <row r="4" spans="1:49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49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4">
        <v>0</v>
      </c>
      <c r="C6" s="24"/>
      <c r="D6" s="24"/>
      <c r="E6" s="24"/>
      <c r="F6" s="24"/>
      <c r="G6" s="24">
        <v>0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>
        <v>0</v>
      </c>
      <c r="AM6" t="s">
        <v>35</v>
      </c>
      <c r="AN6">
        <v>2020</v>
      </c>
      <c r="AO6">
        <v>8</v>
      </c>
      <c r="AP6" s="74">
        <v>44053</v>
      </c>
      <c r="AQ6" t="s">
        <v>33</v>
      </c>
      <c r="AR6" s="24">
        <v>0</v>
      </c>
      <c r="AS6" s="24"/>
      <c r="AT6" s="24"/>
      <c r="AU6" s="24"/>
      <c r="AV6" s="24"/>
      <c r="AW6" s="24">
        <v>0</v>
      </c>
    </row>
    <row r="7" spans="1:49" x14ac:dyDescent="0.35">
      <c r="A7" t="s">
        <v>47</v>
      </c>
      <c r="B7" s="24"/>
      <c r="C7" s="24"/>
      <c r="D7" s="24">
        <v>0</v>
      </c>
      <c r="E7" s="24"/>
      <c r="F7" s="24"/>
      <c r="G7" s="24">
        <v>0</v>
      </c>
      <c r="V7">
        <v>10</v>
      </c>
      <c r="W7" s="24">
        <v>0</v>
      </c>
      <c r="X7" s="24"/>
      <c r="Y7" s="24"/>
      <c r="Z7" s="24"/>
      <c r="AA7" s="24"/>
      <c r="AB7" s="24">
        <v>0</v>
      </c>
      <c r="AO7">
        <v>10</v>
      </c>
      <c r="AP7" s="74">
        <v>44109</v>
      </c>
      <c r="AQ7" t="s">
        <v>110</v>
      </c>
      <c r="AR7" s="24">
        <v>0</v>
      </c>
      <c r="AS7" s="24"/>
      <c r="AT7" s="24"/>
      <c r="AU7" s="24"/>
      <c r="AV7" s="24"/>
      <c r="AW7" s="24">
        <v>0</v>
      </c>
    </row>
    <row r="8" spans="1:49" x14ac:dyDescent="0.35">
      <c r="A8" t="s">
        <v>60</v>
      </c>
      <c r="B8" s="24"/>
      <c r="C8" s="24"/>
      <c r="D8" s="24">
        <v>9615</v>
      </c>
      <c r="E8" s="24"/>
      <c r="F8" s="24"/>
      <c r="G8" s="24">
        <v>9615</v>
      </c>
      <c r="V8">
        <v>11</v>
      </c>
      <c r="W8" s="24">
        <v>0</v>
      </c>
      <c r="X8" s="24"/>
      <c r="Y8" s="24"/>
      <c r="Z8" s="24"/>
      <c r="AA8" s="24"/>
      <c r="AB8" s="24">
        <v>0</v>
      </c>
      <c r="AP8" s="74">
        <v>44123</v>
      </c>
      <c r="AQ8" t="s">
        <v>127</v>
      </c>
      <c r="AR8" s="24">
        <v>0</v>
      </c>
      <c r="AS8" s="24"/>
      <c r="AT8" s="24"/>
      <c r="AU8" s="24"/>
      <c r="AV8" s="24"/>
      <c r="AW8" s="24">
        <v>0</v>
      </c>
    </row>
    <row r="9" spans="1:49" x14ac:dyDescent="0.35">
      <c r="A9" t="s">
        <v>7</v>
      </c>
      <c r="B9" s="24">
        <v>0</v>
      </c>
      <c r="C9" s="24"/>
      <c r="D9" s="24"/>
      <c r="E9" s="24"/>
      <c r="F9" s="24"/>
      <c r="G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>
        <v>0</v>
      </c>
      <c r="AP9" s="74">
        <v>44125</v>
      </c>
      <c r="AQ9" t="s">
        <v>130</v>
      </c>
      <c r="AR9" s="24">
        <v>0</v>
      </c>
      <c r="AS9" s="24"/>
      <c r="AT9" s="24"/>
      <c r="AU9" s="24"/>
      <c r="AV9" s="24"/>
      <c r="AW9" s="24">
        <v>0</v>
      </c>
    </row>
    <row r="10" spans="1:49" x14ac:dyDescent="0.35">
      <c r="A10" t="s">
        <v>20</v>
      </c>
      <c r="B10" s="24">
        <v>0</v>
      </c>
      <c r="C10" s="24">
        <v>8180.5</v>
      </c>
      <c r="D10" s="24"/>
      <c r="E10" s="24"/>
      <c r="F10" s="24"/>
      <c r="G10" s="24">
        <v>8180.5</v>
      </c>
      <c r="V10">
        <v>5</v>
      </c>
      <c r="W10" s="24">
        <v>0</v>
      </c>
      <c r="X10" s="24"/>
      <c r="Y10" s="24"/>
      <c r="Z10" s="24"/>
      <c r="AA10" s="24"/>
      <c r="AB10" s="24">
        <v>0</v>
      </c>
      <c r="AP10" s="74">
        <v>44135</v>
      </c>
      <c r="AQ10" t="s">
        <v>153</v>
      </c>
      <c r="AR10" s="24">
        <v>0</v>
      </c>
      <c r="AS10" s="24"/>
      <c r="AT10" s="24"/>
      <c r="AU10" s="24"/>
      <c r="AV10" s="24"/>
      <c r="AW10" s="24">
        <v>0</v>
      </c>
    </row>
    <row r="11" spans="1:49" x14ac:dyDescent="0.35">
      <c r="A11" t="s">
        <v>43</v>
      </c>
      <c r="B11" s="24">
        <v>0</v>
      </c>
      <c r="C11" s="24"/>
      <c r="D11" s="24"/>
      <c r="E11" s="24"/>
      <c r="F11" s="24"/>
      <c r="G11" s="24">
        <v>0</v>
      </c>
      <c r="V11">
        <v>9</v>
      </c>
      <c r="W11" s="24">
        <v>0</v>
      </c>
      <c r="X11" s="24"/>
      <c r="Y11" s="24"/>
      <c r="Z11" s="24"/>
      <c r="AA11" s="24"/>
      <c r="AB11" s="24">
        <v>0</v>
      </c>
      <c r="AO11">
        <v>11</v>
      </c>
      <c r="AP11" s="74">
        <v>44145</v>
      </c>
      <c r="AQ11" t="s">
        <v>159</v>
      </c>
      <c r="AR11" s="24">
        <v>0</v>
      </c>
      <c r="AS11" s="24"/>
      <c r="AT11" s="24"/>
      <c r="AU11" s="24"/>
      <c r="AV11" s="24"/>
      <c r="AW11" s="24">
        <v>0</v>
      </c>
    </row>
    <row r="12" spans="1:49" x14ac:dyDescent="0.35">
      <c r="A12" t="s">
        <v>23</v>
      </c>
      <c r="B12" s="24"/>
      <c r="C12" s="24"/>
      <c r="D12" s="24"/>
      <c r="E12" s="24">
        <v>0</v>
      </c>
      <c r="F12" s="24">
        <v>16594.400000000001</v>
      </c>
      <c r="G12" s="24">
        <v>16594.400000000001</v>
      </c>
      <c r="V12">
        <v>10</v>
      </c>
      <c r="W12" s="24">
        <v>0</v>
      </c>
      <c r="X12" s="24"/>
      <c r="Y12" s="24"/>
      <c r="Z12" s="24"/>
      <c r="AA12" s="24"/>
      <c r="AB12" s="24">
        <v>0</v>
      </c>
      <c r="AP12" s="74">
        <v>44158</v>
      </c>
      <c r="AQ12" t="s">
        <v>177</v>
      </c>
      <c r="AR12" s="24">
        <v>0</v>
      </c>
      <c r="AS12" s="24"/>
      <c r="AT12" s="24"/>
      <c r="AU12" s="24"/>
      <c r="AV12" s="24"/>
      <c r="AW12" s="24">
        <v>0</v>
      </c>
    </row>
    <row r="13" spans="1:49" x14ac:dyDescent="0.35">
      <c r="A13" t="s">
        <v>14</v>
      </c>
      <c r="B13" s="24">
        <v>0</v>
      </c>
      <c r="C13" s="24"/>
      <c r="D13" s="24"/>
      <c r="E13" s="24"/>
      <c r="F13" s="24"/>
      <c r="G13" s="24">
        <v>0</v>
      </c>
      <c r="V13">
        <v>11</v>
      </c>
      <c r="W13" s="24">
        <v>0</v>
      </c>
      <c r="X13" s="24"/>
      <c r="Y13" s="24"/>
      <c r="Z13" s="24"/>
      <c r="AA13" s="24"/>
      <c r="AB13" s="24">
        <v>0</v>
      </c>
      <c r="AN13">
        <v>2021</v>
      </c>
      <c r="AO13">
        <v>2</v>
      </c>
      <c r="AP13" s="74">
        <v>44229</v>
      </c>
      <c r="AQ13" t="s">
        <v>266</v>
      </c>
      <c r="AR13" s="24">
        <v>0</v>
      </c>
      <c r="AS13" s="24"/>
      <c r="AT13" s="24"/>
      <c r="AU13" s="24"/>
      <c r="AV13" s="24"/>
      <c r="AW13" s="24">
        <v>0</v>
      </c>
    </row>
    <row r="14" spans="1:49" x14ac:dyDescent="0.35">
      <c r="A14" t="s">
        <v>54</v>
      </c>
      <c r="B14" s="24">
        <v>4006</v>
      </c>
      <c r="C14" s="24"/>
      <c r="D14" s="24"/>
      <c r="E14" s="24"/>
      <c r="F14" s="24"/>
      <c r="G14" s="24">
        <v>4006</v>
      </c>
      <c r="T14" s="46" t="s">
        <v>136</v>
      </c>
      <c r="U14" s="46"/>
      <c r="V14" s="46"/>
      <c r="W14" s="47">
        <v>0</v>
      </c>
      <c r="X14" s="47"/>
      <c r="Y14" s="47"/>
      <c r="Z14" s="47"/>
      <c r="AA14" s="47"/>
      <c r="AB14" s="47">
        <v>0</v>
      </c>
      <c r="AP14" s="74">
        <v>44244</v>
      </c>
      <c r="AQ14" t="s">
        <v>272</v>
      </c>
      <c r="AR14" s="24">
        <v>0</v>
      </c>
      <c r="AS14" s="24"/>
      <c r="AT14" s="24"/>
      <c r="AU14" s="24"/>
      <c r="AV14" s="24"/>
      <c r="AW14" s="24">
        <v>0</v>
      </c>
    </row>
    <row r="15" spans="1:49" x14ac:dyDescent="0.35">
      <c r="A15" t="s">
        <v>64</v>
      </c>
      <c r="B15" s="24">
        <v>0</v>
      </c>
      <c r="C15" s="24"/>
      <c r="D15" s="24"/>
      <c r="E15" s="24">
        <v>0</v>
      </c>
      <c r="F15" s="24">
        <v>66280.600000000006</v>
      </c>
      <c r="G15" s="24">
        <v>66280.600000000006</v>
      </c>
      <c r="T15" t="s">
        <v>47</v>
      </c>
      <c r="U15">
        <v>2020</v>
      </c>
      <c r="V15">
        <v>10</v>
      </c>
      <c r="W15" s="24"/>
      <c r="X15" s="24"/>
      <c r="Y15" s="24">
        <v>0</v>
      </c>
      <c r="Z15" s="24"/>
      <c r="AA15" s="24"/>
      <c r="AB15" s="24">
        <v>0</v>
      </c>
      <c r="AO15">
        <v>5</v>
      </c>
      <c r="AP15" s="74">
        <v>44322</v>
      </c>
      <c r="AQ15" t="s">
        <v>343</v>
      </c>
      <c r="AR15" s="24">
        <v>0</v>
      </c>
      <c r="AS15" s="24"/>
      <c r="AT15" s="24"/>
      <c r="AU15" s="24"/>
      <c r="AV15" s="24"/>
      <c r="AW15" s="24">
        <v>0</v>
      </c>
    </row>
    <row r="16" spans="1:49" x14ac:dyDescent="0.35">
      <c r="A16" t="s">
        <v>178</v>
      </c>
      <c r="B16" s="24">
        <v>0</v>
      </c>
      <c r="C16" s="24"/>
      <c r="D16" s="24"/>
      <c r="E16" s="24"/>
      <c r="F16" s="24"/>
      <c r="G16" s="24">
        <v>0</v>
      </c>
      <c r="V16">
        <v>12</v>
      </c>
      <c r="W16" s="24"/>
      <c r="X16" s="24"/>
      <c r="Y16" s="24">
        <v>0</v>
      </c>
      <c r="Z16" s="24"/>
      <c r="AA16" s="24"/>
      <c r="AB16" s="24">
        <v>0</v>
      </c>
      <c r="AP16" s="74">
        <v>44335</v>
      </c>
      <c r="AQ16" t="s">
        <v>346</v>
      </c>
      <c r="AR16" s="24">
        <v>0</v>
      </c>
      <c r="AS16" s="24"/>
      <c r="AT16" s="24"/>
      <c r="AU16" s="24"/>
      <c r="AV16" s="24"/>
      <c r="AW16" s="24">
        <v>0</v>
      </c>
    </row>
    <row r="17" spans="1:49" x14ac:dyDescent="0.35">
      <c r="A17" t="s">
        <v>228</v>
      </c>
      <c r="B17" s="24">
        <v>0</v>
      </c>
      <c r="C17" s="24"/>
      <c r="D17" s="24"/>
      <c r="E17" s="24"/>
      <c r="F17" s="24"/>
      <c r="G17" s="24">
        <v>0</v>
      </c>
      <c r="T17" s="46" t="s">
        <v>137</v>
      </c>
      <c r="U17" s="46"/>
      <c r="V17" s="46"/>
      <c r="W17" s="47"/>
      <c r="X17" s="47"/>
      <c r="Y17" s="47">
        <v>0</v>
      </c>
      <c r="Z17" s="47"/>
      <c r="AA17" s="47"/>
      <c r="AB17" s="47">
        <v>0</v>
      </c>
      <c r="AP17" s="74">
        <v>44341</v>
      </c>
      <c r="AQ17" t="s">
        <v>348</v>
      </c>
      <c r="AR17" s="24">
        <v>0</v>
      </c>
      <c r="AS17" s="24"/>
      <c r="AT17" s="24"/>
      <c r="AU17" s="24"/>
      <c r="AV17" s="24"/>
      <c r="AW17" s="24">
        <v>0</v>
      </c>
    </row>
    <row r="18" spans="1:49" x14ac:dyDescent="0.35">
      <c r="A18" t="s">
        <v>233</v>
      </c>
      <c r="B18" s="24">
        <v>0</v>
      </c>
      <c r="C18" s="24"/>
      <c r="D18" s="24"/>
      <c r="E18" s="24"/>
      <c r="F18" s="24"/>
      <c r="G18" s="24">
        <v>0</v>
      </c>
      <c r="T18" t="s">
        <v>60</v>
      </c>
      <c r="U18">
        <v>2020</v>
      </c>
      <c r="V18">
        <v>10</v>
      </c>
      <c r="W18" s="24"/>
      <c r="X18" s="24"/>
      <c r="Y18" s="24">
        <v>0</v>
      </c>
      <c r="Z18" s="24"/>
      <c r="AA18" s="24"/>
      <c r="AB18" s="24">
        <v>0</v>
      </c>
      <c r="AO18">
        <v>9</v>
      </c>
      <c r="AP18" s="74">
        <v>44440</v>
      </c>
      <c r="AQ18" t="s">
        <v>373</v>
      </c>
      <c r="AR18" s="24">
        <v>0</v>
      </c>
      <c r="AS18" s="24"/>
      <c r="AT18" s="24"/>
      <c r="AU18" s="24"/>
      <c r="AV18" s="24"/>
      <c r="AW18" s="24">
        <v>0</v>
      </c>
    </row>
    <row r="19" spans="1:49" x14ac:dyDescent="0.35">
      <c r="A19" t="s">
        <v>268</v>
      </c>
      <c r="B19" s="24">
        <v>0</v>
      </c>
      <c r="C19" s="24"/>
      <c r="D19" s="24"/>
      <c r="E19" s="24"/>
      <c r="F19" s="24"/>
      <c r="G19" s="24">
        <v>0</v>
      </c>
      <c r="U19">
        <v>2021</v>
      </c>
      <c r="V19">
        <v>1</v>
      </c>
      <c r="W19" s="24"/>
      <c r="X19" s="24"/>
      <c r="Y19" s="24">
        <v>0</v>
      </c>
      <c r="Z19" s="24"/>
      <c r="AA19" s="24"/>
      <c r="AB19" s="24">
        <v>0</v>
      </c>
      <c r="AQ19" t="s">
        <v>374</v>
      </c>
      <c r="AR19" s="24">
        <v>0</v>
      </c>
      <c r="AS19" s="24"/>
      <c r="AT19" s="24"/>
      <c r="AU19" s="24"/>
      <c r="AV19" s="24"/>
      <c r="AW19" s="24">
        <v>0</v>
      </c>
    </row>
    <row r="20" spans="1:49" x14ac:dyDescent="0.35">
      <c r="A20" t="s">
        <v>286</v>
      </c>
      <c r="B20" s="24">
        <v>0</v>
      </c>
      <c r="C20" s="24"/>
      <c r="D20" s="24"/>
      <c r="E20" s="24"/>
      <c r="F20" s="24"/>
      <c r="G20" s="24">
        <v>0</v>
      </c>
      <c r="V20">
        <v>5</v>
      </c>
      <c r="W20" s="24"/>
      <c r="X20" s="24"/>
      <c r="Y20" s="24">
        <v>0</v>
      </c>
      <c r="Z20" s="24"/>
      <c r="AA20" s="24"/>
      <c r="AB20" s="24">
        <v>0</v>
      </c>
      <c r="AP20" s="74">
        <v>44467</v>
      </c>
      <c r="AQ20" t="s">
        <v>385</v>
      </c>
      <c r="AR20" s="24">
        <v>0</v>
      </c>
      <c r="AS20" s="24"/>
      <c r="AT20" s="24"/>
      <c r="AU20" s="24"/>
      <c r="AV20" s="24"/>
      <c r="AW20" s="24">
        <v>0</v>
      </c>
    </row>
    <row r="21" spans="1:49" x14ac:dyDescent="0.35">
      <c r="A21" t="s">
        <v>295</v>
      </c>
      <c r="B21" s="24">
        <v>0</v>
      </c>
      <c r="C21" s="24"/>
      <c r="D21" s="24"/>
      <c r="E21" s="24"/>
      <c r="F21" s="24"/>
      <c r="G21" s="24">
        <v>0</v>
      </c>
      <c r="V21">
        <v>6</v>
      </c>
      <c r="W21" s="24"/>
      <c r="X21" s="24"/>
      <c r="Y21" s="24">
        <v>4515</v>
      </c>
      <c r="Z21" s="24"/>
      <c r="AA21" s="24"/>
      <c r="AB21" s="24">
        <v>4515</v>
      </c>
      <c r="AO21">
        <v>10</v>
      </c>
      <c r="AP21" s="74">
        <v>44484</v>
      </c>
      <c r="AQ21" t="s">
        <v>431</v>
      </c>
      <c r="AR21" s="24">
        <v>0</v>
      </c>
      <c r="AS21" s="24"/>
      <c r="AT21" s="24"/>
      <c r="AU21" s="24"/>
      <c r="AV21" s="24"/>
      <c r="AW21" s="24">
        <v>0</v>
      </c>
    </row>
    <row r="22" spans="1:49" x14ac:dyDescent="0.35">
      <c r="A22" t="s">
        <v>371</v>
      </c>
      <c r="B22" s="24">
        <v>0</v>
      </c>
      <c r="C22" s="24"/>
      <c r="D22" s="24"/>
      <c r="E22" s="24"/>
      <c r="F22" s="24"/>
      <c r="G22" s="24">
        <v>0</v>
      </c>
      <c r="V22">
        <v>12</v>
      </c>
      <c r="W22" s="24"/>
      <c r="X22" s="24"/>
      <c r="Y22" s="24">
        <v>5100</v>
      </c>
      <c r="Z22" s="24"/>
      <c r="AA22" s="24"/>
      <c r="AB22" s="24">
        <v>5100</v>
      </c>
      <c r="AO22">
        <v>11</v>
      </c>
      <c r="AP22" s="74">
        <v>44501</v>
      </c>
      <c r="AQ22" t="s">
        <v>463</v>
      </c>
      <c r="AR22" s="24">
        <v>0</v>
      </c>
      <c r="AS22" s="24"/>
      <c r="AT22" s="24"/>
      <c r="AU22" s="24"/>
      <c r="AV22" s="24"/>
      <c r="AW22" s="24">
        <v>0</v>
      </c>
    </row>
    <row r="23" spans="1:49" x14ac:dyDescent="0.35">
      <c r="A23" t="s">
        <v>381</v>
      </c>
      <c r="B23" s="24">
        <v>0</v>
      </c>
      <c r="C23" s="24"/>
      <c r="D23" s="24"/>
      <c r="E23" s="24"/>
      <c r="F23" s="24"/>
      <c r="G23" s="24">
        <v>0</v>
      </c>
      <c r="T23" s="46" t="s">
        <v>138</v>
      </c>
      <c r="U23" s="46"/>
      <c r="V23" s="46"/>
      <c r="W23" s="47"/>
      <c r="X23" s="47"/>
      <c r="Y23" s="47">
        <v>9615</v>
      </c>
      <c r="Z23" s="47"/>
      <c r="AA23" s="47"/>
      <c r="AB23" s="47">
        <v>9615</v>
      </c>
      <c r="AM23" s="46" t="s">
        <v>136</v>
      </c>
      <c r="AN23" s="46"/>
      <c r="AO23" s="46"/>
      <c r="AP23" s="46"/>
      <c r="AQ23" s="46"/>
      <c r="AR23" s="47">
        <v>0</v>
      </c>
      <c r="AS23" s="47"/>
      <c r="AT23" s="47"/>
      <c r="AU23" s="47"/>
      <c r="AV23" s="47"/>
      <c r="AW23" s="47">
        <v>0</v>
      </c>
    </row>
    <row r="24" spans="1:49" x14ac:dyDescent="0.35">
      <c r="A24" t="s">
        <v>408</v>
      </c>
      <c r="B24" s="24">
        <v>0</v>
      </c>
      <c r="C24" s="24"/>
      <c r="D24" s="24"/>
      <c r="E24" s="24"/>
      <c r="F24" s="24"/>
      <c r="G24" s="24">
        <v>0</v>
      </c>
      <c r="T24" t="s">
        <v>7</v>
      </c>
      <c r="U24">
        <v>2020</v>
      </c>
      <c r="V24">
        <v>6</v>
      </c>
      <c r="W24" s="24">
        <v>0</v>
      </c>
      <c r="X24" s="24"/>
      <c r="Y24" s="24"/>
      <c r="Z24" s="24"/>
      <c r="AA24" s="24"/>
      <c r="AB24" s="24">
        <v>0</v>
      </c>
      <c r="AM24" t="s">
        <v>47</v>
      </c>
      <c r="AN24">
        <v>2020</v>
      </c>
      <c r="AO24">
        <v>10</v>
      </c>
      <c r="AP24" s="74">
        <v>44065</v>
      </c>
      <c r="AQ24" t="s">
        <v>49</v>
      </c>
      <c r="AR24" s="24"/>
      <c r="AS24" s="24"/>
      <c r="AT24" s="24">
        <v>0</v>
      </c>
      <c r="AU24" s="24"/>
      <c r="AV24" s="24"/>
      <c r="AW24" s="24">
        <v>0</v>
      </c>
    </row>
    <row r="25" spans="1:49" x14ac:dyDescent="0.35">
      <c r="A25" t="s">
        <v>417</v>
      </c>
      <c r="B25" s="24">
        <v>84667.7</v>
      </c>
      <c r="C25" s="24"/>
      <c r="D25" s="24"/>
      <c r="E25" s="24"/>
      <c r="F25" s="24"/>
      <c r="G25" s="24">
        <v>84667.7</v>
      </c>
      <c r="V25">
        <v>7</v>
      </c>
      <c r="W25" s="24">
        <v>0</v>
      </c>
      <c r="X25" s="24"/>
      <c r="Y25" s="24"/>
      <c r="Z25" s="24"/>
      <c r="AA25" s="24"/>
      <c r="AB25" s="24">
        <v>0</v>
      </c>
      <c r="AO25">
        <v>12</v>
      </c>
      <c r="AP25" s="74">
        <v>44118</v>
      </c>
      <c r="AQ25" t="s">
        <v>121</v>
      </c>
      <c r="AR25" s="24"/>
      <c r="AS25" s="24"/>
      <c r="AT25" s="24">
        <v>0</v>
      </c>
      <c r="AU25" s="24"/>
      <c r="AV25" s="24"/>
      <c r="AW25" s="24">
        <v>0</v>
      </c>
    </row>
    <row r="26" spans="1:49" x14ac:dyDescent="0.35">
      <c r="A26" t="s">
        <v>477</v>
      </c>
      <c r="B26" s="24">
        <v>0</v>
      </c>
      <c r="C26" s="24"/>
      <c r="D26" s="24"/>
      <c r="E26" s="24"/>
      <c r="F26" s="24"/>
      <c r="G26" s="24">
        <v>0</v>
      </c>
      <c r="V26">
        <v>8</v>
      </c>
      <c r="W26" s="24">
        <v>0</v>
      </c>
      <c r="X26" s="24"/>
      <c r="Y26" s="24"/>
      <c r="Z26" s="24"/>
      <c r="AA26" s="24"/>
      <c r="AB26" s="24">
        <v>0</v>
      </c>
      <c r="AP26" s="74">
        <v>44123</v>
      </c>
      <c r="AQ26" t="s">
        <v>121</v>
      </c>
      <c r="AR26" s="24"/>
      <c r="AS26" s="24"/>
      <c r="AT26" s="24">
        <v>0</v>
      </c>
      <c r="AU26" s="24"/>
      <c r="AV26" s="24"/>
      <c r="AW26" s="24">
        <v>0</v>
      </c>
    </row>
    <row r="27" spans="1:49" x14ac:dyDescent="0.35">
      <c r="A27" t="s">
        <v>500</v>
      </c>
      <c r="B27" s="24">
        <v>0</v>
      </c>
      <c r="C27" s="24"/>
      <c r="D27" s="24"/>
      <c r="E27" s="24"/>
      <c r="F27" s="24"/>
      <c r="G27" s="24">
        <v>0</v>
      </c>
      <c r="V27">
        <v>9</v>
      </c>
      <c r="W27" s="24">
        <v>0</v>
      </c>
      <c r="X27" s="24"/>
      <c r="Y27" s="24"/>
      <c r="Z27" s="24"/>
      <c r="AA27" s="24"/>
      <c r="AB27" s="24">
        <v>0</v>
      </c>
      <c r="AM27" s="46" t="s">
        <v>137</v>
      </c>
      <c r="AN27" s="46"/>
      <c r="AO27" s="46"/>
      <c r="AP27" s="46"/>
      <c r="AQ27" s="46"/>
      <c r="AR27" s="47"/>
      <c r="AS27" s="47"/>
      <c r="AT27" s="47">
        <v>0</v>
      </c>
      <c r="AU27" s="47"/>
      <c r="AV27" s="47"/>
      <c r="AW27" s="47">
        <v>0</v>
      </c>
    </row>
    <row r="28" spans="1:49" x14ac:dyDescent="0.35">
      <c r="A28" t="s">
        <v>135</v>
      </c>
      <c r="B28" s="24">
        <v>88673.7</v>
      </c>
      <c r="C28" s="24">
        <v>8180.5</v>
      </c>
      <c r="D28" s="24">
        <v>9615</v>
      </c>
      <c r="E28" s="24">
        <v>0</v>
      </c>
      <c r="F28" s="24">
        <v>82875</v>
      </c>
      <c r="G28" s="24">
        <v>189344.2</v>
      </c>
      <c r="V28">
        <v>10</v>
      </c>
      <c r="W28" s="24">
        <v>0</v>
      </c>
      <c r="X28" s="24"/>
      <c r="Y28" s="24"/>
      <c r="Z28" s="24"/>
      <c r="AA28" s="24"/>
      <c r="AB28" s="24">
        <v>0</v>
      </c>
      <c r="AM28" t="s">
        <v>60</v>
      </c>
      <c r="AN28">
        <v>2020</v>
      </c>
      <c r="AO28">
        <v>10</v>
      </c>
      <c r="AP28" s="74">
        <v>44068</v>
      </c>
      <c r="AQ28" t="s">
        <v>57</v>
      </c>
      <c r="AR28" s="24"/>
      <c r="AS28" s="24"/>
      <c r="AT28" s="24">
        <v>0</v>
      </c>
      <c r="AU28" s="24"/>
      <c r="AV28" s="24"/>
      <c r="AW28" s="24">
        <v>0</v>
      </c>
    </row>
    <row r="29" spans="1:49" x14ac:dyDescent="0.35">
      <c r="V29">
        <v>11</v>
      </c>
      <c r="W29" s="24">
        <v>0</v>
      </c>
      <c r="X29" s="24"/>
      <c r="Y29" s="24"/>
      <c r="Z29" s="24"/>
      <c r="AA29" s="24"/>
      <c r="AB29" s="24">
        <v>0</v>
      </c>
      <c r="AN29">
        <v>2021</v>
      </c>
      <c r="AO29">
        <v>1</v>
      </c>
      <c r="AP29" s="74">
        <v>44146</v>
      </c>
      <c r="AQ29" t="s">
        <v>160</v>
      </c>
      <c r="AR29" s="24"/>
      <c r="AS29" s="24"/>
      <c r="AT29" s="24">
        <v>0</v>
      </c>
      <c r="AU29" s="24"/>
      <c r="AV29" s="24"/>
      <c r="AW29" s="24">
        <v>0</v>
      </c>
    </row>
    <row r="30" spans="1:49" x14ac:dyDescent="0.35">
      <c r="V30">
        <v>12</v>
      </c>
      <c r="W30" s="24">
        <v>0</v>
      </c>
      <c r="X30" s="24"/>
      <c r="Y30" s="24"/>
      <c r="Z30" s="24"/>
      <c r="AA30" s="24"/>
      <c r="AB30" s="24">
        <v>0</v>
      </c>
      <c r="AP30" s="74">
        <v>44163</v>
      </c>
      <c r="AQ30" t="s">
        <v>187</v>
      </c>
      <c r="AR30" s="24"/>
      <c r="AS30" s="24"/>
      <c r="AT30" s="24">
        <v>0</v>
      </c>
      <c r="AU30" s="24"/>
      <c r="AV30" s="24"/>
      <c r="AW30" s="24">
        <v>0</v>
      </c>
    </row>
    <row r="31" spans="1:49" x14ac:dyDescent="0.35">
      <c r="U31">
        <v>2021</v>
      </c>
      <c r="V31">
        <v>1</v>
      </c>
      <c r="W31" s="24">
        <v>0</v>
      </c>
      <c r="X31" s="24"/>
      <c r="Y31" s="24"/>
      <c r="Z31" s="24"/>
      <c r="AA31" s="24"/>
      <c r="AB31" s="24">
        <v>0</v>
      </c>
      <c r="AO31">
        <v>5</v>
      </c>
      <c r="AP31" s="74">
        <v>44266</v>
      </c>
      <c r="AQ31" t="s">
        <v>322</v>
      </c>
      <c r="AR31" s="24"/>
      <c r="AS31" s="24"/>
      <c r="AT31" s="24">
        <v>0</v>
      </c>
      <c r="AU31" s="24"/>
      <c r="AV31" s="24"/>
      <c r="AW31" s="24">
        <v>0</v>
      </c>
    </row>
    <row r="32" spans="1:49" x14ac:dyDescent="0.35">
      <c r="V32">
        <v>2</v>
      </c>
      <c r="W32" s="24">
        <v>0</v>
      </c>
      <c r="X32" s="24"/>
      <c r="Y32" s="24"/>
      <c r="Z32" s="24"/>
      <c r="AA32" s="24"/>
      <c r="AB32" s="24">
        <v>0</v>
      </c>
      <c r="AP32" s="74">
        <v>44279</v>
      </c>
      <c r="AQ32" t="s">
        <v>325</v>
      </c>
      <c r="AR32" s="24"/>
      <c r="AS32" s="24"/>
      <c r="AT32" s="24">
        <v>0</v>
      </c>
      <c r="AU32" s="24"/>
      <c r="AV32" s="24"/>
      <c r="AW32" s="24">
        <v>0</v>
      </c>
    </row>
    <row r="33" spans="20:49" x14ac:dyDescent="0.35">
      <c r="V33">
        <v>5</v>
      </c>
      <c r="W33" s="24">
        <v>0</v>
      </c>
      <c r="X33" s="24"/>
      <c r="Y33" s="24"/>
      <c r="Z33" s="24"/>
      <c r="AA33" s="24"/>
      <c r="AB33" s="24">
        <v>0</v>
      </c>
      <c r="AO33">
        <v>6</v>
      </c>
      <c r="AP33" s="74">
        <v>44313</v>
      </c>
      <c r="AQ33" t="s">
        <v>334</v>
      </c>
      <c r="AR33" s="24"/>
      <c r="AS33" s="24"/>
      <c r="AT33" s="24">
        <v>0</v>
      </c>
      <c r="AU33" s="24"/>
      <c r="AV33" s="24"/>
      <c r="AW33" s="24">
        <v>0</v>
      </c>
    </row>
    <row r="34" spans="20:49" x14ac:dyDescent="0.35">
      <c r="V34">
        <v>9</v>
      </c>
      <c r="W34" s="24">
        <v>0</v>
      </c>
      <c r="X34" s="24"/>
      <c r="Y34" s="24"/>
      <c r="Z34" s="24"/>
      <c r="AA34" s="24"/>
      <c r="AB34" s="24">
        <v>0</v>
      </c>
      <c r="AP34" s="74">
        <v>44348</v>
      </c>
      <c r="AQ34" t="s">
        <v>362</v>
      </c>
      <c r="AR34" s="24"/>
      <c r="AS34" s="24"/>
      <c r="AT34" s="24">
        <v>3825</v>
      </c>
      <c r="AU34" s="24"/>
      <c r="AV34" s="24"/>
      <c r="AW34" s="24">
        <v>3825</v>
      </c>
    </row>
    <row r="35" spans="20:49" x14ac:dyDescent="0.35">
      <c r="V35">
        <v>10</v>
      </c>
      <c r="W35" s="24">
        <v>0</v>
      </c>
      <c r="X35" s="24"/>
      <c r="Y35" s="24"/>
      <c r="Z35" s="24"/>
      <c r="AA35" s="24"/>
      <c r="AB35" s="24">
        <v>0</v>
      </c>
      <c r="AQ35" t="s">
        <v>363</v>
      </c>
      <c r="AR35" s="24"/>
      <c r="AS35" s="24"/>
      <c r="AT35" s="24">
        <v>690</v>
      </c>
      <c r="AU35" s="24"/>
      <c r="AV35" s="24"/>
      <c r="AW35" s="24">
        <v>690</v>
      </c>
    </row>
    <row r="36" spans="20:49" x14ac:dyDescent="0.35">
      <c r="V36">
        <v>4</v>
      </c>
      <c r="W36" s="24">
        <v>0</v>
      </c>
      <c r="X36" s="24"/>
      <c r="Y36" s="24"/>
      <c r="Z36" s="24"/>
      <c r="AA36" s="24"/>
      <c r="AB36" s="24">
        <v>0</v>
      </c>
      <c r="AO36">
        <v>12</v>
      </c>
      <c r="AP36" s="74">
        <v>44483</v>
      </c>
      <c r="AQ36" t="s">
        <v>426</v>
      </c>
      <c r="AR36" s="24"/>
      <c r="AS36" s="24"/>
      <c r="AT36" s="24">
        <v>5100</v>
      </c>
      <c r="AU36" s="24"/>
      <c r="AV36" s="24"/>
      <c r="AW36" s="24">
        <v>5100</v>
      </c>
    </row>
    <row r="37" spans="20:49" x14ac:dyDescent="0.35">
      <c r="U37">
        <v>2019</v>
      </c>
      <c r="V37">
        <v>12</v>
      </c>
      <c r="W37" s="24">
        <v>0</v>
      </c>
      <c r="X37" s="24"/>
      <c r="Y37" s="24"/>
      <c r="Z37" s="24"/>
      <c r="AA37" s="24"/>
      <c r="AB37" s="24">
        <v>0</v>
      </c>
      <c r="AM37" s="46" t="s">
        <v>138</v>
      </c>
      <c r="AN37" s="46"/>
      <c r="AO37" s="46"/>
      <c r="AP37" s="46"/>
      <c r="AQ37" s="46"/>
      <c r="AR37" s="47"/>
      <c r="AS37" s="47"/>
      <c r="AT37" s="47">
        <v>9615</v>
      </c>
      <c r="AU37" s="47"/>
      <c r="AV37" s="47"/>
      <c r="AW37" s="47">
        <v>9615</v>
      </c>
    </row>
    <row r="38" spans="20:49" x14ac:dyDescent="0.35">
      <c r="T38" s="46" t="s">
        <v>139</v>
      </c>
      <c r="U38" s="46"/>
      <c r="V38" s="46"/>
      <c r="W38" s="47">
        <v>0</v>
      </c>
      <c r="X38" s="47"/>
      <c r="Y38" s="47"/>
      <c r="Z38" s="47"/>
      <c r="AA38" s="47"/>
      <c r="AB38" s="47">
        <v>0</v>
      </c>
      <c r="AM38" t="s">
        <v>7</v>
      </c>
      <c r="AN38">
        <v>2020</v>
      </c>
      <c r="AO38">
        <v>6</v>
      </c>
      <c r="AP38" s="74">
        <v>43984</v>
      </c>
      <c r="AQ38" t="s">
        <v>10</v>
      </c>
      <c r="AR38" s="24">
        <v>0</v>
      </c>
      <c r="AS38" s="24"/>
      <c r="AT38" s="24"/>
      <c r="AU38" s="24"/>
      <c r="AV38" s="24"/>
      <c r="AW38" s="24">
        <v>0</v>
      </c>
    </row>
    <row r="39" spans="20:49" x14ac:dyDescent="0.35">
      <c r="T39" t="s">
        <v>20</v>
      </c>
      <c r="U39">
        <v>2020</v>
      </c>
      <c r="V39">
        <v>8</v>
      </c>
      <c r="W39" s="24"/>
      <c r="X39" s="24">
        <v>0</v>
      </c>
      <c r="Y39" s="24"/>
      <c r="Z39" s="24"/>
      <c r="AA39" s="24"/>
      <c r="AB39" s="24">
        <v>0</v>
      </c>
      <c r="AP39" s="74">
        <v>43999</v>
      </c>
      <c r="AQ39" t="s">
        <v>12</v>
      </c>
      <c r="AR39" s="24">
        <v>0</v>
      </c>
      <c r="AS39" s="24"/>
      <c r="AT39" s="24"/>
      <c r="AU39" s="24"/>
      <c r="AV39" s="24"/>
      <c r="AW39" s="24">
        <v>0</v>
      </c>
    </row>
    <row r="40" spans="20:49" x14ac:dyDescent="0.35">
      <c r="V40">
        <v>9</v>
      </c>
      <c r="W40" s="24"/>
      <c r="X40" s="24">
        <v>0</v>
      </c>
      <c r="Y40" s="24"/>
      <c r="Z40" s="24"/>
      <c r="AA40" s="24"/>
      <c r="AB40" s="24">
        <v>0</v>
      </c>
      <c r="AO40">
        <v>7</v>
      </c>
      <c r="AP40" s="74">
        <v>44027</v>
      </c>
      <c r="AQ40" t="s">
        <v>27</v>
      </c>
      <c r="AR40" s="24">
        <v>0</v>
      </c>
      <c r="AS40" s="24"/>
      <c r="AT40" s="24"/>
      <c r="AU40" s="24"/>
      <c r="AV40" s="24"/>
      <c r="AW40" s="24">
        <v>0</v>
      </c>
    </row>
    <row r="41" spans="20:49" x14ac:dyDescent="0.35">
      <c r="V41">
        <v>10</v>
      </c>
      <c r="W41" s="24"/>
      <c r="X41" s="24">
        <v>0</v>
      </c>
      <c r="Y41" s="24"/>
      <c r="Z41" s="24"/>
      <c r="AA41" s="24"/>
      <c r="AB41" s="24">
        <v>0</v>
      </c>
      <c r="AO41">
        <v>8</v>
      </c>
      <c r="AP41" s="74">
        <v>44055</v>
      </c>
      <c r="AQ41" t="s">
        <v>37</v>
      </c>
      <c r="AR41" s="24">
        <v>0</v>
      </c>
      <c r="AS41" s="24"/>
      <c r="AT41" s="24"/>
      <c r="AU41" s="24"/>
      <c r="AV41" s="24"/>
      <c r="AW41" s="24">
        <v>0</v>
      </c>
    </row>
    <row r="42" spans="20:49" x14ac:dyDescent="0.35">
      <c r="V42">
        <v>11</v>
      </c>
      <c r="W42" s="24"/>
      <c r="X42" s="24">
        <v>0</v>
      </c>
      <c r="Y42" s="24"/>
      <c r="Z42" s="24"/>
      <c r="AA42" s="24"/>
      <c r="AB42" s="24">
        <v>0</v>
      </c>
      <c r="AP42" s="74">
        <v>44056</v>
      </c>
      <c r="AQ42" t="s">
        <v>38</v>
      </c>
      <c r="AR42" s="24">
        <v>0</v>
      </c>
      <c r="AS42" s="24"/>
      <c r="AT42" s="24"/>
      <c r="AU42" s="24"/>
      <c r="AV42" s="24"/>
      <c r="AW42" s="24">
        <v>0</v>
      </c>
    </row>
    <row r="43" spans="20:49" x14ac:dyDescent="0.35">
      <c r="V43">
        <v>12</v>
      </c>
      <c r="W43" s="24"/>
      <c r="X43" s="24">
        <v>0</v>
      </c>
      <c r="Y43" s="24"/>
      <c r="Z43" s="24"/>
      <c r="AA43" s="24"/>
      <c r="AB43" s="24">
        <v>0</v>
      </c>
      <c r="AP43" s="74">
        <v>44068</v>
      </c>
      <c r="AQ43" t="s">
        <v>58</v>
      </c>
      <c r="AR43" s="24">
        <v>0</v>
      </c>
      <c r="AS43" s="24"/>
      <c r="AT43" s="24"/>
      <c r="AU43" s="24"/>
      <c r="AV43" s="24"/>
      <c r="AW43" s="24">
        <v>0</v>
      </c>
    </row>
    <row r="44" spans="20:49" x14ac:dyDescent="0.35">
      <c r="U44">
        <v>2021</v>
      </c>
      <c r="V44">
        <v>1</v>
      </c>
      <c r="W44" s="24">
        <v>0</v>
      </c>
      <c r="X44" s="24">
        <v>0</v>
      </c>
      <c r="Y44" s="24"/>
      <c r="Z44" s="24"/>
      <c r="AA44" s="24"/>
      <c r="AB44" s="24">
        <v>0</v>
      </c>
      <c r="AO44">
        <v>9</v>
      </c>
      <c r="AP44" s="74">
        <v>44076</v>
      </c>
      <c r="AQ44" t="s">
        <v>70</v>
      </c>
      <c r="AR44" s="24">
        <v>0</v>
      </c>
      <c r="AS44" s="24"/>
      <c r="AT44" s="24"/>
      <c r="AU44" s="24"/>
      <c r="AV44" s="24"/>
      <c r="AW44" s="24">
        <v>0</v>
      </c>
    </row>
    <row r="45" spans="20:49" x14ac:dyDescent="0.35">
      <c r="V45">
        <v>2</v>
      </c>
      <c r="W45" s="24"/>
      <c r="X45" s="24">
        <v>0</v>
      </c>
      <c r="Y45" s="24"/>
      <c r="Z45" s="24"/>
      <c r="AA45" s="24"/>
      <c r="AB45" s="24">
        <v>0</v>
      </c>
      <c r="AP45" s="74">
        <v>44079</v>
      </c>
      <c r="AQ45" t="s">
        <v>95</v>
      </c>
      <c r="AR45" s="24">
        <v>0</v>
      </c>
      <c r="AS45" s="24"/>
      <c r="AT45" s="24"/>
      <c r="AU45" s="24"/>
      <c r="AV45" s="24"/>
      <c r="AW45" s="24">
        <v>0</v>
      </c>
    </row>
    <row r="46" spans="20:49" x14ac:dyDescent="0.35">
      <c r="V46">
        <v>3</v>
      </c>
      <c r="W46" s="24"/>
      <c r="X46" s="24">
        <v>0</v>
      </c>
      <c r="Y46" s="24"/>
      <c r="Z46" s="24"/>
      <c r="AA46" s="24"/>
      <c r="AB46" s="24">
        <v>0</v>
      </c>
      <c r="AP46" s="74">
        <v>44091</v>
      </c>
      <c r="AQ46" t="s">
        <v>104</v>
      </c>
      <c r="AR46" s="24">
        <v>0</v>
      </c>
      <c r="AS46" s="24"/>
      <c r="AT46" s="24"/>
      <c r="AU46" s="24"/>
      <c r="AV46" s="24"/>
      <c r="AW46" s="24">
        <v>0</v>
      </c>
    </row>
    <row r="47" spans="20:49" x14ac:dyDescent="0.35">
      <c r="V47">
        <v>5</v>
      </c>
      <c r="W47" s="24"/>
      <c r="X47" s="24">
        <v>0</v>
      </c>
      <c r="Y47" s="24"/>
      <c r="Z47" s="24"/>
      <c r="AA47" s="24"/>
      <c r="AB47" s="24">
        <v>0</v>
      </c>
      <c r="AP47" s="74">
        <v>44097</v>
      </c>
      <c r="AQ47" t="s">
        <v>107</v>
      </c>
      <c r="AR47" s="24">
        <v>0</v>
      </c>
      <c r="AS47" s="24"/>
      <c r="AT47" s="24"/>
      <c r="AU47" s="24"/>
      <c r="AV47" s="24"/>
      <c r="AW47" s="24">
        <v>0</v>
      </c>
    </row>
    <row r="48" spans="20:49" x14ac:dyDescent="0.35">
      <c r="V48">
        <v>10</v>
      </c>
      <c r="W48" s="24"/>
      <c r="X48" s="24">
        <v>0</v>
      </c>
      <c r="Y48" s="24"/>
      <c r="Z48" s="24"/>
      <c r="AA48" s="24"/>
      <c r="AB48" s="24">
        <v>0</v>
      </c>
      <c r="AP48" s="74">
        <v>44100</v>
      </c>
      <c r="AQ48" t="s">
        <v>109</v>
      </c>
      <c r="AR48" s="24">
        <v>0</v>
      </c>
      <c r="AS48" s="24"/>
      <c r="AT48" s="24"/>
      <c r="AU48" s="24"/>
      <c r="AV48" s="24"/>
      <c r="AW48" s="24">
        <v>0</v>
      </c>
    </row>
    <row r="49" spans="20:49" x14ac:dyDescent="0.35">
      <c r="V49">
        <v>11</v>
      </c>
      <c r="W49" s="24"/>
      <c r="X49" s="24">
        <v>3630</v>
      </c>
      <c r="Y49" s="24"/>
      <c r="Z49" s="24"/>
      <c r="AA49" s="24"/>
      <c r="AB49" s="24">
        <v>3630</v>
      </c>
      <c r="AO49">
        <v>10</v>
      </c>
      <c r="AP49" s="74">
        <v>44116</v>
      </c>
      <c r="AQ49" t="s">
        <v>120</v>
      </c>
      <c r="AR49" s="24">
        <v>0</v>
      </c>
      <c r="AS49" s="24"/>
      <c r="AT49" s="24"/>
      <c r="AU49" s="24"/>
      <c r="AV49" s="24"/>
      <c r="AW49" s="24">
        <v>0</v>
      </c>
    </row>
    <row r="50" spans="20:49" x14ac:dyDescent="0.35">
      <c r="V50">
        <v>12</v>
      </c>
      <c r="W50" s="24"/>
      <c r="X50" s="24">
        <v>2184</v>
      </c>
      <c r="Y50" s="24"/>
      <c r="Z50" s="24"/>
      <c r="AA50" s="24"/>
      <c r="AB50" s="24">
        <v>2184</v>
      </c>
      <c r="AP50" s="74">
        <v>44123</v>
      </c>
      <c r="AQ50" t="s">
        <v>126</v>
      </c>
      <c r="AR50" s="24">
        <v>0</v>
      </c>
      <c r="AS50" s="24"/>
      <c r="AT50" s="24"/>
      <c r="AU50" s="24"/>
      <c r="AV50" s="24"/>
      <c r="AW50" s="24">
        <v>0</v>
      </c>
    </row>
    <row r="51" spans="20:49" x14ac:dyDescent="0.35">
      <c r="U51">
        <v>2022</v>
      </c>
      <c r="V51">
        <v>1</v>
      </c>
      <c r="W51" s="24"/>
      <c r="X51" s="24">
        <v>2366.5</v>
      </c>
      <c r="Y51" s="24"/>
      <c r="Z51" s="24"/>
      <c r="AA51" s="24"/>
      <c r="AB51" s="24">
        <v>2366.5</v>
      </c>
      <c r="AP51" s="74">
        <v>44135</v>
      </c>
      <c r="AQ51" t="s">
        <v>152</v>
      </c>
      <c r="AR51" s="24">
        <v>0</v>
      </c>
      <c r="AS51" s="24"/>
      <c r="AT51" s="24"/>
      <c r="AU51" s="24"/>
      <c r="AV51" s="24"/>
      <c r="AW51" s="24">
        <v>0</v>
      </c>
    </row>
    <row r="52" spans="20:49" x14ac:dyDescent="0.35">
      <c r="T52" s="46" t="s">
        <v>140</v>
      </c>
      <c r="U52" s="46"/>
      <c r="V52" s="46"/>
      <c r="W52" s="47">
        <v>0</v>
      </c>
      <c r="X52" s="47">
        <v>8180.5</v>
      </c>
      <c r="Y52" s="47"/>
      <c r="Z52" s="47"/>
      <c r="AA52" s="47"/>
      <c r="AB52" s="47">
        <v>8180.5</v>
      </c>
      <c r="AO52">
        <v>11</v>
      </c>
      <c r="AP52" s="74">
        <v>44145</v>
      </c>
      <c r="AQ52" t="s">
        <v>158</v>
      </c>
      <c r="AR52" s="24">
        <v>0</v>
      </c>
      <c r="AS52" s="24"/>
      <c r="AT52" s="24"/>
      <c r="AU52" s="24"/>
      <c r="AV52" s="24"/>
      <c r="AW52" s="24">
        <v>0</v>
      </c>
    </row>
    <row r="53" spans="20:49" x14ac:dyDescent="0.35">
      <c r="T53" t="s">
        <v>43</v>
      </c>
      <c r="U53">
        <v>2020</v>
      </c>
      <c r="V53">
        <v>8</v>
      </c>
      <c r="W53" s="24">
        <v>0</v>
      </c>
      <c r="X53" s="24"/>
      <c r="Y53" s="24"/>
      <c r="Z53" s="24"/>
      <c r="AA53" s="24"/>
      <c r="AB53" s="24">
        <v>0</v>
      </c>
      <c r="AP53" s="74">
        <v>44153</v>
      </c>
      <c r="AQ53" t="s">
        <v>170</v>
      </c>
      <c r="AR53" s="24">
        <v>0</v>
      </c>
      <c r="AS53" s="24"/>
      <c r="AT53" s="24"/>
      <c r="AU53" s="24"/>
      <c r="AV53" s="24"/>
      <c r="AW53" s="24">
        <v>0</v>
      </c>
    </row>
    <row r="54" spans="20:49" x14ac:dyDescent="0.35">
      <c r="V54">
        <v>11</v>
      </c>
      <c r="W54" s="24">
        <v>0</v>
      </c>
      <c r="X54" s="24"/>
      <c r="Y54" s="24"/>
      <c r="Z54" s="24"/>
      <c r="AA54" s="24"/>
      <c r="AB54" s="24">
        <v>0</v>
      </c>
      <c r="AP54" s="74">
        <v>44159</v>
      </c>
      <c r="AQ54" t="s">
        <v>171</v>
      </c>
      <c r="AR54" s="24">
        <v>0</v>
      </c>
      <c r="AS54" s="24"/>
      <c r="AT54" s="24"/>
      <c r="AU54" s="24"/>
      <c r="AV54" s="24"/>
      <c r="AW54" s="24">
        <v>0</v>
      </c>
    </row>
    <row r="55" spans="20:49" x14ac:dyDescent="0.35">
      <c r="U55">
        <v>2021</v>
      </c>
      <c r="V55">
        <v>10</v>
      </c>
      <c r="W55" s="24">
        <v>0</v>
      </c>
      <c r="X55" s="24"/>
      <c r="Y55" s="24"/>
      <c r="Z55" s="24"/>
      <c r="AA55" s="24"/>
      <c r="AB55" s="24">
        <v>0</v>
      </c>
      <c r="AP55" s="74">
        <v>44162</v>
      </c>
      <c r="AQ55" t="s">
        <v>186</v>
      </c>
      <c r="AR55" s="24">
        <v>0</v>
      </c>
      <c r="AS55" s="24"/>
      <c r="AT55" s="24"/>
      <c r="AU55" s="24"/>
      <c r="AV55" s="24"/>
      <c r="AW55" s="24">
        <v>0</v>
      </c>
    </row>
    <row r="56" spans="20:49" x14ac:dyDescent="0.35">
      <c r="T56" s="46" t="s">
        <v>141</v>
      </c>
      <c r="U56" s="46"/>
      <c r="V56" s="46"/>
      <c r="W56" s="47">
        <v>0</v>
      </c>
      <c r="X56" s="47"/>
      <c r="Y56" s="47"/>
      <c r="Z56" s="47"/>
      <c r="AA56" s="47"/>
      <c r="AB56" s="47">
        <v>0</v>
      </c>
      <c r="AO56">
        <v>12</v>
      </c>
      <c r="AP56" s="74">
        <v>44180</v>
      </c>
      <c r="AQ56" t="s">
        <v>215</v>
      </c>
      <c r="AR56" s="24">
        <v>0</v>
      </c>
      <c r="AS56" s="24"/>
      <c r="AT56" s="24"/>
      <c r="AU56" s="24"/>
      <c r="AV56" s="24"/>
      <c r="AW56" s="24">
        <v>0</v>
      </c>
    </row>
    <row r="57" spans="20:49" x14ac:dyDescent="0.35">
      <c r="T57" t="s">
        <v>23</v>
      </c>
      <c r="U57">
        <v>2020</v>
      </c>
      <c r="V57">
        <v>10</v>
      </c>
      <c r="W57" s="24"/>
      <c r="X57" s="24"/>
      <c r="Y57" s="24"/>
      <c r="Z57" s="24">
        <v>0</v>
      </c>
      <c r="AA57" s="24"/>
      <c r="AB57" s="24">
        <v>0</v>
      </c>
      <c r="AN57">
        <v>2021</v>
      </c>
      <c r="AO57">
        <v>1</v>
      </c>
      <c r="AP57" s="74">
        <v>44225</v>
      </c>
      <c r="AQ57" t="s">
        <v>258</v>
      </c>
      <c r="AR57" s="24">
        <v>0</v>
      </c>
      <c r="AS57" s="24"/>
      <c r="AT57" s="24"/>
      <c r="AU57" s="24"/>
      <c r="AV57" s="24"/>
      <c r="AW57" s="24">
        <v>0</v>
      </c>
    </row>
    <row r="58" spans="20:49" x14ac:dyDescent="0.35">
      <c r="V58">
        <v>11</v>
      </c>
      <c r="W58" s="24"/>
      <c r="X58" s="24"/>
      <c r="Y58" s="24"/>
      <c r="Z58" s="24">
        <v>0</v>
      </c>
      <c r="AA58" s="24"/>
      <c r="AB58" s="24">
        <v>0</v>
      </c>
      <c r="AO58">
        <v>2</v>
      </c>
      <c r="AP58" s="74">
        <v>44246</v>
      </c>
      <c r="AQ58" t="s">
        <v>279</v>
      </c>
      <c r="AR58" s="24">
        <v>0</v>
      </c>
      <c r="AS58" s="24"/>
      <c r="AT58" s="24"/>
      <c r="AU58" s="24"/>
      <c r="AV58" s="24"/>
      <c r="AW58" s="24">
        <v>0</v>
      </c>
    </row>
    <row r="59" spans="20:49" x14ac:dyDescent="0.35">
      <c r="V59">
        <v>12</v>
      </c>
      <c r="W59" s="24"/>
      <c r="X59" s="24"/>
      <c r="Y59" s="24"/>
      <c r="Z59" s="24">
        <v>0</v>
      </c>
      <c r="AA59" s="24"/>
      <c r="AB59" s="24">
        <v>0</v>
      </c>
      <c r="AO59">
        <v>5</v>
      </c>
      <c r="AP59" s="74">
        <v>44323</v>
      </c>
      <c r="AQ59" t="s">
        <v>344</v>
      </c>
      <c r="AR59" s="24">
        <v>0</v>
      </c>
      <c r="AS59" s="24"/>
      <c r="AT59" s="24"/>
      <c r="AU59" s="24"/>
      <c r="AV59" s="24"/>
      <c r="AW59" s="24">
        <v>0</v>
      </c>
    </row>
    <row r="60" spans="20:49" x14ac:dyDescent="0.35">
      <c r="U60">
        <v>2021</v>
      </c>
      <c r="V60">
        <v>1</v>
      </c>
      <c r="W60" s="24"/>
      <c r="X60" s="24"/>
      <c r="Y60" s="24"/>
      <c r="Z60" s="24">
        <v>0</v>
      </c>
      <c r="AA60" s="24"/>
      <c r="AB60" s="24">
        <v>0</v>
      </c>
      <c r="AO60">
        <v>9</v>
      </c>
      <c r="AP60" s="74">
        <v>44464</v>
      </c>
      <c r="AQ60" t="s">
        <v>382</v>
      </c>
      <c r="AR60" s="24">
        <v>0</v>
      </c>
      <c r="AS60" s="24"/>
      <c r="AT60" s="24"/>
      <c r="AU60" s="24"/>
      <c r="AV60" s="24"/>
      <c r="AW60" s="24">
        <v>0</v>
      </c>
    </row>
    <row r="61" spans="20:49" x14ac:dyDescent="0.35">
      <c r="V61">
        <v>2</v>
      </c>
      <c r="W61" s="24"/>
      <c r="X61" s="24"/>
      <c r="Y61" s="24"/>
      <c r="Z61" s="24">
        <v>0</v>
      </c>
      <c r="AA61" s="24"/>
      <c r="AB61" s="24">
        <v>0</v>
      </c>
      <c r="AO61">
        <v>10</v>
      </c>
      <c r="AP61" s="74">
        <v>44495</v>
      </c>
      <c r="AQ61" t="s">
        <v>450</v>
      </c>
      <c r="AR61" s="24">
        <v>0</v>
      </c>
      <c r="AS61" s="24"/>
      <c r="AT61" s="24"/>
      <c r="AU61" s="24"/>
      <c r="AV61" s="24"/>
      <c r="AW61" s="24">
        <v>0</v>
      </c>
    </row>
    <row r="62" spans="20:49" x14ac:dyDescent="0.35">
      <c r="V62">
        <v>6</v>
      </c>
      <c r="W62" s="24"/>
      <c r="X62" s="24"/>
      <c r="Y62" s="24"/>
      <c r="Z62" s="24"/>
      <c r="AA62" s="24">
        <v>0</v>
      </c>
      <c r="AB62" s="24">
        <v>0</v>
      </c>
      <c r="AO62">
        <v>4</v>
      </c>
      <c r="AP62" s="74">
        <v>44295</v>
      </c>
      <c r="AQ62" t="s">
        <v>333</v>
      </c>
      <c r="AR62" s="24">
        <v>0</v>
      </c>
      <c r="AS62" s="24"/>
      <c r="AT62" s="24"/>
      <c r="AU62" s="24"/>
      <c r="AV62" s="24"/>
      <c r="AW62" s="24">
        <v>0</v>
      </c>
    </row>
    <row r="63" spans="20:49" x14ac:dyDescent="0.35">
      <c r="V63">
        <v>7</v>
      </c>
      <c r="W63" s="24"/>
      <c r="X63" s="24"/>
      <c r="Y63" s="24"/>
      <c r="Z63" s="24"/>
      <c r="AA63" s="24">
        <v>0</v>
      </c>
      <c r="AB63" s="24">
        <v>0</v>
      </c>
      <c r="AN63">
        <v>2019</v>
      </c>
      <c r="AO63">
        <v>12</v>
      </c>
      <c r="AP63" s="74">
        <v>43822</v>
      </c>
      <c r="AQ63" t="s">
        <v>317</v>
      </c>
      <c r="AR63" s="24">
        <v>0</v>
      </c>
      <c r="AS63" s="24"/>
      <c r="AT63" s="24"/>
      <c r="AU63" s="24"/>
      <c r="AV63" s="24"/>
      <c r="AW63" s="24">
        <v>0</v>
      </c>
    </row>
    <row r="64" spans="20:49" x14ac:dyDescent="0.35">
      <c r="V64">
        <v>8</v>
      </c>
      <c r="W64" s="24"/>
      <c r="X64" s="24"/>
      <c r="Y64" s="24"/>
      <c r="Z64" s="24"/>
      <c r="AA64" s="24">
        <v>0</v>
      </c>
      <c r="AB64" s="24">
        <v>0</v>
      </c>
      <c r="AM64" s="46" t="s">
        <v>139</v>
      </c>
      <c r="AN64" s="46"/>
      <c r="AO64" s="46"/>
      <c r="AP64" s="46"/>
      <c r="AQ64" s="46"/>
      <c r="AR64" s="47">
        <v>0</v>
      </c>
      <c r="AS64" s="47"/>
      <c r="AT64" s="47"/>
      <c r="AU64" s="47"/>
      <c r="AV64" s="47"/>
      <c r="AW64" s="47">
        <v>0</v>
      </c>
    </row>
    <row r="65" spans="20:49" x14ac:dyDescent="0.35">
      <c r="V65">
        <v>12</v>
      </c>
      <c r="W65" s="24"/>
      <c r="X65" s="24"/>
      <c r="Y65" s="24"/>
      <c r="Z65" s="24"/>
      <c r="AA65" s="24">
        <v>3830.4</v>
      </c>
      <c r="AB65" s="24">
        <v>3830.4</v>
      </c>
      <c r="AM65" t="s">
        <v>20</v>
      </c>
      <c r="AN65">
        <v>2020</v>
      </c>
      <c r="AO65">
        <v>8</v>
      </c>
      <c r="AP65" s="74">
        <v>44004</v>
      </c>
      <c r="AQ65" t="s">
        <v>18</v>
      </c>
      <c r="AR65" s="24"/>
      <c r="AS65" s="24">
        <v>0</v>
      </c>
      <c r="AT65" s="24"/>
      <c r="AU65" s="24"/>
      <c r="AV65" s="24"/>
      <c r="AW65" s="24">
        <v>0</v>
      </c>
    </row>
    <row r="66" spans="20:49" x14ac:dyDescent="0.35">
      <c r="V66">
        <v>4</v>
      </c>
      <c r="W66" s="24"/>
      <c r="X66" s="24"/>
      <c r="Y66" s="24"/>
      <c r="Z66" s="24"/>
      <c r="AA66" s="24">
        <v>0</v>
      </c>
      <c r="AB66" s="24">
        <v>0</v>
      </c>
      <c r="AP66" s="74">
        <v>44026</v>
      </c>
      <c r="AQ66" t="s">
        <v>26</v>
      </c>
      <c r="AR66" s="24"/>
      <c r="AS66" s="24">
        <v>0</v>
      </c>
      <c r="AT66" s="24"/>
      <c r="AU66" s="24"/>
      <c r="AV66" s="24"/>
      <c r="AW66" s="24">
        <v>0</v>
      </c>
    </row>
    <row r="67" spans="20:49" x14ac:dyDescent="0.35">
      <c r="U67">
        <v>2022</v>
      </c>
      <c r="V67">
        <v>1</v>
      </c>
      <c r="W67" s="24"/>
      <c r="X67" s="24"/>
      <c r="Y67" s="24"/>
      <c r="Z67" s="24"/>
      <c r="AA67" s="24">
        <v>12764</v>
      </c>
      <c r="AB67" s="24">
        <v>12764</v>
      </c>
      <c r="AO67">
        <v>9</v>
      </c>
      <c r="AP67" s="74">
        <v>44053</v>
      </c>
      <c r="AQ67" t="s">
        <v>36</v>
      </c>
      <c r="AR67" s="24"/>
      <c r="AS67" s="24">
        <v>0</v>
      </c>
      <c r="AT67" s="24"/>
      <c r="AU67" s="24"/>
      <c r="AV67" s="24"/>
      <c r="AW67" s="24">
        <v>0</v>
      </c>
    </row>
    <row r="68" spans="20:49" x14ac:dyDescent="0.35">
      <c r="T68" s="46" t="s">
        <v>142</v>
      </c>
      <c r="U68" s="46"/>
      <c r="V68" s="46"/>
      <c r="W68" s="47"/>
      <c r="X68" s="47"/>
      <c r="Y68" s="47"/>
      <c r="Z68" s="47">
        <v>0</v>
      </c>
      <c r="AA68" s="47">
        <v>16594.400000000001</v>
      </c>
      <c r="AB68" s="47">
        <v>16594.400000000001</v>
      </c>
      <c r="AO68">
        <v>10</v>
      </c>
      <c r="AP68" s="74">
        <v>44062</v>
      </c>
      <c r="AQ68" t="s">
        <v>40</v>
      </c>
      <c r="AR68" s="24"/>
      <c r="AS68" s="24">
        <v>0</v>
      </c>
      <c r="AT68" s="24"/>
      <c r="AU68" s="24"/>
      <c r="AV68" s="24"/>
      <c r="AW68" s="24">
        <v>0</v>
      </c>
    </row>
    <row r="69" spans="20:49" x14ac:dyDescent="0.35">
      <c r="T69" t="s">
        <v>14</v>
      </c>
      <c r="U69">
        <v>2020</v>
      </c>
      <c r="V69">
        <v>6</v>
      </c>
      <c r="W69" s="24">
        <v>0</v>
      </c>
      <c r="X69" s="24"/>
      <c r="Y69" s="24"/>
      <c r="Z69" s="24"/>
      <c r="AA69" s="24"/>
      <c r="AB69" s="24">
        <v>0</v>
      </c>
      <c r="AP69" s="74">
        <v>44067</v>
      </c>
      <c r="AQ69" t="s">
        <v>55</v>
      </c>
      <c r="AR69" s="24"/>
      <c r="AS69" s="24">
        <v>0</v>
      </c>
      <c r="AT69" s="24"/>
      <c r="AU69" s="24"/>
      <c r="AV69" s="24"/>
      <c r="AW69" s="24">
        <v>0</v>
      </c>
    </row>
    <row r="70" spans="20:49" x14ac:dyDescent="0.35">
      <c r="U70">
        <v>2021</v>
      </c>
      <c r="V70">
        <v>9</v>
      </c>
      <c r="W70" s="24">
        <v>0</v>
      </c>
      <c r="X70" s="24"/>
      <c r="Y70" s="24"/>
      <c r="Z70" s="24"/>
      <c r="AA70" s="24"/>
      <c r="AB70" s="24">
        <v>0</v>
      </c>
      <c r="AO70">
        <v>11</v>
      </c>
      <c r="AP70" s="74">
        <v>44109</v>
      </c>
      <c r="AQ70" t="s">
        <v>113</v>
      </c>
      <c r="AR70" s="24"/>
      <c r="AS70" s="24">
        <v>0</v>
      </c>
      <c r="AT70" s="24"/>
      <c r="AU70" s="24"/>
      <c r="AV70" s="24"/>
      <c r="AW70" s="24">
        <v>0</v>
      </c>
    </row>
    <row r="71" spans="20:49" x14ac:dyDescent="0.35">
      <c r="T71" s="46" t="s">
        <v>143</v>
      </c>
      <c r="U71" s="46"/>
      <c r="V71" s="46"/>
      <c r="W71" s="47">
        <v>0</v>
      </c>
      <c r="X71" s="47"/>
      <c r="Y71" s="47"/>
      <c r="Z71" s="47"/>
      <c r="AA71" s="47"/>
      <c r="AB71" s="47">
        <v>0</v>
      </c>
      <c r="AO71">
        <v>12</v>
      </c>
      <c r="AP71" s="74">
        <v>44121</v>
      </c>
      <c r="AQ71" t="s">
        <v>122</v>
      </c>
      <c r="AR71" s="24"/>
      <c r="AS71" s="24">
        <v>0</v>
      </c>
      <c r="AT71" s="24"/>
      <c r="AU71" s="24"/>
      <c r="AV71" s="24"/>
      <c r="AW71" s="24">
        <v>0</v>
      </c>
    </row>
    <row r="72" spans="20:49" x14ac:dyDescent="0.35">
      <c r="T72" t="s">
        <v>54</v>
      </c>
      <c r="U72">
        <v>2020</v>
      </c>
      <c r="V72">
        <v>8</v>
      </c>
      <c r="W72" s="24">
        <v>0</v>
      </c>
      <c r="X72" s="24"/>
      <c r="Y72" s="24"/>
      <c r="Z72" s="24"/>
      <c r="AA72" s="24"/>
      <c r="AB72" s="24">
        <v>0</v>
      </c>
      <c r="AQ72" t="s">
        <v>124</v>
      </c>
      <c r="AR72" s="24"/>
      <c r="AS72" s="24">
        <v>0</v>
      </c>
      <c r="AT72" s="24"/>
      <c r="AU72" s="24"/>
      <c r="AV72" s="24"/>
      <c r="AW72" s="24">
        <v>0</v>
      </c>
    </row>
    <row r="73" spans="20:49" x14ac:dyDescent="0.35">
      <c r="V73">
        <v>9</v>
      </c>
      <c r="W73" s="24">
        <v>0</v>
      </c>
      <c r="X73" s="24"/>
      <c r="Y73" s="24"/>
      <c r="Z73" s="24"/>
      <c r="AA73" s="24"/>
      <c r="AB73" s="24">
        <v>0</v>
      </c>
      <c r="AP73" s="74">
        <v>44130</v>
      </c>
      <c r="AQ73" t="s">
        <v>134</v>
      </c>
      <c r="AR73" s="24"/>
      <c r="AS73" s="24">
        <v>0</v>
      </c>
      <c r="AT73" s="24"/>
      <c r="AU73" s="24"/>
      <c r="AV73" s="24"/>
      <c r="AW73" s="24">
        <v>0</v>
      </c>
    </row>
    <row r="74" spans="20:49" x14ac:dyDescent="0.35">
      <c r="V74">
        <v>11</v>
      </c>
      <c r="W74" s="24">
        <v>0</v>
      </c>
      <c r="X74" s="24"/>
      <c r="Y74" s="24"/>
      <c r="Z74" s="24"/>
      <c r="AA74" s="24"/>
      <c r="AB74" s="24">
        <v>0</v>
      </c>
      <c r="AN74">
        <v>2021</v>
      </c>
      <c r="AO74">
        <v>1</v>
      </c>
      <c r="AP74" s="74">
        <v>44159</v>
      </c>
      <c r="AQ74" t="s">
        <v>184</v>
      </c>
      <c r="AR74" s="24"/>
      <c r="AS74" s="24">
        <v>0</v>
      </c>
      <c r="AT74" s="24"/>
      <c r="AU74" s="24"/>
      <c r="AV74" s="24"/>
      <c r="AW74" s="24">
        <v>0</v>
      </c>
    </row>
    <row r="75" spans="20:49" x14ac:dyDescent="0.35">
      <c r="U75">
        <v>2021</v>
      </c>
      <c r="V75">
        <v>2</v>
      </c>
      <c r="W75" s="24">
        <v>0</v>
      </c>
      <c r="X75" s="24"/>
      <c r="Y75" s="24"/>
      <c r="Z75" s="24"/>
      <c r="AA75" s="24"/>
      <c r="AB75" s="24">
        <v>0</v>
      </c>
      <c r="AP75" s="74">
        <v>44205</v>
      </c>
      <c r="AQ75" t="s">
        <v>250</v>
      </c>
      <c r="AR75" s="24">
        <v>0</v>
      </c>
      <c r="AS75" s="24"/>
      <c r="AT75" s="24"/>
      <c r="AU75" s="24"/>
      <c r="AV75" s="24"/>
      <c r="AW75" s="24">
        <v>0</v>
      </c>
    </row>
    <row r="76" spans="20:49" x14ac:dyDescent="0.35">
      <c r="V76">
        <v>10</v>
      </c>
      <c r="W76" s="24">
        <v>510</v>
      </c>
      <c r="X76" s="24"/>
      <c r="Y76" s="24"/>
      <c r="Z76" s="24"/>
      <c r="AA76" s="24"/>
      <c r="AB76" s="24">
        <v>510</v>
      </c>
      <c r="AO76">
        <v>2</v>
      </c>
      <c r="AP76" s="74">
        <v>44195</v>
      </c>
      <c r="AQ76" t="s">
        <v>221</v>
      </c>
      <c r="AR76" s="24"/>
      <c r="AS76" s="24">
        <v>0</v>
      </c>
      <c r="AT76" s="24"/>
      <c r="AU76" s="24"/>
      <c r="AV76" s="24"/>
      <c r="AW76" s="24">
        <v>0</v>
      </c>
    </row>
    <row r="77" spans="20:49" x14ac:dyDescent="0.35">
      <c r="V77">
        <v>11</v>
      </c>
      <c r="W77" s="24">
        <v>3496</v>
      </c>
      <c r="X77" s="24"/>
      <c r="Y77" s="24"/>
      <c r="Z77" s="24"/>
      <c r="AA77" s="24"/>
      <c r="AB77" s="24">
        <v>3496</v>
      </c>
      <c r="AO77">
        <v>3</v>
      </c>
      <c r="AP77" s="74">
        <v>44223</v>
      </c>
      <c r="AQ77" t="s">
        <v>256</v>
      </c>
      <c r="AR77" s="24"/>
      <c r="AS77" s="24">
        <v>0</v>
      </c>
      <c r="AT77" s="24"/>
      <c r="AU77" s="24"/>
      <c r="AV77" s="24"/>
      <c r="AW77" s="24">
        <v>0</v>
      </c>
    </row>
    <row r="78" spans="20:49" x14ac:dyDescent="0.35">
      <c r="T78" s="46" t="s">
        <v>144</v>
      </c>
      <c r="U78" s="46"/>
      <c r="V78" s="46"/>
      <c r="W78" s="47">
        <v>4006</v>
      </c>
      <c r="X78" s="47"/>
      <c r="Y78" s="47"/>
      <c r="Z78" s="47"/>
      <c r="AA78" s="47"/>
      <c r="AB78" s="47">
        <v>4006</v>
      </c>
      <c r="AO78">
        <v>5</v>
      </c>
      <c r="AP78" s="74">
        <v>44287</v>
      </c>
      <c r="AQ78" t="s">
        <v>329</v>
      </c>
      <c r="AR78" s="24"/>
      <c r="AS78" s="24">
        <v>0</v>
      </c>
      <c r="AT78" s="24"/>
      <c r="AU78" s="24"/>
      <c r="AV78" s="24"/>
      <c r="AW78" s="24">
        <v>0</v>
      </c>
    </row>
    <row r="79" spans="20:49" x14ac:dyDescent="0.35">
      <c r="T79" t="s">
        <v>64</v>
      </c>
      <c r="U79">
        <v>2020</v>
      </c>
      <c r="V79">
        <v>12</v>
      </c>
      <c r="W79" s="24"/>
      <c r="X79" s="24"/>
      <c r="Y79" s="24"/>
      <c r="Z79" s="24">
        <v>0</v>
      </c>
      <c r="AA79" s="24"/>
      <c r="AB79" s="24">
        <v>0</v>
      </c>
      <c r="AQ79" t="s">
        <v>330</v>
      </c>
      <c r="AR79" s="24"/>
      <c r="AS79" s="24">
        <v>0</v>
      </c>
      <c r="AT79" s="24"/>
      <c r="AU79" s="24"/>
      <c r="AV79" s="24"/>
      <c r="AW79" s="24">
        <v>0</v>
      </c>
    </row>
    <row r="80" spans="20:49" x14ac:dyDescent="0.35">
      <c r="U80">
        <v>2021</v>
      </c>
      <c r="V80">
        <v>1</v>
      </c>
      <c r="W80" s="24">
        <v>0</v>
      </c>
      <c r="X80" s="24"/>
      <c r="Y80" s="24"/>
      <c r="Z80" s="24">
        <v>0</v>
      </c>
      <c r="AA80" s="24"/>
      <c r="AB80" s="24">
        <v>0</v>
      </c>
      <c r="AP80" s="74">
        <v>44337</v>
      </c>
      <c r="AQ80" t="s">
        <v>347</v>
      </c>
      <c r="AR80" s="24"/>
      <c r="AS80" s="24">
        <v>0</v>
      </c>
      <c r="AT80" s="24"/>
      <c r="AU80" s="24"/>
      <c r="AV80" s="24"/>
      <c r="AW80" s="24">
        <v>0</v>
      </c>
    </row>
    <row r="81" spans="20:49" x14ac:dyDescent="0.35">
      <c r="V81">
        <v>2</v>
      </c>
      <c r="W81" s="24"/>
      <c r="X81" s="24"/>
      <c r="Y81" s="24"/>
      <c r="Z81" s="24">
        <v>0</v>
      </c>
      <c r="AA81" s="24"/>
      <c r="AB81" s="24">
        <v>0</v>
      </c>
      <c r="AO81">
        <v>10</v>
      </c>
      <c r="AP81" s="74">
        <v>44453</v>
      </c>
      <c r="AQ81" t="s">
        <v>377</v>
      </c>
      <c r="AR81" s="24"/>
      <c r="AS81" s="24">
        <v>0</v>
      </c>
      <c r="AT81" s="24"/>
      <c r="AU81" s="24"/>
      <c r="AV81" s="24"/>
      <c r="AW81" s="24">
        <v>0</v>
      </c>
    </row>
    <row r="82" spans="20:49" x14ac:dyDescent="0.35">
      <c r="V82">
        <v>3</v>
      </c>
      <c r="W82" s="24"/>
      <c r="X82" s="24"/>
      <c r="Y82" s="24"/>
      <c r="Z82" s="24">
        <v>0</v>
      </c>
      <c r="AA82" s="24"/>
      <c r="AB82" s="24">
        <v>0</v>
      </c>
      <c r="AO82">
        <v>11</v>
      </c>
      <c r="AP82" s="74">
        <v>44476</v>
      </c>
      <c r="AQ82" t="s">
        <v>411</v>
      </c>
      <c r="AR82" s="24"/>
      <c r="AS82" s="24">
        <v>2330</v>
      </c>
      <c r="AT82" s="24"/>
      <c r="AU82" s="24"/>
      <c r="AV82" s="24"/>
      <c r="AW82" s="24">
        <v>2330</v>
      </c>
    </row>
    <row r="83" spans="20:49" x14ac:dyDescent="0.35">
      <c r="V83">
        <v>5</v>
      </c>
      <c r="W83" s="24"/>
      <c r="X83" s="24"/>
      <c r="Y83" s="24"/>
      <c r="Z83" s="24">
        <v>0</v>
      </c>
      <c r="AA83" s="24"/>
      <c r="AB83" s="24">
        <v>0</v>
      </c>
      <c r="AP83" s="74">
        <v>44477</v>
      </c>
      <c r="AQ83" t="s">
        <v>413</v>
      </c>
      <c r="AR83" s="24"/>
      <c r="AS83" s="24">
        <v>1300</v>
      </c>
      <c r="AT83" s="24"/>
      <c r="AU83" s="24"/>
      <c r="AV83" s="24"/>
      <c r="AW83" s="24">
        <v>1300</v>
      </c>
    </row>
    <row r="84" spans="20:49" x14ac:dyDescent="0.35">
      <c r="V84">
        <v>7</v>
      </c>
      <c r="W84" s="24"/>
      <c r="X84" s="24"/>
      <c r="Y84" s="24"/>
      <c r="Z84" s="24">
        <v>0</v>
      </c>
      <c r="AA84" s="24"/>
      <c r="AB84" s="24">
        <v>0</v>
      </c>
      <c r="AO84">
        <v>12</v>
      </c>
      <c r="AP84" s="74">
        <v>44502</v>
      </c>
      <c r="AQ84" t="s">
        <v>466</v>
      </c>
      <c r="AR84" s="24"/>
      <c r="AS84" s="24">
        <v>2184</v>
      </c>
      <c r="AT84" s="24"/>
      <c r="AU84" s="24"/>
      <c r="AV84" s="24"/>
      <c r="AW84" s="24">
        <v>2184</v>
      </c>
    </row>
    <row r="85" spans="20:49" x14ac:dyDescent="0.35">
      <c r="V85">
        <v>8</v>
      </c>
      <c r="W85" s="24"/>
      <c r="X85" s="24"/>
      <c r="Y85" s="24"/>
      <c r="Z85" s="24"/>
      <c r="AA85" s="24">
        <v>0</v>
      </c>
      <c r="AB85" s="24">
        <v>0</v>
      </c>
      <c r="AN85">
        <v>2022</v>
      </c>
      <c r="AO85">
        <v>1</v>
      </c>
      <c r="AP85" s="74">
        <v>44523</v>
      </c>
      <c r="AQ85" t="s">
        <v>489</v>
      </c>
      <c r="AR85" s="24"/>
      <c r="AS85" s="24">
        <v>2366.5</v>
      </c>
      <c r="AT85" s="24"/>
      <c r="AU85" s="24"/>
      <c r="AV85" s="24"/>
      <c r="AW85" s="24">
        <v>2366.5</v>
      </c>
    </row>
    <row r="86" spans="20:49" x14ac:dyDescent="0.35">
      <c r="V86">
        <v>9</v>
      </c>
      <c r="W86" s="24"/>
      <c r="X86" s="24"/>
      <c r="Y86" s="24"/>
      <c r="Z86" s="24"/>
      <c r="AA86" s="24">
        <v>0</v>
      </c>
      <c r="AB86" s="24">
        <v>0</v>
      </c>
      <c r="AM86" s="46" t="s">
        <v>140</v>
      </c>
      <c r="AN86" s="46"/>
      <c r="AO86" s="46"/>
      <c r="AP86" s="46"/>
      <c r="AQ86" s="46"/>
      <c r="AR86" s="47">
        <v>0</v>
      </c>
      <c r="AS86" s="47">
        <v>8180.5</v>
      </c>
      <c r="AT86" s="47"/>
      <c r="AU86" s="47"/>
      <c r="AV86" s="47"/>
      <c r="AW86" s="47">
        <v>8180.5</v>
      </c>
    </row>
    <row r="87" spans="20:49" x14ac:dyDescent="0.35">
      <c r="V87">
        <v>4</v>
      </c>
      <c r="W87" s="24"/>
      <c r="X87" s="24"/>
      <c r="Y87" s="24"/>
      <c r="Z87" s="24">
        <v>0</v>
      </c>
      <c r="AA87" s="24"/>
      <c r="AB87" s="24">
        <v>0</v>
      </c>
      <c r="AM87" t="s">
        <v>43</v>
      </c>
      <c r="AN87">
        <v>2020</v>
      </c>
      <c r="AO87">
        <v>8</v>
      </c>
      <c r="AP87" s="74">
        <v>44062</v>
      </c>
      <c r="AQ87" t="s">
        <v>41</v>
      </c>
      <c r="AR87" s="24">
        <v>0</v>
      </c>
      <c r="AS87" s="24"/>
      <c r="AT87" s="24"/>
      <c r="AU87" s="24"/>
      <c r="AV87" s="24"/>
      <c r="AW87" s="24">
        <v>0</v>
      </c>
    </row>
    <row r="88" spans="20:49" x14ac:dyDescent="0.35">
      <c r="U88">
        <v>2022</v>
      </c>
      <c r="V88">
        <v>1</v>
      </c>
      <c r="W88" s="24"/>
      <c r="X88" s="24"/>
      <c r="Y88" s="24"/>
      <c r="Z88" s="24"/>
      <c r="AA88" s="24">
        <v>14028.6</v>
      </c>
      <c r="AB88" s="24">
        <v>14028.6</v>
      </c>
      <c r="AO88">
        <v>11</v>
      </c>
      <c r="AP88" s="74">
        <v>44144</v>
      </c>
      <c r="AQ88" t="s">
        <v>156</v>
      </c>
      <c r="AR88" s="24">
        <v>0</v>
      </c>
      <c r="AS88" s="24"/>
      <c r="AT88" s="24"/>
      <c r="AU88" s="24"/>
      <c r="AV88" s="24"/>
      <c r="AW88" s="24">
        <v>0</v>
      </c>
    </row>
    <row r="89" spans="20:49" x14ac:dyDescent="0.35">
      <c r="V89">
        <v>2</v>
      </c>
      <c r="W89" s="24"/>
      <c r="X89" s="24"/>
      <c r="Y89" s="24"/>
      <c r="Z89" s="24"/>
      <c r="AA89" s="24">
        <v>35864</v>
      </c>
      <c r="AB89" s="24">
        <v>35864</v>
      </c>
      <c r="AN89">
        <v>2021</v>
      </c>
      <c r="AO89">
        <v>10</v>
      </c>
      <c r="AP89" s="74">
        <v>44470</v>
      </c>
      <c r="AQ89" t="s">
        <v>405</v>
      </c>
      <c r="AR89" s="24">
        <v>0</v>
      </c>
      <c r="AS89" s="24"/>
      <c r="AT89" s="24"/>
      <c r="AU89" s="24"/>
      <c r="AV89" s="24"/>
      <c r="AW89" s="24">
        <v>0</v>
      </c>
    </row>
    <row r="90" spans="20:49" x14ac:dyDescent="0.35">
      <c r="V90">
        <v>3</v>
      </c>
      <c r="W90" s="24"/>
      <c r="X90" s="24"/>
      <c r="Y90" s="24"/>
      <c r="Z90" s="24"/>
      <c r="AA90" s="24">
        <v>16388</v>
      </c>
      <c r="AB90" s="24">
        <v>16388</v>
      </c>
      <c r="AM90" s="46" t="s">
        <v>141</v>
      </c>
      <c r="AN90" s="46"/>
      <c r="AO90" s="46"/>
      <c r="AP90" s="46"/>
      <c r="AQ90" s="46"/>
      <c r="AR90" s="47">
        <v>0</v>
      </c>
      <c r="AS90" s="47"/>
      <c r="AT90" s="47"/>
      <c r="AU90" s="47"/>
      <c r="AV90" s="47"/>
      <c r="AW90" s="47">
        <v>0</v>
      </c>
    </row>
    <row r="91" spans="20:49" x14ac:dyDescent="0.35">
      <c r="T91" s="46" t="s">
        <v>209</v>
      </c>
      <c r="U91" s="46"/>
      <c r="V91" s="46"/>
      <c r="W91" s="47">
        <v>0</v>
      </c>
      <c r="X91" s="47"/>
      <c r="Y91" s="47"/>
      <c r="Z91" s="47">
        <v>0</v>
      </c>
      <c r="AA91" s="47">
        <v>66280.600000000006</v>
      </c>
      <c r="AB91" s="47">
        <v>66280.600000000006</v>
      </c>
      <c r="AM91" t="s">
        <v>23</v>
      </c>
      <c r="AN91">
        <v>2020</v>
      </c>
      <c r="AO91">
        <v>10</v>
      </c>
      <c r="AP91" s="74">
        <v>44013</v>
      </c>
      <c r="AQ91" t="s">
        <v>21</v>
      </c>
      <c r="AR91" s="24"/>
      <c r="AS91" s="24"/>
      <c r="AT91" s="24"/>
      <c r="AU91" s="24">
        <v>0</v>
      </c>
      <c r="AV91" s="24"/>
      <c r="AW91" s="24">
        <v>0</v>
      </c>
    </row>
    <row r="92" spans="20:49" x14ac:dyDescent="0.35">
      <c r="T92" t="s">
        <v>178</v>
      </c>
      <c r="U92">
        <v>2020</v>
      </c>
      <c r="V92">
        <v>11</v>
      </c>
      <c r="W92" s="24">
        <v>0</v>
      </c>
      <c r="X92" s="24"/>
      <c r="Y92" s="24"/>
      <c r="Z92" s="24"/>
      <c r="AA92" s="24"/>
      <c r="AB92" s="24">
        <v>0</v>
      </c>
      <c r="AO92">
        <v>11</v>
      </c>
      <c r="AP92" s="74">
        <v>44044</v>
      </c>
      <c r="AQ92" t="s">
        <v>30</v>
      </c>
      <c r="AR92" s="24"/>
      <c r="AS92" s="24"/>
      <c r="AT92" s="24"/>
      <c r="AU92" s="24">
        <v>0</v>
      </c>
      <c r="AV92" s="24"/>
      <c r="AW92" s="24">
        <v>0</v>
      </c>
    </row>
    <row r="93" spans="20:49" x14ac:dyDescent="0.35">
      <c r="T93" s="46" t="s">
        <v>190</v>
      </c>
      <c r="U93" s="46"/>
      <c r="V93" s="46"/>
      <c r="W93" s="47">
        <v>0</v>
      </c>
      <c r="X93" s="47"/>
      <c r="Y93" s="47"/>
      <c r="Z93" s="47"/>
      <c r="AA93" s="47"/>
      <c r="AB93" s="47">
        <v>0</v>
      </c>
      <c r="AO93">
        <v>12</v>
      </c>
      <c r="AP93" s="74">
        <v>44051</v>
      </c>
      <c r="AQ93" t="s">
        <v>31</v>
      </c>
      <c r="AR93" s="24"/>
      <c r="AS93" s="24"/>
      <c r="AT93" s="24"/>
      <c r="AU93" s="24">
        <v>0</v>
      </c>
      <c r="AV93" s="24"/>
      <c r="AW93" s="24">
        <v>0</v>
      </c>
    </row>
    <row r="94" spans="20:49" x14ac:dyDescent="0.35">
      <c r="T94" t="s">
        <v>228</v>
      </c>
      <c r="U94">
        <v>2020</v>
      </c>
      <c r="V94">
        <v>12</v>
      </c>
      <c r="W94" s="24">
        <v>0</v>
      </c>
      <c r="X94" s="24"/>
      <c r="Y94" s="24"/>
      <c r="Z94" s="24"/>
      <c r="AA94" s="24"/>
      <c r="AB94" s="24">
        <v>0</v>
      </c>
      <c r="AQ94" t="s">
        <v>32</v>
      </c>
      <c r="AR94" s="24"/>
      <c r="AS94" s="24"/>
      <c r="AT94" s="24"/>
      <c r="AU94" s="24">
        <v>0</v>
      </c>
      <c r="AV94" s="24"/>
      <c r="AW94" s="24">
        <v>0</v>
      </c>
    </row>
    <row r="95" spans="20:49" x14ac:dyDescent="0.35">
      <c r="T95" s="46" t="s">
        <v>229</v>
      </c>
      <c r="U95" s="46"/>
      <c r="V95" s="46"/>
      <c r="W95" s="47">
        <v>0</v>
      </c>
      <c r="X95" s="47"/>
      <c r="Y95" s="47"/>
      <c r="Z95" s="47"/>
      <c r="AA95" s="47"/>
      <c r="AB95" s="47">
        <v>0</v>
      </c>
      <c r="AN95">
        <v>2021</v>
      </c>
      <c r="AO95">
        <v>1</v>
      </c>
      <c r="AP95" s="74">
        <v>44091</v>
      </c>
      <c r="AQ95" t="s">
        <v>103</v>
      </c>
      <c r="AR95" s="24"/>
      <c r="AS95" s="24"/>
      <c r="AT95" s="24"/>
      <c r="AU95" s="24">
        <v>0</v>
      </c>
      <c r="AV95" s="24"/>
      <c r="AW95" s="24">
        <v>0</v>
      </c>
    </row>
    <row r="96" spans="20:49" x14ac:dyDescent="0.35">
      <c r="T96" t="s">
        <v>233</v>
      </c>
      <c r="U96">
        <v>2021</v>
      </c>
      <c r="V96">
        <v>1</v>
      </c>
      <c r="W96" s="24">
        <v>0</v>
      </c>
      <c r="X96" s="24"/>
      <c r="Y96" s="24"/>
      <c r="Z96" s="24"/>
      <c r="AA96" s="24"/>
      <c r="AB96" s="24">
        <v>0</v>
      </c>
      <c r="AP96" s="74">
        <v>44096</v>
      </c>
      <c r="AQ96" t="s">
        <v>105</v>
      </c>
      <c r="AR96" s="24"/>
      <c r="AS96" s="24"/>
      <c r="AT96" s="24"/>
      <c r="AU96" s="24">
        <v>0</v>
      </c>
      <c r="AV96" s="24"/>
      <c r="AW96" s="24">
        <v>0</v>
      </c>
    </row>
    <row r="97" spans="20:49" x14ac:dyDescent="0.35">
      <c r="V97">
        <v>2</v>
      </c>
      <c r="W97" s="24">
        <v>0</v>
      </c>
      <c r="X97" s="24"/>
      <c r="Y97" s="24"/>
      <c r="Z97" s="24"/>
      <c r="AA97" s="24"/>
      <c r="AB97" s="24">
        <v>0</v>
      </c>
      <c r="AO97">
        <v>2</v>
      </c>
      <c r="AP97" s="74">
        <v>44112</v>
      </c>
      <c r="AQ97" t="s">
        <v>114</v>
      </c>
      <c r="AR97" s="24"/>
      <c r="AS97" s="24"/>
      <c r="AT97" s="24"/>
      <c r="AU97" s="24">
        <v>0</v>
      </c>
      <c r="AV97" s="24"/>
      <c r="AW97" s="24">
        <v>0</v>
      </c>
    </row>
    <row r="98" spans="20:49" x14ac:dyDescent="0.35">
      <c r="V98">
        <v>5</v>
      </c>
      <c r="W98" s="24">
        <v>0</v>
      </c>
      <c r="X98" s="24"/>
      <c r="Y98" s="24"/>
      <c r="Z98" s="24"/>
      <c r="AA98" s="24"/>
      <c r="AB98" s="24">
        <v>0</v>
      </c>
      <c r="AP98" s="74">
        <v>44116</v>
      </c>
      <c r="AQ98" t="s">
        <v>116</v>
      </c>
      <c r="AR98" s="24"/>
      <c r="AS98" s="24"/>
      <c r="AT98" s="24"/>
      <c r="AU98" s="24">
        <v>0</v>
      </c>
      <c r="AV98" s="24"/>
      <c r="AW98" s="24">
        <v>0</v>
      </c>
    </row>
    <row r="99" spans="20:49" x14ac:dyDescent="0.35">
      <c r="V99">
        <v>10</v>
      </c>
      <c r="W99" s="24">
        <v>0</v>
      </c>
      <c r="X99" s="24"/>
      <c r="Y99" s="24"/>
      <c r="Z99" s="24"/>
      <c r="AA99" s="24"/>
      <c r="AB99" s="24">
        <v>0</v>
      </c>
      <c r="AO99">
        <v>6</v>
      </c>
      <c r="AP99" s="74">
        <v>44251</v>
      </c>
      <c r="AQ99" t="s">
        <v>280</v>
      </c>
      <c r="AR99" s="24"/>
      <c r="AS99" s="24"/>
      <c r="AT99" s="24"/>
      <c r="AU99" s="24"/>
      <c r="AV99" s="24">
        <v>0</v>
      </c>
      <c r="AW99" s="24">
        <v>0</v>
      </c>
    </row>
    <row r="100" spans="20:49" x14ac:dyDescent="0.35">
      <c r="V100">
        <v>11</v>
      </c>
      <c r="W100" s="24">
        <v>0</v>
      </c>
      <c r="X100" s="24"/>
      <c r="Y100" s="24"/>
      <c r="Z100" s="24"/>
      <c r="AA100" s="24"/>
      <c r="AB100" s="24">
        <v>0</v>
      </c>
      <c r="AO100">
        <v>7</v>
      </c>
      <c r="AP100" s="74">
        <v>44263</v>
      </c>
      <c r="AQ100" t="s">
        <v>291</v>
      </c>
      <c r="AR100" s="24"/>
      <c r="AS100" s="24"/>
      <c r="AT100" s="24"/>
      <c r="AU100" s="24"/>
      <c r="AV100" s="24">
        <v>0</v>
      </c>
      <c r="AW100" s="24">
        <v>0</v>
      </c>
    </row>
    <row r="101" spans="20:49" x14ac:dyDescent="0.35">
      <c r="T101" s="46" t="s">
        <v>261</v>
      </c>
      <c r="U101" s="46"/>
      <c r="V101" s="46"/>
      <c r="W101" s="47">
        <v>0</v>
      </c>
      <c r="X101" s="47"/>
      <c r="Y101" s="47"/>
      <c r="Z101" s="47"/>
      <c r="AA101" s="47"/>
      <c r="AB101" s="47">
        <v>0</v>
      </c>
      <c r="AP101" s="74">
        <v>44278</v>
      </c>
      <c r="AQ101" t="s">
        <v>324</v>
      </c>
      <c r="AR101" s="24"/>
      <c r="AS101" s="24"/>
      <c r="AT101" s="24"/>
      <c r="AU101" s="24"/>
      <c r="AV101" s="24">
        <v>0</v>
      </c>
      <c r="AW101" s="24">
        <v>0</v>
      </c>
    </row>
    <row r="102" spans="20:49" x14ac:dyDescent="0.35">
      <c r="T102" t="s">
        <v>268</v>
      </c>
      <c r="U102">
        <v>2021</v>
      </c>
      <c r="V102">
        <v>2</v>
      </c>
      <c r="W102" s="24">
        <v>0</v>
      </c>
      <c r="X102" s="24"/>
      <c r="Y102" s="24"/>
      <c r="Z102" s="24"/>
      <c r="AA102" s="24"/>
      <c r="AB102" s="24">
        <v>0</v>
      </c>
      <c r="AP102" s="74">
        <v>44285</v>
      </c>
      <c r="AQ102" t="s">
        <v>328</v>
      </c>
      <c r="AR102" s="24"/>
      <c r="AS102" s="24"/>
      <c r="AT102" s="24"/>
      <c r="AU102" s="24"/>
      <c r="AV102" s="24">
        <v>0</v>
      </c>
      <c r="AW102" s="24">
        <v>0</v>
      </c>
    </row>
    <row r="103" spans="20:49" x14ac:dyDescent="0.35">
      <c r="V103">
        <v>3</v>
      </c>
      <c r="W103" s="24">
        <v>0</v>
      </c>
      <c r="X103" s="24"/>
      <c r="Y103" s="24"/>
      <c r="Z103" s="24"/>
      <c r="AA103" s="24"/>
      <c r="AB103" s="24">
        <v>0</v>
      </c>
      <c r="AO103">
        <v>8</v>
      </c>
      <c r="AP103" s="74">
        <v>44319</v>
      </c>
      <c r="AQ103" t="s">
        <v>335</v>
      </c>
      <c r="AR103" s="24"/>
      <c r="AS103" s="24"/>
      <c r="AT103" s="24"/>
      <c r="AU103" s="24"/>
      <c r="AV103" s="24">
        <v>0</v>
      </c>
      <c r="AW103" s="24">
        <v>0</v>
      </c>
    </row>
    <row r="104" spans="20:49" x14ac:dyDescent="0.35">
      <c r="V104">
        <v>10</v>
      </c>
      <c r="W104" s="24">
        <v>0</v>
      </c>
      <c r="X104" s="24"/>
      <c r="Y104" s="24"/>
      <c r="Z104" s="24"/>
      <c r="AA104" s="24"/>
      <c r="AB104" s="24">
        <v>0</v>
      </c>
      <c r="AO104">
        <v>12</v>
      </c>
      <c r="AP104" s="74">
        <v>44440</v>
      </c>
      <c r="AQ104" t="s">
        <v>375</v>
      </c>
      <c r="AR104" s="24"/>
      <c r="AS104" s="24"/>
      <c r="AT104" s="24"/>
      <c r="AU104" s="24"/>
      <c r="AV104" s="24">
        <v>3830.4</v>
      </c>
      <c r="AW104" s="24">
        <v>3830.4</v>
      </c>
    </row>
    <row r="105" spans="20:49" x14ac:dyDescent="0.35">
      <c r="T105" s="46" t="s">
        <v>269</v>
      </c>
      <c r="U105" s="46"/>
      <c r="V105" s="46"/>
      <c r="W105" s="47">
        <v>0</v>
      </c>
      <c r="X105" s="47"/>
      <c r="Y105" s="47"/>
      <c r="Z105" s="47"/>
      <c r="AA105" s="47"/>
      <c r="AB105" s="47">
        <v>0</v>
      </c>
      <c r="AO105">
        <v>4</v>
      </c>
      <c r="AP105" s="74">
        <v>44191</v>
      </c>
      <c r="AQ105" t="s">
        <v>216</v>
      </c>
      <c r="AR105" s="24"/>
      <c r="AS105" s="24"/>
      <c r="AT105" s="24"/>
      <c r="AU105" s="24"/>
      <c r="AV105" s="24">
        <v>0</v>
      </c>
      <c r="AW105" s="24">
        <v>0</v>
      </c>
    </row>
    <row r="106" spans="20:49" x14ac:dyDescent="0.35">
      <c r="T106" t="s">
        <v>286</v>
      </c>
      <c r="U106">
        <v>2021</v>
      </c>
      <c r="V106">
        <v>2</v>
      </c>
      <c r="W106" s="24">
        <v>0</v>
      </c>
      <c r="X106" s="24"/>
      <c r="Y106" s="24"/>
      <c r="Z106" s="24"/>
      <c r="AA106" s="24"/>
      <c r="AB106" s="24">
        <v>0</v>
      </c>
      <c r="AN106">
        <v>2022</v>
      </c>
      <c r="AO106">
        <v>1</v>
      </c>
      <c r="AP106" s="74">
        <v>44466</v>
      </c>
      <c r="AQ106" t="s">
        <v>383</v>
      </c>
      <c r="AR106" s="24"/>
      <c r="AS106" s="24"/>
      <c r="AT106" s="24"/>
      <c r="AU106" s="24"/>
      <c r="AV106" s="24">
        <v>12524</v>
      </c>
      <c r="AW106" s="24">
        <v>12524</v>
      </c>
    </row>
    <row r="107" spans="20:49" x14ac:dyDescent="0.35">
      <c r="V107">
        <v>4</v>
      </c>
      <c r="W107" s="24">
        <v>0</v>
      </c>
      <c r="X107" s="24"/>
      <c r="Y107" s="24"/>
      <c r="Z107" s="24"/>
      <c r="AA107" s="24"/>
      <c r="AB107" s="24">
        <v>0</v>
      </c>
      <c r="AP107" s="74">
        <v>44469</v>
      </c>
      <c r="AQ107" t="s">
        <v>386</v>
      </c>
      <c r="AR107" s="24"/>
      <c r="AS107" s="24"/>
      <c r="AT107" s="24"/>
      <c r="AU107" s="24"/>
      <c r="AV107" s="24">
        <v>240</v>
      </c>
      <c r="AW107" s="24">
        <v>240</v>
      </c>
    </row>
    <row r="108" spans="20:49" x14ac:dyDescent="0.35">
      <c r="T108" s="46" t="s">
        <v>287</v>
      </c>
      <c r="U108" s="46"/>
      <c r="V108" s="46"/>
      <c r="W108" s="47">
        <v>0</v>
      </c>
      <c r="X108" s="47"/>
      <c r="Y108" s="47"/>
      <c r="Z108" s="47"/>
      <c r="AA108" s="47"/>
      <c r="AB108" s="47">
        <v>0</v>
      </c>
      <c r="AM108" s="46" t="s">
        <v>142</v>
      </c>
      <c r="AN108" s="46"/>
      <c r="AO108" s="46"/>
      <c r="AP108" s="46"/>
      <c r="AQ108" s="46"/>
      <c r="AR108" s="47"/>
      <c r="AS108" s="47"/>
      <c r="AT108" s="47"/>
      <c r="AU108" s="47">
        <v>0</v>
      </c>
      <c r="AV108" s="47">
        <v>16594.400000000001</v>
      </c>
      <c r="AW108" s="47">
        <v>16594.400000000001</v>
      </c>
    </row>
    <row r="109" spans="20:49" x14ac:dyDescent="0.35">
      <c r="T109" t="s">
        <v>295</v>
      </c>
      <c r="U109">
        <v>2021</v>
      </c>
      <c r="V109">
        <v>3</v>
      </c>
      <c r="W109" s="24">
        <v>0</v>
      </c>
      <c r="X109" s="24"/>
      <c r="Y109" s="24"/>
      <c r="Z109" s="24"/>
      <c r="AA109" s="24"/>
      <c r="AB109" s="24">
        <v>0</v>
      </c>
      <c r="AM109" t="s">
        <v>14</v>
      </c>
      <c r="AN109">
        <v>2020</v>
      </c>
      <c r="AO109">
        <v>6</v>
      </c>
      <c r="AP109" s="74">
        <v>43993</v>
      </c>
      <c r="AQ109" t="s">
        <v>11</v>
      </c>
      <c r="AR109" s="24">
        <v>0</v>
      </c>
      <c r="AS109" s="24"/>
      <c r="AT109" s="24"/>
      <c r="AU109" s="24"/>
      <c r="AV109" s="24"/>
      <c r="AW109" s="24">
        <v>0</v>
      </c>
    </row>
    <row r="110" spans="20:49" x14ac:dyDescent="0.35">
      <c r="T110" s="46" t="s">
        <v>297</v>
      </c>
      <c r="U110" s="46"/>
      <c r="V110" s="46"/>
      <c r="W110" s="47">
        <v>0</v>
      </c>
      <c r="X110" s="47"/>
      <c r="Y110" s="47"/>
      <c r="Z110" s="47"/>
      <c r="AA110" s="47"/>
      <c r="AB110" s="47">
        <v>0</v>
      </c>
      <c r="AN110">
        <v>2021</v>
      </c>
      <c r="AO110">
        <v>9</v>
      </c>
      <c r="AP110" s="74">
        <v>44440</v>
      </c>
      <c r="AQ110" t="s">
        <v>376</v>
      </c>
      <c r="AR110" s="24">
        <v>0</v>
      </c>
      <c r="AS110" s="24"/>
      <c r="AT110" s="24"/>
      <c r="AU110" s="24"/>
      <c r="AV110" s="24"/>
      <c r="AW110" s="24">
        <v>0</v>
      </c>
    </row>
    <row r="111" spans="20:49" x14ac:dyDescent="0.35">
      <c r="T111" t="s">
        <v>371</v>
      </c>
      <c r="U111">
        <v>2021</v>
      </c>
      <c r="V111">
        <v>9</v>
      </c>
      <c r="W111" s="24">
        <v>0</v>
      </c>
      <c r="X111" s="24"/>
      <c r="Y111" s="24"/>
      <c r="Z111" s="24"/>
      <c r="AA111" s="24"/>
      <c r="AB111" s="24">
        <v>0</v>
      </c>
      <c r="AM111" s="46" t="s">
        <v>143</v>
      </c>
      <c r="AN111" s="46"/>
      <c r="AO111" s="46"/>
      <c r="AP111" s="46"/>
      <c r="AQ111" s="46"/>
      <c r="AR111" s="47">
        <v>0</v>
      </c>
      <c r="AS111" s="47"/>
      <c r="AT111" s="47"/>
      <c r="AU111" s="47"/>
      <c r="AV111" s="47"/>
      <c r="AW111" s="47">
        <v>0</v>
      </c>
    </row>
    <row r="112" spans="20:49" x14ac:dyDescent="0.35">
      <c r="T112" s="46" t="s">
        <v>388</v>
      </c>
      <c r="U112" s="46"/>
      <c r="V112" s="46"/>
      <c r="W112" s="47">
        <v>0</v>
      </c>
      <c r="X112" s="47"/>
      <c r="Y112" s="47"/>
      <c r="Z112" s="47"/>
      <c r="AA112" s="47"/>
      <c r="AB112" s="47">
        <v>0</v>
      </c>
      <c r="AM112" t="s">
        <v>54</v>
      </c>
      <c r="AN112">
        <v>2020</v>
      </c>
      <c r="AO112">
        <v>8</v>
      </c>
      <c r="AP112" s="74">
        <v>44065</v>
      </c>
      <c r="AQ112" t="s">
        <v>52</v>
      </c>
      <c r="AR112" s="24">
        <v>0</v>
      </c>
      <c r="AS112" s="24"/>
      <c r="AT112" s="24"/>
      <c r="AU112" s="24"/>
      <c r="AV112" s="24"/>
      <c r="AW112" s="24">
        <v>0</v>
      </c>
    </row>
    <row r="113" spans="20:49" x14ac:dyDescent="0.35">
      <c r="T113" t="s">
        <v>381</v>
      </c>
      <c r="U113">
        <v>2021</v>
      </c>
      <c r="V113">
        <v>9</v>
      </c>
      <c r="W113" s="24">
        <v>0</v>
      </c>
      <c r="X113" s="24"/>
      <c r="Y113" s="24"/>
      <c r="Z113" s="24"/>
      <c r="AA113" s="24"/>
      <c r="AB113" s="24">
        <v>0</v>
      </c>
      <c r="AO113">
        <v>9</v>
      </c>
      <c r="AP113" s="74">
        <v>44075</v>
      </c>
      <c r="AQ113" t="s">
        <v>68</v>
      </c>
      <c r="AR113" s="24">
        <v>0</v>
      </c>
      <c r="AS113" s="24"/>
      <c r="AT113" s="24"/>
      <c r="AU113" s="24"/>
      <c r="AV113" s="24"/>
      <c r="AW113" s="24">
        <v>0</v>
      </c>
    </row>
    <row r="114" spans="20:49" x14ac:dyDescent="0.35">
      <c r="T114" s="46" t="s">
        <v>389</v>
      </c>
      <c r="U114" s="46"/>
      <c r="V114" s="46"/>
      <c r="W114" s="47">
        <v>0</v>
      </c>
      <c r="X114" s="47"/>
      <c r="Y114" s="47"/>
      <c r="Z114" s="47"/>
      <c r="AA114" s="47"/>
      <c r="AB114" s="47">
        <v>0</v>
      </c>
      <c r="AO114">
        <v>11</v>
      </c>
      <c r="AP114" s="74">
        <v>44156</v>
      </c>
      <c r="AQ114" t="s">
        <v>175</v>
      </c>
      <c r="AR114" s="24">
        <v>0</v>
      </c>
      <c r="AS114" s="24"/>
      <c r="AT114" s="24"/>
      <c r="AU114" s="24"/>
      <c r="AV114" s="24"/>
      <c r="AW114" s="24">
        <v>0</v>
      </c>
    </row>
    <row r="115" spans="20:49" x14ac:dyDescent="0.35">
      <c r="T115" t="s">
        <v>408</v>
      </c>
      <c r="U115">
        <v>2021</v>
      </c>
      <c r="V115">
        <v>10</v>
      </c>
      <c r="W115" s="24">
        <v>0</v>
      </c>
      <c r="X115" s="24"/>
      <c r="Y115" s="24"/>
      <c r="Z115" s="24"/>
      <c r="AA115" s="24"/>
      <c r="AB115" s="24">
        <v>0</v>
      </c>
      <c r="AP115" s="74">
        <v>44165</v>
      </c>
      <c r="AQ115" t="s">
        <v>188</v>
      </c>
      <c r="AR115" s="24">
        <v>0</v>
      </c>
      <c r="AS115" s="24"/>
      <c r="AT115" s="24"/>
      <c r="AU115" s="24"/>
      <c r="AV115" s="24"/>
      <c r="AW115" s="24">
        <v>0</v>
      </c>
    </row>
    <row r="116" spans="20:49" x14ac:dyDescent="0.35">
      <c r="V116">
        <v>11</v>
      </c>
      <c r="W116" s="24">
        <v>0</v>
      </c>
      <c r="X116" s="24"/>
      <c r="Y116" s="24"/>
      <c r="Z116" s="24"/>
      <c r="AA116" s="24"/>
      <c r="AB116" s="24">
        <v>0</v>
      </c>
      <c r="AN116">
        <v>2021</v>
      </c>
      <c r="AO116">
        <v>2</v>
      </c>
      <c r="AP116" s="74">
        <v>44250</v>
      </c>
      <c r="AQ116" t="s">
        <v>281</v>
      </c>
      <c r="AR116" s="24">
        <v>0</v>
      </c>
      <c r="AS116" s="24"/>
      <c r="AT116" s="24"/>
      <c r="AU116" s="24"/>
      <c r="AV116" s="24"/>
      <c r="AW116" s="24">
        <v>0</v>
      </c>
    </row>
    <row r="117" spans="20:49" x14ac:dyDescent="0.35">
      <c r="T117" s="46" t="s">
        <v>429</v>
      </c>
      <c r="U117" s="46"/>
      <c r="V117" s="46"/>
      <c r="W117" s="47">
        <v>0</v>
      </c>
      <c r="X117" s="47"/>
      <c r="Y117" s="47"/>
      <c r="Z117" s="47"/>
      <c r="AA117" s="47"/>
      <c r="AB117" s="47">
        <v>0</v>
      </c>
      <c r="AO117">
        <v>10</v>
      </c>
      <c r="AP117" s="74">
        <v>44492</v>
      </c>
      <c r="AQ117" t="s">
        <v>449</v>
      </c>
      <c r="AR117" s="24">
        <v>0</v>
      </c>
      <c r="AS117" s="24"/>
      <c r="AT117" s="24"/>
      <c r="AU117" s="24"/>
      <c r="AV117" s="24"/>
      <c r="AW117" s="24">
        <v>0</v>
      </c>
    </row>
    <row r="118" spans="20:49" x14ac:dyDescent="0.35">
      <c r="T118" t="s">
        <v>417</v>
      </c>
      <c r="U118">
        <v>2021</v>
      </c>
      <c r="V118">
        <v>10</v>
      </c>
      <c r="W118" s="24">
        <v>12850.2</v>
      </c>
      <c r="X118" s="24"/>
      <c r="Y118" s="24"/>
      <c r="Z118" s="24"/>
      <c r="AA118" s="24"/>
      <c r="AB118" s="24">
        <v>12850.2</v>
      </c>
      <c r="AP118" s="74">
        <v>44497</v>
      </c>
      <c r="AQ118" t="s">
        <v>452</v>
      </c>
      <c r="AR118" s="24">
        <v>510</v>
      </c>
      <c r="AS118" s="24"/>
      <c r="AT118" s="24"/>
      <c r="AU118" s="24"/>
      <c r="AV118" s="24"/>
      <c r="AW118" s="24">
        <v>510</v>
      </c>
    </row>
    <row r="119" spans="20:49" x14ac:dyDescent="0.35">
      <c r="V119">
        <v>11</v>
      </c>
      <c r="W119" s="24">
        <v>71817.5</v>
      </c>
      <c r="X119" s="24"/>
      <c r="Y119" s="24"/>
      <c r="Z119" s="24"/>
      <c r="AA119" s="24"/>
      <c r="AB119" s="24">
        <v>71817.5</v>
      </c>
      <c r="AO119">
        <v>11</v>
      </c>
      <c r="AP119" s="74">
        <v>44529</v>
      </c>
      <c r="AQ119" t="s">
        <v>493</v>
      </c>
      <c r="AR119" s="24">
        <v>3496</v>
      </c>
      <c r="AS119" s="24"/>
      <c r="AT119" s="24"/>
      <c r="AU119" s="24"/>
      <c r="AV119" s="24"/>
      <c r="AW119" s="24">
        <v>3496</v>
      </c>
    </row>
    <row r="120" spans="20:49" x14ac:dyDescent="0.35">
      <c r="T120" s="46" t="s">
        <v>430</v>
      </c>
      <c r="U120" s="46"/>
      <c r="V120" s="46"/>
      <c r="W120" s="47">
        <v>84667.7</v>
      </c>
      <c r="X120" s="47"/>
      <c r="Y120" s="47"/>
      <c r="Z120" s="47"/>
      <c r="AA120" s="47"/>
      <c r="AB120" s="47">
        <v>84667.7</v>
      </c>
      <c r="AM120" s="46" t="s">
        <v>144</v>
      </c>
      <c r="AN120" s="46"/>
      <c r="AO120" s="46"/>
      <c r="AP120" s="46"/>
      <c r="AQ120" s="46"/>
      <c r="AR120" s="47">
        <v>4006</v>
      </c>
      <c r="AS120" s="47"/>
      <c r="AT120" s="47"/>
      <c r="AU120" s="47"/>
      <c r="AV120" s="47"/>
      <c r="AW120" s="47">
        <v>4006</v>
      </c>
    </row>
    <row r="121" spans="20:49" x14ac:dyDescent="0.35">
      <c r="T121" t="s">
        <v>477</v>
      </c>
      <c r="U121">
        <v>2021</v>
      </c>
      <c r="V121">
        <v>11</v>
      </c>
      <c r="W121" s="24">
        <v>0</v>
      </c>
      <c r="X121" s="24"/>
      <c r="Y121" s="24"/>
      <c r="Z121" s="24"/>
      <c r="AA121" s="24"/>
      <c r="AB121" s="24">
        <v>0</v>
      </c>
      <c r="AM121" t="s">
        <v>64</v>
      </c>
      <c r="AN121">
        <v>2020</v>
      </c>
      <c r="AO121">
        <v>12</v>
      </c>
      <c r="AP121" s="74">
        <v>44070</v>
      </c>
      <c r="AQ121" t="s">
        <v>62</v>
      </c>
      <c r="AR121" s="24"/>
      <c r="AS121" s="24"/>
      <c r="AT121" s="24"/>
      <c r="AU121" s="24">
        <v>0</v>
      </c>
      <c r="AV121" s="24"/>
      <c r="AW121" s="24">
        <v>0</v>
      </c>
    </row>
    <row r="122" spans="20:49" x14ac:dyDescent="0.35">
      <c r="T122" s="46" t="s">
        <v>492</v>
      </c>
      <c r="U122" s="46"/>
      <c r="V122" s="46"/>
      <c r="W122" s="47">
        <v>0</v>
      </c>
      <c r="X122" s="47"/>
      <c r="Y122" s="47"/>
      <c r="Z122" s="47"/>
      <c r="AA122" s="47"/>
      <c r="AB122" s="47">
        <v>0</v>
      </c>
      <c r="AN122">
        <v>2021</v>
      </c>
      <c r="AO122">
        <v>1</v>
      </c>
      <c r="AP122" s="74">
        <v>44097</v>
      </c>
      <c r="AQ122" t="s">
        <v>106</v>
      </c>
      <c r="AR122" s="24"/>
      <c r="AS122" s="24"/>
      <c r="AT122" s="24"/>
      <c r="AU122" s="24">
        <v>0</v>
      </c>
      <c r="AV122" s="24"/>
      <c r="AW122" s="24">
        <v>0</v>
      </c>
    </row>
    <row r="123" spans="20:49" x14ac:dyDescent="0.35">
      <c r="T123" t="s">
        <v>500</v>
      </c>
      <c r="U123">
        <v>2021</v>
      </c>
      <c r="V123">
        <v>11</v>
      </c>
      <c r="W123" s="24">
        <v>0</v>
      </c>
      <c r="X123" s="24"/>
      <c r="Y123" s="24"/>
      <c r="Z123" s="24"/>
      <c r="AA123" s="24"/>
      <c r="AB123" s="24">
        <v>0</v>
      </c>
      <c r="AP123" s="74">
        <v>44207</v>
      </c>
      <c r="AQ123" t="s">
        <v>244</v>
      </c>
      <c r="AR123" s="24">
        <v>0</v>
      </c>
      <c r="AS123" s="24"/>
      <c r="AT123" s="24"/>
      <c r="AU123" s="24"/>
      <c r="AV123" s="24"/>
      <c r="AW123" s="24">
        <v>0</v>
      </c>
    </row>
    <row r="124" spans="20:49" x14ac:dyDescent="0.35">
      <c r="T124" s="46" t="s">
        <v>510</v>
      </c>
      <c r="U124" s="46"/>
      <c r="V124" s="46"/>
      <c r="W124" s="47">
        <v>0</v>
      </c>
      <c r="X124" s="47"/>
      <c r="Y124" s="47"/>
      <c r="Z124" s="47"/>
      <c r="AA124" s="47"/>
      <c r="AB124" s="47">
        <v>0</v>
      </c>
      <c r="AO124">
        <v>2</v>
      </c>
      <c r="AP124" s="74">
        <v>44125</v>
      </c>
      <c r="AQ124" t="s">
        <v>131</v>
      </c>
      <c r="AR124" s="24"/>
      <c r="AS124" s="24"/>
      <c r="AT124" s="24"/>
      <c r="AU124" s="24">
        <v>0</v>
      </c>
      <c r="AV124" s="24"/>
      <c r="AW124" s="24">
        <v>0</v>
      </c>
    </row>
    <row r="125" spans="20:49" x14ac:dyDescent="0.35">
      <c r="T125" t="s">
        <v>135</v>
      </c>
      <c r="W125" s="24">
        <v>88673.7</v>
      </c>
      <c r="X125" s="24">
        <v>8180.5</v>
      </c>
      <c r="Y125" s="24">
        <v>9615</v>
      </c>
      <c r="Z125" s="24">
        <v>0</v>
      </c>
      <c r="AA125" s="24">
        <v>82875</v>
      </c>
      <c r="AB125" s="24">
        <v>189344.2</v>
      </c>
      <c r="AO125">
        <v>3</v>
      </c>
      <c r="AP125" s="74">
        <v>44155</v>
      </c>
      <c r="AQ125" t="s">
        <v>172</v>
      </c>
      <c r="AR125" s="24"/>
      <c r="AS125" s="24"/>
      <c r="AT125" s="24"/>
      <c r="AU125" s="24">
        <v>0</v>
      </c>
      <c r="AV125" s="24"/>
      <c r="AW125" s="24">
        <v>0</v>
      </c>
    </row>
    <row r="126" spans="20:49" x14ac:dyDescent="0.35">
      <c r="AP126" s="74">
        <v>44165</v>
      </c>
      <c r="AQ126" t="s">
        <v>189</v>
      </c>
      <c r="AR126" s="24"/>
      <c r="AS126" s="24"/>
      <c r="AT126" s="24"/>
      <c r="AU126" s="24">
        <v>0</v>
      </c>
      <c r="AV126" s="24"/>
      <c r="AW126" s="24">
        <v>0</v>
      </c>
    </row>
    <row r="127" spans="20:49" x14ac:dyDescent="0.35">
      <c r="AQ127" t="s">
        <v>205</v>
      </c>
      <c r="AR127" s="24"/>
      <c r="AS127" s="24"/>
      <c r="AT127" s="24"/>
      <c r="AU127" s="24">
        <v>0</v>
      </c>
      <c r="AV127" s="24"/>
      <c r="AW127" s="24">
        <v>0</v>
      </c>
    </row>
    <row r="128" spans="20:49" x14ac:dyDescent="0.35">
      <c r="AO128">
        <v>5</v>
      </c>
      <c r="AP128" s="74">
        <v>44225</v>
      </c>
      <c r="AQ128" t="s">
        <v>259</v>
      </c>
      <c r="AR128" s="24"/>
      <c r="AS128" s="24"/>
      <c r="AT128" s="24"/>
      <c r="AU128" s="24">
        <v>0</v>
      </c>
      <c r="AV128" s="24"/>
      <c r="AW128" s="24">
        <v>0</v>
      </c>
    </row>
    <row r="129" spans="39:49" x14ac:dyDescent="0.35">
      <c r="AO129">
        <v>7</v>
      </c>
      <c r="AP129" s="74">
        <v>44279</v>
      </c>
      <c r="AQ129" t="s">
        <v>326</v>
      </c>
      <c r="AR129" s="24"/>
      <c r="AS129" s="24"/>
      <c r="AT129" s="24"/>
      <c r="AU129" s="24">
        <v>0</v>
      </c>
      <c r="AV129" s="24"/>
      <c r="AW129" s="24">
        <v>0</v>
      </c>
    </row>
    <row r="130" spans="39:49" x14ac:dyDescent="0.35">
      <c r="AO130">
        <v>8</v>
      </c>
      <c r="AP130" s="74">
        <v>44294</v>
      </c>
      <c r="AQ130" t="s">
        <v>332</v>
      </c>
      <c r="AR130" s="24"/>
      <c r="AS130" s="24"/>
      <c r="AT130" s="24"/>
      <c r="AU130" s="24"/>
      <c r="AV130" s="24">
        <v>0</v>
      </c>
      <c r="AW130" s="24">
        <v>0</v>
      </c>
    </row>
    <row r="131" spans="39:49" x14ac:dyDescent="0.35">
      <c r="AP131" s="74">
        <v>44315</v>
      </c>
      <c r="AQ131" t="s">
        <v>337</v>
      </c>
      <c r="AR131" s="24"/>
      <c r="AS131" s="24"/>
      <c r="AT131" s="24"/>
      <c r="AU131" s="24"/>
      <c r="AV131" s="24">
        <v>0</v>
      </c>
      <c r="AW131" s="24">
        <v>0</v>
      </c>
    </row>
    <row r="132" spans="39:49" x14ac:dyDescent="0.35">
      <c r="AO132">
        <v>9</v>
      </c>
      <c r="AP132" s="74">
        <v>44348</v>
      </c>
      <c r="AQ132" t="s">
        <v>361</v>
      </c>
      <c r="AR132" s="24"/>
      <c r="AS132" s="24"/>
      <c r="AT132" s="24"/>
      <c r="AU132" s="24"/>
      <c r="AV132" s="24">
        <v>0</v>
      </c>
      <c r="AW132" s="24">
        <v>0</v>
      </c>
    </row>
    <row r="133" spans="39:49" x14ac:dyDescent="0.35">
      <c r="AQ133" t="s">
        <v>364</v>
      </c>
      <c r="AR133" s="24"/>
      <c r="AS133" s="24"/>
      <c r="AT133" s="24"/>
      <c r="AU133" s="24"/>
      <c r="AV133" s="24">
        <v>0</v>
      </c>
      <c r="AW133" s="24">
        <v>0</v>
      </c>
    </row>
    <row r="134" spans="39:49" x14ac:dyDescent="0.35">
      <c r="AO134">
        <v>4</v>
      </c>
      <c r="AP134" s="74">
        <v>44196</v>
      </c>
      <c r="AQ134" t="s">
        <v>222</v>
      </c>
      <c r="AR134" s="24"/>
      <c r="AS134" s="24"/>
      <c r="AT134" s="24"/>
      <c r="AU134" s="24">
        <v>0</v>
      </c>
      <c r="AV134" s="24"/>
      <c r="AW134" s="24">
        <v>0</v>
      </c>
    </row>
    <row r="135" spans="39:49" x14ac:dyDescent="0.35">
      <c r="AN135">
        <v>2022</v>
      </c>
      <c r="AO135">
        <v>1</v>
      </c>
      <c r="AP135" s="74">
        <v>44453</v>
      </c>
      <c r="AQ135" t="s">
        <v>378</v>
      </c>
      <c r="AR135" s="24"/>
      <c r="AS135" s="24"/>
      <c r="AT135" s="24"/>
      <c r="AU135" s="24"/>
      <c r="AV135" s="24">
        <v>14028.6</v>
      </c>
      <c r="AW135" s="24">
        <v>14028.6</v>
      </c>
    </row>
    <row r="136" spans="39:49" x14ac:dyDescent="0.35">
      <c r="AO136">
        <v>2</v>
      </c>
      <c r="AP136" s="74">
        <v>44474</v>
      </c>
      <c r="AQ136" t="s">
        <v>410</v>
      </c>
      <c r="AR136" s="24"/>
      <c r="AS136" s="24"/>
      <c r="AT136" s="24"/>
      <c r="AU136" s="24"/>
      <c r="AV136" s="24">
        <v>12121</v>
      </c>
      <c r="AW136" s="24">
        <v>12121</v>
      </c>
    </row>
    <row r="137" spans="39:49" x14ac:dyDescent="0.35">
      <c r="AP137" s="74">
        <v>44497</v>
      </c>
      <c r="AQ137" t="s">
        <v>454</v>
      </c>
      <c r="AR137" s="24"/>
      <c r="AS137" s="24"/>
      <c r="AT137" s="24"/>
      <c r="AU137" s="24"/>
      <c r="AV137" s="24">
        <v>13723.8</v>
      </c>
      <c r="AW137" s="24">
        <v>13723.8</v>
      </c>
    </row>
    <row r="138" spans="39:49" x14ac:dyDescent="0.35">
      <c r="AP138" s="74">
        <v>44499</v>
      </c>
      <c r="AQ138" t="s">
        <v>457</v>
      </c>
      <c r="AR138" s="24"/>
      <c r="AS138" s="24"/>
      <c r="AT138" s="24"/>
      <c r="AU138" s="24"/>
      <c r="AV138" s="24">
        <v>10019.200000000001</v>
      </c>
      <c r="AW138" s="24">
        <v>10019.200000000001</v>
      </c>
    </row>
    <row r="139" spans="39:49" x14ac:dyDescent="0.35">
      <c r="AO139">
        <v>3</v>
      </c>
      <c r="AP139" s="74">
        <v>44503</v>
      </c>
      <c r="AQ139" t="s">
        <v>468</v>
      </c>
      <c r="AR139" s="24"/>
      <c r="AS139" s="24"/>
      <c r="AT139" s="24"/>
      <c r="AU139" s="24"/>
      <c r="AV139" s="24">
        <v>2135</v>
      </c>
      <c r="AW139" s="24">
        <v>2135</v>
      </c>
    </row>
    <row r="140" spans="39:49" x14ac:dyDescent="0.35">
      <c r="AP140" s="74">
        <v>44508</v>
      </c>
      <c r="AQ140" t="s">
        <v>473</v>
      </c>
      <c r="AR140" s="24"/>
      <c r="AS140" s="24"/>
      <c r="AT140" s="24"/>
      <c r="AU140" s="24"/>
      <c r="AV140" s="24">
        <v>14253</v>
      </c>
      <c r="AW140" s="24">
        <v>14253</v>
      </c>
    </row>
    <row r="141" spans="39:49" x14ac:dyDescent="0.35">
      <c r="AM141" s="46" t="s">
        <v>209</v>
      </c>
      <c r="AN141" s="46"/>
      <c r="AO141" s="46"/>
      <c r="AP141" s="46"/>
      <c r="AQ141" s="46"/>
      <c r="AR141" s="47">
        <v>0</v>
      </c>
      <c r="AS141" s="47"/>
      <c r="AT141" s="47"/>
      <c r="AU141" s="47">
        <v>0</v>
      </c>
      <c r="AV141" s="47">
        <v>66280.599999999991</v>
      </c>
      <c r="AW141" s="47">
        <v>66280.599999999991</v>
      </c>
    </row>
    <row r="142" spans="39:49" x14ac:dyDescent="0.35">
      <c r="AM142" t="s">
        <v>178</v>
      </c>
      <c r="AN142">
        <v>2020</v>
      </c>
      <c r="AO142">
        <v>11</v>
      </c>
      <c r="AP142" s="74">
        <v>44159</v>
      </c>
      <c r="AQ142" t="s">
        <v>180</v>
      </c>
      <c r="AR142" s="24">
        <v>0</v>
      </c>
      <c r="AS142" s="24"/>
      <c r="AT142" s="24"/>
      <c r="AU142" s="24"/>
      <c r="AV142" s="24"/>
      <c r="AW142" s="24">
        <v>0</v>
      </c>
    </row>
    <row r="143" spans="39:49" x14ac:dyDescent="0.35">
      <c r="AM143" s="46" t="s">
        <v>190</v>
      </c>
      <c r="AN143" s="46"/>
      <c r="AO143" s="46"/>
      <c r="AP143" s="46"/>
      <c r="AQ143" s="46"/>
      <c r="AR143" s="47">
        <v>0</v>
      </c>
      <c r="AS143" s="47"/>
      <c r="AT143" s="47"/>
      <c r="AU143" s="47"/>
      <c r="AV143" s="47"/>
      <c r="AW143" s="47">
        <v>0</v>
      </c>
    </row>
    <row r="144" spans="39:49" x14ac:dyDescent="0.35">
      <c r="AM144" t="s">
        <v>228</v>
      </c>
      <c r="AN144">
        <v>2020</v>
      </c>
      <c r="AO144">
        <v>12</v>
      </c>
      <c r="AP144" s="74">
        <v>44170</v>
      </c>
      <c r="AQ144" t="s">
        <v>214</v>
      </c>
      <c r="AR144" s="24">
        <v>0</v>
      </c>
      <c r="AS144" s="24"/>
      <c r="AT144" s="24"/>
      <c r="AU144" s="24"/>
      <c r="AV144" s="24"/>
      <c r="AW144" s="24">
        <v>0</v>
      </c>
    </row>
    <row r="145" spans="39:49" x14ac:dyDescent="0.35">
      <c r="AM145" s="46" t="s">
        <v>229</v>
      </c>
      <c r="AN145" s="46"/>
      <c r="AO145" s="46"/>
      <c r="AP145" s="46"/>
      <c r="AQ145" s="46"/>
      <c r="AR145" s="47">
        <v>0</v>
      </c>
      <c r="AS145" s="47"/>
      <c r="AT145" s="47"/>
      <c r="AU145" s="47"/>
      <c r="AV145" s="47"/>
      <c r="AW145" s="47">
        <v>0</v>
      </c>
    </row>
    <row r="146" spans="39:49" x14ac:dyDescent="0.35">
      <c r="AM146" t="s">
        <v>233</v>
      </c>
      <c r="AN146">
        <v>2021</v>
      </c>
      <c r="AO146">
        <v>1</v>
      </c>
      <c r="AP146" s="74">
        <v>44200</v>
      </c>
      <c r="AQ146" t="s">
        <v>231</v>
      </c>
      <c r="AR146" s="24">
        <v>0</v>
      </c>
      <c r="AS146" s="24"/>
      <c r="AT146" s="24"/>
      <c r="AU146" s="24"/>
      <c r="AV146" s="24"/>
      <c r="AW146" s="24">
        <v>0</v>
      </c>
    </row>
    <row r="147" spans="39:49" x14ac:dyDescent="0.35">
      <c r="AP147" s="74">
        <v>44204</v>
      </c>
      <c r="AQ147" t="s">
        <v>247</v>
      </c>
      <c r="AR147" s="24">
        <v>0</v>
      </c>
      <c r="AS147" s="24"/>
      <c r="AT147" s="24"/>
      <c r="AU147" s="24"/>
      <c r="AV147" s="24"/>
      <c r="AW147" s="24">
        <v>0</v>
      </c>
    </row>
    <row r="148" spans="39:49" x14ac:dyDescent="0.35">
      <c r="AP148" s="74">
        <v>44214</v>
      </c>
      <c r="AQ148" t="s">
        <v>252</v>
      </c>
      <c r="AR148" s="24">
        <v>0</v>
      </c>
      <c r="AS148" s="24"/>
      <c r="AT148" s="24"/>
      <c r="AU148" s="24"/>
      <c r="AV148" s="24"/>
      <c r="AW148" s="24">
        <v>0</v>
      </c>
    </row>
    <row r="149" spans="39:49" x14ac:dyDescent="0.35">
      <c r="AO149">
        <v>2</v>
      </c>
      <c r="AP149" s="74">
        <v>44236</v>
      </c>
      <c r="AQ149" t="s">
        <v>271</v>
      </c>
      <c r="AR149" s="24">
        <v>0</v>
      </c>
      <c r="AS149" s="24"/>
      <c r="AT149" s="24"/>
      <c r="AU149" s="24"/>
      <c r="AV149" s="24"/>
      <c r="AW149" s="24">
        <v>0</v>
      </c>
    </row>
    <row r="150" spans="39:49" x14ac:dyDescent="0.35">
      <c r="AO150">
        <v>5</v>
      </c>
      <c r="AP150" s="74">
        <v>44341</v>
      </c>
      <c r="AQ150" t="s">
        <v>323</v>
      </c>
      <c r="AR150" s="24">
        <v>0</v>
      </c>
      <c r="AS150" s="24"/>
      <c r="AT150" s="24"/>
      <c r="AU150" s="24"/>
      <c r="AV150" s="24"/>
      <c r="AW150" s="24">
        <v>0</v>
      </c>
    </row>
    <row r="151" spans="39:49" x14ac:dyDescent="0.35">
      <c r="AO151">
        <v>10</v>
      </c>
      <c r="AP151" s="74">
        <v>44480</v>
      </c>
      <c r="AQ151" t="s">
        <v>418</v>
      </c>
      <c r="AR151" s="24">
        <v>0</v>
      </c>
      <c r="AS151" s="24"/>
      <c r="AT151" s="24"/>
      <c r="AU151" s="24"/>
      <c r="AV151" s="24"/>
      <c r="AW151" s="24">
        <v>0</v>
      </c>
    </row>
    <row r="152" spans="39:49" x14ac:dyDescent="0.35">
      <c r="AO152">
        <v>11</v>
      </c>
      <c r="AP152" s="74">
        <v>44513</v>
      </c>
      <c r="AQ152" t="s">
        <v>485</v>
      </c>
      <c r="AR152" s="24">
        <v>0</v>
      </c>
      <c r="AS152" s="24"/>
      <c r="AT152" s="24"/>
      <c r="AU152" s="24"/>
      <c r="AV152" s="24"/>
      <c r="AW152" s="24">
        <v>0</v>
      </c>
    </row>
    <row r="153" spans="39:49" x14ac:dyDescent="0.35">
      <c r="AM153" s="46" t="s">
        <v>261</v>
      </c>
      <c r="AN153" s="46"/>
      <c r="AO153" s="46"/>
      <c r="AP153" s="46"/>
      <c r="AQ153" s="46"/>
      <c r="AR153" s="47">
        <v>0</v>
      </c>
      <c r="AS153" s="47"/>
      <c r="AT153" s="47"/>
      <c r="AU153" s="47"/>
      <c r="AV153" s="47"/>
      <c r="AW153" s="47">
        <v>0</v>
      </c>
    </row>
    <row r="154" spans="39:49" x14ac:dyDescent="0.35">
      <c r="AM154" t="s">
        <v>268</v>
      </c>
      <c r="AN154">
        <v>2021</v>
      </c>
      <c r="AO154">
        <v>2</v>
      </c>
      <c r="AP154" s="74">
        <v>44230</v>
      </c>
      <c r="AQ154" t="s">
        <v>262</v>
      </c>
      <c r="AR154" s="24">
        <v>0</v>
      </c>
      <c r="AS154" s="24"/>
      <c r="AT154" s="24"/>
      <c r="AU154" s="24"/>
      <c r="AV154" s="24"/>
      <c r="AW154" s="24">
        <v>0</v>
      </c>
    </row>
    <row r="155" spans="39:49" x14ac:dyDescent="0.35">
      <c r="AP155" s="74">
        <v>44233</v>
      </c>
      <c r="AQ155" t="s">
        <v>267</v>
      </c>
      <c r="AR155" s="24">
        <v>0</v>
      </c>
      <c r="AS155" s="24"/>
      <c r="AT155" s="24"/>
      <c r="AU155" s="24"/>
      <c r="AV155" s="24"/>
      <c r="AW155" s="24">
        <v>0</v>
      </c>
    </row>
    <row r="156" spans="39:49" x14ac:dyDescent="0.35">
      <c r="AO156">
        <v>3</v>
      </c>
      <c r="AP156" s="74">
        <v>44280</v>
      </c>
      <c r="AQ156" t="s">
        <v>327</v>
      </c>
      <c r="AR156" s="24">
        <v>0</v>
      </c>
      <c r="AS156" s="24"/>
      <c r="AT156" s="24"/>
      <c r="AU156" s="24"/>
      <c r="AV156" s="24"/>
      <c r="AW156" s="24">
        <v>0</v>
      </c>
    </row>
    <row r="157" spans="39:49" x14ac:dyDescent="0.35">
      <c r="AO157">
        <v>10</v>
      </c>
      <c r="AP157" s="74">
        <v>44484</v>
      </c>
      <c r="AQ157" t="s">
        <v>427</v>
      </c>
      <c r="AR157" s="24">
        <v>0</v>
      </c>
      <c r="AS157" s="24"/>
      <c r="AT157" s="24"/>
      <c r="AU157" s="24"/>
      <c r="AV157" s="24"/>
      <c r="AW157" s="24">
        <v>0</v>
      </c>
    </row>
    <row r="158" spans="39:49" x14ac:dyDescent="0.35">
      <c r="AM158" s="46" t="s">
        <v>269</v>
      </c>
      <c r="AN158" s="46"/>
      <c r="AO158" s="46"/>
      <c r="AP158" s="46"/>
      <c r="AQ158" s="46"/>
      <c r="AR158" s="47">
        <v>0</v>
      </c>
      <c r="AS158" s="47"/>
      <c r="AT158" s="47"/>
      <c r="AU158" s="47"/>
      <c r="AV158" s="47"/>
      <c r="AW158" s="47">
        <v>0</v>
      </c>
    </row>
    <row r="159" spans="39:49" x14ac:dyDescent="0.35">
      <c r="AM159" t="s">
        <v>286</v>
      </c>
      <c r="AN159">
        <v>2021</v>
      </c>
      <c r="AO159">
        <v>2</v>
      </c>
      <c r="AP159" s="74">
        <v>44253</v>
      </c>
      <c r="AQ159" t="s">
        <v>284</v>
      </c>
      <c r="AR159" s="24">
        <v>0</v>
      </c>
      <c r="AS159" s="24"/>
      <c r="AT159" s="24"/>
      <c r="AU159" s="24"/>
      <c r="AV159" s="24"/>
      <c r="AW159" s="24">
        <v>0</v>
      </c>
    </row>
    <row r="160" spans="39:49" x14ac:dyDescent="0.35">
      <c r="AO160">
        <v>4</v>
      </c>
      <c r="AP160" s="74">
        <v>44294</v>
      </c>
      <c r="AQ160" t="s">
        <v>331</v>
      </c>
      <c r="AR160" s="24">
        <v>0</v>
      </c>
      <c r="AS160" s="24"/>
      <c r="AT160" s="24"/>
      <c r="AU160" s="24"/>
      <c r="AV160" s="24"/>
      <c r="AW160" s="24">
        <v>0</v>
      </c>
    </row>
    <row r="161" spans="39:49" x14ac:dyDescent="0.35">
      <c r="AM161" s="46" t="s">
        <v>287</v>
      </c>
      <c r="AN161" s="46"/>
      <c r="AO161" s="46"/>
      <c r="AP161" s="46"/>
      <c r="AQ161" s="46"/>
      <c r="AR161" s="47">
        <v>0</v>
      </c>
      <c r="AS161" s="47"/>
      <c r="AT161" s="47"/>
      <c r="AU161" s="47"/>
      <c r="AV161" s="47"/>
      <c r="AW161" s="47">
        <v>0</v>
      </c>
    </row>
    <row r="162" spans="39:49" x14ac:dyDescent="0.35">
      <c r="AM162" t="s">
        <v>295</v>
      </c>
      <c r="AN162">
        <v>2021</v>
      </c>
      <c r="AO162">
        <v>3</v>
      </c>
      <c r="AP162" s="74">
        <v>44265</v>
      </c>
      <c r="AQ162" t="s">
        <v>321</v>
      </c>
      <c r="AR162" s="24">
        <v>0</v>
      </c>
      <c r="AS162" s="24"/>
      <c r="AT162" s="24"/>
      <c r="AU162" s="24"/>
      <c r="AV162" s="24"/>
      <c r="AW162" s="24">
        <v>0</v>
      </c>
    </row>
    <row r="163" spans="39:49" x14ac:dyDescent="0.35">
      <c r="AM163" s="46" t="s">
        <v>297</v>
      </c>
      <c r="AN163" s="46"/>
      <c r="AO163" s="46"/>
      <c r="AP163" s="46"/>
      <c r="AQ163" s="46"/>
      <c r="AR163" s="47">
        <v>0</v>
      </c>
      <c r="AS163" s="47"/>
      <c r="AT163" s="47"/>
      <c r="AU163" s="47"/>
      <c r="AV163" s="47"/>
      <c r="AW163" s="47">
        <v>0</v>
      </c>
    </row>
    <row r="164" spans="39:49" x14ac:dyDescent="0.35">
      <c r="AM164" t="s">
        <v>371</v>
      </c>
      <c r="AN164">
        <v>2021</v>
      </c>
      <c r="AO164">
        <v>9</v>
      </c>
      <c r="AP164" s="74">
        <v>44440</v>
      </c>
      <c r="AQ164" t="s">
        <v>369</v>
      </c>
      <c r="AR164" s="24">
        <v>0</v>
      </c>
      <c r="AS164" s="24"/>
      <c r="AT164" s="24"/>
      <c r="AU164" s="24"/>
      <c r="AV164" s="24"/>
      <c r="AW164" s="24">
        <v>0</v>
      </c>
    </row>
    <row r="165" spans="39:49" x14ac:dyDescent="0.35">
      <c r="AM165" s="46" t="s">
        <v>388</v>
      </c>
      <c r="AN165" s="46"/>
      <c r="AO165" s="46"/>
      <c r="AP165" s="46"/>
      <c r="AQ165" s="46"/>
      <c r="AR165" s="47">
        <v>0</v>
      </c>
      <c r="AS165" s="47"/>
      <c r="AT165" s="47"/>
      <c r="AU165" s="47"/>
      <c r="AV165" s="47"/>
      <c r="AW165" s="47">
        <v>0</v>
      </c>
    </row>
    <row r="166" spans="39:49" x14ac:dyDescent="0.35">
      <c r="AM166" t="s">
        <v>381</v>
      </c>
      <c r="AN166">
        <v>2021</v>
      </c>
      <c r="AO166">
        <v>9</v>
      </c>
      <c r="AP166" s="74">
        <v>44460</v>
      </c>
      <c r="AQ166" t="s">
        <v>379</v>
      </c>
      <c r="AR166" s="24">
        <v>0</v>
      </c>
      <c r="AS166" s="24"/>
      <c r="AT166" s="24"/>
      <c r="AU166" s="24"/>
      <c r="AV166" s="24"/>
      <c r="AW166" s="24">
        <v>0</v>
      </c>
    </row>
    <row r="167" spans="39:49" x14ac:dyDescent="0.35">
      <c r="AM167" s="46" t="s">
        <v>389</v>
      </c>
      <c r="AN167" s="46"/>
      <c r="AO167" s="46"/>
      <c r="AP167" s="46"/>
      <c r="AQ167" s="46"/>
      <c r="AR167" s="47">
        <v>0</v>
      </c>
      <c r="AS167" s="47"/>
      <c r="AT167" s="47"/>
      <c r="AU167" s="47"/>
      <c r="AV167" s="47"/>
      <c r="AW167" s="47">
        <v>0</v>
      </c>
    </row>
    <row r="168" spans="39:49" x14ac:dyDescent="0.35">
      <c r="AM168" t="s">
        <v>408</v>
      </c>
      <c r="AN168">
        <v>2021</v>
      </c>
      <c r="AO168">
        <v>10</v>
      </c>
      <c r="AP168" s="74">
        <v>44471</v>
      </c>
      <c r="AQ168" t="s">
        <v>406</v>
      </c>
      <c r="AR168" s="24">
        <v>0</v>
      </c>
      <c r="AS168" s="24"/>
      <c r="AT168" s="24"/>
      <c r="AU168" s="24"/>
      <c r="AV168" s="24"/>
      <c r="AW168" s="24">
        <v>0</v>
      </c>
    </row>
    <row r="169" spans="39:49" x14ac:dyDescent="0.35">
      <c r="AP169" s="74">
        <v>44474</v>
      </c>
      <c r="AQ169" t="s">
        <v>409</v>
      </c>
      <c r="AR169" s="24">
        <v>0</v>
      </c>
      <c r="AS169" s="24"/>
      <c r="AT169" s="24"/>
      <c r="AU169" s="24"/>
      <c r="AV169" s="24"/>
      <c r="AW169" s="24">
        <v>0</v>
      </c>
    </row>
    <row r="170" spans="39:49" x14ac:dyDescent="0.35">
      <c r="AP170" s="74">
        <v>44482</v>
      </c>
      <c r="AQ170" t="s">
        <v>423</v>
      </c>
      <c r="AR170" s="24">
        <v>0</v>
      </c>
      <c r="AS170" s="24"/>
      <c r="AT170" s="24"/>
      <c r="AU170" s="24"/>
      <c r="AV170" s="24"/>
      <c r="AW170" s="24">
        <v>0</v>
      </c>
    </row>
    <row r="171" spans="39:49" x14ac:dyDescent="0.35">
      <c r="AP171" s="74">
        <v>44483</v>
      </c>
      <c r="AQ171" t="s">
        <v>424</v>
      </c>
      <c r="AR171" s="24">
        <v>0</v>
      </c>
      <c r="AS171" s="24"/>
      <c r="AT171" s="24"/>
      <c r="AU171" s="24"/>
      <c r="AV171" s="24"/>
      <c r="AW171" s="24">
        <v>0</v>
      </c>
    </row>
    <row r="172" spans="39:49" x14ac:dyDescent="0.35">
      <c r="AP172" s="74">
        <v>44497</v>
      </c>
      <c r="AQ172" t="s">
        <v>455</v>
      </c>
      <c r="AR172" s="24">
        <v>0</v>
      </c>
      <c r="AS172" s="24"/>
      <c r="AT172" s="24"/>
      <c r="AU172" s="24"/>
      <c r="AV172" s="24"/>
      <c r="AW172" s="24">
        <v>0</v>
      </c>
    </row>
    <row r="173" spans="39:49" x14ac:dyDescent="0.35">
      <c r="AO173">
        <v>11</v>
      </c>
      <c r="AP173" s="74">
        <v>44502</v>
      </c>
      <c r="AQ173" t="s">
        <v>465</v>
      </c>
      <c r="AR173" s="24">
        <v>0</v>
      </c>
      <c r="AS173" s="24"/>
      <c r="AT173" s="24"/>
      <c r="AU173" s="24"/>
      <c r="AV173" s="24"/>
      <c r="AW173" s="24">
        <v>0</v>
      </c>
    </row>
    <row r="174" spans="39:49" x14ac:dyDescent="0.35">
      <c r="AP174" s="74">
        <v>44513</v>
      </c>
      <c r="AQ174" t="s">
        <v>486</v>
      </c>
      <c r="AR174" s="24">
        <v>0</v>
      </c>
      <c r="AS174" s="24"/>
      <c r="AT174" s="24"/>
      <c r="AU174" s="24"/>
      <c r="AV174" s="24"/>
      <c r="AW174" s="24">
        <v>0</v>
      </c>
    </row>
    <row r="175" spans="39:49" x14ac:dyDescent="0.35">
      <c r="AP175" s="74">
        <v>44526</v>
      </c>
      <c r="AQ175" t="s">
        <v>490</v>
      </c>
      <c r="AR175" s="24">
        <v>0</v>
      </c>
      <c r="AS175" s="24"/>
      <c r="AT175" s="24"/>
      <c r="AU175" s="24"/>
      <c r="AV175" s="24"/>
      <c r="AW175" s="24">
        <v>0</v>
      </c>
    </row>
    <row r="176" spans="39:49" x14ac:dyDescent="0.35">
      <c r="AQ176" t="s">
        <v>491</v>
      </c>
      <c r="AR176" s="24">
        <v>0</v>
      </c>
      <c r="AS176" s="24"/>
      <c r="AT176" s="24"/>
      <c r="AU176" s="24"/>
      <c r="AV176" s="24"/>
      <c r="AW176" s="24">
        <v>0</v>
      </c>
    </row>
    <row r="177" spans="39:49" x14ac:dyDescent="0.35">
      <c r="AM177" s="46" t="s">
        <v>429</v>
      </c>
      <c r="AN177" s="46"/>
      <c r="AO177" s="46"/>
      <c r="AP177" s="46"/>
      <c r="AQ177" s="46"/>
      <c r="AR177" s="47">
        <v>0</v>
      </c>
      <c r="AS177" s="47"/>
      <c r="AT177" s="47"/>
      <c r="AU177" s="47"/>
      <c r="AV177" s="47"/>
      <c r="AW177" s="47">
        <v>0</v>
      </c>
    </row>
    <row r="178" spans="39:49" x14ac:dyDescent="0.35">
      <c r="AM178" t="s">
        <v>417</v>
      </c>
      <c r="AN178">
        <v>2021</v>
      </c>
      <c r="AO178">
        <v>10</v>
      </c>
      <c r="AP178" s="74">
        <v>44478</v>
      </c>
      <c r="AQ178" t="s">
        <v>415</v>
      </c>
      <c r="AR178" s="24">
        <v>0</v>
      </c>
      <c r="AS178" s="24"/>
      <c r="AT178" s="24"/>
      <c r="AU178" s="24"/>
      <c r="AV178" s="24"/>
      <c r="AW178" s="24">
        <v>0</v>
      </c>
    </row>
    <row r="179" spans="39:49" x14ac:dyDescent="0.35">
      <c r="AP179" s="74">
        <v>44481</v>
      </c>
      <c r="AQ179" t="s">
        <v>419</v>
      </c>
      <c r="AR179" s="24">
        <v>0</v>
      </c>
      <c r="AS179" s="24"/>
      <c r="AT179" s="24"/>
      <c r="AU179" s="24"/>
      <c r="AV179" s="24"/>
      <c r="AW179" s="24">
        <v>0</v>
      </c>
    </row>
    <row r="180" spans="39:49" x14ac:dyDescent="0.35">
      <c r="AP180" s="74">
        <v>44484</v>
      </c>
      <c r="AQ180" t="s">
        <v>432</v>
      </c>
      <c r="AR180" s="24">
        <v>0</v>
      </c>
      <c r="AS180" s="24"/>
      <c r="AT180" s="24"/>
      <c r="AU180" s="24"/>
      <c r="AV180" s="24"/>
      <c r="AW180" s="24">
        <v>0</v>
      </c>
    </row>
    <row r="181" spans="39:49" x14ac:dyDescent="0.35">
      <c r="AP181" s="74">
        <v>44487</v>
      </c>
      <c r="AQ181" t="s">
        <v>433</v>
      </c>
      <c r="AR181" s="24">
        <v>0</v>
      </c>
      <c r="AS181" s="24"/>
      <c r="AT181" s="24"/>
      <c r="AU181" s="24"/>
      <c r="AV181" s="24"/>
      <c r="AW181" s="24">
        <v>0</v>
      </c>
    </row>
    <row r="182" spans="39:49" x14ac:dyDescent="0.35">
      <c r="AP182" s="74">
        <v>44488</v>
      </c>
      <c r="AQ182" t="s">
        <v>434</v>
      </c>
      <c r="AR182" s="24">
        <v>0</v>
      </c>
      <c r="AS182" s="24"/>
      <c r="AT182" s="24"/>
      <c r="AU182" s="24"/>
      <c r="AV182" s="24"/>
      <c r="AW182" s="24">
        <v>0</v>
      </c>
    </row>
    <row r="183" spans="39:49" x14ac:dyDescent="0.35">
      <c r="AP183" s="74">
        <v>44489</v>
      </c>
      <c r="AQ183" t="s">
        <v>435</v>
      </c>
      <c r="AR183" s="24">
        <v>0</v>
      </c>
      <c r="AS183" s="24"/>
      <c r="AT183" s="24"/>
      <c r="AU183" s="24"/>
      <c r="AV183" s="24"/>
      <c r="AW183" s="24">
        <v>0</v>
      </c>
    </row>
    <row r="184" spans="39:49" x14ac:dyDescent="0.35">
      <c r="AP184" s="74">
        <v>44495</v>
      </c>
      <c r="AQ184" t="s">
        <v>451</v>
      </c>
      <c r="AR184" s="24">
        <v>6976.2</v>
      </c>
      <c r="AS184" s="24"/>
      <c r="AT184" s="24"/>
      <c r="AU184" s="24"/>
      <c r="AV184" s="24"/>
      <c r="AW184" s="24">
        <v>6976.2</v>
      </c>
    </row>
    <row r="185" spans="39:49" x14ac:dyDescent="0.35">
      <c r="AP185" s="74">
        <v>44496</v>
      </c>
      <c r="AQ185" t="s">
        <v>453</v>
      </c>
      <c r="AR185" s="24">
        <v>5874</v>
      </c>
      <c r="AS185" s="24"/>
      <c r="AT185" s="24"/>
      <c r="AU185" s="24"/>
      <c r="AV185" s="24"/>
      <c r="AW185" s="24">
        <v>5874</v>
      </c>
    </row>
    <row r="186" spans="39:49" x14ac:dyDescent="0.35">
      <c r="AO186">
        <v>11</v>
      </c>
      <c r="AP186" s="74">
        <v>44503</v>
      </c>
      <c r="AQ186" t="s">
        <v>467</v>
      </c>
      <c r="AR186" s="24">
        <v>19017.5</v>
      </c>
      <c r="AS186" s="24"/>
      <c r="AT186" s="24"/>
      <c r="AU186" s="24"/>
      <c r="AV186" s="24"/>
      <c r="AW186" s="24">
        <v>19017.5</v>
      </c>
    </row>
    <row r="187" spans="39:49" x14ac:dyDescent="0.35">
      <c r="AP187" s="74">
        <v>44506</v>
      </c>
      <c r="AQ187" t="s">
        <v>472</v>
      </c>
      <c r="AR187" s="24">
        <v>19315.5</v>
      </c>
      <c r="AS187" s="24"/>
      <c r="AT187" s="24"/>
      <c r="AU187" s="24"/>
      <c r="AV187" s="24"/>
      <c r="AW187" s="24">
        <v>19315.5</v>
      </c>
    </row>
    <row r="188" spans="39:49" x14ac:dyDescent="0.35">
      <c r="AP188" s="74">
        <v>44511</v>
      </c>
      <c r="AQ188" t="s">
        <v>482</v>
      </c>
      <c r="AR188" s="24">
        <v>33172</v>
      </c>
      <c r="AS188" s="24"/>
      <c r="AT188" s="24"/>
      <c r="AU188" s="24"/>
      <c r="AV188" s="24"/>
      <c r="AW188" s="24">
        <v>33172</v>
      </c>
    </row>
    <row r="189" spans="39:49" x14ac:dyDescent="0.35">
      <c r="AQ189" t="s">
        <v>484</v>
      </c>
      <c r="AR189" s="24">
        <v>312.5</v>
      </c>
      <c r="AS189" s="24"/>
      <c r="AT189" s="24"/>
      <c r="AU189" s="24"/>
      <c r="AV189" s="24"/>
      <c r="AW189" s="24">
        <v>312.5</v>
      </c>
    </row>
    <row r="190" spans="39:49" x14ac:dyDescent="0.35">
      <c r="AM190" s="46" t="s">
        <v>430</v>
      </c>
      <c r="AN190" s="46"/>
      <c r="AO190" s="46"/>
      <c r="AP190" s="46"/>
      <c r="AQ190" s="46"/>
      <c r="AR190" s="47">
        <v>84667.7</v>
      </c>
      <c r="AS190" s="47"/>
      <c r="AT190" s="47"/>
      <c r="AU190" s="47"/>
      <c r="AV190" s="47"/>
      <c r="AW190" s="47">
        <v>84667.7</v>
      </c>
    </row>
    <row r="191" spans="39:49" x14ac:dyDescent="0.35">
      <c r="AM191" t="s">
        <v>477</v>
      </c>
      <c r="AN191">
        <v>2021</v>
      </c>
      <c r="AO191">
        <v>11</v>
      </c>
      <c r="AP191" s="74">
        <v>44509</v>
      </c>
      <c r="AQ191" t="s">
        <v>479</v>
      </c>
      <c r="AR191" s="24">
        <v>0</v>
      </c>
      <c r="AS191" s="24"/>
      <c r="AT191" s="24"/>
      <c r="AU191" s="24"/>
      <c r="AV191" s="24"/>
      <c r="AW191" s="24">
        <v>0</v>
      </c>
    </row>
    <row r="192" spans="39:49" x14ac:dyDescent="0.35">
      <c r="AM192" s="46" t="s">
        <v>492</v>
      </c>
      <c r="AN192" s="46"/>
      <c r="AO192" s="46"/>
      <c r="AP192" s="46"/>
      <c r="AQ192" s="46"/>
      <c r="AR192" s="47">
        <v>0</v>
      </c>
      <c r="AS192" s="47"/>
      <c r="AT192" s="47"/>
      <c r="AU192" s="47"/>
      <c r="AV192" s="47"/>
      <c r="AW192" s="47">
        <v>0</v>
      </c>
    </row>
    <row r="193" spans="39:49" x14ac:dyDescent="0.35">
      <c r="AM193" t="s">
        <v>500</v>
      </c>
      <c r="AN193">
        <v>2021</v>
      </c>
      <c r="AO193">
        <v>11</v>
      </c>
      <c r="AP193" s="74">
        <v>44510</v>
      </c>
      <c r="AQ193" t="s">
        <v>481</v>
      </c>
      <c r="AR193" s="24">
        <v>0</v>
      </c>
      <c r="AS193" s="24"/>
      <c r="AT193" s="24"/>
      <c r="AU193" s="24"/>
      <c r="AV193" s="24"/>
      <c r="AW193" s="24">
        <v>0</v>
      </c>
    </row>
    <row r="194" spans="39:49" x14ac:dyDescent="0.35">
      <c r="AM194" s="46" t="s">
        <v>510</v>
      </c>
      <c r="AN194" s="46"/>
      <c r="AO194" s="46"/>
      <c r="AP194" s="46"/>
      <c r="AQ194" s="46"/>
      <c r="AR194" s="47">
        <v>0</v>
      </c>
      <c r="AS194" s="47"/>
      <c r="AT194" s="47"/>
      <c r="AU194" s="47"/>
      <c r="AV194" s="47"/>
      <c r="AW194" s="47">
        <v>0</v>
      </c>
    </row>
    <row r="195" spans="39:49" x14ac:dyDescent="0.35">
      <c r="AM195" t="s">
        <v>135</v>
      </c>
      <c r="AR195" s="24">
        <v>88673.7</v>
      </c>
      <c r="AS195" s="24">
        <v>8180.5</v>
      </c>
      <c r="AT195" s="24">
        <v>9615</v>
      </c>
      <c r="AU195" s="24">
        <v>0</v>
      </c>
      <c r="AV195" s="24">
        <v>82875</v>
      </c>
      <c r="AW195" s="24">
        <v>189344.2</v>
      </c>
    </row>
  </sheetData>
  <pageMargins left="0.39370078740157483" right="0.39370078740157483" top="0.59055118110236227" bottom="0.78740157480314965" header="0.31496062992125984" footer="0.31496062992125984"/>
  <pageSetup scale="75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X462"/>
  <sheetViews>
    <sheetView tabSelected="1" topLeftCell="D434" zoomScale="75" zoomScaleNormal="75" workbookViewId="0">
      <selection activeCell="D445" sqref="D445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5.453125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9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6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6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6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6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6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6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6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6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6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6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6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6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6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6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6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6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6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6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6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6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6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6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6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6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6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6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6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6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6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6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6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6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6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6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6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100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6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100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6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6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6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6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6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6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6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6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6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6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6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6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6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6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6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6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6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6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6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6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6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6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100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100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100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100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6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6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6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100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100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9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61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2">
        <v>0</v>
      </c>
      <c r="O167" s="53">
        <f t="shared" si="40"/>
        <v>0</v>
      </c>
      <c r="P167" s="53">
        <f t="shared" si="41"/>
        <v>0</v>
      </c>
      <c r="Q167" s="8">
        <f t="shared" si="35"/>
        <v>214534.49999999997</v>
      </c>
      <c r="R167" s="54" t="s">
        <v>246</v>
      </c>
      <c r="S167" s="55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6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6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6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6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6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6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6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6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6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6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6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6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6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6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6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6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6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6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6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4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9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6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3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101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6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3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9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6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3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6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6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6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6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102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6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70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6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70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6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103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6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6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6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6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6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104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6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70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6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70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6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103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6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6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6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6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6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6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6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90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90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3" t="s">
        <v>354</v>
      </c>
      <c r="V270" s="1" t="s">
        <v>401</v>
      </c>
      <c r="W270" s="96">
        <v>44468</v>
      </c>
      <c r="X270" s="97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101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3" t="s">
        <v>354</v>
      </c>
      <c r="V271" s="1" t="s">
        <v>401</v>
      </c>
      <c r="W271" s="74">
        <v>44464</v>
      </c>
      <c r="X271" s="97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9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3" t="s">
        <v>354</v>
      </c>
      <c r="V272" s="1" t="s">
        <v>401</v>
      </c>
      <c r="W272" s="74">
        <v>44485</v>
      </c>
      <c r="X272" s="97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3" t="s">
        <v>354</v>
      </c>
      <c r="V273" s="1" t="s">
        <v>401</v>
      </c>
      <c r="W273" s="74">
        <v>44492</v>
      </c>
      <c r="X273" s="97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92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87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92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91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92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105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105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105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105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70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104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59"/>
      <c r="P288" s="7">
        <f t="shared" si="131"/>
        <v>1530</v>
      </c>
      <c r="Q288" s="8">
        <f t="shared" si="119"/>
        <v>400077.74999999988</v>
      </c>
      <c r="R288" s="43" t="s">
        <v>91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6">
        <v>2295</v>
      </c>
      <c r="P289" s="7">
        <f t="shared" si="131"/>
        <v>2295</v>
      </c>
      <c r="Q289" s="8">
        <f t="shared" si="119"/>
        <v>402372.74999999988</v>
      </c>
      <c r="R289" s="43" t="s">
        <v>91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6">
        <v>690</v>
      </c>
      <c r="P290" s="7">
        <f t="shared" si="131"/>
        <v>690</v>
      </c>
      <c r="Q290" s="8">
        <f t="shared" si="119"/>
        <v>403062.74999999988</v>
      </c>
      <c r="R290" s="43" t="s">
        <v>91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6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7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P298" s="7">
        <f t="shared" si="156"/>
        <v>2016</v>
      </c>
      <c r="Q298" s="8">
        <f t="shared" si="157"/>
        <v>410615.74999999988</v>
      </c>
      <c r="R298" s="43" t="s">
        <v>91</v>
      </c>
      <c r="S298" s="12"/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P299" s="7">
        <f t="shared" si="156"/>
        <v>1814.4</v>
      </c>
      <c r="Q299" s="8">
        <f t="shared" si="157"/>
        <v>412430.14999999991</v>
      </c>
      <c r="R299" s="43" t="s">
        <v>91</v>
      </c>
      <c r="S299" s="12"/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05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17" t="s">
        <v>494</v>
      </c>
      <c r="T301" s="97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101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17" t="s">
        <v>496</v>
      </c>
      <c r="T302" s="97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9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4" t="s">
        <v>495</v>
      </c>
      <c r="T303" s="97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4" t="s">
        <v>497</v>
      </c>
      <c r="T304" s="97"/>
      <c r="U304" s="22"/>
    </row>
    <row r="305" spans="1:21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92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74" t="s">
        <v>498</v>
      </c>
      <c r="T305" s="97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104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41">
        <v>-179.4</v>
      </c>
      <c r="P306" s="7">
        <f t="shared" si="156"/>
        <v>10248.6</v>
      </c>
      <c r="Q306" s="8">
        <f t="shared" si="157"/>
        <v>433204.14999999991</v>
      </c>
      <c r="R306" s="43" t="s">
        <v>91</v>
      </c>
      <c r="S306" s="12"/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70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P307" s="7">
        <f t="shared" si="156"/>
        <v>2550</v>
      </c>
      <c r="Q307" s="8">
        <f t="shared" si="157"/>
        <v>435754.14999999991</v>
      </c>
      <c r="R307" s="43" t="s">
        <v>91</v>
      </c>
      <c r="S307" s="12"/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70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P308" s="7">
        <f t="shared" si="156"/>
        <v>550</v>
      </c>
      <c r="Q308" s="8">
        <f t="shared" si="157"/>
        <v>436304.14999999991</v>
      </c>
      <c r="R308" s="43" t="s">
        <v>91</v>
      </c>
      <c r="S308" s="12"/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8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P309" s="7">
        <f t="shared" si="156"/>
        <v>320</v>
      </c>
      <c r="Q309" s="8">
        <f t="shared" si="157"/>
        <v>436624.14999999991</v>
      </c>
      <c r="R309" s="43" t="s">
        <v>91</v>
      </c>
      <c r="S309" s="12"/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P310" s="7">
        <f t="shared" si="156"/>
        <v>360</v>
      </c>
      <c r="Q310" s="8">
        <f t="shared" si="157"/>
        <v>436984.14999999991</v>
      </c>
      <c r="R310" s="43" t="s">
        <v>91</v>
      </c>
      <c r="S310" s="12"/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4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70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8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P315" s="7">
        <f t="shared" ref="P315:P320" si="177">SUM(N315+O315)</f>
        <v>8690</v>
      </c>
      <c r="Q315" s="8">
        <f t="shared" ref="Q315:Q362" si="178">SUM(Q314+N315)</f>
        <v>457136.14999999991</v>
      </c>
      <c r="R315" s="43" t="s">
        <v>91</v>
      </c>
      <c r="S315" s="12"/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P316" s="7">
        <f t="shared" si="177"/>
        <v>1738</v>
      </c>
      <c r="Q316" s="8">
        <f t="shared" si="178"/>
        <v>458874.14999999991</v>
      </c>
      <c r="R316" s="43" t="s">
        <v>91</v>
      </c>
      <c r="S316" s="12"/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P317" s="7">
        <f t="shared" si="177"/>
        <v>2016</v>
      </c>
      <c r="Q317" s="8">
        <f t="shared" si="178"/>
        <v>460890.14999999991</v>
      </c>
      <c r="R317" s="43" t="s">
        <v>91</v>
      </c>
      <c r="S317" s="12"/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P318" s="7">
        <f t="shared" si="177"/>
        <v>80</v>
      </c>
      <c r="Q318" s="8">
        <f t="shared" si="178"/>
        <v>460970.14999999991</v>
      </c>
      <c r="R318" s="43" t="s">
        <v>91</v>
      </c>
      <c r="S318" s="12"/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P320" s="7">
        <f t="shared" si="177"/>
        <v>240</v>
      </c>
      <c r="Q320" s="8">
        <f t="shared" si="178"/>
        <v>463036.14999999991</v>
      </c>
      <c r="R320" s="43" t="s">
        <v>91</v>
      </c>
      <c r="S320" s="12"/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70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26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9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70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5">
        <v>10428</v>
      </c>
      <c r="P327" s="7">
        <f t="shared" si="186"/>
        <v>10428</v>
      </c>
      <c r="Q327" s="8">
        <f t="shared" si="178"/>
        <v>478860.34999999992</v>
      </c>
      <c r="R327" s="5" t="s">
        <v>91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70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P328" s="7">
        <f t="shared" si="186"/>
        <v>1258</v>
      </c>
      <c r="Q328" s="8">
        <f t="shared" si="178"/>
        <v>480118.34999999992</v>
      </c>
      <c r="R328" s="5" t="s">
        <v>91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70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P329" s="7">
        <f t="shared" si="186"/>
        <v>275</v>
      </c>
      <c r="Q329" s="8">
        <f t="shared" si="178"/>
        <v>480393.34999999992</v>
      </c>
      <c r="R329" s="5" t="s">
        <v>91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103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P330" s="7">
        <f t="shared" si="186"/>
        <v>160</v>
      </c>
      <c r="Q330" s="8">
        <f t="shared" si="178"/>
        <v>480553.34999999992</v>
      </c>
      <c r="R330" s="5" t="s">
        <v>91</v>
      </c>
    </row>
    <row r="331" spans="1:19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P331" s="7">
        <f t="shared" si="186"/>
        <v>1870</v>
      </c>
      <c r="Q331" s="8">
        <f t="shared" si="178"/>
        <v>482423.34999999992</v>
      </c>
      <c r="R331" s="5" t="s">
        <v>91</v>
      </c>
    </row>
    <row r="332" spans="1:19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101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P332" s="7">
        <f t="shared" si="186"/>
        <v>300</v>
      </c>
      <c r="Q332" s="8">
        <f t="shared" si="178"/>
        <v>482723.34999999992</v>
      </c>
      <c r="R332" s="5" t="s">
        <v>91</v>
      </c>
    </row>
    <row r="333" spans="1:19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9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P333" s="7">
        <f t="shared" si="186"/>
        <v>160</v>
      </c>
      <c r="Q333" s="8">
        <f t="shared" si="178"/>
        <v>482883.34999999992</v>
      </c>
      <c r="R333" s="5" t="s">
        <v>91</v>
      </c>
    </row>
    <row r="334" spans="1:19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103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P334" s="7">
        <f t="shared" si="186"/>
        <v>1300</v>
      </c>
      <c r="Q334" s="8">
        <f t="shared" si="178"/>
        <v>484183.34999999992</v>
      </c>
      <c r="R334" s="5" t="s">
        <v>91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1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1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103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1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8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1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8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1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8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1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2">MONTH(A341)</f>
        <v>10</v>
      </c>
      <c r="C341" s="5">
        <f t="shared" ref="C341:C349" si="193">YEAR(A341)</f>
        <v>2021</v>
      </c>
      <c r="D341" s="5" t="s">
        <v>419</v>
      </c>
      <c r="E341" s="5" t="s">
        <v>416</v>
      </c>
      <c r="F341" s="1" t="s">
        <v>417</v>
      </c>
      <c r="G341" s="98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1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2"/>
        <v>10</v>
      </c>
      <c r="C342" s="5">
        <f t="shared" si="193"/>
        <v>2021</v>
      </c>
      <c r="D342" s="5" t="s">
        <v>419</v>
      </c>
      <c r="E342" s="5" t="s">
        <v>416</v>
      </c>
      <c r="F342" s="1" t="s">
        <v>417</v>
      </c>
      <c r="G342" s="98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1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2"/>
        <v>10</v>
      </c>
      <c r="C343" s="5">
        <f t="shared" si="193"/>
        <v>2021</v>
      </c>
      <c r="D343" s="5" t="s">
        <v>423</v>
      </c>
      <c r="E343" s="5" t="s">
        <v>407</v>
      </c>
      <c r="F343" s="1" t="s">
        <v>408</v>
      </c>
      <c r="G343" s="70" t="s">
        <v>309</v>
      </c>
      <c r="H343" s="5">
        <v>2</v>
      </c>
      <c r="I343" s="5" t="s">
        <v>5</v>
      </c>
      <c r="J343" s="5">
        <v>0</v>
      </c>
      <c r="K343" s="4">
        <f t="shared" ref="K343:K379" si="194">A343+J343</f>
        <v>44482</v>
      </c>
      <c r="L343" s="5">
        <f t="shared" ref="L343:L379" si="195">MONTH(K343)</f>
        <v>10</v>
      </c>
      <c r="M343" s="5">
        <f t="shared" ref="M343:M406" si="196">YEAR(K343)</f>
        <v>2021</v>
      </c>
      <c r="N343" s="7">
        <v>3696</v>
      </c>
      <c r="O343" s="7">
        <f t="shared" si="191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2"/>
        <v>10</v>
      </c>
      <c r="C344" s="5">
        <f t="shared" si="193"/>
        <v>2021</v>
      </c>
      <c r="D344" s="5" t="s">
        <v>423</v>
      </c>
      <c r="E344" s="5" t="s">
        <v>407</v>
      </c>
      <c r="F344" s="1" t="s">
        <v>408</v>
      </c>
      <c r="G344" s="116" t="s">
        <v>487</v>
      </c>
      <c r="H344" s="5">
        <v>2</v>
      </c>
      <c r="I344" s="5" t="s">
        <v>5</v>
      </c>
      <c r="J344" s="5">
        <v>0</v>
      </c>
      <c r="K344" s="4">
        <f t="shared" si="194"/>
        <v>44482</v>
      </c>
      <c r="L344" s="5">
        <f t="shared" si="195"/>
        <v>10</v>
      </c>
      <c r="M344" s="5">
        <f t="shared" si="196"/>
        <v>2021</v>
      </c>
      <c r="N344" s="7">
        <v>950.4</v>
      </c>
      <c r="O344" s="7">
        <f t="shared" si="191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2"/>
        <v>10</v>
      </c>
      <c r="C345" s="5">
        <f t="shared" si="193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4"/>
        <v>44482</v>
      </c>
      <c r="L345" s="5">
        <f t="shared" si="195"/>
        <v>10</v>
      </c>
      <c r="M345" s="5">
        <f t="shared" si="196"/>
        <v>2021</v>
      </c>
      <c r="N345" s="7">
        <v>360</v>
      </c>
      <c r="O345" s="7">
        <f t="shared" si="191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2"/>
        <v>10</v>
      </c>
      <c r="C346" s="5">
        <f t="shared" si="193"/>
        <v>2021</v>
      </c>
      <c r="D346" s="5" t="s">
        <v>424</v>
      </c>
      <c r="E346" s="5" t="s">
        <v>407</v>
      </c>
      <c r="F346" s="1" t="s">
        <v>408</v>
      </c>
      <c r="G346" s="98" t="s">
        <v>425</v>
      </c>
      <c r="H346" s="5">
        <v>6</v>
      </c>
      <c r="I346" s="5" t="s">
        <v>5</v>
      </c>
      <c r="J346" s="5">
        <v>0</v>
      </c>
      <c r="K346" s="4">
        <f t="shared" si="194"/>
        <v>44483</v>
      </c>
      <c r="L346" s="5">
        <f t="shared" si="195"/>
        <v>10</v>
      </c>
      <c r="M346" s="5">
        <f t="shared" si="196"/>
        <v>2021</v>
      </c>
      <c r="N346" s="7">
        <v>300</v>
      </c>
      <c r="O346" s="7">
        <f t="shared" si="191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2"/>
        <v>10</v>
      </c>
      <c r="C347" s="5">
        <f t="shared" si="193"/>
        <v>2021</v>
      </c>
      <c r="D347" s="5" t="s">
        <v>424</v>
      </c>
      <c r="E347" s="5" t="s">
        <v>407</v>
      </c>
      <c r="F347" s="1" t="s">
        <v>408</v>
      </c>
      <c r="G347" s="98" t="s">
        <v>46</v>
      </c>
      <c r="H347" s="5">
        <v>1</v>
      </c>
      <c r="I347" s="5" t="s">
        <v>5</v>
      </c>
      <c r="J347" s="5">
        <v>0</v>
      </c>
      <c r="K347" s="4">
        <f t="shared" si="194"/>
        <v>44483</v>
      </c>
      <c r="L347" s="5">
        <f t="shared" si="195"/>
        <v>10</v>
      </c>
      <c r="M347" s="5">
        <f t="shared" si="196"/>
        <v>2021</v>
      </c>
      <c r="N347" s="7">
        <v>100</v>
      </c>
      <c r="O347" s="7">
        <f t="shared" si="191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2"/>
        <v>10</v>
      </c>
      <c r="C348" s="5">
        <f t="shared" si="193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4"/>
        <v>44543</v>
      </c>
      <c r="L348" s="5">
        <f t="shared" si="195"/>
        <v>12</v>
      </c>
      <c r="M348" s="5">
        <f t="shared" si="196"/>
        <v>2021</v>
      </c>
      <c r="N348" s="7">
        <v>5100</v>
      </c>
      <c r="P348" s="7">
        <f t="shared" si="186"/>
        <v>5100</v>
      </c>
      <c r="Q348" s="8">
        <f t="shared" si="178"/>
        <v>509281.74999999994</v>
      </c>
      <c r="R348" s="5" t="s">
        <v>91</v>
      </c>
      <c r="S348" s="12"/>
    </row>
    <row r="349" spans="1:19" x14ac:dyDescent="0.35">
      <c r="A349" s="4">
        <v>44484</v>
      </c>
      <c r="B349" s="5">
        <f t="shared" si="192"/>
        <v>10</v>
      </c>
      <c r="C349" s="5">
        <f t="shared" si="193"/>
        <v>2021</v>
      </c>
      <c r="D349" s="5" t="s">
        <v>427</v>
      </c>
      <c r="E349" s="5" t="s">
        <v>263</v>
      </c>
      <c r="F349" s="1" t="s">
        <v>268</v>
      </c>
      <c r="G349" s="98" t="s">
        <v>428</v>
      </c>
      <c r="H349" s="5">
        <v>3</v>
      </c>
      <c r="I349" s="5" t="s">
        <v>5</v>
      </c>
      <c r="J349" s="5">
        <v>0</v>
      </c>
      <c r="K349" s="4">
        <f t="shared" si="194"/>
        <v>44484</v>
      </c>
      <c r="L349" s="5">
        <f t="shared" si="195"/>
        <v>10</v>
      </c>
      <c r="M349" s="5">
        <f t="shared" si="196"/>
        <v>2021</v>
      </c>
      <c r="N349" s="7">
        <v>2025</v>
      </c>
      <c r="O349" s="7">
        <f t="shared" si="191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7">MONTH(A350)</f>
        <v>10</v>
      </c>
      <c r="C350" s="5">
        <f t="shared" ref="C350:C358" si="198">YEAR(A350)</f>
        <v>2021</v>
      </c>
      <c r="D350" s="5" t="s">
        <v>427</v>
      </c>
      <c r="E350" s="5" t="s">
        <v>263</v>
      </c>
      <c r="F350" s="1" t="s">
        <v>268</v>
      </c>
      <c r="G350" s="98" t="s">
        <v>421</v>
      </c>
      <c r="H350" s="5">
        <v>2</v>
      </c>
      <c r="I350" s="5" t="s">
        <v>5</v>
      </c>
      <c r="J350" s="5">
        <v>0</v>
      </c>
      <c r="K350" s="4">
        <f t="shared" si="194"/>
        <v>44484</v>
      </c>
      <c r="L350" s="5">
        <f t="shared" si="195"/>
        <v>10</v>
      </c>
      <c r="M350" s="5">
        <f t="shared" si="196"/>
        <v>2021</v>
      </c>
      <c r="N350" s="7">
        <v>516</v>
      </c>
      <c r="O350" s="7">
        <f t="shared" si="191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7"/>
        <v>10</v>
      </c>
      <c r="C351" s="5">
        <f t="shared" si="198"/>
        <v>2021</v>
      </c>
      <c r="D351" s="5" t="s">
        <v>427</v>
      </c>
      <c r="E351" s="5" t="s">
        <v>263</v>
      </c>
      <c r="F351" s="1" t="s">
        <v>268</v>
      </c>
      <c r="G351" s="98" t="s">
        <v>66</v>
      </c>
      <c r="H351" s="5">
        <v>1</v>
      </c>
      <c r="I351" s="5" t="s">
        <v>5</v>
      </c>
      <c r="J351" s="5">
        <v>0</v>
      </c>
      <c r="K351" s="4">
        <f t="shared" si="194"/>
        <v>44484</v>
      </c>
      <c r="L351" s="5">
        <f t="shared" si="195"/>
        <v>10</v>
      </c>
      <c r="M351" s="5">
        <f t="shared" si="196"/>
        <v>2021</v>
      </c>
      <c r="N351" s="7">
        <v>55</v>
      </c>
      <c r="O351" s="7">
        <f t="shared" si="191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7"/>
        <v>10</v>
      </c>
      <c r="C352" s="5">
        <f t="shared" si="198"/>
        <v>2021</v>
      </c>
      <c r="D352" s="5" t="s">
        <v>427</v>
      </c>
      <c r="E352" s="5" t="s">
        <v>263</v>
      </c>
      <c r="F352" s="1" t="s">
        <v>268</v>
      </c>
      <c r="G352" s="98" t="s">
        <v>387</v>
      </c>
      <c r="H352" s="5">
        <v>1</v>
      </c>
      <c r="I352" s="5" t="s">
        <v>5</v>
      </c>
      <c r="J352" s="5">
        <v>0</v>
      </c>
      <c r="K352" s="4">
        <f t="shared" si="194"/>
        <v>44484</v>
      </c>
      <c r="L352" s="5">
        <f t="shared" si="195"/>
        <v>10</v>
      </c>
      <c r="M352" s="5">
        <f t="shared" si="196"/>
        <v>2021</v>
      </c>
      <c r="N352" s="7">
        <v>80</v>
      </c>
      <c r="O352" s="7">
        <f t="shared" si="191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7"/>
        <v>10</v>
      </c>
      <c r="C353" s="5">
        <f t="shared" si="198"/>
        <v>2021</v>
      </c>
      <c r="D353" s="5" t="s">
        <v>431</v>
      </c>
      <c r="E353" s="5" t="s">
        <v>34</v>
      </c>
      <c r="F353" s="1" t="s">
        <v>35</v>
      </c>
      <c r="G353" s="98" t="s">
        <v>69</v>
      </c>
      <c r="H353" s="5">
        <v>1</v>
      </c>
      <c r="I353" s="5" t="s">
        <v>5</v>
      </c>
      <c r="J353" s="5">
        <v>0</v>
      </c>
      <c r="K353" s="4">
        <f t="shared" si="194"/>
        <v>44484</v>
      </c>
      <c r="L353" s="5">
        <f t="shared" si="195"/>
        <v>10</v>
      </c>
      <c r="M353" s="5">
        <f t="shared" si="196"/>
        <v>2021</v>
      </c>
      <c r="N353" s="7">
        <v>1826</v>
      </c>
      <c r="O353" s="7">
        <f t="shared" si="191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7"/>
        <v>10</v>
      </c>
      <c r="C354" s="5">
        <f t="shared" si="198"/>
        <v>2021</v>
      </c>
      <c r="D354" s="5" t="s">
        <v>431</v>
      </c>
      <c r="E354" s="5" t="s">
        <v>34</v>
      </c>
      <c r="F354" s="1" t="s">
        <v>35</v>
      </c>
      <c r="G354" s="98" t="s">
        <v>46</v>
      </c>
      <c r="H354" s="5">
        <v>1</v>
      </c>
      <c r="I354" s="5" t="s">
        <v>5</v>
      </c>
      <c r="J354" s="5">
        <v>0</v>
      </c>
      <c r="K354" s="4">
        <f t="shared" si="194"/>
        <v>44484</v>
      </c>
      <c r="L354" s="5">
        <f t="shared" si="195"/>
        <v>10</v>
      </c>
      <c r="M354" s="5">
        <f t="shared" si="196"/>
        <v>2021</v>
      </c>
      <c r="N354" s="7">
        <v>100</v>
      </c>
      <c r="O354" s="7">
        <f t="shared" si="191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7"/>
        <v>10</v>
      </c>
      <c r="C355" s="5">
        <f t="shared" si="198"/>
        <v>2021</v>
      </c>
      <c r="D355" s="5" t="s">
        <v>432</v>
      </c>
      <c r="E355" s="5" t="s">
        <v>416</v>
      </c>
      <c r="F355" s="1" t="s">
        <v>417</v>
      </c>
      <c r="G355" s="106" t="s">
        <v>224</v>
      </c>
      <c r="H355" s="5">
        <v>2</v>
      </c>
      <c r="I355" s="5" t="s">
        <v>5</v>
      </c>
      <c r="J355" s="5">
        <v>0</v>
      </c>
      <c r="K355" s="4">
        <f t="shared" si="194"/>
        <v>44484</v>
      </c>
      <c r="L355" s="5">
        <f t="shared" si="195"/>
        <v>10</v>
      </c>
      <c r="M355" s="5">
        <f t="shared" si="196"/>
        <v>2021</v>
      </c>
      <c r="N355" s="7">
        <v>636.4</v>
      </c>
      <c r="O355" s="7">
        <f t="shared" ref="O355:O367" si="199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7"/>
        <v>10</v>
      </c>
      <c r="C356" s="5">
        <f t="shared" si="198"/>
        <v>2021</v>
      </c>
      <c r="D356" s="5" t="s">
        <v>432</v>
      </c>
      <c r="E356" s="5" t="s">
        <v>416</v>
      </c>
      <c r="F356" s="1" t="s">
        <v>417</v>
      </c>
      <c r="G356" s="98" t="s">
        <v>422</v>
      </c>
      <c r="H356" s="5">
        <v>2</v>
      </c>
      <c r="I356" s="5" t="s">
        <v>5</v>
      </c>
      <c r="J356" s="5">
        <v>0</v>
      </c>
      <c r="K356" s="4">
        <f t="shared" si="194"/>
        <v>44484</v>
      </c>
      <c r="L356" s="5">
        <f t="shared" si="195"/>
        <v>10</v>
      </c>
      <c r="M356" s="5">
        <f t="shared" si="196"/>
        <v>2021</v>
      </c>
      <c r="N356" s="7">
        <v>675</v>
      </c>
      <c r="O356" s="7">
        <f t="shared" si="199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7"/>
        <v>10</v>
      </c>
      <c r="C357" s="5">
        <f t="shared" si="198"/>
        <v>2021</v>
      </c>
      <c r="D357" s="5" t="s">
        <v>433</v>
      </c>
      <c r="E357" s="5" t="s">
        <v>416</v>
      </c>
      <c r="F357" s="1" t="s">
        <v>417</v>
      </c>
      <c r="G357" s="98" t="s">
        <v>436</v>
      </c>
      <c r="H357" s="5">
        <v>2</v>
      </c>
      <c r="I357" s="5" t="s">
        <v>5</v>
      </c>
      <c r="J357" s="5">
        <v>0</v>
      </c>
      <c r="K357" s="4">
        <f t="shared" si="194"/>
        <v>44487</v>
      </c>
      <c r="L357" s="5">
        <f t="shared" si="195"/>
        <v>10</v>
      </c>
      <c r="M357" s="5">
        <f t="shared" si="196"/>
        <v>2021</v>
      </c>
      <c r="N357" s="7">
        <v>3825</v>
      </c>
      <c r="O357" s="7">
        <f t="shared" si="199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7"/>
        <v>10</v>
      </c>
      <c r="C358" s="5">
        <f t="shared" si="198"/>
        <v>2021</v>
      </c>
      <c r="D358" s="5" t="s">
        <v>433</v>
      </c>
      <c r="E358" s="5" t="s">
        <v>416</v>
      </c>
      <c r="F358" s="1" t="s">
        <v>417</v>
      </c>
      <c r="G358" s="98" t="s">
        <v>99</v>
      </c>
      <c r="H358" s="5">
        <v>2</v>
      </c>
      <c r="I358" s="5" t="s">
        <v>5</v>
      </c>
      <c r="J358" s="5">
        <v>0</v>
      </c>
      <c r="K358" s="4">
        <f t="shared" si="194"/>
        <v>44487</v>
      </c>
      <c r="L358" s="5">
        <f t="shared" si="195"/>
        <v>10</v>
      </c>
      <c r="M358" s="5">
        <f t="shared" si="196"/>
        <v>2021</v>
      </c>
      <c r="N358" s="7">
        <v>3740</v>
      </c>
      <c r="O358" s="7">
        <f t="shared" si="199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0">MONTH(A359)</f>
        <v>10</v>
      </c>
      <c r="C359" s="5">
        <f t="shared" ref="C359:C368" si="201">YEAR(A359)</f>
        <v>2021</v>
      </c>
      <c r="D359" s="5" t="s">
        <v>433</v>
      </c>
      <c r="E359" s="5" t="s">
        <v>416</v>
      </c>
      <c r="F359" s="1" t="s">
        <v>417</v>
      </c>
      <c r="G359" s="98" t="s">
        <v>421</v>
      </c>
      <c r="H359" s="5">
        <v>6</v>
      </c>
      <c r="I359" s="5" t="s">
        <v>5</v>
      </c>
      <c r="J359" s="5">
        <v>0</v>
      </c>
      <c r="K359" s="4">
        <f t="shared" si="194"/>
        <v>44487</v>
      </c>
      <c r="L359" s="5">
        <f t="shared" si="195"/>
        <v>10</v>
      </c>
      <c r="M359" s="5">
        <f t="shared" si="196"/>
        <v>2021</v>
      </c>
      <c r="N359" s="7">
        <v>1909.2</v>
      </c>
      <c r="O359" s="7">
        <f t="shared" si="199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0"/>
        <v>10</v>
      </c>
      <c r="C360" s="5">
        <f t="shared" si="201"/>
        <v>2021</v>
      </c>
      <c r="D360" s="5" t="s">
        <v>433</v>
      </c>
      <c r="E360" s="5" t="s">
        <v>416</v>
      </c>
      <c r="F360" s="1" t="s">
        <v>417</v>
      </c>
      <c r="G360" s="98" t="s">
        <v>66</v>
      </c>
      <c r="H360" s="5">
        <v>7</v>
      </c>
      <c r="I360" s="5" t="s">
        <v>5</v>
      </c>
      <c r="J360" s="5">
        <v>0</v>
      </c>
      <c r="K360" s="4">
        <f t="shared" si="194"/>
        <v>44487</v>
      </c>
      <c r="L360" s="5">
        <f t="shared" si="195"/>
        <v>10</v>
      </c>
      <c r="M360" s="5">
        <f t="shared" si="196"/>
        <v>2021</v>
      </c>
      <c r="N360" s="7">
        <v>437.5</v>
      </c>
      <c r="O360" s="7">
        <f t="shared" si="199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0"/>
        <v>10</v>
      </c>
      <c r="C361" s="5">
        <f t="shared" si="201"/>
        <v>2021</v>
      </c>
      <c r="D361" s="5" t="s">
        <v>433</v>
      </c>
      <c r="E361" s="5" t="s">
        <v>416</v>
      </c>
      <c r="F361" s="1" t="s">
        <v>417</v>
      </c>
      <c r="G361" s="98" t="s">
        <v>387</v>
      </c>
      <c r="H361" s="5">
        <v>2</v>
      </c>
      <c r="I361" s="5" t="s">
        <v>5</v>
      </c>
      <c r="J361" s="5">
        <v>0</v>
      </c>
      <c r="K361" s="4">
        <f t="shared" si="194"/>
        <v>44487</v>
      </c>
      <c r="L361" s="5">
        <f t="shared" si="195"/>
        <v>10</v>
      </c>
      <c r="M361" s="5">
        <f t="shared" si="196"/>
        <v>2021</v>
      </c>
      <c r="N361" s="7">
        <v>160</v>
      </c>
      <c r="O361" s="7">
        <f t="shared" si="199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0"/>
        <v>10</v>
      </c>
      <c r="C362" s="5">
        <f t="shared" si="201"/>
        <v>2021</v>
      </c>
      <c r="D362" s="5" t="s">
        <v>433</v>
      </c>
      <c r="E362" s="5" t="s">
        <v>416</v>
      </c>
      <c r="F362" s="1" t="s">
        <v>417</v>
      </c>
      <c r="G362" s="98" t="s">
        <v>422</v>
      </c>
      <c r="H362" s="5">
        <v>9</v>
      </c>
      <c r="I362" s="5" t="s">
        <v>5</v>
      </c>
      <c r="J362" s="5">
        <v>0</v>
      </c>
      <c r="K362" s="4">
        <f t="shared" si="194"/>
        <v>44487</v>
      </c>
      <c r="L362" s="5">
        <f t="shared" si="195"/>
        <v>10</v>
      </c>
      <c r="M362" s="5">
        <f t="shared" si="196"/>
        <v>2021</v>
      </c>
      <c r="N362" s="7">
        <v>3037.5</v>
      </c>
      <c r="O362" s="7">
        <f t="shared" si="199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0"/>
        <v>10</v>
      </c>
      <c r="C363" s="5">
        <f t="shared" si="201"/>
        <v>2021</v>
      </c>
      <c r="D363" s="5" t="s">
        <v>434</v>
      </c>
      <c r="E363" s="5" t="s">
        <v>416</v>
      </c>
      <c r="F363" s="1" t="s">
        <v>417</v>
      </c>
      <c r="G363" s="98" t="s">
        <v>437</v>
      </c>
      <c r="H363" s="5">
        <v>1</v>
      </c>
      <c r="I363" s="5" t="s">
        <v>5</v>
      </c>
      <c r="J363" s="5">
        <v>0</v>
      </c>
      <c r="K363" s="4">
        <f t="shared" si="194"/>
        <v>44488</v>
      </c>
      <c r="L363" s="5">
        <f t="shared" si="195"/>
        <v>10</v>
      </c>
      <c r="M363" s="5">
        <f t="shared" si="196"/>
        <v>2021</v>
      </c>
      <c r="N363" s="7">
        <v>1000</v>
      </c>
      <c r="O363" s="7">
        <f t="shared" si="199"/>
        <v>-1000</v>
      </c>
      <c r="P363" s="7">
        <f t="shared" si="186"/>
        <v>0</v>
      </c>
      <c r="Q363" s="8">
        <f t="shared" ref="Q363:Q366" si="202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0"/>
        <v>10</v>
      </c>
      <c r="C364" s="5">
        <f t="shared" si="201"/>
        <v>2021</v>
      </c>
      <c r="D364" s="5" t="s">
        <v>435</v>
      </c>
      <c r="E364" s="5" t="s">
        <v>416</v>
      </c>
      <c r="F364" s="1" t="s">
        <v>417</v>
      </c>
      <c r="G364" s="98" t="s">
        <v>436</v>
      </c>
      <c r="H364" s="5">
        <v>2</v>
      </c>
      <c r="I364" s="5" t="s">
        <v>5</v>
      </c>
      <c r="J364" s="5">
        <v>0</v>
      </c>
      <c r="K364" s="4">
        <f t="shared" si="194"/>
        <v>44489</v>
      </c>
      <c r="L364" s="5">
        <f t="shared" si="195"/>
        <v>10</v>
      </c>
      <c r="M364" s="5">
        <f t="shared" si="196"/>
        <v>2021</v>
      </c>
      <c r="N364" s="7">
        <v>3825</v>
      </c>
      <c r="O364" s="7">
        <f t="shared" si="199"/>
        <v>-3825</v>
      </c>
      <c r="P364" s="7">
        <f t="shared" si="186"/>
        <v>0</v>
      </c>
      <c r="Q364" s="8">
        <f t="shared" si="202"/>
        <v>533129.35</v>
      </c>
      <c r="R364" s="5" t="s">
        <v>5</v>
      </c>
      <c r="S364" s="12" t="s">
        <v>508</v>
      </c>
    </row>
    <row r="365" spans="1:19" x14ac:dyDescent="0.35">
      <c r="A365" s="4">
        <v>44489</v>
      </c>
      <c r="B365" s="5">
        <f t="shared" ref="B365:B367" si="203">MONTH(A365)</f>
        <v>10</v>
      </c>
      <c r="C365" s="5">
        <f t="shared" ref="C365:C367" si="204">YEAR(A365)</f>
        <v>2021</v>
      </c>
      <c r="D365" s="5" t="s">
        <v>435</v>
      </c>
      <c r="E365" s="5" t="s">
        <v>416</v>
      </c>
      <c r="F365" s="1" t="s">
        <v>417</v>
      </c>
      <c r="G365" s="98" t="s">
        <v>99</v>
      </c>
      <c r="H365" s="5">
        <v>1</v>
      </c>
      <c r="I365" s="5" t="s">
        <v>5</v>
      </c>
      <c r="J365" s="5">
        <v>0</v>
      </c>
      <c r="K365" s="4">
        <f t="shared" si="194"/>
        <v>44489</v>
      </c>
      <c r="L365" s="5">
        <f t="shared" si="195"/>
        <v>10</v>
      </c>
      <c r="M365" s="5">
        <f t="shared" si="196"/>
        <v>2021</v>
      </c>
      <c r="N365" s="7">
        <v>1870</v>
      </c>
      <c r="O365" s="7">
        <f t="shared" si="199"/>
        <v>-1870</v>
      </c>
      <c r="P365" s="7">
        <f t="shared" si="186"/>
        <v>0</v>
      </c>
      <c r="Q365" s="8">
        <f t="shared" si="202"/>
        <v>534999.35</v>
      </c>
      <c r="R365" s="5" t="s">
        <v>5</v>
      </c>
      <c r="S365" s="12" t="s">
        <v>508</v>
      </c>
    </row>
    <row r="366" spans="1:19" ht="29" x14ac:dyDescent="0.35">
      <c r="A366" s="4">
        <v>44489</v>
      </c>
      <c r="B366" s="5">
        <f t="shared" si="203"/>
        <v>10</v>
      </c>
      <c r="C366" s="5">
        <f t="shared" si="204"/>
        <v>2021</v>
      </c>
      <c r="D366" s="5" t="s">
        <v>435</v>
      </c>
      <c r="E366" s="5" t="s">
        <v>416</v>
      </c>
      <c r="F366" s="1" t="s">
        <v>417</v>
      </c>
      <c r="G366" s="98" t="s">
        <v>421</v>
      </c>
      <c r="H366" s="5">
        <v>12</v>
      </c>
      <c r="I366" s="5" t="s">
        <v>5</v>
      </c>
      <c r="J366" s="5">
        <v>0</v>
      </c>
      <c r="K366" s="4">
        <f t="shared" si="194"/>
        <v>44489</v>
      </c>
      <c r="L366" s="5">
        <f t="shared" si="195"/>
        <v>10</v>
      </c>
      <c r="M366" s="5">
        <f t="shared" si="196"/>
        <v>2021</v>
      </c>
      <c r="N366" s="7">
        <v>3818.4</v>
      </c>
      <c r="O366" s="7">
        <f t="shared" si="199"/>
        <v>-3818.4</v>
      </c>
      <c r="P366" s="7">
        <f t="shared" si="186"/>
        <v>0</v>
      </c>
      <c r="Q366" s="8">
        <f t="shared" si="202"/>
        <v>538817.75</v>
      </c>
      <c r="R366" s="5" t="s">
        <v>5</v>
      </c>
      <c r="S366" s="12" t="s">
        <v>508</v>
      </c>
    </row>
    <row r="367" spans="1:19" x14ac:dyDescent="0.35">
      <c r="A367" s="4">
        <v>44489</v>
      </c>
      <c r="B367" s="5">
        <f t="shared" si="203"/>
        <v>10</v>
      </c>
      <c r="C367" s="5">
        <f t="shared" si="204"/>
        <v>2021</v>
      </c>
      <c r="D367" s="5" t="s">
        <v>435</v>
      </c>
      <c r="E367" s="5" t="s">
        <v>416</v>
      </c>
      <c r="F367" s="1" t="s">
        <v>417</v>
      </c>
      <c r="G367" s="98" t="s">
        <v>387</v>
      </c>
      <c r="H367" s="5">
        <v>2</v>
      </c>
      <c r="I367" s="5" t="s">
        <v>5</v>
      </c>
      <c r="J367" s="5">
        <v>0</v>
      </c>
      <c r="K367" s="4">
        <f t="shared" si="194"/>
        <v>44489</v>
      </c>
      <c r="L367" s="5">
        <f t="shared" si="195"/>
        <v>10</v>
      </c>
      <c r="M367" s="5">
        <f t="shared" si="196"/>
        <v>2021</v>
      </c>
      <c r="N367" s="7">
        <v>160</v>
      </c>
      <c r="O367" s="7">
        <f t="shared" si="199"/>
        <v>-160</v>
      </c>
      <c r="P367" s="7">
        <f t="shared" si="186"/>
        <v>0</v>
      </c>
      <c r="Q367" s="8">
        <f t="shared" ref="Q367:Q413" si="205">SUM(Q366+N367)</f>
        <v>538977.75</v>
      </c>
      <c r="R367" s="5" t="s">
        <v>5</v>
      </c>
      <c r="S367" s="12" t="s">
        <v>508</v>
      </c>
    </row>
    <row r="368" spans="1:19" x14ac:dyDescent="0.35">
      <c r="A368" s="4">
        <v>44492</v>
      </c>
      <c r="B368" s="5">
        <f t="shared" si="200"/>
        <v>10</v>
      </c>
      <c r="C368" s="5">
        <f t="shared" si="201"/>
        <v>2021</v>
      </c>
      <c r="D368" s="5" t="s">
        <v>449</v>
      </c>
      <c r="E368" s="5" t="s">
        <v>53</v>
      </c>
      <c r="F368" s="6" t="s">
        <v>54</v>
      </c>
      <c r="G368" s="98" t="s">
        <v>69</v>
      </c>
      <c r="H368" s="5">
        <v>1</v>
      </c>
      <c r="I368" s="5" t="s">
        <v>5</v>
      </c>
      <c r="J368" s="5">
        <v>0</v>
      </c>
      <c r="K368" s="4">
        <f t="shared" si="194"/>
        <v>44492</v>
      </c>
      <c r="L368" s="5">
        <f t="shared" si="195"/>
        <v>10</v>
      </c>
      <c r="M368" s="5">
        <f t="shared" si="196"/>
        <v>2021</v>
      </c>
      <c r="N368" s="7">
        <v>1892</v>
      </c>
      <c r="O368" s="7">
        <f t="shared" ref="O368:O375" si="206">-N368</f>
        <v>-1892</v>
      </c>
      <c r="P368" s="7">
        <f t="shared" si="186"/>
        <v>0</v>
      </c>
      <c r="Q368" s="8">
        <f t="shared" si="205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7">MONTH(A369)</f>
        <v>10</v>
      </c>
      <c r="C369" s="5">
        <f t="shared" ref="C369:C371" si="208">YEAR(A369)</f>
        <v>2021</v>
      </c>
      <c r="D369" s="5" t="s">
        <v>449</v>
      </c>
      <c r="E369" s="5" t="s">
        <v>53</v>
      </c>
      <c r="F369" s="6" t="s">
        <v>54</v>
      </c>
      <c r="G369" s="106" t="s">
        <v>224</v>
      </c>
      <c r="H369" s="5">
        <v>2</v>
      </c>
      <c r="I369" s="5" t="s">
        <v>5</v>
      </c>
      <c r="J369" s="5">
        <v>0</v>
      </c>
      <c r="K369" s="4">
        <f t="shared" si="194"/>
        <v>44492</v>
      </c>
      <c r="L369" s="5">
        <f t="shared" si="195"/>
        <v>10</v>
      </c>
      <c r="M369" s="5">
        <f t="shared" si="196"/>
        <v>2021</v>
      </c>
      <c r="N369" s="7">
        <v>510</v>
      </c>
      <c r="O369" s="7">
        <f t="shared" si="206"/>
        <v>-510</v>
      </c>
      <c r="P369" s="7">
        <f t="shared" si="186"/>
        <v>0</v>
      </c>
      <c r="Q369" s="8">
        <f t="shared" si="205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7"/>
        <v>10</v>
      </c>
      <c r="C370" s="5">
        <f t="shared" si="208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4"/>
        <v>44492</v>
      </c>
      <c r="L370" s="5">
        <f t="shared" si="195"/>
        <v>10</v>
      </c>
      <c r="M370" s="5">
        <f t="shared" si="196"/>
        <v>2021</v>
      </c>
      <c r="N370" s="7">
        <v>960</v>
      </c>
      <c r="O370" s="7">
        <f t="shared" si="206"/>
        <v>-960</v>
      </c>
      <c r="P370" s="7">
        <f t="shared" si="186"/>
        <v>0</v>
      </c>
      <c r="Q370" s="8">
        <f t="shared" si="205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7"/>
        <v>10</v>
      </c>
      <c r="C371" s="5">
        <f t="shared" si="208"/>
        <v>2021</v>
      </c>
      <c r="D371" s="5" t="s">
        <v>450</v>
      </c>
      <c r="E371" s="5" t="s">
        <v>6</v>
      </c>
      <c r="F371" s="1" t="s">
        <v>7</v>
      </c>
      <c r="G371" s="98" t="s">
        <v>69</v>
      </c>
      <c r="H371" s="5">
        <v>2</v>
      </c>
      <c r="I371" s="5" t="s">
        <v>5</v>
      </c>
      <c r="J371" s="5">
        <v>0</v>
      </c>
      <c r="K371" s="4">
        <f t="shared" si="194"/>
        <v>44495</v>
      </c>
      <c r="L371" s="5">
        <f t="shared" si="195"/>
        <v>10</v>
      </c>
      <c r="M371" s="5">
        <f t="shared" si="196"/>
        <v>2021</v>
      </c>
      <c r="N371" s="7">
        <v>3740</v>
      </c>
      <c r="O371" s="7">
        <f t="shared" si="206"/>
        <v>-3740</v>
      </c>
      <c r="P371" s="7">
        <f t="shared" si="186"/>
        <v>0</v>
      </c>
      <c r="Q371" s="8">
        <f t="shared" si="205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09">MONTH(A372)</f>
        <v>10</v>
      </c>
      <c r="C372" s="5">
        <f t="shared" ref="C372" si="210">YEAR(A372)</f>
        <v>2021</v>
      </c>
      <c r="D372" s="5" t="s">
        <v>450</v>
      </c>
      <c r="E372" s="5" t="s">
        <v>6</v>
      </c>
      <c r="F372" s="1" t="s">
        <v>7</v>
      </c>
      <c r="G372" s="106" t="s">
        <v>224</v>
      </c>
      <c r="H372" s="5">
        <v>8</v>
      </c>
      <c r="I372" s="5" t="s">
        <v>5</v>
      </c>
      <c r="J372" s="5">
        <v>0</v>
      </c>
      <c r="K372" s="4">
        <f t="shared" si="194"/>
        <v>44495</v>
      </c>
      <c r="L372" s="5">
        <f t="shared" si="195"/>
        <v>10</v>
      </c>
      <c r="M372" s="5">
        <f t="shared" si="196"/>
        <v>2021</v>
      </c>
      <c r="N372" s="7">
        <v>2516</v>
      </c>
      <c r="O372" s="7">
        <f t="shared" si="206"/>
        <v>-2516</v>
      </c>
      <c r="P372" s="7">
        <f t="shared" si="186"/>
        <v>0</v>
      </c>
      <c r="Q372" s="8">
        <f t="shared" si="205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1">MONTH(A373)</f>
        <v>10</v>
      </c>
      <c r="C373" s="5">
        <f t="shared" ref="C373:C419" si="212">YEAR(A373)</f>
        <v>2021</v>
      </c>
      <c r="D373" s="5" t="s">
        <v>450</v>
      </c>
      <c r="E373" s="5" t="s">
        <v>6</v>
      </c>
      <c r="F373" s="1" t="s">
        <v>7</v>
      </c>
      <c r="G373" s="104" t="s">
        <v>46</v>
      </c>
      <c r="H373" s="5">
        <v>4</v>
      </c>
      <c r="I373" s="5" t="s">
        <v>5</v>
      </c>
      <c r="J373" s="5">
        <v>0</v>
      </c>
      <c r="K373" s="4">
        <f t="shared" si="194"/>
        <v>44495</v>
      </c>
      <c r="L373" s="5">
        <f t="shared" si="195"/>
        <v>10</v>
      </c>
      <c r="M373" s="5">
        <f t="shared" si="196"/>
        <v>2021</v>
      </c>
      <c r="N373" s="7">
        <v>400</v>
      </c>
      <c r="O373" s="7">
        <f t="shared" si="206"/>
        <v>-400</v>
      </c>
      <c r="P373" s="7">
        <f t="shared" si="186"/>
        <v>0</v>
      </c>
      <c r="Q373" s="8">
        <f t="shared" si="205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1"/>
        <v>10</v>
      </c>
      <c r="C374" s="5">
        <f t="shared" si="212"/>
        <v>2021</v>
      </c>
      <c r="D374" s="5" t="s">
        <v>450</v>
      </c>
      <c r="E374" s="5" t="s">
        <v>6</v>
      </c>
      <c r="F374" s="1" t="s">
        <v>7</v>
      </c>
      <c r="G374" s="104" t="s">
        <v>245</v>
      </c>
      <c r="H374" s="5">
        <v>1</v>
      </c>
      <c r="I374" s="5" t="s">
        <v>5</v>
      </c>
      <c r="J374" s="5">
        <v>0</v>
      </c>
      <c r="K374" s="4">
        <f t="shared" si="194"/>
        <v>44495</v>
      </c>
      <c r="L374" s="5">
        <f t="shared" si="195"/>
        <v>10</v>
      </c>
      <c r="M374" s="5">
        <f t="shared" si="196"/>
        <v>2021</v>
      </c>
      <c r="N374" s="107">
        <v>0</v>
      </c>
      <c r="O374" s="7">
        <f t="shared" si="206"/>
        <v>0</v>
      </c>
      <c r="P374" s="7">
        <f t="shared" si="186"/>
        <v>0</v>
      </c>
      <c r="Q374" s="8">
        <f t="shared" si="205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1"/>
        <v>10</v>
      </c>
      <c r="C375" s="5">
        <f t="shared" si="212"/>
        <v>2021</v>
      </c>
      <c r="D375" s="5" t="s">
        <v>451</v>
      </c>
      <c r="E375" s="5" t="s">
        <v>416</v>
      </c>
      <c r="F375" s="1" t="s">
        <v>417</v>
      </c>
      <c r="G375" s="98" t="s">
        <v>69</v>
      </c>
      <c r="H375" s="5">
        <v>2</v>
      </c>
      <c r="I375" s="5" t="s">
        <v>5</v>
      </c>
      <c r="J375" s="5">
        <v>0</v>
      </c>
      <c r="K375" s="4">
        <f t="shared" si="194"/>
        <v>44495</v>
      </c>
      <c r="L375" s="5">
        <f t="shared" si="195"/>
        <v>10</v>
      </c>
      <c r="M375" s="5">
        <f t="shared" si="196"/>
        <v>2021</v>
      </c>
      <c r="N375" s="7">
        <v>3916</v>
      </c>
      <c r="O375" s="7">
        <f t="shared" si="206"/>
        <v>-3916</v>
      </c>
      <c r="P375" s="7">
        <f t="shared" si="186"/>
        <v>0</v>
      </c>
      <c r="Q375" s="8">
        <f t="shared" si="205"/>
        <v>552911.75</v>
      </c>
      <c r="R375" s="5" t="s">
        <v>5</v>
      </c>
      <c r="S375" s="12" t="s">
        <v>503</v>
      </c>
    </row>
    <row r="376" spans="1:19" x14ac:dyDescent="0.35">
      <c r="A376" s="4">
        <v>44495</v>
      </c>
      <c r="B376" s="5">
        <f t="shared" si="211"/>
        <v>10</v>
      </c>
      <c r="C376" s="5">
        <f t="shared" si="212"/>
        <v>2021</v>
      </c>
      <c r="D376" s="5" t="s">
        <v>451</v>
      </c>
      <c r="E376" s="5" t="s">
        <v>416</v>
      </c>
      <c r="F376" s="1" t="s">
        <v>417</v>
      </c>
      <c r="G376" s="98" t="s">
        <v>99</v>
      </c>
      <c r="H376" s="5">
        <v>2</v>
      </c>
      <c r="I376" s="5" t="s">
        <v>5</v>
      </c>
      <c r="J376" s="5">
        <v>0</v>
      </c>
      <c r="K376" s="4">
        <f t="shared" si="194"/>
        <v>44495</v>
      </c>
      <c r="L376" s="5">
        <f t="shared" si="195"/>
        <v>10</v>
      </c>
      <c r="M376" s="5">
        <f t="shared" si="196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5"/>
        <v>556827.75</v>
      </c>
      <c r="R376" s="5" t="s">
        <v>5</v>
      </c>
      <c r="S376" s="12" t="s">
        <v>503</v>
      </c>
    </row>
    <row r="377" spans="1:19" ht="31" x14ac:dyDescent="0.35">
      <c r="A377" s="4">
        <v>44495</v>
      </c>
      <c r="B377" s="5">
        <f t="shared" si="211"/>
        <v>10</v>
      </c>
      <c r="C377" s="5">
        <f t="shared" si="212"/>
        <v>2021</v>
      </c>
      <c r="D377" s="5" t="s">
        <v>451</v>
      </c>
      <c r="E377" s="5" t="s">
        <v>416</v>
      </c>
      <c r="F377" s="1" t="s">
        <v>417</v>
      </c>
      <c r="G377" s="106" t="s">
        <v>224</v>
      </c>
      <c r="H377" s="5">
        <v>14</v>
      </c>
      <c r="I377" s="5" t="s">
        <v>5</v>
      </c>
      <c r="J377" s="5">
        <v>0</v>
      </c>
      <c r="K377" s="4">
        <f t="shared" si="194"/>
        <v>44495</v>
      </c>
      <c r="L377" s="5">
        <f t="shared" si="195"/>
        <v>10</v>
      </c>
      <c r="M377" s="5">
        <f t="shared" si="196"/>
        <v>2021</v>
      </c>
      <c r="N377" s="7">
        <v>4610.2</v>
      </c>
      <c r="O377" s="7">
        <v>-2168</v>
      </c>
      <c r="P377" s="7">
        <f t="shared" si="186"/>
        <v>2442.1999999999998</v>
      </c>
      <c r="Q377" s="8">
        <f t="shared" si="205"/>
        <v>561437.94999999995</v>
      </c>
      <c r="R377" s="5" t="s">
        <v>5</v>
      </c>
      <c r="S377" s="12" t="s">
        <v>504</v>
      </c>
    </row>
    <row r="378" spans="1:19" x14ac:dyDescent="0.35">
      <c r="A378" s="4">
        <v>44495</v>
      </c>
      <c r="B378" s="5">
        <f t="shared" si="211"/>
        <v>10</v>
      </c>
      <c r="C378" s="5">
        <f t="shared" si="212"/>
        <v>2021</v>
      </c>
      <c r="D378" s="5" t="s">
        <v>451</v>
      </c>
      <c r="E378" s="5" t="s">
        <v>416</v>
      </c>
      <c r="F378" s="1" t="s">
        <v>417</v>
      </c>
      <c r="G378" s="98" t="s">
        <v>66</v>
      </c>
      <c r="H378" s="5">
        <v>6</v>
      </c>
      <c r="I378" s="5" t="s">
        <v>5</v>
      </c>
      <c r="J378" s="5">
        <v>0</v>
      </c>
      <c r="K378" s="4">
        <f t="shared" si="194"/>
        <v>44495</v>
      </c>
      <c r="L378" s="5">
        <f t="shared" si="195"/>
        <v>10</v>
      </c>
      <c r="M378" s="5">
        <f t="shared" si="196"/>
        <v>2021</v>
      </c>
      <c r="N378" s="7">
        <v>375</v>
      </c>
      <c r="P378" s="7">
        <f t="shared" si="186"/>
        <v>375</v>
      </c>
      <c r="Q378" s="8">
        <f t="shared" si="205"/>
        <v>561812.94999999995</v>
      </c>
      <c r="R378" s="5" t="s">
        <v>5</v>
      </c>
      <c r="S378" s="12"/>
    </row>
    <row r="379" spans="1:19" ht="29" x14ac:dyDescent="0.35">
      <c r="A379" s="4">
        <v>44495</v>
      </c>
      <c r="B379" s="5">
        <f t="shared" si="211"/>
        <v>10</v>
      </c>
      <c r="C379" s="5">
        <f t="shared" si="212"/>
        <v>2021</v>
      </c>
      <c r="D379" s="5" t="s">
        <v>451</v>
      </c>
      <c r="E379" s="5" t="s">
        <v>416</v>
      </c>
      <c r="F379" s="1" t="s">
        <v>417</v>
      </c>
      <c r="G379" s="98" t="s">
        <v>422</v>
      </c>
      <c r="H379" s="5">
        <v>9</v>
      </c>
      <c r="I379" s="5" t="s">
        <v>5</v>
      </c>
      <c r="J379" s="5">
        <v>0</v>
      </c>
      <c r="K379" s="4">
        <f t="shared" si="194"/>
        <v>44495</v>
      </c>
      <c r="L379" s="5">
        <f t="shared" si="195"/>
        <v>10</v>
      </c>
      <c r="M379" s="5">
        <f t="shared" si="196"/>
        <v>2021</v>
      </c>
      <c r="N379" s="7">
        <v>3159</v>
      </c>
      <c r="P379" s="7">
        <f t="shared" si="186"/>
        <v>3159</v>
      </c>
      <c r="Q379" s="8">
        <f t="shared" si="205"/>
        <v>564971.94999999995</v>
      </c>
      <c r="R379" s="5" t="s">
        <v>5</v>
      </c>
      <c r="S379" s="12"/>
    </row>
    <row r="380" spans="1:19" x14ac:dyDescent="0.35">
      <c r="A380" s="4">
        <v>44495</v>
      </c>
      <c r="B380" s="5">
        <f t="shared" si="211"/>
        <v>10</v>
      </c>
      <c r="C380" s="5">
        <f t="shared" si="212"/>
        <v>2021</v>
      </c>
      <c r="D380" s="5" t="s">
        <v>451</v>
      </c>
      <c r="E380" s="5" t="s">
        <v>416</v>
      </c>
      <c r="F380" s="1" t="s">
        <v>417</v>
      </c>
      <c r="G380" s="98" t="s">
        <v>437</v>
      </c>
      <c r="H380" s="5">
        <v>1</v>
      </c>
      <c r="I380" s="5" t="s">
        <v>5</v>
      </c>
      <c r="J380" s="5">
        <v>0</v>
      </c>
      <c r="K380" s="4">
        <f t="shared" ref="K380:K414" si="213">A380+J380</f>
        <v>44495</v>
      </c>
      <c r="L380" s="5">
        <f t="shared" ref="L380:L416" si="214">MONTH(K380)</f>
        <v>10</v>
      </c>
      <c r="M380" s="5">
        <f t="shared" si="196"/>
        <v>2021</v>
      </c>
      <c r="N380" s="7">
        <v>1000</v>
      </c>
      <c r="P380" s="7">
        <f t="shared" si="186"/>
        <v>1000</v>
      </c>
      <c r="Q380" s="8">
        <f t="shared" si="205"/>
        <v>565971.94999999995</v>
      </c>
      <c r="R380" s="5" t="s">
        <v>5</v>
      </c>
      <c r="S380" s="12"/>
    </row>
    <row r="381" spans="1:19" ht="31" x14ac:dyDescent="0.35">
      <c r="A381" s="4">
        <v>44497</v>
      </c>
      <c r="B381" s="5">
        <f t="shared" si="211"/>
        <v>10</v>
      </c>
      <c r="C381" s="5">
        <f t="shared" si="212"/>
        <v>2021</v>
      </c>
      <c r="D381" s="5" t="s">
        <v>452</v>
      </c>
      <c r="E381" s="5" t="s">
        <v>53</v>
      </c>
      <c r="F381" s="6" t="s">
        <v>54</v>
      </c>
      <c r="G381" s="106" t="s">
        <v>224</v>
      </c>
      <c r="H381" s="5">
        <v>2</v>
      </c>
      <c r="I381" s="5" t="s">
        <v>5</v>
      </c>
      <c r="J381" s="5">
        <v>0</v>
      </c>
      <c r="K381" s="4">
        <f t="shared" si="213"/>
        <v>44497</v>
      </c>
      <c r="L381" s="5">
        <f t="shared" si="214"/>
        <v>10</v>
      </c>
      <c r="M381" s="5">
        <f t="shared" si="196"/>
        <v>2021</v>
      </c>
      <c r="N381" s="7">
        <v>510</v>
      </c>
      <c r="P381" s="41">
        <f t="shared" si="186"/>
        <v>510</v>
      </c>
      <c r="Q381" s="8">
        <f t="shared" si="205"/>
        <v>566481.94999999995</v>
      </c>
      <c r="R381" s="5" t="s">
        <v>5</v>
      </c>
      <c r="S381" s="12"/>
    </row>
    <row r="382" spans="1:19" x14ac:dyDescent="0.35">
      <c r="A382" s="4">
        <v>44496</v>
      </c>
      <c r="B382" s="5">
        <f t="shared" si="211"/>
        <v>10</v>
      </c>
      <c r="C382" s="5">
        <f t="shared" si="212"/>
        <v>2021</v>
      </c>
      <c r="D382" s="5" t="s">
        <v>453</v>
      </c>
      <c r="E382" s="5" t="s">
        <v>416</v>
      </c>
      <c r="F382" s="1" t="s">
        <v>417</v>
      </c>
      <c r="G382" s="98" t="s">
        <v>69</v>
      </c>
      <c r="H382" s="5">
        <v>3</v>
      </c>
      <c r="I382" s="5" t="s">
        <v>5</v>
      </c>
      <c r="J382" s="5">
        <v>0</v>
      </c>
      <c r="K382" s="4">
        <f t="shared" si="213"/>
        <v>44496</v>
      </c>
      <c r="L382" s="5">
        <f t="shared" si="214"/>
        <v>10</v>
      </c>
      <c r="M382" s="5">
        <f t="shared" si="196"/>
        <v>2021</v>
      </c>
      <c r="N382" s="7">
        <v>5874</v>
      </c>
      <c r="P382" s="7">
        <f t="shared" si="186"/>
        <v>5874</v>
      </c>
      <c r="Q382" s="8">
        <f t="shared" si="205"/>
        <v>572355.94999999995</v>
      </c>
      <c r="R382" s="5" t="s">
        <v>5</v>
      </c>
      <c r="S382" s="12"/>
    </row>
    <row r="383" spans="1:19" x14ac:dyDescent="0.35">
      <c r="A383" s="4">
        <v>44497</v>
      </c>
      <c r="B383" s="5">
        <f t="shared" si="211"/>
        <v>10</v>
      </c>
      <c r="C383" s="5">
        <f t="shared" si="212"/>
        <v>2021</v>
      </c>
      <c r="D383" s="5" t="s">
        <v>454</v>
      </c>
      <c r="E383" s="5" t="s">
        <v>63</v>
      </c>
      <c r="F383" s="1" t="s">
        <v>64</v>
      </c>
      <c r="G383" s="104" t="s">
        <v>309</v>
      </c>
      <c r="H383" s="5">
        <v>6</v>
      </c>
      <c r="I383" s="5" t="s">
        <v>50</v>
      </c>
      <c r="J383" s="5">
        <v>120</v>
      </c>
      <c r="K383" s="4">
        <f t="shared" si="213"/>
        <v>44617</v>
      </c>
      <c r="L383" s="5">
        <f t="shared" si="214"/>
        <v>2</v>
      </c>
      <c r="M383" s="5">
        <f t="shared" si="196"/>
        <v>2022</v>
      </c>
      <c r="N383" s="7">
        <v>11748</v>
      </c>
      <c r="P383" s="7">
        <f t="shared" si="186"/>
        <v>11748</v>
      </c>
      <c r="Q383" s="8">
        <f t="shared" si="205"/>
        <v>584103.94999999995</v>
      </c>
      <c r="R383" s="5" t="s">
        <v>91</v>
      </c>
      <c r="S383" s="12"/>
    </row>
    <row r="384" spans="1:19" x14ac:dyDescent="0.35">
      <c r="A384" s="4">
        <v>44497</v>
      </c>
      <c r="B384" s="5">
        <f t="shared" si="211"/>
        <v>10</v>
      </c>
      <c r="C384" s="5">
        <f t="shared" si="212"/>
        <v>2021</v>
      </c>
      <c r="D384" s="5" t="s">
        <v>454</v>
      </c>
      <c r="E384" s="5" t="s">
        <v>63</v>
      </c>
      <c r="F384" s="1" t="s">
        <v>64</v>
      </c>
      <c r="G384" s="70" t="s">
        <v>456</v>
      </c>
      <c r="H384" s="5">
        <v>6</v>
      </c>
      <c r="I384" s="5" t="s">
        <v>50</v>
      </c>
      <c r="J384" s="5">
        <v>120</v>
      </c>
      <c r="K384" s="4">
        <f t="shared" si="213"/>
        <v>44617</v>
      </c>
      <c r="L384" s="5">
        <f t="shared" si="214"/>
        <v>2</v>
      </c>
      <c r="M384" s="5">
        <f t="shared" si="196"/>
        <v>2022</v>
      </c>
      <c r="N384" s="7">
        <v>1975.8</v>
      </c>
      <c r="P384" s="7">
        <f t="shared" si="186"/>
        <v>1975.8</v>
      </c>
      <c r="Q384" s="8">
        <f t="shared" si="205"/>
        <v>586079.75</v>
      </c>
      <c r="R384" s="43" t="s">
        <v>91</v>
      </c>
      <c r="S384" s="12"/>
    </row>
    <row r="385" spans="1:19" x14ac:dyDescent="0.35">
      <c r="A385" s="4">
        <v>44497</v>
      </c>
      <c r="B385" s="5">
        <f t="shared" si="211"/>
        <v>10</v>
      </c>
      <c r="C385" s="5">
        <f t="shared" si="212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3"/>
        <v>44497</v>
      </c>
      <c r="L385" s="5">
        <f t="shared" si="214"/>
        <v>10</v>
      </c>
      <c r="M385" s="5">
        <f t="shared" si="196"/>
        <v>2021</v>
      </c>
      <c r="N385" s="7">
        <v>720</v>
      </c>
      <c r="O385" s="7">
        <f t="shared" ref="O385" si="215">-N385</f>
        <v>-720</v>
      </c>
      <c r="P385" s="7">
        <f t="shared" si="186"/>
        <v>0</v>
      </c>
      <c r="Q385" s="8">
        <f t="shared" si="205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1"/>
        <v>10</v>
      </c>
      <c r="C386" s="5">
        <f t="shared" si="212"/>
        <v>2021</v>
      </c>
      <c r="D386" s="5" t="s">
        <v>457</v>
      </c>
      <c r="E386" s="5" t="s">
        <v>63</v>
      </c>
      <c r="F386" s="1" t="s">
        <v>64</v>
      </c>
      <c r="G386" s="104" t="s">
        <v>309</v>
      </c>
      <c r="H386" s="5">
        <v>4</v>
      </c>
      <c r="I386" s="5" t="s">
        <v>50</v>
      </c>
      <c r="J386" s="5">
        <v>120</v>
      </c>
      <c r="K386" s="4">
        <f t="shared" si="213"/>
        <v>44619</v>
      </c>
      <c r="L386" s="5">
        <f t="shared" si="214"/>
        <v>2</v>
      </c>
      <c r="M386" s="5">
        <f t="shared" si="196"/>
        <v>2022</v>
      </c>
      <c r="N386" s="7">
        <v>7832</v>
      </c>
      <c r="P386" s="7">
        <f t="shared" si="186"/>
        <v>7832</v>
      </c>
      <c r="Q386" s="8">
        <f t="shared" si="205"/>
        <v>594631.75</v>
      </c>
      <c r="R386" s="43" t="s">
        <v>91</v>
      </c>
      <c r="S386" s="12"/>
    </row>
    <row r="387" spans="1:19" x14ac:dyDescent="0.35">
      <c r="A387" s="4">
        <v>44499</v>
      </c>
      <c r="B387" s="5">
        <f t="shared" si="211"/>
        <v>10</v>
      </c>
      <c r="C387" s="5">
        <f t="shared" si="212"/>
        <v>2021</v>
      </c>
      <c r="D387" s="5" t="s">
        <v>457</v>
      </c>
      <c r="E387" s="5" t="s">
        <v>63</v>
      </c>
      <c r="F387" s="1" t="s">
        <v>64</v>
      </c>
      <c r="G387" s="104" t="s">
        <v>456</v>
      </c>
      <c r="H387" s="5">
        <v>4</v>
      </c>
      <c r="I387" s="5" t="s">
        <v>50</v>
      </c>
      <c r="J387" s="5">
        <v>120</v>
      </c>
      <c r="K387" s="4">
        <f t="shared" si="213"/>
        <v>44619</v>
      </c>
      <c r="L387" s="5">
        <f t="shared" si="214"/>
        <v>2</v>
      </c>
      <c r="M387" s="5">
        <f t="shared" si="196"/>
        <v>2022</v>
      </c>
      <c r="N387" s="7">
        <v>1317.2</v>
      </c>
      <c r="P387" s="7">
        <f t="shared" si="186"/>
        <v>1317.2</v>
      </c>
      <c r="Q387" s="8">
        <f t="shared" si="205"/>
        <v>595948.94999999995</v>
      </c>
      <c r="R387" s="43" t="s">
        <v>91</v>
      </c>
      <c r="S387" s="12"/>
    </row>
    <row r="388" spans="1:19" x14ac:dyDescent="0.35">
      <c r="A388" s="4">
        <v>44499</v>
      </c>
      <c r="B388" s="5">
        <f t="shared" si="211"/>
        <v>10</v>
      </c>
      <c r="C388" s="5">
        <f t="shared" si="212"/>
        <v>2021</v>
      </c>
      <c r="D388" s="5" t="s">
        <v>457</v>
      </c>
      <c r="E388" s="5" t="s">
        <v>63</v>
      </c>
      <c r="F388" s="1" t="s">
        <v>64</v>
      </c>
      <c r="G388" s="70" t="s">
        <v>66</v>
      </c>
      <c r="H388" s="5">
        <v>10</v>
      </c>
      <c r="I388" s="5" t="s">
        <v>50</v>
      </c>
      <c r="J388" s="5">
        <v>120</v>
      </c>
      <c r="K388" s="4">
        <f t="shared" si="213"/>
        <v>44619</v>
      </c>
      <c r="L388" s="5">
        <f t="shared" si="214"/>
        <v>2</v>
      </c>
      <c r="M388" s="5">
        <f t="shared" si="196"/>
        <v>2022</v>
      </c>
      <c r="N388" s="7">
        <v>550</v>
      </c>
      <c r="P388" s="7">
        <f t="shared" si="186"/>
        <v>550</v>
      </c>
      <c r="Q388" s="8">
        <f t="shared" si="205"/>
        <v>596498.94999999995</v>
      </c>
      <c r="R388" s="43" t="s">
        <v>91</v>
      </c>
      <c r="S388" s="12"/>
    </row>
    <row r="389" spans="1:19" x14ac:dyDescent="0.35">
      <c r="A389" s="4">
        <v>44499</v>
      </c>
      <c r="B389" s="5">
        <f t="shared" si="211"/>
        <v>10</v>
      </c>
      <c r="C389" s="5">
        <f t="shared" si="212"/>
        <v>2021</v>
      </c>
      <c r="D389" s="5" t="s">
        <v>457</v>
      </c>
      <c r="E389" s="5" t="s">
        <v>63</v>
      </c>
      <c r="F389" s="1" t="s">
        <v>64</v>
      </c>
      <c r="G389" s="103" t="s">
        <v>387</v>
      </c>
      <c r="H389" s="5">
        <v>4</v>
      </c>
      <c r="I389" s="5" t="s">
        <v>50</v>
      </c>
      <c r="J389" s="5">
        <v>120</v>
      </c>
      <c r="K389" s="4">
        <f t="shared" si="213"/>
        <v>44619</v>
      </c>
      <c r="L389" s="5">
        <f t="shared" si="214"/>
        <v>2</v>
      </c>
      <c r="M389" s="5">
        <f t="shared" si="196"/>
        <v>2022</v>
      </c>
      <c r="N389" s="7">
        <v>320</v>
      </c>
      <c r="P389" s="7">
        <f t="shared" si="186"/>
        <v>320</v>
      </c>
      <c r="Q389" s="8">
        <f t="shared" si="205"/>
        <v>596818.94999999995</v>
      </c>
      <c r="R389" s="43" t="s">
        <v>91</v>
      </c>
      <c r="S389" s="12"/>
    </row>
    <row r="390" spans="1:19" x14ac:dyDescent="0.35">
      <c r="A390" s="4">
        <v>44501</v>
      </c>
      <c r="B390" s="5">
        <f t="shared" si="211"/>
        <v>11</v>
      </c>
      <c r="C390" s="5">
        <f t="shared" si="212"/>
        <v>2021</v>
      </c>
      <c r="D390" s="5" t="s">
        <v>463</v>
      </c>
      <c r="E390" s="5" t="s">
        <v>34</v>
      </c>
      <c r="F390" s="1" t="s">
        <v>35</v>
      </c>
      <c r="G390" s="110" t="s">
        <v>456</v>
      </c>
      <c r="H390" s="5">
        <v>1</v>
      </c>
      <c r="I390" s="5" t="s">
        <v>5</v>
      </c>
      <c r="J390" s="5">
        <v>0</v>
      </c>
      <c r="K390" s="4">
        <f t="shared" si="213"/>
        <v>44501</v>
      </c>
      <c r="L390" s="5">
        <f t="shared" si="214"/>
        <v>11</v>
      </c>
      <c r="M390" s="5">
        <f t="shared" si="196"/>
        <v>2021</v>
      </c>
      <c r="N390" s="7">
        <v>340.4</v>
      </c>
      <c r="O390" s="7">
        <f t="shared" ref="O390:O391" si="216">-N390</f>
        <v>-340.4</v>
      </c>
      <c r="P390" s="7">
        <f t="shared" si="186"/>
        <v>0</v>
      </c>
      <c r="Q390" s="8">
        <f t="shared" si="205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1"/>
        <v>11</v>
      </c>
      <c r="C391" s="5">
        <f t="shared" si="212"/>
        <v>2021</v>
      </c>
      <c r="D391" s="5" t="s">
        <v>463</v>
      </c>
      <c r="E391" s="5" t="s">
        <v>34</v>
      </c>
      <c r="F391" s="1" t="s">
        <v>35</v>
      </c>
      <c r="G391" s="69" t="s">
        <v>464</v>
      </c>
      <c r="H391" s="5">
        <v>1</v>
      </c>
      <c r="I391" s="5" t="s">
        <v>5</v>
      </c>
      <c r="J391" s="5">
        <v>0</v>
      </c>
      <c r="K391" s="4">
        <f t="shared" si="213"/>
        <v>44501</v>
      </c>
      <c r="L391" s="5">
        <f t="shared" si="214"/>
        <v>11</v>
      </c>
      <c r="M391" s="5">
        <f t="shared" si="196"/>
        <v>2021</v>
      </c>
      <c r="N391" s="7">
        <v>40</v>
      </c>
      <c r="O391" s="7">
        <f t="shared" si="216"/>
        <v>-40</v>
      </c>
      <c r="P391" s="7">
        <f t="shared" si="186"/>
        <v>0</v>
      </c>
      <c r="Q391" s="8">
        <f t="shared" si="205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1"/>
        <v>11</v>
      </c>
      <c r="C392" s="5">
        <f t="shared" si="212"/>
        <v>2021</v>
      </c>
      <c r="D392" s="5" t="s">
        <v>465</v>
      </c>
      <c r="E392" s="5" t="s">
        <v>407</v>
      </c>
      <c r="F392" s="1" t="s">
        <v>408</v>
      </c>
      <c r="G392" s="104" t="s">
        <v>309</v>
      </c>
      <c r="H392" s="5">
        <v>2</v>
      </c>
      <c r="I392" s="5" t="s">
        <v>5</v>
      </c>
      <c r="J392" s="5">
        <v>0</v>
      </c>
      <c r="K392" s="4">
        <f t="shared" si="213"/>
        <v>44502</v>
      </c>
      <c r="L392" s="5">
        <f t="shared" si="214"/>
        <v>11</v>
      </c>
      <c r="M392" s="5">
        <f t="shared" si="196"/>
        <v>2021</v>
      </c>
      <c r="N392" s="7">
        <v>3960</v>
      </c>
      <c r="O392" s="7">
        <f t="shared" ref="O392:O395" si="217">-N392</f>
        <v>-3960</v>
      </c>
      <c r="P392" s="7">
        <f t="shared" si="186"/>
        <v>0</v>
      </c>
      <c r="Q392" s="8">
        <f t="shared" si="205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1"/>
        <v>11</v>
      </c>
      <c r="C393" s="5">
        <f t="shared" si="212"/>
        <v>2021</v>
      </c>
      <c r="D393" s="5" t="s">
        <v>465</v>
      </c>
      <c r="E393" s="5" t="s">
        <v>407</v>
      </c>
      <c r="F393" s="1" t="s">
        <v>408</v>
      </c>
      <c r="G393" s="70" t="s">
        <v>66</v>
      </c>
      <c r="H393" s="5">
        <v>6</v>
      </c>
      <c r="I393" s="5" t="s">
        <v>5</v>
      </c>
      <c r="J393" s="5">
        <v>0</v>
      </c>
      <c r="K393" s="4">
        <f t="shared" si="213"/>
        <v>44502</v>
      </c>
      <c r="L393" s="5">
        <f t="shared" si="214"/>
        <v>11</v>
      </c>
      <c r="M393" s="5">
        <f t="shared" si="196"/>
        <v>2021</v>
      </c>
      <c r="N393" s="7">
        <v>360</v>
      </c>
      <c r="O393" s="7">
        <f t="shared" si="217"/>
        <v>-360</v>
      </c>
      <c r="P393" s="7">
        <f t="shared" si="186"/>
        <v>0</v>
      </c>
      <c r="Q393" s="8">
        <f t="shared" si="205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1"/>
        <v>11</v>
      </c>
      <c r="C394" s="5">
        <f t="shared" si="212"/>
        <v>2021</v>
      </c>
      <c r="D394" s="5" t="s">
        <v>465</v>
      </c>
      <c r="E394" s="5" t="s">
        <v>407</v>
      </c>
      <c r="F394" s="1" t="s">
        <v>408</v>
      </c>
      <c r="G394" s="103" t="s">
        <v>243</v>
      </c>
      <c r="H394" s="5">
        <v>1</v>
      </c>
      <c r="I394" s="5" t="s">
        <v>5</v>
      </c>
      <c r="J394" s="5">
        <v>0</v>
      </c>
      <c r="K394" s="4">
        <f t="shared" si="213"/>
        <v>44502</v>
      </c>
      <c r="L394" s="5">
        <f t="shared" si="214"/>
        <v>11</v>
      </c>
      <c r="M394" s="5">
        <f t="shared" si="196"/>
        <v>2021</v>
      </c>
      <c r="N394" s="7">
        <v>440</v>
      </c>
      <c r="O394" s="7">
        <f t="shared" si="217"/>
        <v>-440</v>
      </c>
      <c r="P394" s="7">
        <f t="shared" si="186"/>
        <v>0</v>
      </c>
      <c r="Q394" s="8">
        <f t="shared" si="205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1"/>
        <v>11</v>
      </c>
      <c r="C395" s="5">
        <f t="shared" si="212"/>
        <v>2021</v>
      </c>
      <c r="D395" s="5" t="s">
        <v>465</v>
      </c>
      <c r="E395" s="5" t="s">
        <v>407</v>
      </c>
      <c r="F395" s="1" t="s">
        <v>408</v>
      </c>
      <c r="G395" s="103" t="s">
        <v>298</v>
      </c>
      <c r="H395" s="5">
        <v>1</v>
      </c>
      <c r="I395" s="5" t="s">
        <v>5</v>
      </c>
      <c r="J395" s="5">
        <v>0</v>
      </c>
      <c r="K395" s="4">
        <f t="shared" si="213"/>
        <v>44502</v>
      </c>
      <c r="L395" s="5">
        <f t="shared" si="214"/>
        <v>11</v>
      </c>
      <c r="M395" s="5">
        <f t="shared" si="196"/>
        <v>2021</v>
      </c>
      <c r="N395" s="7">
        <v>360</v>
      </c>
      <c r="O395" s="7">
        <f t="shared" si="217"/>
        <v>-360</v>
      </c>
      <c r="P395" s="7">
        <f t="shared" si="186"/>
        <v>0</v>
      </c>
      <c r="Q395" s="8">
        <f t="shared" si="205"/>
        <v>602319.35</v>
      </c>
      <c r="R395" s="43" t="s">
        <v>5</v>
      </c>
      <c r="S395" s="12" t="s">
        <v>470</v>
      </c>
    </row>
    <row r="396" spans="1:19" x14ac:dyDescent="0.35">
      <c r="A396" s="4">
        <v>44502</v>
      </c>
      <c r="B396" s="5">
        <f t="shared" si="211"/>
        <v>11</v>
      </c>
      <c r="C396" s="5">
        <f t="shared" si="212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3"/>
        <v>44547</v>
      </c>
      <c r="L396" s="5">
        <f t="shared" si="214"/>
        <v>12</v>
      </c>
      <c r="M396" s="5">
        <f t="shared" si="196"/>
        <v>2021</v>
      </c>
      <c r="N396" s="7">
        <v>2024</v>
      </c>
      <c r="P396" s="7">
        <f t="shared" si="186"/>
        <v>2024</v>
      </c>
      <c r="Q396" s="8">
        <f t="shared" si="205"/>
        <v>604343.35</v>
      </c>
      <c r="R396" s="43" t="s">
        <v>5</v>
      </c>
      <c r="S396" s="12"/>
    </row>
    <row r="397" spans="1:19" x14ac:dyDescent="0.35">
      <c r="A397" s="4">
        <v>44502</v>
      </c>
      <c r="B397" s="5">
        <f t="shared" si="211"/>
        <v>11</v>
      </c>
      <c r="C397" s="5">
        <f t="shared" si="212"/>
        <v>2021</v>
      </c>
      <c r="D397" s="5" t="s">
        <v>466</v>
      </c>
      <c r="E397" s="5" t="s">
        <v>19</v>
      </c>
      <c r="F397" s="1" t="s">
        <v>20</v>
      </c>
      <c r="G397" s="69" t="s">
        <v>387</v>
      </c>
      <c r="H397" s="5">
        <v>2</v>
      </c>
      <c r="I397" s="5" t="s">
        <v>72</v>
      </c>
      <c r="J397" s="5">
        <v>45</v>
      </c>
      <c r="K397" s="4">
        <f t="shared" si="213"/>
        <v>44547</v>
      </c>
      <c r="L397" s="5">
        <f t="shared" si="214"/>
        <v>12</v>
      </c>
      <c r="M397" s="5">
        <f t="shared" si="196"/>
        <v>2021</v>
      </c>
      <c r="N397" s="7">
        <v>160</v>
      </c>
      <c r="P397" s="7">
        <f t="shared" si="186"/>
        <v>160</v>
      </c>
      <c r="Q397" s="8">
        <f t="shared" si="205"/>
        <v>604503.35</v>
      </c>
      <c r="R397" s="43" t="s">
        <v>5</v>
      </c>
      <c r="S397" s="12"/>
    </row>
    <row r="398" spans="1:19" x14ac:dyDescent="0.35">
      <c r="A398" s="4">
        <v>44503</v>
      </c>
      <c r="B398" s="5">
        <f t="shared" si="211"/>
        <v>11</v>
      </c>
      <c r="C398" s="5">
        <f t="shared" si="212"/>
        <v>2021</v>
      </c>
      <c r="D398" s="5" t="s">
        <v>467</v>
      </c>
      <c r="E398" s="5" t="s">
        <v>416</v>
      </c>
      <c r="F398" s="1" t="s">
        <v>417</v>
      </c>
      <c r="G398" s="98" t="s">
        <v>69</v>
      </c>
      <c r="H398" s="5">
        <v>2</v>
      </c>
      <c r="I398" s="5" t="s">
        <v>5</v>
      </c>
      <c r="J398" s="5">
        <v>0</v>
      </c>
      <c r="K398" s="4">
        <f t="shared" si="213"/>
        <v>44503</v>
      </c>
      <c r="L398" s="5">
        <f t="shared" si="214"/>
        <v>11</v>
      </c>
      <c r="M398" s="5">
        <f t="shared" si="196"/>
        <v>2021</v>
      </c>
      <c r="N398" s="7">
        <v>4048</v>
      </c>
      <c r="P398" s="7">
        <f t="shared" si="186"/>
        <v>4048</v>
      </c>
      <c r="Q398" s="8">
        <f t="shared" si="205"/>
        <v>608551.35</v>
      </c>
      <c r="R398" s="43" t="s">
        <v>5</v>
      </c>
      <c r="S398" s="12"/>
    </row>
    <row r="399" spans="1:19" x14ac:dyDescent="0.35">
      <c r="A399" s="4">
        <v>44503</v>
      </c>
      <c r="B399" s="5">
        <f t="shared" si="211"/>
        <v>11</v>
      </c>
      <c r="C399" s="5">
        <f t="shared" si="212"/>
        <v>2021</v>
      </c>
      <c r="D399" s="5" t="s">
        <v>467</v>
      </c>
      <c r="E399" s="5" t="s">
        <v>416</v>
      </c>
      <c r="F399" s="1" t="s">
        <v>417</v>
      </c>
      <c r="G399" s="98" t="s">
        <v>99</v>
      </c>
      <c r="H399" s="5">
        <v>3</v>
      </c>
      <c r="I399" s="5" t="s">
        <v>5</v>
      </c>
      <c r="J399" s="5">
        <v>0</v>
      </c>
      <c r="K399" s="4">
        <f t="shared" si="213"/>
        <v>44503</v>
      </c>
      <c r="L399" s="5">
        <f t="shared" si="214"/>
        <v>11</v>
      </c>
      <c r="M399" s="5">
        <f t="shared" si="196"/>
        <v>2021</v>
      </c>
      <c r="N399" s="7">
        <v>6072</v>
      </c>
      <c r="P399" s="7">
        <f t="shared" si="186"/>
        <v>6072</v>
      </c>
      <c r="Q399" s="8">
        <f t="shared" si="205"/>
        <v>614623.35</v>
      </c>
      <c r="R399" s="43" t="s">
        <v>5</v>
      </c>
      <c r="S399" s="12"/>
    </row>
    <row r="400" spans="1:19" ht="31" x14ac:dyDescent="0.35">
      <c r="A400" s="4">
        <v>44503</v>
      </c>
      <c r="B400" s="5">
        <f t="shared" si="211"/>
        <v>11</v>
      </c>
      <c r="C400" s="5">
        <f t="shared" si="212"/>
        <v>2021</v>
      </c>
      <c r="D400" s="5" t="s">
        <v>467</v>
      </c>
      <c r="E400" s="5" t="s">
        <v>416</v>
      </c>
      <c r="F400" s="1" t="s">
        <v>417</v>
      </c>
      <c r="G400" s="106" t="s">
        <v>456</v>
      </c>
      <c r="H400" s="5">
        <v>15</v>
      </c>
      <c r="I400" s="5" t="s">
        <v>5</v>
      </c>
      <c r="J400" s="5">
        <v>0</v>
      </c>
      <c r="K400" s="4">
        <f t="shared" si="213"/>
        <v>44503</v>
      </c>
      <c r="L400" s="5">
        <f t="shared" si="214"/>
        <v>11</v>
      </c>
      <c r="M400" s="5">
        <f t="shared" si="196"/>
        <v>2021</v>
      </c>
      <c r="N400" s="7">
        <v>5106</v>
      </c>
      <c r="P400" s="7">
        <f t="shared" si="186"/>
        <v>5106</v>
      </c>
      <c r="Q400" s="8">
        <f t="shared" si="205"/>
        <v>619729.35</v>
      </c>
      <c r="R400" s="43" t="s">
        <v>5</v>
      </c>
      <c r="S400" s="12"/>
    </row>
    <row r="401" spans="1:19" x14ac:dyDescent="0.35">
      <c r="A401" s="4">
        <v>44503</v>
      </c>
      <c r="B401" s="5">
        <f t="shared" si="211"/>
        <v>11</v>
      </c>
      <c r="C401" s="5">
        <f t="shared" si="212"/>
        <v>2021</v>
      </c>
      <c r="D401" s="5" t="s">
        <v>467</v>
      </c>
      <c r="E401" s="5" t="s">
        <v>416</v>
      </c>
      <c r="F401" s="1" t="s">
        <v>417</v>
      </c>
      <c r="G401" s="98" t="s">
        <v>66</v>
      </c>
      <c r="H401" s="5">
        <v>5</v>
      </c>
      <c r="I401" s="5" t="s">
        <v>5</v>
      </c>
      <c r="J401" s="5">
        <v>0</v>
      </c>
      <c r="K401" s="4">
        <f t="shared" si="213"/>
        <v>44503</v>
      </c>
      <c r="L401" s="5">
        <f t="shared" si="214"/>
        <v>11</v>
      </c>
      <c r="M401" s="5">
        <f t="shared" si="196"/>
        <v>2021</v>
      </c>
      <c r="N401" s="7">
        <v>312.5</v>
      </c>
      <c r="P401" s="7">
        <f t="shared" si="186"/>
        <v>312.5</v>
      </c>
      <c r="Q401" s="8">
        <f t="shared" si="205"/>
        <v>620041.85</v>
      </c>
      <c r="R401" s="43" t="s">
        <v>5</v>
      </c>
      <c r="S401" s="12"/>
    </row>
    <row r="402" spans="1:19" ht="29" x14ac:dyDescent="0.35">
      <c r="A402" s="4">
        <v>44503</v>
      </c>
      <c r="B402" s="5">
        <f t="shared" si="211"/>
        <v>11</v>
      </c>
      <c r="C402" s="5">
        <f t="shared" si="212"/>
        <v>2021</v>
      </c>
      <c r="D402" s="5" t="s">
        <v>467</v>
      </c>
      <c r="E402" s="5" t="s">
        <v>416</v>
      </c>
      <c r="F402" s="1" t="s">
        <v>417</v>
      </c>
      <c r="G402" s="98" t="s">
        <v>422</v>
      </c>
      <c r="H402" s="5">
        <v>9</v>
      </c>
      <c r="I402" s="5" t="s">
        <v>5</v>
      </c>
      <c r="J402" s="5">
        <v>0</v>
      </c>
      <c r="K402" s="4">
        <f t="shared" si="213"/>
        <v>44503</v>
      </c>
      <c r="L402" s="5">
        <f t="shared" si="214"/>
        <v>11</v>
      </c>
      <c r="M402" s="5">
        <f t="shared" si="196"/>
        <v>2021</v>
      </c>
      <c r="N402" s="7">
        <v>3159</v>
      </c>
      <c r="P402" s="7">
        <f t="shared" si="186"/>
        <v>3159</v>
      </c>
      <c r="Q402" s="8">
        <f t="shared" si="205"/>
        <v>623200.85</v>
      </c>
      <c r="R402" s="43" t="s">
        <v>5</v>
      </c>
      <c r="S402" s="12"/>
    </row>
    <row r="403" spans="1:19" x14ac:dyDescent="0.35">
      <c r="A403" s="4">
        <v>44503</v>
      </c>
      <c r="B403" s="5">
        <f t="shared" si="211"/>
        <v>11</v>
      </c>
      <c r="C403" s="5">
        <f t="shared" si="212"/>
        <v>2021</v>
      </c>
      <c r="D403" s="5" t="s">
        <v>467</v>
      </c>
      <c r="E403" s="5" t="s">
        <v>416</v>
      </c>
      <c r="F403" s="1" t="s">
        <v>417</v>
      </c>
      <c r="G403" s="69" t="s">
        <v>387</v>
      </c>
      <c r="H403" s="5">
        <v>4</v>
      </c>
      <c r="I403" s="5" t="s">
        <v>5</v>
      </c>
      <c r="J403" s="5">
        <v>0</v>
      </c>
      <c r="K403" s="4">
        <f t="shared" si="213"/>
        <v>44503</v>
      </c>
      <c r="L403" s="5">
        <f t="shared" si="214"/>
        <v>11</v>
      </c>
      <c r="M403" s="5">
        <f t="shared" si="196"/>
        <v>2021</v>
      </c>
      <c r="N403" s="7">
        <v>320</v>
      </c>
      <c r="P403" s="7">
        <f t="shared" si="186"/>
        <v>320</v>
      </c>
      <c r="Q403" s="8">
        <f t="shared" si="205"/>
        <v>623520.85</v>
      </c>
      <c r="R403" s="43" t="s">
        <v>5</v>
      </c>
      <c r="S403" s="12"/>
    </row>
    <row r="404" spans="1:19" x14ac:dyDescent="0.35">
      <c r="A404" s="4">
        <v>44503</v>
      </c>
      <c r="B404" s="5">
        <f t="shared" si="211"/>
        <v>11</v>
      </c>
      <c r="C404" s="5">
        <f t="shared" si="212"/>
        <v>2021</v>
      </c>
      <c r="D404" s="5" t="s">
        <v>468</v>
      </c>
      <c r="E404" s="5" t="s">
        <v>63</v>
      </c>
      <c r="F404" s="1" t="s">
        <v>64</v>
      </c>
      <c r="G404" s="98" t="s">
        <v>66</v>
      </c>
      <c r="H404" s="5">
        <v>5</v>
      </c>
      <c r="I404" s="5" t="s">
        <v>50</v>
      </c>
      <c r="J404" s="5">
        <v>120</v>
      </c>
      <c r="K404" s="4">
        <f t="shared" si="213"/>
        <v>44623</v>
      </c>
      <c r="L404" s="5">
        <f t="shared" si="214"/>
        <v>3</v>
      </c>
      <c r="M404" s="5">
        <f t="shared" si="196"/>
        <v>2022</v>
      </c>
      <c r="N404" s="7">
        <v>275</v>
      </c>
      <c r="P404" s="7">
        <f t="shared" si="186"/>
        <v>275</v>
      </c>
      <c r="Q404" s="8">
        <f t="shared" si="205"/>
        <v>623795.85</v>
      </c>
      <c r="R404" s="43" t="s">
        <v>91</v>
      </c>
      <c r="S404" s="12"/>
    </row>
    <row r="405" spans="1:19" x14ac:dyDescent="0.35">
      <c r="A405" s="4">
        <v>44503</v>
      </c>
      <c r="B405" s="5">
        <f t="shared" si="211"/>
        <v>11</v>
      </c>
      <c r="C405" s="5">
        <f t="shared" si="212"/>
        <v>2021</v>
      </c>
      <c r="D405" s="5" t="s">
        <v>468</v>
      </c>
      <c r="E405" s="5" t="s">
        <v>63</v>
      </c>
      <c r="F405" s="1" t="s">
        <v>64</v>
      </c>
      <c r="G405" s="69" t="s">
        <v>387</v>
      </c>
      <c r="H405" s="5">
        <v>4</v>
      </c>
      <c r="I405" s="5" t="s">
        <v>50</v>
      </c>
      <c r="J405" s="5">
        <v>120</v>
      </c>
      <c r="K405" s="4">
        <f t="shared" si="213"/>
        <v>44623</v>
      </c>
      <c r="L405" s="5">
        <f t="shared" si="214"/>
        <v>3</v>
      </c>
      <c r="M405" s="5">
        <f t="shared" si="196"/>
        <v>2022</v>
      </c>
      <c r="N405" s="7">
        <v>320</v>
      </c>
      <c r="P405" s="7">
        <f t="shared" si="186"/>
        <v>320</v>
      </c>
      <c r="Q405" s="8">
        <f t="shared" si="205"/>
        <v>624115.85</v>
      </c>
      <c r="R405" s="43" t="s">
        <v>91</v>
      </c>
      <c r="S405" s="12"/>
    </row>
    <row r="406" spans="1:19" x14ac:dyDescent="0.35">
      <c r="A406" s="4">
        <v>44503</v>
      </c>
      <c r="B406" s="5">
        <f t="shared" si="211"/>
        <v>11</v>
      </c>
      <c r="C406" s="5">
        <f t="shared" si="212"/>
        <v>2021</v>
      </c>
      <c r="D406" s="5" t="s">
        <v>468</v>
      </c>
      <c r="E406" s="5" t="s">
        <v>63</v>
      </c>
      <c r="F406" s="1" t="s">
        <v>64</v>
      </c>
      <c r="G406" s="103" t="s">
        <v>243</v>
      </c>
      <c r="H406" s="5">
        <v>3</v>
      </c>
      <c r="I406" s="5" t="s">
        <v>50</v>
      </c>
      <c r="J406" s="5">
        <v>120</v>
      </c>
      <c r="K406" s="4">
        <f t="shared" si="213"/>
        <v>44623</v>
      </c>
      <c r="L406" s="5">
        <f t="shared" si="214"/>
        <v>3</v>
      </c>
      <c r="M406" s="5">
        <f t="shared" si="196"/>
        <v>2022</v>
      </c>
      <c r="N406" s="7">
        <v>1320</v>
      </c>
      <c r="P406" s="7">
        <f t="shared" si="186"/>
        <v>1320</v>
      </c>
      <c r="Q406" s="8">
        <f t="shared" si="205"/>
        <v>625435.85</v>
      </c>
      <c r="R406" s="43" t="s">
        <v>91</v>
      </c>
      <c r="S406" s="12"/>
    </row>
    <row r="407" spans="1:19" x14ac:dyDescent="0.35">
      <c r="A407" s="4">
        <v>44503</v>
      </c>
      <c r="B407" s="5">
        <f t="shared" si="211"/>
        <v>11</v>
      </c>
      <c r="C407" s="5">
        <f t="shared" si="212"/>
        <v>2021</v>
      </c>
      <c r="D407" s="5" t="s">
        <v>468</v>
      </c>
      <c r="E407" s="5" t="s">
        <v>63</v>
      </c>
      <c r="F407" s="1" t="s">
        <v>64</v>
      </c>
      <c r="G407" s="69" t="s">
        <v>310</v>
      </c>
      <c r="H407" s="5">
        <v>4</v>
      </c>
      <c r="I407" s="5" t="s">
        <v>50</v>
      </c>
      <c r="J407" s="5">
        <v>120</v>
      </c>
      <c r="K407" s="4">
        <f t="shared" si="213"/>
        <v>44623</v>
      </c>
      <c r="L407" s="5">
        <f t="shared" si="214"/>
        <v>3</v>
      </c>
      <c r="M407" s="5">
        <f t="shared" ref="M407:M416" si="218">YEAR(K407)</f>
        <v>2022</v>
      </c>
      <c r="N407" s="7">
        <v>220</v>
      </c>
      <c r="P407" s="7">
        <f t="shared" si="186"/>
        <v>220</v>
      </c>
      <c r="Q407" s="8">
        <f t="shared" si="205"/>
        <v>625655.85</v>
      </c>
      <c r="R407" s="43" t="s">
        <v>91</v>
      </c>
      <c r="S407" s="12"/>
    </row>
    <row r="408" spans="1:19" x14ac:dyDescent="0.35">
      <c r="A408" s="4">
        <v>44506</v>
      </c>
      <c r="B408" s="5">
        <f t="shared" si="211"/>
        <v>11</v>
      </c>
      <c r="C408" s="5">
        <f t="shared" si="212"/>
        <v>2021</v>
      </c>
      <c r="D408" s="5" t="s">
        <v>472</v>
      </c>
      <c r="E408" s="5" t="s">
        <v>416</v>
      </c>
      <c r="F408" s="1" t="s">
        <v>417</v>
      </c>
      <c r="G408" s="98" t="s">
        <v>69</v>
      </c>
      <c r="H408" s="5">
        <v>2</v>
      </c>
      <c r="I408" s="5" t="s">
        <v>5</v>
      </c>
      <c r="J408" s="5">
        <v>0</v>
      </c>
      <c r="K408" s="4">
        <f t="shared" si="213"/>
        <v>44506</v>
      </c>
      <c r="L408" s="5">
        <f t="shared" si="214"/>
        <v>11</v>
      </c>
      <c r="M408" s="5">
        <f t="shared" si="218"/>
        <v>2021</v>
      </c>
      <c r="N408" s="7">
        <v>4048</v>
      </c>
      <c r="P408" s="7">
        <f t="shared" si="186"/>
        <v>4048</v>
      </c>
      <c r="Q408" s="8">
        <f t="shared" si="205"/>
        <v>629703.85</v>
      </c>
      <c r="R408" s="43" t="s">
        <v>5</v>
      </c>
      <c r="S408" s="12"/>
    </row>
    <row r="409" spans="1:19" x14ac:dyDescent="0.35">
      <c r="A409" s="4">
        <v>44506</v>
      </c>
      <c r="B409" s="5">
        <f t="shared" si="211"/>
        <v>11</v>
      </c>
      <c r="C409" s="5">
        <f t="shared" si="212"/>
        <v>2021</v>
      </c>
      <c r="D409" s="5" t="s">
        <v>472</v>
      </c>
      <c r="E409" s="5" t="s">
        <v>416</v>
      </c>
      <c r="F409" s="1" t="s">
        <v>417</v>
      </c>
      <c r="G409" s="98" t="s">
        <v>99</v>
      </c>
      <c r="H409" s="5">
        <v>3</v>
      </c>
      <c r="I409" s="5" t="s">
        <v>5</v>
      </c>
      <c r="J409" s="5">
        <v>0</v>
      </c>
      <c r="K409" s="4">
        <f t="shared" si="213"/>
        <v>44506</v>
      </c>
      <c r="L409" s="5">
        <f t="shared" si="214"/>
        <v>11</v>
      </c>
      <c r="M409" s="5">
        <f t="shared" si="218"/>
        <v>2021</v>
      </c>
      <c r="N409" s="7">
        <v>6072</v>
      </c>
      <c r="P409" s="7">
        <f t="shared" si="186"/>
        <v>6072</v>
      </c>
      <c r="Q409" s="8">
        <f t="shared" si="205"/>
        <v>635775.85</v>
      </c>
      <c r="R409" s="43" t="s">
        <v>5</v>
      </c>
      <c r="S409" s="12"/>
    </row>
    <row r="410" spans="1:19" x14ac:dyDescent="0.35">
      <c r="A410" s="4">
        <v>44506</v>
      </c>
      <c r="B410" s="5">
        <f t="shared" si="211"/>
        <v>11</v>
      </c>
      <c r="C410" s="5">
        <f t="shared" si="212"/>
        <v>2021</v>
      </c>
      <c r="D410" s="5" t="s">
        <v>472</v>
      </c>
      <c r="E410" s="5" t="s">
        <v>416</v>
      </c>
      <c r="F410" s="1" t="s">
        <v>417</v>
      </c>
      <c r="G410" s="104" t="s">
        <v>456</v>
      </c>
      <c r="H410" s="5">
        <v>15</v>
      </c>
      <c r="I410" s="5" t="s">
        <v>5</v>
      </c>
      <c r="J410" s="5">
        <v>0</v>
      </c>
      <c r="K410" s="4">
        <f t="shared" si="213"/>
        <v>44506</v>
      </c>
      <c r="L410" s="5">
        <f t="shared" si="214"/>
        <v>11</v>
      </c>
      <c r="M410" s="5">
        <f t="shared" si="218"/>
        <v>2021</v>
      </c>
      <c r="N410" s="7">
        <v>5106</v>
      </c>
      <c r="P410" s="7">
        <f t="shared" si="186"/>
        <v>5106</v>
      </c>
      <c r="Q410" s="8">
        <f t="shared" si="205"/>
        <v>640881.85</v>
      </c>
      <c r="R410" s="43" t="s">
        <v>5</v>
      </c>
      <c r="S410" s="12"/>
    </row>
    <row r="411" spans="1:19" x14ac:dyDescent="0.35">
      <c r="A411" s="4">
        <v>44506</v>
      </c>
      <c r="B411" s="5">
        <f t="shared" si="211"/>
        <v>11</v>
      </c>
      <c r="C411" s="5">
        <f t="shared" si="212"/>
        <v>2021</v>
      </c>
      <c r="D411" s="5" t="s">
        <v>472</v>
      </c>
      <c r="E411" s="5" t="s">
        <v>416</v>
      </c>
      <c r="F411" s="1" t="s">
        <v>417</v>
      </c>
      <c r="G411" s="98" t="s">
        <v>66</v>
      </c>
      <c r="H411" s="5">
        <v>5</v>
      </c>
      <c r="I411" s="5" t="s">
        <v>5</v>
      </c>
      <c r="J411" s="5">
        <v>0</v>
      </c>
      <c r="K411" s="4">
        <f t="shared" si="213"/>
        <v>44506</v>
      </c>
      <c r="L411" s="5">
        <f t="shared" si="214"/>
        <v>11</v>
      </c>
      <c r="M411" s="5">
        <f t="shared" si="218"/>
        <v>2021</v>
      </c>
      <c r="N411" s="7">
        <v>312.5</v>
      </c>
      <c r="P411" s="7">
        <f t="shared" si="186"/>
        <v>312.5</v>
      </c>
      <c r="Q411" s="8">
        <f t="shared" si="205"/>
        <v>641194.35</v>
      </c>
      <c r="R411" s="43" t="s">
        <v>5</v>
      </c>
      <c r="S411" s="12"/>
    </row>
    <row r="412" spans="1:19" ht="29" x14ac:dyDescent="0.35">
      <c r="A412" s="4">
        <v>44506</v>
      </c>
      <c r="B412" s="5">
        <f t="shared" si="211"/>
        <v>11</v>
      </c>
      <c r="C412" s="5">
        <f t="shared" si="212"/>
        <v>2021</v>
      </c>
      <c r="D412" s="5" t="s">
        <v>472</v>
      </c>
      <c r="E412" s="5" t="s">
        <v>416</v>
      </c>
      <c r="F412" s="1" t="s">
        <v>417</v>
      </c>
      <c r="G412" s="98" t="s">
        <v>422</v>
      </c>
      <c r="H412" s="5">
        <v>7</v>
      </c>
      <c r="I412" s="5" t="s">
        <v>5</v>
      </c>
      <c r="J412" s="5">
        <v>0</v>
      </c>
      <c r="K412" s="4">
        <f t="shared" si="213"/>
        <v>44506</v>
      </c>
      <c r="L412" s="5">
        <f t="shared" si="214"/>
        <v>11</v>
      </c>
      <c r="M412" s="5">
        <f t="shared" si="218"/>
        <v>2021</v>
      </c>
      <c r="N412" s="7">
        <v>2457</v>
      </c>
      <c r="P412" s="7">
        <f t="shared" si="186"/>
        <v>2457</v>
      </c>
      <c r="Q412" s="8">
        <f t="shared" si="205"/>
        <v>643651.35</v>
      </c>
      <c r="R412" s="43" t="s">
        <v>5</v>
      </c>
      <c r="S412" s="12"/>
    </row>
    <row r="413" spans="1:19" x14ac:dyDescent="0.35">
      <c r="A413" s="4">
        <v>44506</v>
      </c>
      <c r="B413" s="5">
        <f t="shared" si="211"/>
        <v>11</v>
      </c>
      <c r="C413" s="5">
        <f t="shared" si="212"/>
        <v>2021</v>
      </c>
      <c r="D413" s="5" t="s">
        <v>472</v>
      </c>
      <c r="E413" s="5" t="s">
        <v>416</v>
      </c>
      <c r="F413" s="1" t="s">
        <v>417</v>
      </c>
      <c r="G413" s="69" t="s">
        <v>387</v>
      </c>
      <c r="H413" s="5">
        <v>4</v>
      </c>
      <c r="I413" s="5" t="s">
        <v>5</v>
      </c>
      <c r="J413" s="5">
        <v>0</v>
      </c>
      <c r="K413" s="4">
        <f t="shared" si="213"/>
        <v>44506</v>
      </c>
      <c r="L413" s="5">
        <f t="shared" si="214"/>
        <v>11</v>
      </c>
      <c r="M413" s="5">
        <f t="shared" si="218"/>
        <v>2021</v>
      </c>
      <c r="N413" s="7">
        <v>320</v>
      </c>
      <c r="P413" s="7">
        <f t="shared" si="186"/>
        <v>320</v>
      </c>
      <c r="Q413" s="8">
        <f t="shared" si="205"/>
        <v>643971.35</v>
      </c>
      <c r="R413" s="43" t="s">
        <v>5</v>
      </c>
      <c r="S413" s="12"/>
    </row>
    <row r="414" spans="1:19" x14ac:dyDescent="0.35">
      <c r="A414" s="4">
        <v>44506</v>
      </c>
      <c r="B414" s="5">
        <f t="shared" si="211"/>
        <v>11</v>
      </c>
      <c r="C414" s="5">
        <f t="shared" si="212"/>
        <v>2021</v>
      </c>
      <c r="D414" s="5" t="s">
        <v>472</v>
      </c>
      <c r="E414" s="5" t="s">
        <v>416</v>
      </c>
      <c r="F414" s="1" t="s">
        <v>417</v>
      </c>
      <c r="G414" s="98" t="s">
        <v>437</v>
      </c>
      <c r="H414" s="5">
        <v>1</v>
      </c>
      <c r="I414" s="5" t="s">
        <v>5</v>
      </c>
      <c r="J414" s="5">
        <v>0</v>
      </c>
      <c r="K414" s="4">
        <f t="shared" si="213"/>
        <v>44506</v>
      </c>
      <c r="L414" s="5">
        <f t="shared" si="214"/>
        <v>11</v>
      </c>
      <c r="M414" s="5">
        <f t="shared" si="218"/>
        <v>2021</v>
      </c>
      <c r="N414" s="7">
        <v>1000</v>
      </c>
      <c r="P414" s="7">
        <f t="shared" si="186"/>
        <v>1000</v>
      </c>
      <c r="Q414" s="8">
        <f>SUM(Q413+N414)</f>
        <v>644971.35</v>
      </c>
      <c r="R414" s="43" t="s">
        <v>5</v>
      </c>
      <c r="S414" s="12"/>
    </row>
    <row r="415" spans="1:19" x14ac:dyDescent="0.35">
      <c r="A415" s="4">
        <v>44508</v>
      </c>
      <c r="B415" s="5">
        <f t="shared" si="211"/>
        <v>11</v>
      </c>
      <c r="C415" s="5">
        <f t="shared" si="212"/>
        <v>2021</v>
      </c>
      <c r="D415" s="5" t="s">
        <v>473</v>
      </c>
      <c r="E415" s="5" t="s">
        <v>63</v>
      </c>
      <c r="F415" s="1" t="s">
        <v>64</v>
      </c>
      <c r="G415" s="104" t="s">
        <v>309</v>
      </c>
      <c r="H415" s="5">
        <v>6</v>
      </c>
      <c r="I415" s="5" t="s">
        <v>50</v>
      </c>
      <c r="J415" s="5">
        <v>120</v>
      </c>
      <c r="K415" s="4">
        <f t="shared" ref="K415:K416" si="219">A415+J415</f>
        <v>44628</v>
      </c>
      <c r="L415" s="5">
        <f t="shared" si="214"/>
        <v>3</v>
      </c>
      <c r="M415" s="5">
        <f t="shared" si="218"/>
        <v>2022</v>
      </c>
      <c r="N415" s="7">
        <v>12144</v>
      </c>
      <c r="P415" s="7">
        <f t="shared" si="186"/>
        <v>12144</v>
      </c>
      <c r="Q415" s="8">
        <f t="shared" ref="Q415:Q416" si="220">SUM(Q414+N415)</f>
        <v>657115.35</v>
      </c>
      <c r="R415" s="43" t="s">
        <v>5</v>
      </c>
      <c r="S415" s="12"/>
    </row>
    <row r="416" spans="1:19" x14ac:dyDescent="0.35">
      <c r="A416" s="4">
        <v>44508</v>
      </c>
      <c r="B416" s="5">
        <f t="shared" si="211"/>
        <v>11</v>
      </c>
      <c r="C416" s="5">
        <f t="shared" si="212"/>
        <v>2021</v>
      </c>
      <c r="D416" s="5" t="s">
        <v>473</v>
      </c>
      <c r="E416" s="5" t="s">
        <v>63</v>
      </c>
      <c r="F416" s="1" t="s">
        <v>64</v>
      </c>
      <c r="G416" s="104" t="s">
        <v>456</v>
      </c>
      <c r="H416" s="5">
        <v>6</v>
      </c>
      <c r="I416" s="5" t="s">
        <v>50</v>
      </c>
      <c r="J416" s="5">
        <v>120</v>
      </c>
      <c r="K416" s="4">
        <f t="shared" si="219"/>
        <v>44628</v>
      </c>
      <c r="L416" s="5">
        <f t="shared" si="214"/>
        <v>3</v>
      </c>
      <c r="M416" s="5">
        <f t="shared" si="218"/>
        <v>2022</v>
      </c>
      <c r="N416" s="7">
        <v>2109</v>
      </c>
      <c r="P416" s="7">
        <f t="shared" si="186"/>
        <v>2109</v>
      </c>
      <c r="Q416" s="8">
        <f t="shared" si="220"/>
        <v>659224.35</v>
      </c>
      <c r="R416" s="43" t="s">
        <v>5</v>
      </c>
      <c r="S416" s="12"/>
    </row>
    <row r="417" spans="1:19" x14ac:dyDescent="0.35">
      <c r="A417" s="4">
        <v>44509</v>
      </c>
      <c r="B417" s="5">
        <f t="shared" si="211"/>
        <v>11</v>
      </c>
      <c r="C417" s="5">
        <f t="shared" si="212"/>
        <v>2021</v>
      </c>
      <c r="D417" s="5" t="s">
        <v>479</v>
      </c>
      <c r="E417" s="5" t="s">
        <v>478</v>
      </c>
      <c r="F417" s="1" t="s">
        <v>477</v>
      </c>
      <c r="G417" s="98" t="s">
        <v>480</v>
      </c>
      <c r="H417" s="5">
        <v>1</v>
      </c>
      <c r="I417" s="5" t="s">
        <v>5</v>
      </c>
      <c r="J417" s="5">
        <v>0</v>
      </c>
      <c r="K417" s="4">
        <f t="shared" ref="K417" si="221">A417+J417</f>
        <v>44509</v>
      </c>
      <c r="L417" s="5">
        <f t="shared" ref="L417" si="222">MONTH(K417)</f>
        <v>11</v>
      </c>
      <c r="M417" s="5">
        <f t="shared" ref="M417" si="223">YEAR(K417)</f>
        <v>2021</v>
      </c>
      <c r="N417" s="7">
        <v>240</v>
      </c>
      <c r="O417" s="7">
        <f t="shared" ref="O417:O418" si="224">-N417</f>
        <v>-240</v>
      </c>
      <c r="P417" s="7">
        <f t="shared" si="186"/>
        <v>0</v>
      </c>
      <c r="Q417" s="8">
        <f t="shared" ref="Q417:Q438" si="225">SUM(Q416+N417)</f>
        <v>659464.35</v>
      </c>
      <c r="R417" s="43" t="s">
        <v>5</v>
      </c>
      <c r="S417" s="12" t="s">
        <v>509</v>
      </c>
    </row>
    <row r="418" spans="1:19" x14ac:dyDescent="0.35">
      <c r="A418" s="4">
        <v>44510</v>
      </c>
      <c r="B418" s="5">
        <f t="shared" si="211"/>
        <v>11</v>
      </c>
      <c r="C418" s="5">
        <f t="shared" si="212"/>
        <v>2021</v>
      </c>
      <c r="D418" s="5" t="s">
        <v>481</v>
      </c>
      <c r="E418" s="5" t="s">
        <v>483</v>
      </c>
      <c r="F418" s="5" t="s">
        <v>500</v>
      </c>
      <c r="G418" s="98" t="s">
        <v>69</v>
      </c>
      <c r="H418" s="5">
        <v>1</v>
      </c>
      <c r="I418" s="5" t="s">
        <v>5</v>
      </c>
      <c r="J418" s="5">
        <v>0</v>
      </c>
      <c r="K418" s="4">
        <f t="shared" ref="K418:K428" si="226">A418+J418</f>
        <v>44510</v>
      </c>
      <c r="L418" s="5">
        <f t="shared" ref="L418:L428" si="227">MONTH(K418)</f>
        <v>11</v>
      </c>
      <c r="M418" s="5">
        <f t="shared" ref="M418:M428" si="228">YEAR(K418)</f>
        <v>2021</v>
      </c>
      <c r="N418" s="7">
        <v>2024</v>
      </c>
      <c r="O418" s="7">
        <f t="shared" si="224"/>
        <v>-2024</v>
      </c>
      <c r="P418" s="7">
        <f t="shared" si="186"/>
        <v>0</v>
      </c>
      <c r="Q418" s="8">
        <f t="shared" si="225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1"/>
        <v>11</v>
      </c>
      <c r="C419" s="5">
        <f t="shared" si="212"/>
        <v>2021</v>
      </c>
      <c r="D419" s="5" t="s">
        <v>482</v>
      </c>
      <c r="E419" s="5" t="s">
        <v>416</v>
      </c>
      <c r="F419" s="1" t="s">
        <v>417</v>
      </c>
      <c r="G419" s="104" t="s">
        <v>309</v>
      </c>
      <c r="H419" s="5">
        <v>10</v>
      </c>
      <c r="I419" s="5" t="s">
        <v>5</v>
      </c>
      <c r="J419" s="5">
        <v>0</v>
      </c>
      <c r="K419" s="4">
        <f t="shared" si="226"/>
        <v>44511</v>
      </c>
      <c r="L419" s="5">
        <f t="shared" si="227"/>
        <v>11</v>
      </c>
      <c r="M419" s="5">
        <f t="shared" si="228"/>
        <v>2021</v>
      </c>
      <c r="N419" s="7">
        <v>20680</v>
      </c>
      <c r="P419" s="7">
        <f t="shared" ref="P419:P438" si="229">SUM(N419+O419)</f>
        <v>20680</v>
      </c>
      <c r="Q419" s="8">
        <f t="shared" si="225"/>
        <v>682168.35</v>
      </c>
      <c r="R419" s="43" t="s">
        <v>5</v>
      </c>
      <c r="S419" s="12"/>
    </row>
    <row r="420" spans="1:19" x14ac:dyDescent="0.35">
      <c r="A420" s="4">
        <v>44511</v>
      </c>
      <c r="B420" s="5">
        <f t="shared" ref="B420:B423" si="230">MONTH(A420)</f>
        <v>11</v>
      </c>
      <c r="C420" s="5">
        <f t="shared" ref="C420:C423" si="231">YEAR(A420)</f>
        <v>2021</v>
      </c>
      <c r="D420" s="5" t="s">
        <v>482</v>
      </c>
      <c r="E420" s="5" t="s">
        <v>416</v>
      </c>
      <c r="F420" s="1" t="s">
        <v>417</v>
      </c>
      <c r="G420" s="104" t="s">
        <v>456</v>
      </c>
      <c r="H420" s="5">
        <v>15</v>
      </c>
      <c r="I420" s="5" t="s">
        <v>5</v>
      </c>
      <c r="J420" s="5">
        <v>0</v>
      </c>
      <c r="K420" s="4">
        <f t="shared" si="226"/>
        <v>44511</v>
      </c>
      <c r="L420" s="5">
        <f t="shared" si="227"/>
        <v>11</v>
      </c>
      <c r="M420" s="5">
        <f t="shared" si="228"/>
        <v>2021</v>
      </c>
      <c r="N420" s="7">
        <v>5328</v>
      </c>
      <c r="P420" s="7">
        <f t="shared" si="229"/>
        <v>5328</v>
      </c>
      <c r="Q420" s="8">
        <f t="shared" si="225"/>
        <v>687496.35</v>
      </c>
      <c r="R420" s="43" t="s">
        <v>5</v>
      </c>
      <c r="S420" s="12"/>
    </row>
    <row r="421" spans="1:19" ht="29" x14ac:dyDescent="0.35">
      <c r="A421" s="4">
        <v>44511</v>
      </c>
      <c r="B421" s="5">
        <f t="shared" si="230"/>
        <v>11</v>
      </c>
      <c r="C421" s="5">
        <f t="shared" si="231"/>
        <v>2021</v>
      </c>
      <c r="D421" s="5" t="s">
        <v>482</v>
      </c>
      <c r="E421" s="5" t="s">
        <v>416</v>
      </c>
      <c r="F421" s="1" t="s">
        <v>417</v>
      </c>
      <c r="G421" s="98" t="s">
        <v>422</v>
      </c>
      <c r="H421" s="5">
        <v>14</v>
      </c>
      <c r="I421" s="5" t="s">
        <v>5</v>
      </c>
      <c r="J421" s="5">
        <v>0</v>
      </c>
      <c r="K421" s="4">
        <f t="shared" si="226"/>
        <v>44511</v>
      </c>
      <c r="L421" s="5">
        <f t="shared" si="227"/>
        <v>11</v>
      </c>
      <c r="M421" s="5">
        <f t="shared" si="228"/>
        <v>2021</v>
      </c>
      <c r="N421" s="7">
        <v>4914</v>
      </c>
      <c r="P421" s="7">
        <f t="shared" si="229"/>
        <v>4914</v>
      </c>
      <c r="Q421" s="8">
        <f t="shared" si="225"/>
        <v>692410.35</v>
      </c>
      <c r="R421" s="43" t="s">
        <v>5</v>
      </c>
      <c r="S421" s="12"/>
    </row>
    <row r="422" spans="1:19" x14ac:dyDescent="0.35">
      <c r="A422" s="4">
        <v>44511</v>
      </c>
      <c r="B422" s="5">
        <f t="shared" si="230"/>
        <v>11</v>
      </c>
      <c r="C422" s="5">
        <f t="shared" si="231"/>
        <v>2021</v>
      </c>
      <c r="D422" s="5" t="s">
        <v>482</v>
      </c>
      <c r="E422" s="5" t="s">
        <v>416</v>
      </c>
      <c r="F422" s="1" t="s">
        <v>417</v>
      </c>
      <c r="G422" s="98" t="s">
        <v>66</v>
      </c>
      <c r="H422" s="5">
        <v>4</v>
      </c>
      <c r="I422" s="5" t="s">
        <v>5</v>
      </c>
      <c r="J422" s="5">
        <v>0</v>
      </c>
      <c r="K422" s="4">
        <f t="shared" si="226"/>
        <v>44511</v>
      </c>
      <c r="L422" s="5">
        <f t="shared" si="227"/>
        <v>11</v>
      </c>
      <c r="M422" s="5">
        <f t="shared" si="228"/>
        <v>2021</v>
      </c>
      <c r="N422" s="7">
        <v>250</v>
      </c>
      <c r="P422" s="7">
        <f t="shared" si="229"/>
        <v>250</v>
      </c>
      <c r="Q422" s="8">
        <f t="shared" si="225"/>
        <v>692660.35</v>
      </c>
      <c r="R422" s="43" t="s">
        <v>5</v>
      </c>
      <c r="S422" s="12"/>
    </row>
    <row r="423" spans="1:19" x14ac:dyDescent="0.35">
      <c r="A423" s="4">
        <v>44511</v>
      </c>
      <c r="B423" s="5">
        <f t="shared" si="230"/>
        <v>11</v>
      </c>
      <c r="C423" s="5">
        <f t="shared" si="231"/>
        <v>2021</v>
      </c>
      <c r="D423" s="5" t="s">
        <v>482</v>
      </c>
      <c r="E423" s="5" t="s">
        <v>416</v>
      </c>
      <c r="F423" s="1" t="s">
        <v>417</v>
      </c>
      <c r="G423" s="98" t="s">
        <v>437</v>
      </c>
      <c r="H423" s="5">
        <v>2</v>
      </c>
      <c r="I423" s="5" t="s">
        <v>5</v>
      </c>
      <c r="J423" s="5">
        <v>0</v>
      </c>
      <c r="K423" s="4">
        <f t="shared" si="226"/>
        <v>44511</v>
      </c>
      <c r="L423" s="5">
        <f t="shared" si="227"/>
        <v>11</v>
      </c>
      <c r="M423" s="5">
        <f t="shared" si="228"/>
        <v>2021</v>
      </c>
      <c r="N423" s="7">
        <v>2000</v>
      </c>
      <c r="P423" s="7">
        <f t="shared" si="229"/>
        <v>2000</v>
      </c>
      <c r="Q423" s="8">
        <f t="shared" si="225"/>
        <v>694660.35</v>
      </c>
      <c r="R423" s="43" t="s">
        <v>5</v>
      </c>
      <c r="S423" s="12"/>
    </row>
    <row r="424" spans="1:19" x14ac:dyDescent="0.35">
      <c r="A424" s="4">
        <v>44511</v>
      </c>
      <c r="B424" s="5">
        <f t="shared" ref="B424:B430" si="232">MONTH(A424)</f>
        <v>11</v>
      </c>
      <c r="C424" s="5">
        <f t="shared" ref="C424:C430" si="233">YEAR(A424)</f>
        <v>2021</v>
      </c>
      <c r="D424" s="5" t="s">
        <v>484</v>
      </c>
      <c r="E424" s="5" t="s">
        <v>416</v>
      </c>
      <c r="F424" s="1" t="s">
        <v>417</v>
      </c>
      <c r="G424" s="98" t="s">
        <v>66</v>
      </c>
      <c r="H424" s="5">
        <v>5</v>
      </c>
      <c r="I424" s="5" t="s">
        <v>5</v>
      </c>
      <c r="J424" s="5">
        <v>0</v>
      </c>
      <c r="K424" s="4">
        <f t="shared" si="226"/>
        <v>44511</v>
      </c>
      <c r="L424" s="5">
        <f t="shared" si="227"/>
        <v>11</v>
      </c>
      <c r="M424" s="5">
        <f t="shared" si="228"/>
        <v>2021</v>
      </c>
      <c r="N424" s="7">
        <v>312.5</v>
      </c>
      <c r="P424" s="7">
        <f t="shared" si="229"/>
        <v>312.5</v>
      </c>
      <c r="Q424" s="8">
        <f t="shared" si="225"/>
        <v>694972.85</v>
      </c>
      <c r="R424" s="43" t="s">
        <v>5</v>
      </c>
      <c r="S424" s="12"/>
    </row>
    <row r="425" spans="1:19" x14ac:dyDescent="0.35">
      <c r="A425" s="4">
        <v>44513</v>
      </c>
      <c r="B425" s="5">
        <f t="shared" si="232"/>
        <v>11</v>
      </c>
      <c r="C425" s="5">
        <f t="shared" si="233"/>
        <v>2021</v>
      </c>
      <c r="D425" s="5" t="s">
        <v>485</v>
      </c>
      <c r="E425" s="5" t="s">
        <v>416</v>
      </c>
      <c r="F425" s="1" t="s">
        <v>233</v>
      </c>
      <c r="G425" s="98" t="s">
        <v>69</v>
      </c>
      <c r="H425" s="5">
        <v>1</v>
      </c>
      <c r="I425" s="5" t="s">
        <v>5</v>
      </c>
      <c r="J425" s="5">
        <v>0</v>
      </c>
      <c r="K425" s="4">
        <f t="shared" si="226"/>
        <v>44513</v>
      </c>
      <c r="L425" s="5">
        <f t="shared" si="227"/>
        <v>11</v>
      </c>
      <c r="M425" s="5">
        <f t="shared" si="228"/>
        <v>2021</v>
      </c>
      <c r="N425" s="7">
        <v>2090</v>
      </c>
      <c r="O425" s="7">
        <f t="shared" ref="O425:O432" si="234">-N425</f>
        <v>-2090</v>
      </c>
      <c r="P425" s="7">
        <f t="shared" si="229"/>
        <v>0</v>
      </c>
      <c r="Q425" s="8">
        <f t="shared" si="225"/>
        <v>697062.85</v>
      </c>
      <c r="R425" s="43" t="s">
        <v>5</v>
      </c>
      <c r="S425" s="12" t="s">
        <v>507</v>
      </c>
    </row>
    <row r="426" spans="1:19" x14ac:dyDescent="0.35">
      <c r="A426" s="4">
        <v>44513</v>
      </c>
      <c r="B426" s="5">
        <f t="shared" ref="B426:B428" si="235">MONTH(A426)</f>
        <v>11</v>
      </c>
      <c r="C426" s="5">
        <f t="shared" ref="C426:C428" si="236">YEAR(A426)</f>
        <v>2021</v>
      </c>
      <c r="D426" s="5" t="s">
        <v>485</v>
      </c>
      <c r="E426" s="5" t="s">
        <v>416</v>
      </c>
      <c r="F426" s="1" t="s">
        <v>233</v>
      </c>
      <c r="G426" s="98" t="s">
        <v>425</v>
      </c>
      <c r="H426" s="5">
        <v>2</v>
      </c>
      <c r="I426" s="5" t="s">
        <v>5</v>
      </c>
      <c r="J426" s="5">
        <v>0</v>
      </c>
      <c r="K426" s="4">
        <f t="shared" si="226"/>
        <v>44513</v>
      </c>
      <c r="L426" s="5">
        <f t="shared" si="227"/>
        <v>11</v>
      </c>
      <c r="M426" s="5">
        <f t="shared" si="228"/>
        <v>2021</v>
      </c>
      <c r="N426" s="7">
        <v>120</v>
      </c>
      <c r="O426" s="7">
        <f t="shared" si="234"/>
        <v>-120</v>
      </c>
      <c r="P426" s="7">
        <f t="shared" si="229"/>
        <v>0</v>
      </c>
      <c r="Q426" s="8">
        <f t="shared" si="225"/>
        <v>697182.85</v>
      </c>
      <c r="R426" s="43" t="s">
        <v>5</v>
      </c>
      <c r="S426" s="12" t="s">
        <v>506</v>
      </c>
    </row>
    <row r="427" spans="1:19" x14ac:dyDescent="0.35">
      <c r="A427" s="4">
        <v>44513</v>
      </c>
      <c r="B427" s="5">
        <f t="shared" si="235"/>
        <v>11</v>
      </c>
      <c r="C427" s="5">
        <f t="shared" si="236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26"/>
        <v>44513</v>
      </c>
      <c r="L427" s="5">
        <f t="shared" si="227"/>
        <v>11</v>
      </c>
      <c r="M427" s="5">
        <f t="shared" si="228"/>
        <v>2021</v>
      </c>
      <c r="N427" s="7">
        <v>540</v>
      </c>
      <c r="O427" s="7">
        <f t="shared" si="234"/>
        <v>-540</v>
      </c>
      <c r="P427" s="7">
        <f t="shared" si="229"/>
        <v>0</v>
      </c>
      <c r="Q427" s="8">
        <f t="shared" si="225"/>
        <v>697722.85</v>
      </c>
      <c r="R427" s="43" t="s">
        <v>5</v>
      </c>
      <c r="S427" s="12" t="s">
        <v>506</v>
      </c>
    </row>
    <row r="428" spans="1:19" ht="29" x14ac:dyDescent="0.35">
      <c r="A428" s="4">
        <v>44513</v>
      </c>
      <c r="B428" s="5">
        <f t="shared" si="235"/>
        <v>11</v>
      </c>
      <c r="C428" s="5">
        <f t="shared" si="236"/>
        <v>2021</v>
      </c>
      <c r="D428" s="5" t="s">
        <v>485</v>
      </c>
      <c r="E428" s="5" t="s">
        <v>416</v>
      </c>
      <c r="F428" s="115" t="s">
        <v>233</v>
      </c>
      <c r="G428" s="114" t="s">
        <v>239</v>
      </c>
      <c r="H428" s="16">
        <v>2</v>
      </c>
      <c r="I428" s="5" t="s">
        <v>5</v>
      </c>
      <c r="J428" s="5">
        <v>0</v>
      </c>
      <c r="K428" s="4">
        <f t="shared" si="226"/>
        <v>44513</v>
      </c>
      <c r="L428" s="5">
        <f t="shared" si="227"/>
        <v>11</v>
      </c>
      <c r="M428" s="5">
        <f t="shared" si="228"/>
        <v>2021</v>
      </c>
      <c r="N428" s="7">
        <v>320</v>
      </c>
      <c r="O428" s="7">
        <f t="shared" si="234"/>
        <v>-320</v>
      </c>
      <c r="P428" s="7">
        <f t="shared" si="229"/>
        <v>0</v>
      </c>
      <c r="Q428" s="8">
        <f t="shared" si="225"/>
        <v>698042.85</v>
      </c>
      <c r="R428" s="43" t="s">
        <v>5</v>
      </c>
      <c r="S428" s="12" t="s">
        <v>506</v>
      </c>
    </row>
    <row r="429" spans="1:19" x14ac:dyDescent="0.35">
      <c r="A429" s="4">
        <v>44513</v>
      </c>
      <c r="B429" s="5">
        <f t="shared" si="232"/>
        <v>11</v>
      </c>
      <c r="C429" s="5">
        <f t="shared" si="233"/>
        <v>2021</v>
      </c>
      <c r="D429" s="5" t="s">
        <v>486</v>
      </c>
      <c r="E429" s="5" t="s">
        <v>407</v>
      </c>
      <c r="F429" s="1" t="s">
        <v>408</v>
      </c>
      <c r="G429" s="70" t="s">
        <v>309</v>
      </c>
      <c r="H429" s="5">
        <v>2</v>
      </c>
      <c r="I429" s="5" t="s">
        <v>5</v>
      </c>
      <c r="J429" s="5">
        <v>0</v>
      </c>
      <c r="K429" s="4">
        <f t="shared" ref="K429:K441" si="237">A429+J429</f>
        <v>44513</v>
      </c>
      <c r="L429" s="5">
        <f t="shared" ref="L429:L441" si="238">MONTH(K429)</f>
        <v>11</v>
      </c>
      <c r="M429" s="5">
        <f t="shared" ref="M429:M441" si="239">YEAR(K429)</f>
        <v>2021</v>
      </c>
      <c r="N429" s="7">
        <v>4048</v>
      </c>
      <c r="O429" s="7">
        <f t="shared" si="234"/>
        <v>-4048</v>
      </c>
      <c r="P429" s="7">
        <f t="shared" si="229"/>
        <v>0</v>
      </c>
      <c r="Q429" s="8">
        <f t="shared" si="225"/>
        <v>702090.85</v>
      </c>
      <c r="R429" s="43" t="s">
        <v>5</v>
      </c>
      <c r="S429" s="12" t="s">
        <v>505</v>
      </c>
    </row>
    <row r="430" spans="1:19" x14ac:dyDescent="0.35">
      <c r="A430" s="4">
        <v>44513</v>
      </c>
      <c r="B430" s="5">
        <f t="shared" si="232"/>
        <v>11</v>
      </c>
      <c r="C430" s="5">
        <f t="shared" si="233"/>
        <v>2021</v>
      </c>
      <c r="D430" s="5" t="s">
        <v>486</v>
      </c>
      <c r="E430" s="5" t="s">
        <v>407</v>
      </c>
      <c r="F430" s="1" t="s">
        <v>408</v>
      </c>
      <c r="G430" s="116" t="s">
        <v>487</v>
      </c>
      <c r="H430" s="5">
        <v>2</v>
      </c>
      <c r="I430" s="5" t="s">
        <v>5</v>
      </c>
      <c r="J430" s="5">
        <v>0</v>
      </c>
      <c r="K430" s="4">
        <f t="shared" si="237"/>
        <v>44513</v>
      </c>
      <c r="L430" s="5">
        <f t="shared" si="238"/>
        <v>11</v>
      </c>
      <c r="M430" s="5">
        <f t="shared" si="239"/>
        <v>2021</v>
      </c>
      <c r="N430" s="7">
        <v>993.6</v>
      </c>
      <c r="O430" s="7">
        <f t="shared" si="234"/>
        <v>-993.6</v>
      </c>
      <c r="P430" s="7">
        <f t="shared" si="229"/>
        <v>0</v>
      </c>
      <c r="Q430" s="8">
        <f t="shared" si="225"/>
        <v>703084.45</v>
      </c>
      <c r="R430" s="43" t="s">
        <v>5</v>
      </c>
      <c r="S430" s="12" t="s">
        <v>505</v>
      </c>
    </row>
    <row r="431" spans="1:19" x14ac:dyDescent="0.35">
      <c r="A431" s="4">
        <v>44513</v>
      </c>
      <c r="B431" s="5">
        <f t="shared" ref="B431:B433" si="240">MONTH(A431)</f>
        <v>11</v>
      </c>
      <c r="C431" s="5">
        <f t="shared" ref="C431:C433" si="241">YEAR(A431)</f>
        <v>2021</v>
      </c>
      <c r="D431" s="5" t="s">
        <v>486</v>
      </c>
      <c r="E431" s="5" t="s">
        <v>407</v>
      </c>
      <c r="F431" s="1" t="s">
        <v>408</v>
      </c>
      <c r="G431" s="98" t="s">
        <v>66</v>
      </c>
      <c r="H431" s="5">
        <v>2</v>
      </c>
      <c r="I431" s="5" t="s">
        <v>5</v>
      </c>
      <c r="J431" s="5">
        <v>0</v>
      </c>
      <c r="K431" s="4">
        <f t="shared" si="237"/>
        <v>44513</v>
      </c>
      <c r="L431" s="5">
        <f t="shared" si="238"/>
        <v>11</v>
      </c>
      <c r="M431" s="5">
        <f t="shared" si="239"/>
        <v>2021</v>
      </c>
      <c r="N431" s="7">
        <v>125</v>
      </c>
      <c r="O431" s="7">
        <f t="shared" si="234"/>
        <v>-125</v>
      </c>
      <c r="P431" s="7">
        <f t="shared" si="229"/>
        <v>0</v>
      </c>
      <c r="Q431" s="8">
        <f t="shared" si="225"/>
        <v>703209.45</v>
      </c>
      <c r="R431" s="43" t="s">
        <v>5</v>
      </c>
      <c r="S431" s="12" t="s">
        <v>505</v>
      </c>
    </row>
    <row r="432" spans="1:19" x14ac:dyDescent="0.35">
      <c r="A432" s="4">
        <v>44513</v>
      </c>
      <c r="B432" s="5">
        <f t="shared" si="240"/>
        <v>11</v>
      </c>
      <c r="C432" s="5">
        <f t="shared" si="241"/>
        <v>2021</v>
      </c>
      <c r="D432" s="5" t="s">
        <v>486</v>
      </c>
      <c r="E432" s="5" t="s">
        <v>407</v>
      </c>
      <c r="F432" s="1" t="s">
        <v>408</v>
      </c>
      <c r="G432" s="104" t="s">
        <v>46</v>
      </c>
      <c r="H432" s="5">
        <v>2</v>
      </c>
      <c r="I432" s="5" t="s">
        <v>5</v>
      </c>
      <c r="J432" s="5">
        <v>0</v>
      </c>
      <c r="K432" s="4">
        <f t="shared" si="237"/>
        <v>44513</v>
      </c>
      <c r="L432" s="5">
        <f t="shared" si="238"/>
        <v>11</v>
      </c>
      <c r="M432" s="5">
        <f t="shared" si="239"/>
        <v>2021</v>
      </c>
      <c r="N432" s="7">
        <v>200</v>
      </c>
      <c r="O432" s="7">
        <f t="shared" si="234"/>
        <v>-200</v>
      </c>
      <c r="P432" s="7">
        <f t="shared" si="229"/>
        <v>0</v>
      </c>
      <c r="Q432" s="8">
        <f t="shared" si="225"/>
        <v>703409.45</v>
      </c>
      <c r="R432" s="43" t="s">
        <v>5</v>
      </c>
      <c r="S432" s="12" t="s">
        <v>505</v>
      </c>
    </row>
    <row r="433" spans="1:19" x14ac:dyDescent="0.35">
      <c r="A433" s="4">
        <v>44523</v>
      </c>
      <c r="B433" s="5">
        <f t="shared" si="240"/>
        <v>11</v>
      </c>
      <c r="C433" s="5">
        <f t="shared" si="241"/>
        <v>2021</v>
      </c>
      <c r="D433" s="5" t="s">
        <v>489</v>
      </c>
      <c r="E433" s="5" t="s">
        <v>19</v>
      </c>
      <c r="F433" s="1" t="s">
        <v>20</v>
      </c>
      <c r="G433" s="98" t="s">
        <v>69</v>
      </c>
      <c r="H433" s="5">
        <v>1</v>
      </c>
      <c r="I433" s="5" t="s">
        <v>72</v>
      </c>
      <c r="J433" s="5">
        <v>45</v>
      </c>
      <c r="K433" s="4">
        <f t="shared" si="237"/>
        <v>44568</v>
      </c>
      <c r="L433" s="5">
        <f t="shared" si="238"/>
        <v>1</v>
      </c>
      <c r="M433" s="5">
        <f t="shared" si="239"/>
        <v>2022</v>
      </c>
      <c r="N433" s="7">
        <v>2024</v>
      </c>
      <c r="P433" s="7">
        <f t="shared" si="229"/>
        <v>2024</v>
      </c>
      <c r="Q433" s="8">
        <f t="shared" si="225"/>
        <v>705433.45</v>
      </c>
      <c r="R433" s="43" t="s">
        <v>91</v>
      </c>
      <c r="S433" s="12"/>
    </row>
    <row r="434" spans="1:19" x14ac:dyDescent="0.35">
      <c r="A434" s="4">
        <v>44523</v>
      </c>
      <c r="B434" s="5">
        <v>11</v>
      </c>
      <c r="C434" s="5">
        <v>2021</v>
      </c>
      <c r="D434" s="5" t="s">
        <v>489</v>
      </c>
      <c r="E434" s="5" t="s">
        <v>19</v>
      </c>
      <c r="F434" s="1" t="s">
        <v>20</v>
      </c>
      <c r="G434" s="69" t="s">
        <v>387</v>
      </c>
      <c r="H434" s="5">
        <v>2</v>
      </c>
      <c r="I434" s="5" t="s">
        <v>72</v>
      </c>
      <c r="J434" s="5">
        <v>45</v>
      </c>
      <c r="K434" s="4">
        <f t="shared" si="237"/>
        <v>44568</v>
      </c>
      <c r="L434" s="5">
        <f t="shared" si="238"/>
        <v>1</v>
      </c>
      <c r="M434" s="5">
        <f t="shared" si="239"/>
        <v>2022</v>
      </c>
      <c r="N434" s="7">
        <v>170</v>
      </c>
      <c r="P434" s="7">
        <f t="shared" si="229"/>
        <v>170</v>
      </c>
      <c r="Q434" s="8">
        <f t="shared" si="225"/>
        <v>705603.45</v>
      </c>
      <c r="R434" s="43" t="s">
        <v>91</v>
      </c>
      <c r="S434" s="12"/>
    </row>
    <row r="435" spans="1:19" x14ac:dyDescent="0.35">
      <c r="A435" s="4">
        <v>44523</v>
      </c>
      <c r="B435" s="5">
        <v>11</v>
      </c>
      <c r="C435" s="5">
        <v>2021</v>
      </c>
      <c r="D435" s="5" t="s">
        <v>489</v>
      </c>
      <c r="E435" s="5" t="s">
        <v>19</v>
      </c>
      <c r="F435" s="1" t="s">
        <v>20</v>
      </c>
      <c r="G435" s="98" t="s">
        <v>66</v>
      </c>
      <c r="H435" s="5">
        <v>3</v>
      </c>
      <c r="I435" s="5" t="s">
        <v>72</v>
      </c>
      <c r="J435" s="5">
        <v>45</v>
      </c>
      <c r="K435" s="4">
        <f t="shared" si="237"/>
        <v>44568</v>
      </c>
      <c r="L435" s="5">
        <f t="shared" si="238"/>
        <v>1</v>
      </c>
      <c r="M435" s="5">
        <f t="shared" si="239"/>
        <v>2022</v>
      </c>
      <c r="N435" s="7">
        <v>172.5</v>
      </c>
      <c r="P435" s="7">
        <f t="shared" si="229"/>
        <v>172.5</v>
      </c>
      <c r="Q435" s="8">
        <f t="shared" si="225"/>
        <v>705775.95</v>
      </c>
      <c r="R435" s="43" t="s">
        <v>91</v>
      </c>
      <c r="S435" s="12"/>
    </row>
    <row r="436" spans="1:19" x14ac:dyDescent="0.35">
      <c r="A436" s="4">
        <v>44526</v>
      </c>
      <c r="B436" s="5">
        <v>11</v>
      </c>
      <c r="C436" s="5">
        <v>2021</v>
      </c>
      <c r="D436" s="5" t="s">
        <v>490</v>
      </c>
      <c r="E436" s="5" t="s">
        <v>407</v>
      </c>
      <c r="F436" s="1" t="s">
        <v>408</v>
      </c>
      <c r="G436" s="70" t="s">
        <v>309</v>
      </c>
      <c r="H436" s="5">
        <v>1</v>
      </c>
      <c r="I436" s="5" t="s">
        <v>5</v>
      </c>
      <c r="J436" s="5">
        <v>0</v>
      </c>
      <c r="K436" s="4">
        <f t="shared" si="237"/>
        <v>44526</v>
      </c>
      <c r="L436" s="5">
        <f t="shared" si="238"/>
        <v>11</v>
      </c>
      <c r="M436" s="5">
        <f t="shared" si="239"/>
        <v>2021</v>
      </c>
      <c r="N436" s="95">
        <v>2024</v>
      </c>
      <c r="O436" s="7">
        <f t="shared" ref="O436:O439" si="242">-N436</f>
        <v>-2024</v>
      </c>
      <c r="P436" s="7">
        <f t="shared" si="229"/>
        <v>0</v>
      </c>
      <c r="Q436" s="8">
        <f t="shared" si="225"/>
        <v>707799.95</v>
      </c>
      <c r="R436" s="43" t="s">
        <v>5</v>
      </c>
      <c r="S436" s="12" t="s">
        <v>512</v>
      </c>
    </row>
    <row r="437" spans="1:19" x14ac:dyDescent="0.35">
      <c r="A437" s="4">
        <v>44526</v>
      </c>
      <c r="B437" s="5">
        <v>11</v>
      </c>
      <c r="C437" s="5">
        <v>2021</v>
      </c>
      <c r="D437" s="5" t="s">
        <v>490</v>
      </c>
      <c r="E437" s="5" t="s">
        <v>407</v>
      </c>
      <c r="F437" s="1" t="s">
        <v>408</v>
      </c>
      <c r="G437" s="98" t="s">
        <v>66</v>
      </c>
      <c r="H437" s="5">
        <v>4</v>
      </c>
      <c r="I437" s="5" t="s">
        <v>5</v>
      </c>
      <c r="J437" s="5">
        <v>0</v>
      </c>
      <c r="K437" s="4">
        <f t="shared" si="237"/>
        <v>44526</v>
      </c>
      <c r="L437" s="5">
        <f t="shared" si="238"/>
        <v>11</v>
      </c>
      <c r="M437" s="5">
        <f t="shared" si="239"/>
        <v>2021</v>
      </c>
      <c r="N437" s="7">
        <v>250</v>
      </c>
      <c r="O437" s="7">
        <f t="shared" si="242"/>
        <v>-250</v>
      </c>
      <c r="P437" s="7">
        <f t="shared" si="229"/>
        <v>0</v>
      </c>
      <c r="Q437" s="8">
        <f t="shared" si="225"/>
        <v>708049.95</v>
      </c>
      <c r="R437" s="43" t="s">
        <v>5</v>
      </c>
      <c r="S437" s="12" t="s">
        <v>512</v>
      </c>
    </row>
    <row r="438" spans="1:19" x14ac:dyDescent="0.35">
      <c r="A438" s="4">
        <v>44526</v>
      </c>
      <c r="B438" s="5">
        <v>11</v>
      </c>
      <c r="C438" s="5">
        <v>2021</v>
      </c>
      <c r="D438" s="5" t="s">
        <v>490</v>
      </c>
      <c r="E438" s="5" t="s">
        <v>407</v>
      </c>
      <c r="F438" s="1" t="s">
        <v>408</v>
      </c>
      <c r="G438" s="104" t="s">
        <v>46</v>
      </c>
      <c r="H438" s="5">
        <v>1</v>
      </c>
      <c r="I438" s="5" t="s">
        <v>5</v>
      </c>
      <c r="J438" s="5">
        <v>0</v>
      </c>
      <c r="K438" s="4">
        <f t="shared" si="237"/>
        <v>44526</v>
      </c>
      <c r="L438" s="5">
        <f t="shared" si="238"/>
        <v>11</v>
      </c>
      <c r="M438" s="5">
        <f t="shared" si="239"/>
        <v>2021</v>
      </c>
      <c r="N438" s="7">
        <v>100</v>
      </c>
      <c r="O438" s="7">
        <f t="shared" si="242"/>
        <v>-100</v>
      </c>
      <c r="P438" s="7">
        <f t="shared" si="229"/>
        <v>0</v>
      </c>
      <c r="Q438" s="8">
        <f t="shared" si="225"/>
        <v>708149.95</v>
      </c>
      <c r="R438" s="43" t="s">
        <v>5</v>
      </c>
      <c r="S438" s="12" t="s">
        <v>512</v>
      </c>
    </row>
    <row r="439" spans="1:19" x14ac:dyDescent="0.35">
      <c r="A439" s="4">
        <v>44526</v>
      </c>
      <c r="B439" s="5">
        <v>11</v>
      </c>
      <c r="C439" s="5">
        <v>2021</v>
      </c>
      <c r="D439" s="5" t="s">
        <v>491</v>
      </c>
      <c r="E439" s="5" t="s">
        <v>407</v>
      </c>
      <c r="F439" s="1" t="s">
        <v>408</v>
      </c>
      <c r="G439" s="70" t="s">
        <v>309</v>
      </c>
      <c r="H439" s="5">
        <v>1</v>
      </c>
      <c r="I439" s="5" t="s">
        <v>5</v>
      </c>
      <c r="J439" s="5">
        <v>0</v>
      </c>
      <c r="K439" s="4">
        <f t="shared" si="237"/>
        <v>44526</v>
      </c>
      <c r="L439" s="5">
        <f t="shared" si="238"/>
        <v>11</v>
      </c>
      <c r="M439" s="5">
        <f t="shared" si="239"/>
        <v>2021</v>
      </c>
      <c r="N439" s="7">
        <v>2024</v>
      </c>
      <c r="O439" s="7">
        <f t="shared" si="242"/>
        <v>-2024</v>
      </c>
      <c r="P439" s="7">
        <f t="shared" ref="P439:P441" si="243">SUM(N439+O439)</f>
        <v>0</v>
      </c>
      <c r="Q439" s="8">
        <f t="shared" ref="Q439:Q441" si="244">SUM(Q438+N439)</f>
        <v>710173.95</v>
      </c>
      <c r="R439" s="43" t="s">
        <v>5</v>
      </c>
      <c r="S439" s="12" t="s">
        <v>512</v>
      </c>
    </row>
    <row r="440" spans="1:19" x14ac:dyDescent="0.35">
      <c r="A440" s="4">
        <v>44529</v>
      </c>
      <c r="B440" s="5">
        <v>11</v>
      </c>
      <c r="C440" s="5">
        <v>2021</v>
      </c>
      <c r="D440" s="5" t="s">
        <v>493</v>
      </c>
      <c r="E440" s="5" t="s">
        <v>53</v>
      </c>
      <c r="F440" s="6" t="s">
        <v>54</v>
      </c>
      <c r="G440" s="98" t="s">
        <v>69</v>
      </c>
      <c r="H440" s="5">
        <v>1</v>
      </c>
      <c r="I440" s="5" t="s">
        <v>5</v>
      </c>
      <c r="J440" s="5">
        <v>0</v>
      </c>
      <c r="K440" s="4">
        <f t="shared" si="237"/>
        <v>44529</v>
      </c>
      <c r="L440" s="5">
        <f t="shared" si="238"/>
        <v>11</v>
      </c>
      <c r="M440" s="5">
        <f t="shared" si="239"/>
        <v>2021</v>
      </c>
      <c r="N440" s="7">
        <v>2090</v>
      </c>
      <c r="P440" s="7">
        <f t="shared" si="243"/>
        <v>2090</v>
      </c>
      <c r="Q440" s="8">
        <f t="shared" si="244"/>
        <v>712263.95</v>
      </c>
      <c r="R440" s="43" t="s">
        <v>5</v>
      </c>
      <c r="S440" s="12"/>
    </row>
    <row r="441" spans="1:19" ht="31" x14ac:dyDescent="0.35">
      <c r="A441" s="4">
        <v>44529</v>
      </c>
      <c r="B441" s="5">
        <v>11</v>
      </c>
      <c r="C441" s="5">
        <v>2021</v>
      </c>
      <c r="D441" s="5" t="s">
        <v>493</v>
      </c>
      <c r="E441" s="5" t="s">
        <v>53</v>
      </c>
      <c r="F441" s="6" t="s">
        <v>54</v>
      </c>
      <c r="G441" s="106" t="s">
        <v>224</v>
      </c>
      <c r="H441" s="5">
        <v>4</v>
      </c>
      <c r="I441" s="5" t="s">
        <v>5</v>
      </c>
      <c r="J441" s="5">
        <v>0</v>
      </c>
      <c r="K441" s="4">
        <f t="shared" si="237"/>
        <v>44529</v>
      </c>
      <c r="L441" s="5">
        <f t="shared" si="238"/>
        <v>11</v>
      </c>
      <c r="M441" s="5">
        <f t="shared" si="239"/>
        <v>2021</v>
      </c>
      <c r="N441" s="7">
        <v>1406</v>
      </c>
      <c r="P441" s="7">
        <f t="shared" si="243"/>
        <v>1406</v>
      </c>
      <c r="Q441" s="8">
        <f t="shared" si="244"/>
        <v>713669.95</v>
      </c>
      <c r="R441" s="43" t="s">
        <v>5</v>
      </c>
      <c r="S441" s="12"/>
    </row>
    <row r="442" spans="1:19" x14ac:dyDescent="0.35">
      <c r="A442" s="4"/>
      <c r="B442" s="5"/>
      <c r="C442" s="5"/>
      <c r="G442" s="106"/>
      <c r="K442" s="4"/>
      <c r="Q442" s="8"/>
      <c r="R442" s="43"/>
      <c r="S442" s="12"/>
    </row>
    <row r="443" spans="1:19" x14ac:dyDescent="0.35">
      <c r="A443" s="4"/>
      <c r="B443" s="5"/>
      <c r="C443" s="5"/>
      <c r="G443" s="106"/>
      <c r="K443" s="4"/>
      <c r="Q443" s="8"/>
      <c r="R443" s="43"/>
      <c r="S443" s="12"/>
    </row>
    <row r="444" spans="1:19" x14ac:dyDescent="0.35">
      <c r="A444" s="4"/>
      <c r="B444" s="5"/>
      <c r="C444" s="5"/>
      <c r="G444" s="106"/>
      <c r="K444" s="4"/>
      <c r="Q444" s="8"/>
      <c r="R444" s="43"/>
      <c r="S444" s="12"/>
    </row>
    <row r="445" spans="1:19" x14ac:dyDescent="0.35">
      <c r="A445" s="4"/>
      <c r="B445" s="5"/>
      <c r="C445" s="5"/>
      <c r="G445" s="106"/>
      <c r="K445" s="4"/>
      <c r="Q445" s="8"/>
      <c r="R445" s="43"/>
      <c r="S445" s="12"/>
    </row>
    <row r="446" spans="1:19" x14ac:dyDescent="0.35">
      <c r="A446" s="4"/>
      <c r="B446" s="5"/>
      <c r="C446" s="5"/>
      <c r="G446" s="106"/>
      <c r="K446" s="4"/>
      <c r="Q446" s="8"/>
      <c r="R446" s="43"/>
      <c r="S446" s="12"/>
    </row>
    <row r="447" spans="1:19" x14ac:dyDescent="0.35">
      <c r="A447" s="4"/>
      <c r="B447" s="5"/>
      <c r="C447" s="5"/>
      <c r="F447" s="1"/>
      <c r="G447" s="104"/>
      <c r="K447" s="4"/>
      <c r="Q447" s="8"/>
      <c r="R447" s="43"/>
      <c r="S447" s="12"/>
    </row>
    <row r="448" spans="1:19" x14ac:dyDescent="0.35">
      <c r="A448" s="4"/>
      <c r="B448" s="5"/>
      <c r="C448" s="5"/>
      <c r="K448" s="4"/>
      <c r="Q448" s="64"/>
      <c r="R448" s="43"/>
      <c r="S448" s="12"/>
    </row>
    <row r="449" spans="1:19" x14ac:dyDescent="0.35">
      <c r="A449" s="4"/>
      <c r="B449" s="5"/>
      <c r="C449" s="5"/>
      <c r="K449" s="4"/>
      <c r="Q449" s="64"/>
      <c r="R449" s="43"/>
      <c r="S449" s="12"/>
    </row>
    <row r="450" spans="1:19" x14ac:dyDescent="0.35">
      <c r="A450" s="4"/>
      <c r="B450" s="5"/>
      <c r="C450" s="5"/>
      <c r="K450" s="4"/>
      <c r="Q450" s="64"/>
      <c r="R450" s="43"/>
      <c r="S450" s="12"/>
    </row>
    <row r="451" spans="1:19" x14ac:dyDescent="0.35">
      <c r="K451" s="4"/>
      <c r="L451" s="19"/>
      <c r="M451" s="19"/>
      <c r="Q451" s="64"/>
      <c r="R451" s="43"/>
      <c r="S451" s="12"/>
    </row>
    <row r="452" spans="1:19" x14ac:dyDescent="0.35">
      <c r="K452" s="13" t="s">
        <v>199</v>
      </c>
      <c r="N452" s="37">
        <f>SUM(N2:N451)</f>
        <v>713669.95</v>
      </c>
      <c r="O452" s="39">
        <f>SUM(O2:O451)</f>
        <v>-524325.75</v>
      </c>
      <c r="P452" s="41">
        <f>SUM(P2:P451)</f>
        <v>189344.2</v>
      </c>
      <c r="Q452" s="65">
        <f>SUM(N452+O452)</f>
        <v>189344.19999999995</v>
      </c>
    </row>
    <row r="453" spans="1:19" x14ac:dyDescent="0.35">
      <c r="N453" s="38" t="s">
        <v>202</v>
      </c>
      <c r="O453" s="40" t="s">
        <v>200</v>
      </c>
      <c r="P453" s="42" t="s">
        <v>201</v>
      </c>
      <c r="Q453" s="66"/>
    </row>
    <row r="454" spans="1:19" x14ac:dyDescent="0.35">
      <c r="N454" s="35"/>
      <c r="O454" s="35"/>
      <c r="P454" s="35"/>
      <c r="Q454" s="35"/>
    </row>
    <row r="455" spans="1:19" x14ac:dyDescent="0.35">
      <c r="Q455" s="64"/>
    </row>
    <row r="456" spans="1:19" x14ac:dyDescent="0.35">
      <c r="O456" s="39">
        <f>SUM(O452)</f>
        <v>-524325.75</v>
      </c>
      <c r="P456" s="34" t="s">
        <v>198</v>
      </c>
      <c r="Q456" s="68" t="s">
        <v>200</v>
      </c>
    </row>
    <row r="457" spans="1:19" x14ac:dyDescent="0.35">
      <c r="O457" s="7">
        <v>0.5</v>
      </c>
      <c r="P457" s="34" t="s">
        <v>198</v>
      </c>
      <c r="Q457" s="63" t="s">
        <v>290</v>
      </c>
    </row>
    <row r="458" spans="1:19" x14ac:dyDescent="0.35">
      <c r="P458" s="34"/>
      <c r="Q458" s="63"/>
    </row>
    <row r="459" spans="1:19" ht="16" thickBot="1" x14ac:dyDescent="0.4">
      <c r="O459" s="36">
        <f>SUM(O456:O458)</f>
        <v>-524325.25</v>
      </c>
      <c r="P459" s="34" t="s">
        <v>198</v>
      </c>
      <c r="Q459" s="62" t="s">
        <v>511</v>
      </c>
    </row>
    <row r="460" spans="1:19" ht="16" thickTop="1" x14ac:dyDescent="0.35">
      <c r="Q460" s="64"/>
    </row>
    <row r="461" spans="1:19" x14ac:dyDescent="0.35">
      <c r="Q461" s="64"/>
    </row>
    <row r="462" spans="1:19" x14ac:dyDescent="0.35">
      <c r="Q462" s="67"/>
      <c r="R462" s="57"/>
      <c r="S462" s="51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F41"/>
  <sheetViews>
    <sheetView topLeftCell="M22" zoomScaleNormal="100" workbookViewId="0">
      <selection activeCell="T24" sqref="T24"/>
    </sheetView>
  </sheetViews>
  <sheetFormatPr defaultRowHeight="14.5" x14ac:dyDescent="0.35"/>
  <cols>
    <col min="1" max="2" width="37.90625" bestFit="1" customWidth="1"/>
    <col min="3" max="7" width="9.90625" bestFit="1" customWidth="1"/>
    <col min="8" max="8" width="10.7265625" customWidth="1"/>
    <col min="9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2" width="10.7265625" bestFit="1" customWidth="1"/>
  </cols>
  <sheetData>
    <row r="1" spans="1:32" x14ac:dyDescent="0.35">
      <c r="A1" t="s">
        <v>208</v>
      </c>
      <c r="Q1" t="s">
        <v>208</v>
      </c>
    </row>
    <row r="4" spans="1:32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32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 t="s">
        <v>135</v>
      </c>
      <c r="R5">
        <v>2019</v>
      </c>
      <c r="S5" t="s">
        <v>355</v>
      </c>
      <c r="T5">
        <v>2020</v>
      </c>
      <c r="Y5" t="s">
        <v>356</v>
      </c>
      <c r="Z5">
        <v>2021</v>
      </c>
      <c r="AE5" t="s">
        <v>357</v>
      </c>
      <c r="AF5" t="s">
        <v>135</v>
      </c>
    </row>
    <row r="6" spans="1:32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</row>
    <row r="7" spans="1:32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13661.4</v>
      </c>
      <c r="AA7" s="24"/>
      <c r="AB7" s="24"/>
      <c r="AC7" s="24"/>
      <c r="AD7" s="24"/>
      <c r="AE7" s="24">
        <v>13661.4</v>
      </c>
      <c r="AF7" s="24">
        <v>22995.4</v>
      </c>
    </row>
    <row r="8" spans="1:32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>
        <v>5606</v>
      </c>
    </row>
    <row r="9" spans="1:32" x14ac:dyDescent="0.35">
      <c r="B9" t="s">
        <v>47</v>
      </c>
      <c r="C9" s="24"/>
      <c r="D9" s="24"/>
      <c r="E9" s="24">
        <v>5606</v>
      </c>
      <c r="F9" s="24"/>
      <c r="G9" s="24"/>
      <c r="H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>
        <v>27837.8</v>
      </c>
    </row>
    <row r="10" spans="1:32" x14ac:dyDescent="0.35">
      <c r="B10" t="s">
        <v>60</v>
      </c>
      <c r="C10" s="24"/>
      <c r="D10" s="24"/>
      <c r="E10" s="24">
        <v>4191.2000000000007</v>
      </c>
      <c r="F10" s="24"/>
      <c r="G10" s="24"/>
      <c r="H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16452</v>
      </c>
      <c r="AA10" s="24"/>
      <c r="AB10" s="24"/>
      <c r="AC10" s="24"/>
      <c r="AD10" s="24"/>
      <c r="AE10" s="24">
        <v>16452</v>
      </c>
      <c r="AF10" s="24">
        <v>53660</v>
      </c>
    </row>
    <row r="11" spans="1:32" x14ac:dyDescent="0.35">
      <c r="B11" t="s">
        <v>7</v>
      </c>
      <c r="C11" s="24">
        <v>34235</v>
      </c>
      <c r="D11" s="24"/>
      <c r="E11" s="24"/>
      <c r="F11" s="24"/>
      <c r="G11" s="24"/>
      <c r="H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34142.5</v>
      </c>
      <c r="AB11" s="24"/>
      <c r="AC11" s="24"/>
      <c r="AD11" s="24"/>
      <c r="AE11" s="24">
        <v>34482.5</v>
      </c>
      <c r="AF11" s="24">
        <v>62508.2</v>
      </c>
    </row>
    <row r="12" spans="1:32" x14ac:dyDescent="0.35">
      <c r="B12" t="s">
        <v>20</v>
      </c>
      <c r="C12" s="24"/>
      <c r="D12" s="24">
        <v>28025.7</v>
      </c>
      <c r="E12" s="24"/>
      <c r="F12" s="24"/>
      <c r="G12" s="24"/>
      <c r="H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4248</v>
      </c>
    </row>
    <row r="13" spans="1:32" x14ac:dyDescent="0.35">
      <c r="B13" t="s">
        <v>43</v>
      </c>
      <c r="C13" s="24">
        <v>4008</v>
      </c>
      <c r="D13" s="24"/>
      <c r="E13" s="24"/>
      <c r="F13" s="24"/>
      <c r="G13" s="24"/>
      <c r="H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69867.200000000012</v>
      </c>
      <c r="AE13" s="24">
        <v>69867.200000000012</v>
      </c>
      <c r="AF13" s="24">
        <v>122152.80000000002</v>
      </c>
    </row>
    <row r="14" spans="1:32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>
        <v>5499</v>
      </c>
    </row>
    <row r="15" spans="1:32" x14ac:dyDescent="0.35">
      <c r="B15" t="s">
        <v>14</v>
      </c>
      <c r="C15" s="24">
        <v>2067</v>
      </c>
      <c r="D15" s="24"/>
      <c r="E15" s="24"/>
      <c r="F15" s="24"/>
      <c r="G15" s="24"/>
      <c r="H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8568</v>
      </c>
      <c r="AA15" s="24"/>
      <c r="AB15" s="24"/>
      <c r="AC15" s="24"/>
      <c r="AD15" s="24"/>
      <c r="AE15" s="24">
        <v>8568</v>
      </c>
      <c r="AF15" s="24">
        <v>17650</v>
      </c>
    </row>
    <row r="16" spans="1:32" x14ac:dyDescent="0.35">
      <c r="B16" t="s">
        <v>54</v>
      </c>
      <c r="C16" s="24">
        <v>9082</v>
      </c>
      <c r="D16" s="24"/>
      <c r="E16" s="24"/>
      <c r="F16" s="24"/>
      <c r="G16" s="24"/>
      <c r="H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98028.6</v>
      </c>
      <c r="AE16" s="24">
        <v>118413.6</v>
      </c>
      <c r="AF16" s="24">
        <v>168859.6</v>
      </c>
    </row>
    <row r="17" spans="1:32" x14ac:dyDescent="0.35">
      <c r="B17" t="s">
        <v>64</v>
      </c>
      <c r="C17" s="24"/>
      <c r="D17" s="24"/>
      <c r="E17" s="24"/>
      <c r="F17" s="24">
        <v>50446</v>
      </c>
      <c r="G17" s="24"/>
      <c r="H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>
        <v>1082.8000000000002</v>
      </c>
    </row>
    <row r="18" spans="1:32" x14ac:dyDescent="0.35">
      <c r="B18" t="s">
        <v>178</v>
      </c>
      <c r="C18" s="24">
        <v>1082.8000000000002</v>
      </c>
      <c r="D18" s="24"/>
      <c r="E18" s="24"/>
      <c r="F18" s="24"/>
      <c r="G18" s="24"/>
      <c r="H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>
        <v>799.2</v>
      </c>
    </row>
    <row r="19" spans="1:32" x14ac:dyDescent="0.35">
      <c r="B19" t="s">
        <v>228</v>
      </c>
      <c r="C19" s="24">
        <v>799.2</v>
      </c>
      <c r="D19" s="24"/>
      <c r="E19" s="24"/>
      <c r="F19" s="24"/>
      <c r="G19" s="24"/>
      <c r="H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24288</v>
      </c>
      <c r="AA19" s="24"/>
      <c r="AB19" s="24"/>
      <c r="AC19" s="24"/>
      <c r="AD19" s="24"/>
      <c r="AE19" s="24">
        <v>24288</v>
      </c>
      <c r="AF19" s="24">
        <v>24288</v>
      </c>
    </row>
    <row r="20" spans="1:32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>
        <v>8402</v>
      </c>
    </row>
    <row r="21" spans="1:32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>
        <v>13661.4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>
        <v>4247</v>
      </c>
    </row>
    <row r="22" spans="1:32" x14ac:dyDescent="0.35">
      <c r="B22" t="s">
        <v>60</v>
      </c>
      <c r="C22" s="24"/>
      <c r="D22" s="24"/>
      <c r="E22" s="24">
        <v>23646.6</v>
      </c>
      <c r="F22" s="24"/>
      <c r="G22" s="24"/>
      <c r="H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>
        <v>10807.25</v>
      </c>
    </row>
    <row r="23" spans="1:32" x14ac:dyDescent="0.35">
      <c r="B23" t="s">
        <v>7</v>
      </c>
      <c r="C23" s="24">
        <v>16452</v>
      </c>
      <c r="D23" s="24"/>
      <c r="E23" s="24"/>
      <c r="F23" s="24"/>
      <c r="G23" s="24"/>
      <c r="H23" s="24">
        <v>16452</v>
      </c>
      <c r="Q23" t="s">
        <v>371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>
        <v>855</v>
      </c>
    </row>
    <row r="24" spans="1:32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>
        <v>34482.5</v>
      </c>
      <c r="Q24" t="s">
        <v>381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>
        <v>9592</v>
      </c>
    </row>
    <row r="25" spans="1:32" x14ac:dyDescent="0.35">
      <c r="B25" t="s">
        <v>43</v>
      </c>
      <c r="C25" s="24">
        <v>240</v>
      </c>
      <c r="D25" s="24"/>
      <c r="E25" s="24"/>
      <c r="F25" s="24"/>
      <c r="G25" s="24"/>
      <c r="H25" s="24">
        <v>240</v>
      </c>
      <c r="Q25" t="s">
        <v>408</v>
      </c>
      <c r="R25" s="24"/>
      <c r="S25" s="24"/>
      <c r="T25" s="24"/>
      <c r="U25" s="24"/>
      <c r="V25" s="24"/>
      <c r="W25" s="24"/>
      <c r="X25" s="24"/>
      <c r="Y25" s="24"/>
      <c r="Z25" s="24">
        <v>26167.199999999997</v>
      </c>
      <c r="AA25" s="24"/>
      <c r="AB25" s="24"/>
      <c r="AC25" s="24"/>
      <c r="AD25" s="24"/>
      <c r="AE25" s="24">
        <v>26167.199999999997</v>
      </c>
      <c r="AF25" s="24">
        <v>26167.199999999997</v>
      </c>
    </row>
    <row r="26" spans="1:32" x14ac:dyDescent="0.35">
      <c r="B26" t="s">
        <v>23</v>
      </c>
      <c r="C26" s="24"/>
      <c r="D26" s="24"/>
      <c r="E26" s="24"/>
      <c r="F26" s="24"/>
      <c r="G26" s="24">
        <v>69867.200000000012</v>
      </c>
      <c r="H26" s="24">
        <v>69867.200000000012</v>
      </c>
      <c r="Q26" t="s">
        <v>417</v>
      </c>
      <c r="R26" s="24"/>
      <c r="S26" s="24"/>
      <c r="T26" s="24"/>
      <c r="U26" s="24"/>
      <c r="V26" s="24"/>
      <c r="W26" s="24"/>
      <c r="X26" s="24"/>
      <c r="Y26" s="24"/>
      <c r="Z26" s="24">
        <v>134148.70000000001</v>
      </c>
      <c r="AA26" s="24"/>
      <c r="AB26" s="24"/>
      <c r="AC26" s="24"/>
      <c r="AD26" s="24"/>
      <c r="AE26" s="24">
        <v>134148.70000000001</v>
      </c>
      <c r="AF26" s="24">
        <v>134148.70000000001</v>
      </c>
    </row>
    <row r="27" spans="1:32" x14ac:dyDescent="0.35">
      <c r="B27" t="s">
        <v>14</v>
      </c>
      <c r="C27" s="24">
        <v>3432</v>
      </c>
      <c r="D27" s="24"/>
      <c r="E27" s="24"/>
      <c r="F27" s="24"/>
      <c r="G27" s="24"/>
      <c r="H27" s="24">
        <v>3432</v>
      </c>
      <c r="Q27" t="s">
        <v>477</v>
      </c>
      <c r="R27" s="24"/>
      <c r="S27" s="24"/>
      <c r="T27" s="24"/>
      <c r="U27" s="24"/>
      <c r="V27" s="24"/>
      <c r="W27" s="24"/>
      <c r="X27" s="24"/>
      <c r="Y27" s="24"/>
      <c r="Z27" s="24">
        <v>240</v>
      </c>
      <c r="AA27" s="24"/>
      <c r="AB27" s="24"/>
      <c r="AC27" s="24"/>
      <c r="AD27" s="24"/>
      <c r="AE27" s="24">
        <v>240</v>
      </c>
      <c r="AF27" s="24">
        <v>240</v>
      </c>
    </row>
    <row r="28" spans="1:32" x14ac:dyDescent="0.35">
      <c r="B28" t="s">
        <v>54</v>
      </c>
      <c r="C28" s="24">
        <v>8568</v>
      </c>
      <c r="D28" s="24"/>
      <c r="E28" s="24"/>
      <c r="F28" s="24"/>
      <c r="G28" s="24"/>
      <c r="H28" s="24">
        <v>8568</v>
      </c>
      <c r="Q28" t="s">
        <v>500</v>
      </c>
      <c r="R28" s="24"/>
      <c r="S28" s="24"/>
      <c r="T28" s="24"/>
      <c r="U28" s="24"/>
      <c r="V28" s="24"/>
      <c r="W28" s="24"/>
      <c r="X28" s="24"/>
      <c r="Y28" s="24"/>
      <c r="Z28" s="24">
        <v>2024</v>
      </c>
      <c r="AA28" s="24"/>
      <c r="AB28" s="24"/>
      <c r="AC28" s="24"/>
      <c r="AD28" s="24"/>
      <c r="AE28" s="24">
        <v>2024</v>
      </c>
      <c r="AF28" s="24">
        <v>2024</v>
      </c>
    </row>
    <row r="29" spans="1:32" x14ac:dyDescent="0.35">
      <c r="B29" t="s">
        <v>64</v>
      </c>
      <c r="C29" s="24">
        <v>0</v>
      </c>
      <c r="D29" s="24"/>
      <c r="E29" s="24"/>
      <c r="F29" s="24">
        <v>20385</v>
      </c>
      <c r="G29" s="24">
        <v>98028.6</v>
      </c>
      <c r="H29" s="24">
        <v>118413.6</v>
      </c>
      <c r="Q29" t="s">
        <v>135</v>
      </c>
      <c r="R29" s="24">
        <v>2973</v>
      </c>
      <c r="S29" s="24">
        <v>2973</v>
      </c>
      <c r="T29" s="24">
        <v>60608</v>
      </c>
      <c r="U29" s="24">
        <v>28025.7</v>
      </c>
      <c r="V29" s="24">
        <v>9797.2000000000007</v>
      </c>
      <c r="W29" s="24">
        <v>99871.6</v>
      </c>
      <c r="X29" s="24">
        <v>2860</v>
      </c>
      <c r="Y29" s="24">
        <v>201162.5</v>
      </c>
      <c r="Z29" s="24">
        <v>263464.55</v>
      </c>
      <c r="AA29" s="24">
        <v>34142.5</v>
      </c>
      <c r="AB29" s="24">
        <v>23646.6</v>
      </c>
      <c r="AC29" s="24">
        <v>20385</v>
      </c>
      <c r="AD29" s="24">
        <v>167895.80000000002</v>
      </c>
      <c r="AE29" s="24">
        <v>509534.45000000007</v>
      </c>
      <c r="AF29" s="24">
        <v>713669.95</v>
      </c>
    </row>
    <row r="30" spans="1:32" x14ac:dyDescent="0.35">
      <c r="B30" t="s">
        <v>233</v>
      </c>
      <c r="C30" s="24">
        <v>24288</v>
      </c>
      <c r="D30" s="24"/>
      <c r="E30" s="24"/>
      <c r="F30" s="24"/>
      <c r="G30" s="24"/>
      <c r="H30" s="24">
        <v>24288</v>
      </c>
    </row>
    <row r="31" spans="1:32" x14ac:dyDescent="0.35">
      <c r="B31" t="s">
        <v>268</v>
      </c>
      <c r="C31" s="24">
        <v>8402</v>
      </c>
      <c r="D31" s="24"/>
      <c r="E31" s="24"/>
      <c r="F31" s="24"/>
      <c r="G31" s="24"/>
      <c r="H31" s="24">
        <v>8402</v>
      </c>
    </row>
    <row r="32" spans="1:32" x14ac:dyDescent="0.35">
      <c r="B32" t="s">
        <v>286</v>
      </c>
      <c r="C32" s="24">
        <v>4247</v>
      </c>
      <c r="D32" s="24"/>
      <c r="E32" s="24"/>
      <c r="F32" s="24"/>
      <c r="G32" s="24"/>
      <c r="H32" s="24">
        <v>4247</v>
      </c>
    </row>
    <row r="33" spans="1:8" x14ac:dyDescent="0.35">
      <c r="B33" t="s">
        <v>295</v>
      </c>
      <c r="C33" s="24">
        <v>10807.25</v>
      </c>
      <c r="D33" s="24"/>
      <c r="E33" s="24"/>
      <c r="F33" s="24"/>
      <c r="G33" s="24"/>
      <c r="H33" s="24">
        <v>10807.25</v>
      </c>
    </row>
    <row r="34" spans="1:8" x14ac:dyDescent="0.35">
      <c r="B34" t="s">
        <v>371</v>
      </c>
      <c r="C34" s="24">
        <v>855</v>
      </c>
      <c r="D34" s="24"/>
      <c r="E34" s="24"/>
      <c r="F34" s="24"/>
      <c r="G34" s="24"/>
      <c r="H34" s="24">
        <v>855</v>
      </c>
    </row>
    <row r="35" spans="1:8" x14ac:dyDescent="0.35">
      <c r="B35" t="s">
        <v>381</v>
      </c>
      <c r="C35" s="24">
        <v>9592</v>
      </c>
      <c r="D35" s="24"/>
      <c r="E35" s="24"/>
      <c r="F35" s="24"/>
      <c r="G35" s="24"/>
      <c r="H35" s="24">
        <v>9592</v>
      </c>
    </row>
    <row r="36" spans="1:8" x14ac:dyDescent="0.35">
      <c r="B36" t="s">
        <v>408</v>
      </c>
      <c r="C36" s="24">
        <v>26167.199999999997</v>
      </c>
      <c r="D36" s="24"/>
      <c r="E36" s="24"/>
      <c r="F36" s="24"/>
      <c r="G36" s="24"/>
      <c r="H36" s="24">
        <v>26167.199999999997</v>
      </c>
    </row>
    <row r="37" spans="1:8" x14ac:dyDescent="0.35">
      <c r="B37" t="s">
        <v>417</v>
      </c>
      <c r="C37" s="24">
        <v>134148.70000000001</v>
      </c>
      <c r="D37" s="24"/>
      <c r="E37" s="24"/>
      <c r="F37" s="24"/>
      <c r="G37" s="24"/>
      <c r="H37" s="24">
        <v>134148.70000000001</v>
      </c>
    </row>
    <row r="38" spans="1:8" x14ac:dyDescent="0.35">
      <c r="B38" t="s">
        <v>477</v>
      </c>
      <c r="C38" s="24">
        <v>240</v>
      </c>
      <c r="D38" s="24"/>
      <c r="E38" s="24"/>
      <c r="F38" s="24"/>
      <c r="G38" s="24"/>
      <c r="H38" s="24">
        <v>240</v>
      </c>
    </row>
    <row r="39" spans="1:8" x14ac:dyDescent="0.35">
      <c r="B39" t="s">
        <v>500</v>
      </c>
      <c r="C39" s="24">
        <v>2024</v>
      </c>
      <c r="D39" s="24"/>
      <c r="E39" s="24"/>
      <c r="F39" s="24"/>
      <c r="G39" s="24"/>
      <c r="H39" s="24">
        <v>2024</v>
      </c>
    </row>
    <row r="40" spans="1:8" x14ac:dyDescent="0.35">
      <c r="A40" s="46" t="s">
        <v>357</v>
      </c>
      <c r="B40" s="46"/>
      <c r="C40" s="47">
        <v>263464.55</v>
      </c>
      <c r="D40" s="47">
        <v>34142.5</v>
      </c>
      <c r="E40" s="47">
        <v>23646.6</v>
      </c>
      <c r="F40" s="47">
        <v>20385</v>
      </c>
      <c r="G40" s="47">
        <v>167895.80000000002</v>
      </c>
      <c r="H40" s="47">
        <v>509534.45000000007</v>
      </c>
    </row>
    <row r="41" spans="1:8" x14ac:dyDescent="0.35">
      <c r="A41" t="s">
        <v>135</v>
      </c>
      <c r="C41" s="24">
        <v>327045.55</v>
      </c>
      <c r="D41" s="24">
        <v>62168.2</v>
      </c>
      <c r="E41" s="24">
        <v>33443.800000000003</v>
      </c>
      <c r="F41" s="24">
        <v>120256.6</v>
      </c>
      <c r="G41" s="24">
        <v>170755.80000000002</v>
      </c>
      <c r="H41" s="24">
        <v>713669.95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60"/>
  <sheetViews>
    <sheetView topLeftCell="A130" workbookViewId="0">
      <selection activeCell="D133" sqref="D133"/>
    </sheetView>
  </sheetViews>
  <sheetFormatPr defaultRowHeight="14.5" x14ac:dyDescent="0.35"/>
  <cols>
    <col min="1" max="1" width="12.08984375" style="71" bestFit="1" customWidth="1"/>
    <col min="2" max="2" width="11.08984375" style="71" bestFit="1" customWidth="1"/>
    <col min="3" max="3" width="19.08984375" style="71" bestFit="1" customWidth="1"/>
    <col min="4" max="4" width="33.90625" style="71" bestFit="1" customWidth="1"/>
    <col min="5" max="5" width="9.08984375" style="71" bestFit="1" customWidth="1"/>
    <col min="6" max="6" width="8.7265625" style="71"/>
    <col min="7" max="7" width="9.08984375" style="71" bestFit="1" customWidth="1"/>
    <col min="8" max="16384" width="8.7265625" style="71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8" t="s">
        <v>167</v>
      </c>
      <c r="B3" s="85" t="s">
        <v>313</v>
      </c>
      <c r="C3" s="86" t="s">
        <v>2</v>
      </c>
      <c r="D3" s="86" t="s">
        <v>1</v>
      </c>
      <c r="E3" s="89" t="s">
        <v>312</v>
      </c>
    </row>
    <row r="4" spans="1:5" x14ac:dyDescent="0.35">
      <c r="A4">
        <v>12</v>
      </c>
      <c r="B4" s="74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4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4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4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4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72" customFormat="1" x14ac:dyDescent="0.35">
      <c r="A11" s="79" t="s">
        <v>315</v>
      </c>
      <c r="B11" s="79"/>
      <c r="C11" s="79"/>
      <c r="D11" s="79"/>
      <c r="E11" s="81">
        <f>SUM(E10,E5)</f>
        <v>400</v>
      </c>
    </row>
    <row r="12" spans="1:5" s="72" customFormat="1" x14ac:dyDescent="0.35">
      <c r="A12" s="80"/>
      <c r="B12" s="80"/>
      <c r="C12" s="80"/>
      <c r="D12" s="80"/>
      <c r="E12" s="58"/>
    </row>
    <row r="13" spans="1:5" s="72" customFormat="1" x14ac:dyDescent="0.35">
      <c r="A13" s="80"/>
      <c r="B13" s="80"/>
      <c r="C13" s="80"/>
      <c r="D13" s="80"/>
      <c r="E13" s="58"/>
    </row>
    <row r="14" spans="1:5" s="72" customFormat="1" x14ac:dyDescent="0.35">
      <c r="A14" s="84" t="s">
        <v>167</v>
      </c>
      <c r="B14" s="85" t="s">
        <v>313</v>
      </c>
      <c r="C14" s="86" t="s">
        <v>2</v>
      </c>
      <c r="D14" s="86" t="s">
        <v>1</v>
      </c>
      <c r="E14" s="87" t="s">
        <v>312</v>
      </c>
    </row>
    <row r="15" spans="1:5" x14ac:dyDescent="0.35">
      <c r="A15">
        <v>7</v>
      </c>
      <c r="B15" s="74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4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4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4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4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4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4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4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4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4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4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4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4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4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4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4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4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4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4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4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72" customFormat="1" x14ac:dyDescent="0.35">
      <c r="A45" s="79" t="s">
        <v>315</v>
      </c>
      <c r="B45" s="79"/>
      <c r="C45" s="79"/>
      <c r="D45" s="79"/>
      <c r="E45" s="81">
        <f>SUM(E44,E34,E18)</f>
        <v>2160</v>
      </c>
    </row>
    <row r="46" spans="1:5" s="72" customFormat="1" x14ac:dyDescent="0.35">
      <c r="A46" s="80"/>
      <c r="B46" s="80"/>
      <c r="C46" s="80"/>
      <c r="D46" s="80"/>
      <c r="E46" s="58"/>
    </row>
    <row r="47" spans="1:5" s="72" customFormat="1" x14ac:dyDescent="0.35">
      <c r="A47" s="80"/>
      <c r="B47" s="80"/>
      <c r="C47" s="80"/>
      <c r="D47" s="80"/>
      <c r="E47" s="58"/>
    </row>
    <row r="48" spans="1:5" s="72" customFormat="1" x14ac:dyDescent="0.35">
      <c r="A48" s="88" t="s">
        <v>167</v>
      </c>
      <c r="B48" s="85" t="s">
        <v>313</v>
      </c>
      <c r="C48" s="86" t="s">
        <v>2</v>
      </c>
      <c r="D48" s="86" t="s">
        <v>1</v>
      </c>
      <c r="E48" s="89" t="s">
        <v>312</v>
      </c>
    </row>
    <row r="49" spans="1:5" s="72" customFormat="1" x14ac:dyDescent="0.35">
      <c r="A49" s="80">
        <v>10</v>
      </c>
      <c r="B49" s="82">
        <v>44109</v>
      </c>
      <c r="C49" s="80" t="s">
        <v>110</v>
      </c>
      <c r="D49" s="80" t="s">
        <v>35</v>
      </c>
      <c r="E49" s="58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4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4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4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4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4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4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4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4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4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4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4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4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4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4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4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4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4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4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4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4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4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4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4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4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72" customFormat="1" x14ac:dyDescent="0.35">
      <c r="A87" s="79" t="s">
        <v>315</v>
      </c>
      <c r="B87" s="79"/>
      <c r="C87" s="79"/>
      <c r="D87" s="79"/>
      <c r="E87" s="81">
        <f>SUM(E86,E80,E64)</f>
        <v>2800</v>
      </c>
    </row>
    <row r="88" spans="1:5" s="72" customFormat="1" x14ac:dyDescent="0.35">
      <c r="A88" s="80"/>
      <c r="B88" s="80"/>
      <c r="C88" s="80"/>
      <c r="D88" s="80"/>
      <c r="E88" s="58"/>
    </row>
    <row r="89" spans="1:5" s="72" customFormat="1" x14ac:dyDescent="0.35">
      <c r="A89" s="80"/>
      <c r="B89" s="80"/>
      <c r="C89" s="80"/>
      <c r="D89" s="80"/>
      <c r="E89" s="58"/>
    </row>
    <row r="90" spans="1:5" s="72" customFormat="1" x14ac:dyDescent="0.35">
      <c r="A90" s="88" t="s">
        <v>167</v>
      </c>
      <c r="B90" s="85" t="s">
        <v>313</v>
      </c>
      <c r="C90" s="86" t="s">
        <v>2</v>
      </c>
      <c r="D90" s="86" t="s">
        <v>1</v>
      </c>
      <c r="E90" s="89" t="s">
        <v>312</v>
      </c>
    </row>
    <row r="91" spans="1:5" x14ac:dyDescent="0.35">
      <c r="A91">
        <v>1</v>
      </c>
      <c r="B91" s="74">
        <v>44200</v>
      </c>
      <c r="C91" t="s">
        <v>231</v>
      </c>
      <c r="D91" t="s">
        <v>233</v>
      </c>
      <c r="E91" s="58">
        <v>80</v>
      </c>
    </row>
    <row r="92" spans="1:5" x14ac:dyDescent="0.35">
      <c r="A92"/>
      <c r="B92" s="74">
        <v>44207</v>
      </c>
      <c r="C92" t="s">
        <v>244</v>
      </c>
      <c r="D92" t="s">
        <v>64</v>
      </c>
      <c r="E92" s="58">
        <v>80</v>
      </c>
    </row>
    <row r="93" spans="1:5" x14ac:dyDescent="0.35">
      <c r="A93"/>
      <c r="B93" s="74">
        <v>44204</v>
      </c>
      <c r="C93" t="s">
        <v>247</v>
      </c>
      <c r="D93" t="s">
        <v>233</v>
      </c>
      <c r="E93" s="58">
        <v>80</v>
      </c>
    </row>
    <row r="94" spans="1:5" x14ac:dyDescent="0.35">
      <c r="A94"/>
      <c r="B94" s="74">
        <v>44205</v>
      </c>
      <c r="C94" t="s">
        <v>250</v>
      </c>
      <c r="D94" t="s">
        <v>20</v>
      </c>
      <c r="E94" s="58">
        <v>80</v>
      </c>
    </row>
    <row r="95" spans="1:5" x14ac:dyDescent="0.35">
      <c r="A95"/>
      <c r="B95" s="74">
        <v>44214</v>
      </c>
      <c r="C95" t="s">
        <v>252</v>
      </c>
      <c r="D95" t="s">
        <v>233</v>
      </c>
      <c r="E95" s="58">
        <v>80</v>
      </c>
    </row>
    <row r="96" spans="1:5" x14ac:dyDescent="0.35">
      <c r="A96"/>
      <c r="B96" s="74">
        <v>44223</v>
      </c>
      <c r="C96" t="s">
        <v>256</v>
      </c>
      <c r="D96" t="s">
        <v>20</v>
      </c>
      <c r="E96" s="58">
        <v>80</v>
      </c>
    </row>
    <row r="97" spans="1:7" x14ac:dyDescent="0.35">
      <c r="A97"/>
      <c r="B97" s="74">
        <v>44225</v>
      </c>
      <c r="C97" t="s">
        <v>258</v>
      </c>
      <c r="D97" t="s">
        <v>7</v>
      </c>
      <c r="E97" s="58">
        <v>80</v>
      </c>
    </row>
    <row r="98" spans="1:7" x14ac:dyDescent="0.35">
      <c r="A98"/>
      <c r="B98"/>
      <c r="C98" t="s">
        <v>259</v>
      </c>
      <c r="D98" t="s">
        <v>64</v>
      </c>
      <c r="E98" s="58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72" customFormat="1" x14ac:dyDescent="0.35">
      <c r="A100">
        <v>2</v>
      </c>
      <c r="B100" s="74">
        <v>44230</v>
      </c>
      <c r="C100" t="s">
        <v>262</v>
      </c>
      <c r="D100" t="s">
        <v>268</v>
      </c>
      <c r="E100" s="60">
        <v>80</v>
      </c>
    </row>
    <row r="101" spans="1:7" x14ac:dyDescent="0.35">
      <c r="A101"/>
      <c r="B101" s="74">
        <v>44229</v>
      </c>
      <c r="C101" t="s">
        <v>266</v>
      </c>
      <c r="D101" t="s">
        <v>35</v>
      </c>
      <c r="E101" s="60">
        <v>80</v>
      </c>
    </row>
    <row r="102" spans="1:7" x14ac:dyDescent="0.35">
      <c r="A102"/>
      <c r="B102" s="74">
        <v>44233</v>
      </c>
      <c r="C102" t="s">
        <v>267</v>
      </c>
      <c r="D102" t="s">
        <v>268</v>
      </c>
      <c r="E102" s="60">
        <v>80</v>
      </c>
    </row>
    <row r="103" spans="1:7" x14ac:dyDescent="0.35">
      <c r="A103"/>
      <c r="B103" s="74">
        <v>44236</v>
      </c>
      <c r="C103" t="s">
        <v>271</v>
      </c>
      <c r="D103" t="s">
        <v>233</v>
      </c>
      <c r="E103" s="60">
        <v>80</v>
      </c>
    </row>
    <row r="104" spans="1:7" x14ac:dyDescent="0.35">
      <c r="A104"/>
      <c r="B104" s="74">
        <v>44244</v>
      </c>
      <c r="C104" t="s">
        <v>272</v>
      </c>
      <c r="D104" t="s">
        <v>35</v>
      </c>
      <c r="E104" s="60">
        <v>80</v>
      </c>
    </row>
    <row r="105" spans="1:7" x14ac:dyDescent="0.35">
      <c r="A105"/>
      <c r="B105" s="74">
        <v>44246</v>
      </c>
      <c r="C105" t="s">
        <v>279</v>
      </c>
      <c r="D105" t="s">
        <v>7</v>
      </c>
      <c r="E105" s="60">
        <v>80</v>
      </c>
    </row>
    <row r="106" spans="1:7" x14ac:dyDescent="0.35">
      <c r="A106"/>
      <c r="B106" s="74">
        <v>44249</v>
      </c>
      <c r="C106" t="s">
        <v>280</v>
      </c>
      <c r="D106" t="s">
        <v>23</v>
      </c>
      <c r="E106" s="60">
        <v>80</v>
      </c>
    </row>
    <row r="107" spans="1:7" x14ac:dyDescent="0.35">
      <c r="A107"/>
      <c r="B107" s="74">
        <v>44250</v>
      </c>
      <c r="C107" t="s">
        <v>281</v>
      </c>
      <c r="D107" t="s">
        <v>54</v>
      </c>
      <c r="E107" s="60">
        <v>80</v>
      </c>
    </row>
    <row r="108" spans="1:7" x14ac:dyDescent="0.35">
      <c r="A108"/>
      <c r="B108" s="74">
        <v>44253</v>
      </c>
      <c r="C108" t="s">
        <v>284</v>
      </c>
      <c r="D108" t="s">
        <v>286</v>
      </c>
      <c r="E108" s="60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7" t="s">
        <v>315</v>
      </c>
      <c r="B110" s="77"/>
      <c r="C110" s="77"/>
      <c r="D110" s="77"/>
      <c r="E110" s="78">
        <f>SUM(E109,E99)</f>
        <v>1360</v>
      </c>
      <c r="G110" s="83">
        <f>SUM(E11+E45+E87+E110)</f>
        <v>6720</v>
      </c>
    </row>
    <row r="111" spans="1:7" s="72" customFormat="1" x14ac:dyDescent="0.35"/>
    <row r="113" spans="1:5" x14ac:dyDescent="0.35">
      <c r="A113" s="88" t="s">
        <v>167</v>
      </c>
      <c r="B113" s="85" t="s">
        <v>313</v>
      </c>
      <c r="C113" s="86" t="s">
        <v>2</v>
      </c>
      <c r="D113" s="86" t="s">
        <v>1</v>
      </c>
      <c r="E113" s="89" t="s">
        <v>312</v>
      </c>
    </row>
    <row r="114" spans="1:5" s="73" customFormat="1" x14ac:dyDescent="0.35">
      <c r="A114">
        <v>3</v>
      </c>
      <c r="B114" s="74">
        <v>44263</v>
      </c>
      <c r="C114" t="s">
        <v>291</v>
      </c>
      <c r="D114" t="s">
        <v>23</v>
      </c>
      <c r="E114" s="60">
        <v>80</v>
      </c>
    </row>
    <row r="115" spans="1:5" s="73" customFormat="1" x14ac:dyDescent="0.35">
      <c r="A115"/>
      <c r="B115" s="74">
        <v>44265</v>
      </c>
      <c r="C115" t="s">
        <v>321</v>
      </c>
      <c r="D115" t="s">
        <v>295</v>
      </c>
      <c r="E115" s="60">
        <v>80</v>
      </c>
    </row>
    <row r="116" spans="1:5" s="73" customFormat="1" ht="15" customHeight="1" x14ac:dyDescent="0.35">
      <c r="A116"/>
      <c r="B116" s="74">
        <v>44266</v>
      </c>
      <c r="C116" t="s">
        <v>322</v>
      </c>
      <c r="D116" t="s">
        <v>60</v>
      </c>
      <c r="E116" s="60">
        <v>80</v>
      </c>
    </row>
    <row r="117" spans="1:5" s="73" customFormat="1" ht="15" customHeight="1" x14ac:dyDescent="0.35">
      <c r="A117"/>
      <c r="B117" s="74">
        <v>44278</v>
      </c>
      <c r="C117" t="s">
        <v>324</v>
      </c>
      <c r="D117" t="s">
        <v>23</v>
      </c>
      <c r="E117" s="60">
        <v>80</v>
      </c>
    </row>
    <row r="118" spans="1:5" s="73" customFormat="1" ht="15" customHeight="1" x14ac:dyDescent="0.35">
      <c r="A118"/>
      <c r="B118" s="74">
        <v>44279</v>
      </c>
      <c r="C118" t="s">
        <v>325</v>
      </c>
      <c r="D118" t="s">
        <v>60</v>
      </c>
      <c r="E118" s="60">
        <v>80</v>
      </c>
    </row>
    <row r="119" spans="1:5" s="73" customFormat="1" ht="15" customHeight="1" x14ac:dyDescent="0.35">
      <c r="A119"/>
      <c r="B119"/>
      <c r="C119" t="s">
        <v>326</v>
      </c>
      <c r="D119" t="s">
        <v>64</v>
      </c>
      <c r="E119" s="60">
        <v>80</v>
      </c>
    </row>
    <row r="120" spans="1:5" s="73" customFormat="1" ht="15" customHeight="1" x14ac:dyDescent="0.35">
      <c r="A120"/>
      <c r="B120" s="74">
        <v>44280</v>
      </c>
      <c r="C120" t="s">
        <v>327</v>
      </c>
      <c r="D120" t="s">
        <v>268</v>
      </c>
      <c r="E120" s="60">
        <v>80</v>
      </c>
    </row>
    <row r="121" spans="1:5" s="73" customFormat="1" ht="15" customHeight="1" x14ac:dyDescent="0.35">
      <c r="A121"/>
      <c r="B121" s="74">
        <v>44285</v>
      </c>
      <c r="C121" t="s">
        <v>328</v>
      </c>
      <c r="D121" t="s">
        <v>23</v>
      </c>
      <c r="E121" s="60">
        <v>80</v>
      </c>
    </row>
    <row r="122" spans="1:5" s="73" customFormat="1" x14ac:dyDescent="0.35">
      <c r="A122" s="23" t="s">
        <v>293</v>
      </c>
      <c r="B122" s="23"/>
      <c r="C122" s="23"/>
      <c r="D122" s="23"/>
      <c r="E122" s="75">
        <f>SUM(E114:E121)</f>
        <v>640</v>
      </c>
    </row>
    <row r="123" spans="1:5" x14ac:dyDescent="0.35">
      <c r="A123">
        <v>4</v>
      </c>
      <c r="B123" s="74">
        <v>44287</v>
      </c>
      <c r="C123" t="s">
        <v>339</v>
      </c>
      <c r="D123" t="s">
        <v>20</v>
      </c>
      <c r="E123" s="60">
        <v>100</v>
      </c>
    </row>
    <row r="124" spans="1:5" x14ac:dyDescent="0.35">
      <c r="A124"/>
      <c r="B124" s="74">
        <v>44294</v>
      </c>
      <c r="C124" t="s">
        <v>331</v>
      </c>
      <c r="D124" t="s">
        <v>286</v>
      </c>
      <c r="E124" s="60">
        <v>80</v>
      </c>
    </row>
    <row r="125" spans="1:5" x14ac:dyDescent="0.35">
      <c r="A125"/>
      <c r="B125"/>
      <c r="C125" t="s">
        <v>332</v>
      </c>
      <c r="D125" t="s">
        <v>64</v>
      </c>
      <c r="E125" s="60">
        <v>80</v>
      </c>
    </row>
    <row r="126" spans="1:5" x14ac:dyDescent="0.35">
      <c r="A126"/>
      <c r="B126" s="74">
        <v>44295</v>
      </c>
      <c r="C126" t="s">
        <v>333</v>
      </c>
      <c r="D126" t="s">
        <v>7</v>
      </c>
      <c r="E126" s="60">
        <v>80</v>
      </c>
    </row>
    <row r="127" spans="1:5" x14ac:dyDescent="0.35">
      <c r="A127"/>
      <c r="B127" s="74">
        <v>44313</v>
      </c>
      <c r="C127" t="s">
        <v>334</v>
      </c>
      <c r="D127" t="s">
        <v>60</v>
      </c>
      <c r="E127" s="60">
        <v>80</v>
      </c>
    </row>
    <row r="128" spans="1:5" x14ac:dyDescent="0.35">
      <c r="A128"/>
      <c r="B128" s="74">
        <v>44315</v>
      </c>
      <c r="C128" t="s">
        <v>337</v>
      </c>
      <c r="D128" t="s">
        <v>64</v>
      </c>
      <c r="E128" s="60">
        <v>80</v>
      </c>
    </row>
    <row r="129" spans="1:5" x14ac:dyDescent="0.35">
      <c r="A129" s="23" t="s">
        <v>314</v>
      </c>
      <c r="B129" s="23"/>
      <c r="C129" s="23"/>
      <c r="D129" s="23"/>
      <c r="E129" s="76">
        <f>SUM(E123:E128)</f>
        <v>500</v>
      </c>
    </row>
    <row r="130" spans="1:5" s="72" customFormat="1" x14ac:dyDescent="0.35">
      <c r="A130" s="80">
        <v>5</v>
      </c>
      <c r="B130" s="82">
        <v>44319</v>
      </c>
      <c r="C130" t="s">
        <v>335</v>
      </c>
      <c r="D130" s="80" t="s">
        <v>23</v>
      </c>
      <c r="E130" s="83">
        <v>80</v>
      </c>
    </row>
    <row r="131" spans="1:5" s="72" customFormat="1" x14ac:dyDescent="0.35">
      <c r="A131" s="80"/>
      <c r="B131" s="82">
        <v>44322</v>
      </c>
      <c r="C131" t="s">
        <v>343</v>
      </c>
      <c r="D131" t="s">
        <v>35</v>
      </c>
      <c r="E131" s="83">
        <v>80</v>
      </c>
    </row>
    <row r="132" spans="1:5" s="72" customFormat="1" x14ac:dyDescent="0.35">
      <c r="A132" s="80"/>
      <c r="B132" s="82">
        <v>44323</v>
      </c>
      <c r="C132" t="s">
        <v>344</v>
      </c>
      <c r="D132" s="80" t="s">
        <v>7</v>
      </c>
      <c r="E132" s="83">
        <v>80</v>
      </c>
    </row>
    <row r="133" spans="1:5" s="72" customFormat="1" x14ac:dyDescent="0.35">
      <c r="A133" s="80"/>
      <c r="B133" s="82" t="s">
        <v>359</v>
      </c>
      <c r="C133" t="s">
        <v>358</v>
      </c>
      <c r="D133" s="80" t="s">
        <v>35</v>
      </c>
      <c r="E133" s="83">
        <v>100</v>
      </c>
    </row>
    <row r="134" spans="1:5" s="72" customFormat="1" x14ac:dyDescent="0.35">
      <c r="A134" s="80"/>
      <c r="B134" s="82">
        <v>44337</v>
      </c>
      <c r="C134" t="s">
        <v>347</v>
      </c>
      <c r="D134" s="80" t="s">
        <v>20</v>
      </c>
      <c r="E134" s="83">
        <v>80</v>
      </c>
    </row>
    <row r="135" spans="1:5" s="72" customFormat="1" x14ac:dyDescent="0.35">
      <c r="A135" s="80"/>
      <c r="B135" s="82">
        <v>44337</v>
      </c>
      <c r="C135" t="s">
        <v>323</v>
      </c>
      <c r="D135" t="s">
        <v>233</v>
      </c>
      <c r="E135" s="83">
        <v>80</v>
      </c>
    </row>
    <row r="136" spans="1:5" s="72" customFormat="1" x14ac:dyDescent="0.35">
      <c r="A136" s="23" t="s">
        <v>336</v>
      </c>
      <c r="B136" s="23"/>
      <c r="C136" s="23"/>
      <c r="D136" s="23"/>
      <c r="E136" s="76">
        <f>SUM(E130:E135)</f>
        <v>500</v>
      </c>
    </row>
    <row r="137" spans="1:5" s="72" customFormat="1" x14ac:dyDescent="0.35">
      <c r="A137" s="80"/>
      <c r="B137" s="82">
        <v>44348</v>
      </c>
      <c r="C137" t="s">
        <v>367</v>
      </c>
      <c r="D137" s="80"/>
      <c r="E137" s="83">
        <v>100</v>
      </c>
    </row>
    <row r="138" spans="1:5" s="72" customFormat="1" x14ac:dyDescent="0.35">
      <c r="A138" s="80"/>
      <c r="B138" s="82">
        <v>44348</v>
      </c>
      <c r="C138" t="s">
        <v>368</v>
      </c>
      <c r="D138" s="80"/>
      <c r="E138" s="83">
        <v>100</v>
      </c>
    </row>
    <row r="139" spans="1:5" s="72" customFormat="1" x14ac:dyDescent="0.35">
      <c r="A139" s="23" t="s">
        <v>145</v>
      </c>
      <c r="B139" s="23"/>
      <c r="C139" s="23"/>
      <c r="D139" s="23"/>
      <c r="E139" s="76">
        <f>SUM(E137:E138)</f>
        <v>200</v>
      </c>
    </row>
    <row r="140" spans="1:5" s="72" customFormat="1" x14ac:dyDescent="0.35">
      <c r="A140" s="80"/>
      <c r="B140" s="80"/>
      <c r="C140" t="s">
        <v>369</v>
      </c>
      <c r="D140" t="s">
        <v>371</v>
      </c>
      <c r="E140" s="83"/>
    </row>
    <row r="141" spans="1:5" s="72" customFormat="1" x14ac:dyDescent="0.35">
      <c r="A141" s="80"/>
      <c r="B141" s="80"/>
      <c r="C141" t="s">
        <v>475</v>
      </c>
      <c r="D141" t="s">
        <v>35</v>
      </c>
      <c r="E141" s="83"/>
    </row>
    <row r="142" spans="1:5" s="72" customFormat="1" x14ac:dyDescent="0.35">
      <c r="A142" s="80"/>
      <c r="B142" s="80"/>
      <c r="C142" t="s">
        <v>375</v>
      </c>
      <c r="D142" s="80"/>
      <c r="E142" s="83"/>
    </row>
    <row r="143" spans="1:5" s="72" customFormat="1" x14ac:dyDescent="0.35">
      <c r="A143" s="80"/>
      <c r="B143" s="80"/>
      <c r="C143" t="s">
        <v>376</v>
      </c>
      <c r="D143" s="80"/>
      <c r="E143" s="83"/>
    </row>
    <row r="144" spans="1:5" s="72" customFormat="1" x14ac:dyDescent="0.35">
      <c r="A144" s="80"/>
      <c r="B144" s="80"/>
      <c r="C144" t="s">
        <v>377</v>
      </c>
      <c r="D144" s="80"/>
      <c r="E144" s="83"/>
    </row>
    <row r="145" spans="1:5" s="72" customFormat="1" x14ac:dyDescent="0.35">
      <c r="A145" s="80"/>
      <c r="B145" s="80"/>
      <c r="C145" t="s">
        <v>378</v>
      </c>
      <c r="D145" s="80"/>
      <c r="E145" s="83"/>
    </row>
    <row r="146" spans="1:5" s="72" customFormat="1" x14ac:dyDescent="0.35">
      <c r="A146" s="80"/>
      <c r="B146" s="80"/>
      <c r="C146" t="s">
        <v>379</v>
      </c>
      <c r="D146" s="80"/>
      <c r="E146" s="83"/>
    </row>
    <row r="147" spans="1:5" s="72" customFormat="1" x14ac:dyDescent="0.35">
      <c r="A147" s="80"/>
      <c r="B147" s="80"/>
      <c r="C147" t="s">
        <v>382</v>
      </c>
      <c r="D147" s="80"/>
      <c r="E147" s="83"/>
    </row>
    <row r="148" spans="1:5" s="72" customFormat="1" x14ac:dyDescent="0.35">
      <c r="A148" s="80"/>
      <c r="B148" s="80"/>
      <c r="C148" t="s">
        <v>474</v>
      </c>
      <c r="D148" s="80"/>
      <c r="E148" s="83"/>
    </row>
    <row r="149" spans="1:5" s="72" customFormat="1" x14ac:dyDescent="0.35">
      <c r="A149" s="80"/>
      <c r="B149" s="80"/>
      <c r="C149" t="s">
        <v>385</v>
      </c>
      <c r="D149" s="80"/>
      <c r="E149" s="83"/>
    </row>
    <row r="150" spans="1:5" s="72" customFormat="1" x14ac:dyDescent="0.35">
      <c r="A150" s="80"/>
      <c r="B150" s="80"/>
      <c r="C150" s="80"/>
      <c r="D150" s="80"/>
      <c r="E150" s="83"/>
    </row>
    <row r="151" spans="1:5" s="72" customFormat="1" x14ac:dyDescent="0.35">
      <c r="A151" s="80"/>
      <c r="B151" s="80"/>
      <c r="C151" s="80"/>
      <c r="D151" s="80"/>
      <c r="E151" s="83"/>
    </row>
    <row r="152" spans="1:5" s="72" customFormat="1" x14ac:dyDescent="0.35">
      <c r="A152" s="80"/>
      <c r="B152" s="80"/>
      <c r="C152" s="80"/>
      <c r="D152" s="80"/>
      <c r="E152" s="83"/>
    </row>
    <row r="153" spans="1:5" s="72" customFormat="1" x14ac:dyDescent="0.35">
      <c r="A153" s="80"/>
      <c r="B153" s="80"/>
      <c r="C153" s="80"/>
      <c r="D153" s="80"/>
      <c r="E153" s="83"/>
    </row>
    <row r="154" spans="1:5" s="72" customFormat="1" x14ac:dyDescent="0.35">
      <c r="A154" s="80"/>
      <c r="B154" s="80"/>
      <c r="C154" s="80"/>
      <c r="D154" s="80"/>
      <c r="E154" s="83"/>
    </row>
    <row r="155" spans="1:5" s="72" customFormat="1" x14ac:dyDescent="0.35">
      <c r="A155" s="80"/>
      <c r="B155" s="80"/>
      <c r="C155" s="80"/>
      <c r="D155" s="80"/>
      <c r="E155" s="83"/>
    </row>
    <row r="156" spans="1:5" s="72" customFormat="1" x14ac:dyDescent="0.35">
      <c r="A156" s="80"/>
      <c r="B156" s="80"/>
      <c r="C156" s="80"/>
      <c r="D156" s="80"/>
      <c r="E156" s="83"/>
    </row>
    <row r="157" spans="1:5" s="72" customFormat="1" x14ac:dyDescent="0.35">
      <c r="A157" s="80"/>
      <c r="B157" s="80"/>
      <c r="C157" s="80"/>
      <c r="D157" s="80"/>
      <c r="E157" s="83"/>
    </row>
    <row r="158" spans="1:5" s="72" customFormat="1" x14ac:dyDescent="0.35">
      <c r="A158" s="80"/>
      <c r="B158" s="80"/>
      <c r="C158" s="80"/>
      <c r="D158" s="80"/>
      <c r="E158" s="83"/>
    </row>
    <row r="159" spans="1:5" s="72" customFormat="1" x14ac:dyDescent="0.35">
      <c r="A159" s="80"/>
      <c r="B159" s="80"/>
      <c r="C159" s="80"/>
      <c r="D159" s="80"/>
      <c r="E159" s="83"/>
    </row>
    <row r="160" spans="1:5" x14ac:dyDescent="0.35">
      <c r="A160" s="79" t="s">
        <v>135</v>
      </c>
      <c r="B160" s="79"/>
      <c r="C160" s="79"/>
      <c r="D160" s="79"/>
      <c r="E160" s="78">
        <f>SUM(E122+E129+E136+E139)</f>
        <v>1840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J194"/>
  <sheetViews>
    <sheetView topLeftCell="T175" workbookViewId="0">
      <selection activeCell="AA186" sqref="AA186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35" width="9.90625" bestFit="1" customWidth="1"/>
    <col min="36" max="36" width="10.7265625" bestFit="1" customWidth="1"/>
  </cols>
  <sheetData>
    <row r="3" spans="1:36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36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I4" t="s">
        <v>357</v>
      </c>
      <c r="AJ4" t="s">
        <v>135</v>
      </c>
    </row>
    <row r="5" spans="1:36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</v>
      </c>
      <c r="AE5">
        <v>2</v>
      </c>
      <c r="AF5">
        <v>3</v>
      </c>
      <c r="AG5">
        <v>4</v>
      </c>
      <c r="AH5">
        <v>5</v>
      </c>
    </row>
    <row r="6" spans="1:36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>
        <v>1586</v>
      </c>
    </row>
    <row r="7" spans="1:36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>
        <v>1496</v>
      </c>
    </row>
    <row r="8" spans="1:36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>
        <v>90</v>
      </c>
    </row>
    <row r="9" spans="1:36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>
        <v>1496</v>
      </c>
    </row>
    <row r="10" spans="1:36" x14ac:dyDescent="0.35">
      <c r="B10" t="s">
        <v>362</v>
      </c>
      <c r="C10" t="s">
        <v>60</v>
      </c>
      <c r="D10" s="24">
        <v>3825</v>
      </c>
      <c r="E10" s="48"/>
      <c r="F10" s="24">
        <v>3825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>
        <v>1496</v>
      </c>
    </row>
    <row r="11" spans="1:36" x14ac:dyDescent="0.35">
      <c r="B11" t="s">
        <v>363</v>
      </c>
      <c r="C11" t="s">
        <v>60</v>
      </c>
      <c r="D11" s="24">
        <v>690</v>
      </c>
      <c r="E11" s="48"/>
      <c r="F11" s="24">
        <v>690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>
        <v>1630</v>
      </c>
    </row>
    <row r="12" spans="1:36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>
        <v>1540</v>
      </c>
    </row>
    <row r="13" spans="1:36" x14ac:dyDescent="0.35">
      <c r="A13" s="23" t="s">
        <v>145</v>
      </c>
      <c r="B13" s="23"/>
      <c r="C13" s="23"/>
      <c r="D13" s="25">
        <v>19206.5</v>
      </c>
      <c r="E13" s="49">
        <v>-14691.5</v>
      </c>
      <c r="F13" s="25">
        <v>4515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>
        <v>1750</v>
      </c>
      <c r="AF13" s="24"/>
      <c r="AG13" s="24"/>
      <c r="AH13" s="24"/>
      <c r="AI13" s="24">
        <v>1750</v>
      </c>
      <c r="AJ13" s="24">
        <v>1750</v>
      </c>
    </row>
    <row r="14" spans="1:36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>
        <v>225</v>
      </c>
      <c r="AF14" s="24"/>
      <c r="AG14" s="24"/>
      <c r="AH14" s="24"/>
      <c r="AI14" s="24">
        <v>225</v>
      </c>
      <c r="AJ14" s="24">
        <v>225</v>
      </c>
    </row>
    <row r="15" spans="1:36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>
        <v>1876</v>
      </c>
      <c r="AI15" s="24">
        <v>1876</v>
      </c>
      <c r="AJ15" s="24">
        <v>1876</v>
      </c>
    </row>
    <row r="16" spans="1:36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>
        <v>1826</v>
      </c>
      <c r="AI16" s="24">
        <v>1826</v>
      </c>
      <c r="AJ16" s="24">
        <v>1826</v>
      </c>
    </row>
    <row r="17" spans="1:36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>
        <v>100</v>
      </c>
      <c r="AI17" s="24">
        <v>100</v>
      </c>
      <c r="AJ17" s="24">
        <v>100</v>
      </c>
    </row>
    <row r="18" spans="1:36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>
        <v>1826</v>
      </c>
      <c r="AJ18" s="24">
        <v>1826</v>
      </c>
    </row>
    <row r="19" spans="1:36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>
        <v>1926</v>
      </c>
      <c r="AJ19" s="24">
        <v>1926</v>
      </c>
    </row>
    <row r="20" spans="1:36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>
        <v>1826</v>
      </c>
      <c r="AJ20" s="24">
        <v>1826</v>
      </c>
    </row>
    <row r="21" spans="1:36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>
        <v>1926</v>
      </c>
      <c r="AJ21" s="24">
        <v>1926</v>
      </c>
    </row>
    <row r="22" spans="1:36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>
        <v>380.4</v>
      </c>
      <c r="AJ22" s="24">
        <v>380.4</v>
      </c>
    </row>
    <row r="23" spans="1:36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>
        <v>1975</v>
      </c>
      <c r="AF23" s="25"/>
      <c r="AG23" s="25"/>
      <c r="AH23" s="25">
        <v>3802</v>
      </c>
      <c r="AI23" s="25">
        <v>13661.4</v>
      </c>
      <c r="AJ23" s="25">
        <v>22995.4</v>
      </c>
    </row>
    <row r="24" spans="1:36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>
        <v>2956</v>
      </c>
    </row>
    <row r="25" spans="1:36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>
        <v>2650</v>
      </c>
    </row>
    <row r="26" spans="1:36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>
        <v>5606</v>
      </c>
    </row>
    <row r="27" spans="1:36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>
        <v>2552</v>
      </c>
    </row>
    <row r="28" spans="1:36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>
        <v>1231.2</v>
      </c>
    </row>
    <row r="29" spans="1:36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>
        <v>408</v>
      </c>
    </row>
    <row r="30" spans="1:36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v>6459.6</v>
      </c>
      <c r="AG30" s="24"/>
      <c r="AH30" s="24"/>
      <c r="AI30" s="24">
        <v>6459.6</v>
      </c>
      <c r="AJ30" s="24">
        <v>6459.6</v>
      </c>
    </row>
    <row r="31" spans="1:36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v>90</v>
      </c>
      <c r="AG31" s="24"/>
      <c r="AH31" s="24"/>
      <c r="AI31" s="24">
        <v>90</v>
      </c>
      <c r="AJ31" s="24">
        <v>90</v>
      </c>
    </row>
    <row r="32" spans="1:36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>
        <v>7482</v>
      </c>
      <c r="AH32" s="24"/>
      <c r="AI32" s="24">
        <v>7482</v>
      </c>
      <c r="AJ32" s="24">
        <v>7482</v>
      </c>
    </row>
    <row r="33" spans="1:36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>
        <v>3825</v>
      </c>
      <c r="AJ33" s="24">
        <v>3825</v>
      </c>
    </row>
    <row r="34" spans="1:36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>
        <v>690</v>
      </c>
      <c r="AJ34" s="24">
        <v>690</v>
      </c>
    </row>
    <row r="35" spans="1:36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>
        <v>5100</v>
      </c>
      <c r="AJ35" s="24">
        <v>5100</v>
      </c>
    </row>
    <row r="36" spans="1:36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N36" s="23" t="s">
        <v>138</v>
      </c>
      <c r="O36" s="23"/>
      <c r="P36" s="25"/>
      <c r="Q36" s="25"/>
      <c r="R36" s="25"/>
      <c r="S36" s="25"/>
      <c r="T36" s="25">
        <v>2552</v>
      </c>
      <c r="U36" s="25"/>
      <c r="V36" s="25"/>
      <c r="W36" s="25">
        <v>1639.2</v>
      </c>
      <c r="X36" s="25"/>
      <c r="Y36" s="25">
        <v>4191.2</v>
      </c>
      <c r="Z36" s="25">
        <v>4515</v>
      </c>
      <c r="AA36" s="25"/>
      <c r="AB36" s="25">
        <v>5100</v>
      </c>
      <c r="AC36" s="25"/>
      <c r="AD36" s="25"/>
      <c r="AE36" s="25"/>
      <c r="AF36" s="25">
        <v>6549.6</v>
      </c>
      <c r="AG36" s="25">
        <v>7482</v>
      </c>
      <c r="AH36" s="25"/>
      <c r="AI36" s="25">
        <v>23646.6</v>
      </c>
      <c r="AJ36" s="25">
        <v>27837.8</v>
      </c>
    </row>
    <row r="37" spans="1:36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t="s">
        <v>7</v>
      </c>
      <c r="O37" t="s">
        <v>10</v>
      </c>
      <c r="P37" s="24"/>
      <c r="Q37" s="24"/>
      <c r="R37" s="24">
        <v>480</v>
      </c>
      <c r="S37" s="24"/>
      <c r="T37" s="24"/>
      <c r="U37" s="24"/>
      <c r="V37" s="24"/>
      <c r="W37" s="24"/>
      <c r="X37" s="24"/>
      <c r="Y37" s="24">
        <v>480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>
        <v>480</v>
      </c>
    </row>
    <row r="38" spans="1:36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O38" t="s">
        <v>12</v>
      </c>
      <c r="P38" s="24"/>
      <c r="Q38" s="24"/>
      <c r="R38" s="24">
        <v>2435</v>
      </c>
      <c r="S38" s="24"/>
      <c r="T38" s="24"/>
      <c r="U38" s="24"/>
      <c r="V38" s="24"/>
      <c r="W38" s="24"/>
      <c r="X38" s="24"/>
      <c r="Y38" s="24">
        <v>2435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>
        <v>2435</v>
      </c>
    </row>
    <row r="39" spans="1:36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27</v>
      </c>
      <c r="P39" s="24"/>
      <c r="Q39" s="24"/>
      <c r="R39" s="24"/>
      <c r="S39" s="24">
        <v>2098</v>
      </c>
      <c r="T39" s="24"/>
      <c r="U39" s="24"/>
      <c r="V39" s="24"/>
      <c r="W39" s="24"/>
      <c r="X39" s="24"/>
      <c r="Y39" s="24">
        <v>2098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>
        <v>2098</v>
      </c>
    </row>
    <row r="40" spans="1:36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37</v>
      </c>
      <c r="P40" s="24"/>
      <c r="Q40" s="24"/>
      <c r="R40" s="24"/>
      <c r="S40" s="24"/>
      <c r="T40" s="24">
        <v>2922</v>
      </c>
      <c r="U40" s="24"/>
      <c r="V40" s="24"/>
      <c r="W40" s="24"/>
      <c r="X40" s="24"/>
      <c r="Y40" s="24">
        <v>2922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>
        <v>2922</v>
      </c>
    </row>
    <row r="41" spans="1:36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38</v>
      </c>
      <c r="P41" s="24"/>
      <c r="Q41" s="24"/>
      <c r="R41" s="24"/>
      <c r="S41" s="24"/>
      <c r="T41" s="24">
        <v>960</v>
      </c>
      <c r="U41" s="24"/>
      <c r="V41" s="24"/>
      <c r="W41" s="24"/>
      <c r="X41" s="24"/>
      <c r="Y41" s="24">
        <v>960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>
        <v>960</v>
      </c>
    </row>
    <row r="42" spans="1:36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58</v>
      </c>
      <c r="P42" s="24"/>
      <c r="Q42" s="24"/>
      <c r="R42" s="24"/>
      <c r="S42" s="24"/>
      <c r="T42" s="24">
        <v>1496</v>
      </c>
      <c r="U42" s="24"/>
      <c r="V42" s="24"/>
      <c r="W42" s="24"/>
      <c r="X42" s="24"/>
      <c r="Y42" s="24">
        <v>1496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>
        <v>1496</v>
      </c>
    </row>
    <row r="43" spans="1:36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70</v>
      </c>
      <c r="P43" s="24"/>
      <c r="Q43" s="24"/>
      <c r="R43" s="24"/>
      <c r="S43" s="24"/>
      <c r="T43" s="24"/>
      <c r="U43" s="24">
        <v>1250</v>
      </c>
      <c r="V43" s="24"/>
      <c r="W43" s="24"/>
      <c r="X43" s="24"/>
      <c r="Y43" s="24">
        <v>1250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>
        <v>1250</v>
      </c>
    </row>
    <row r="44" spans="1:36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95</v>
      </c>
      <c r="P44" s="24"/>
      <c r="Q44" s="24"/>
      <c r="R44" s="24"/>
      <c r="S44" s="24"/>
      <c r="T44" s="24"/>
      <c r="U44" s="24">
        <v>2458</v>
      </c>
      <c r="V44" s="24"/>
      <c r="W44" s="24"/>
      <c r="X44" s="24"/>
      <c r="Y44" s="24">
        <v>2458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>
        <v>2458</v>
      </c>
    </row>
    <row r="45" spans="1:36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104</v>
      </c>
      <c r="P45" s="24"/>
      <c r="Q45" s="24"/>
      <c r="R45" s="24"/>
      <c r="S45" s="24"/>
      <c r="T45" s="24"/>
      <c r="U45" s="24">
        <v>1977</v>
      </c>
      <c r="V45" s="24"/>
      <c r="W45" s="24"/>
      <c r="X45" s="24"/>
      <c r="Y45" s="24">
        <v>1977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>
        <v>1977</v>
      </c>
    </row>
    <row r="46" spans="1:36" x14ac:dyDescent="0.35">
      <c r="B46" t="s">
        <v>375</v>
      </c>
      <c r="C46" t="s">
        <v>23</v>
      </c>
      <c r="D46" s="24">
        <v>3830.4</v>
      </c>
      <c r="E46" s="48"/>
      <c r="F46" s="24">
        <v>3830.4</v>
      </c>
      <c r="G46"/>
      <c r="H46"/>
      <c r="I46"/>
      <c r="J46" s="45"/>
      <c r="O46" t="s">
        <v>107</v>
      </c>
      <c r="P46" s="24"/>
      <c r="Q46" s="24"/>
      <c r="R46" s="24"/>
      <c r="S46" s="24"/>
      <c r="T46" s="24"/>
      <c r="U46" s="24">
        <v>1392</v>
      </c>
      <c r="V46" s="24"/>
      <c r="W46" s="24"/>
      <c r="X46" s="24"/>
      <c r="Y46" s="24">
        <v>1392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>
        <v>1392</v>
      </c>
    </row>
    <row r="47" spans="1:36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109</v>
      </c>
      <c r="P47" s="24"/>
      <c r="Q47" s="24"/>
      <c r="R47" s="24"/>
      <c r="S47" s="24"/>
      <c r="T47" s="24"/>
      <c r="U47" s="24">
        <v>1496</v>
      </c>
      <c r="V47" s="24"/>
      <c r="W47" s="24"/>
      <c r="X47" s="24"/>
      <c r="Y47" s="24">
        <v>1496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>
        <v>1496</v>
      </c>
    </row>
    <row r="48" spans="1:36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120</v>
      </c>
      <c r="P48" s="24"/>
      <c r="Q48" s="24"/>
      <c r="R48" s="24"/>
      <c r="S48" s="24"/>
      <c r="T48" s="24"/>
      <c r="U48" s="24"/>
      <c r="V48" s="24">
        <v>2458</v>
      </c>
      <c r="W48" s="24"/>
      <c r="X48" s="24"/>
      <c r="Y48" s="24">
        <v>2458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>
        <v>2458</v>
      </c>
    </row>
    <row r="49" spans="1:36" x14ac:dyDescent="0.35">
      <c r="B49" t="s">
        <v>378</v>
      </c>
      <c r="C49" t="s">
        <v>64</v>
      </c>
      <c r="D49" s="24">
        <v>14208</v>
      </c>
      <c r="E49" s="48">
        <v>-179.4</v>
      </c>
      <c r="F49" s="24">
        <v>14028.6</v>
      </c>
      <c r="G49"/>
      <c r="H49"/>
      <c r="I49"/>
      <c r="J49" s="45"/>
      <c r="O49" t="s">
        <v>126</v>
      </c>
      <c r="P49" s="24"/>
      <c r="Q49" s="24"/>
      <c r="R49" s="24"/>
      <c r="S49" s="24"/>
      <c r="T49" s="24"/>
      <c r="U49" s="24"/>
      <c r="V49" s="24">
        <v>1645</v>
      </c>
      <c r="W49" s="24"/>
      <c r="X49" s="24"/>
      <c r="Y49" s="24">
        <v>1645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>
        <v>1645</v>
      </c>
    </row>
    <row r="50" spans="1:36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152</v>
      </c>
      <c r="P50" s="24"/>
      <c r="Q50" s="24"/>
      <c r="R50" s="24"/>
      <c r="S50" s="24"/>
      <c r="T50" s="24"/>
      <c r="U50" s="24"/>
      <c r="V50" s="24">
        <v>2458</v>
      </c>
      <c r="W50" s="24"/>
      <c r="X50" s="24"/>
      <c r="Y50" s="24">
        <v>2458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>
        <v>2458</v>
      </c>
    </row>
    <row r="51" spans="1:36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158</v>
      </c>
      <c r="P51" s="24"/>
      <c r="Q51" s="24"/>
      <c r="R51" s="24"/>
      <c r="S51" s="24"/>
      <c r="T51" s="24"/>
      <c r="U51" s="24"/>
      <c r="V51" s="24"/>
      <c r="W51" s="24">
        <v>1954</v>
      </c>
      <c r="X51" s="24"/>
      <c r="Y51" s="24">
        <v>1954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>
        <v>1954</v>
      </c>
    </row>
    <row r="52" spans="1:36" x14ac:dyDescent="0.35">
      <c r="B52" t="s">
        <v>383</v>
      </c>
      <c r="C52" t="s">
        <v>23</v>
      </c>
      <c r="D52" s="24">
        <v>12524</v>
      </c>
      <c r="E52" s="48"/>
      <c r="F52" s="24">
        <v>12524</v>
      </c>
      <c r="G52"/>
      <c r="H52"/>
      <c r="I52"/>
      <c r="J52" s="45"/>
      <c r="O52" t="s">
        <v>170</v>
      </c>
      <c r="P52" s="24"/>
      <c r="Q52" s="24"/>
      <c r="R52" s="24"/>
      <c r="S52" s="24"/>
      <c r="T52" s="24"/>
      <c r="U52" s="24"/>
      <c r="V52" s="24"/>
      <c r="W52" s="24">
        <v>1584</v>
      </c>
      <c r="X52" s="24"/>
      <c r="Y52" s="24">
        <v>1584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>
        <v>1584</v>
      </c>
    </row>
    <row r="53" spans="1:36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171</v>
      </c>
      <c r="P53" s="24"/>
      <c r="Q53" s="24"/>
      <c r="R53" s="24"/>
      <c r="S53" s="24"/>
      <c r="T53" s="24"/>
      <c r="U53" s="24"/>
      <c r="V53" s="24"/>
      <c r="W53" s="24">
        <v>520</v>
      </c>
      <c r="X53" s="24"/>
      <c r="Y53" s="24">
        <v>520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>
        <v>520</v>
      </c>
    </row>
    <row r="54" spans="1:36" x14ac:dyDescent="0.35">
      <c r="B54" t="s">
        <v>386</v>
      </c>
      <c r="C54" t="s">
        <v>23</v>
      </c>
      <c r="D54" s="24">
        <v>240</v>
      </c>
      <c r="E54" s="48"/>
      <c r="F54" s="24">
        <v>240</v>
      </c>
      <c r="G54"/>
      <c r="H54"/>
      <c r="I54"/>
      <c r="J54" s="45"/>
      <c r="O54" t="s">
        <v>186</v>
      </c>
      <c r="P54" s="24"/>
      <c r="Q54" s="24"/>
      <c r="R54" s="24"/>
      <c r="S54" s="24"/>
      <c r="T54" s="24"/>
      <c r="U54" s="24"/>
      <c r="V54" s="24"/>
      <c r="W54" s="24">
        <v>2424</v>
      </c>
      <c r="X54" s="24"/>
      <c r="Y54" s="24">
        <v>2424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>
        <v>2424</v>
      </c>
    </row>
    <row r="55" spans="1:36" x14ac:dyDescent="0.35">
      <c r="A55" s="23" t="s">
        <v>148</v>
      </c>
      <c r="B55" s="23"/>
      <c r="C55" s="23"/>
      <c r="D55" s="25">
        <v>102560.20000000001</v>
      </c>
      <c r="E55" s="49">
        <v>-71937.200000000012</v>
      </c>
      <c r="F55" s="25">
        <v>30623</v>
      </c>
      <c r="G55"/>
      <c r="H55"/>
      <c r="I55"/>
      <c r="J55" s="45"/>
      <c r="O55" t="s">
        <v>215</v>
      </c>
      <c r="P55" s="24"/>
      <c r="Q55" s="24"/>
      <c r="R55" s="24"/>
      <c r="S55" s="24"/>
      <c r="T55" s="24"/>
      <c r="U55" s="24"/>
      <c r="V55" s="24"/>
      <c r="W55" s="24"/>
      <c r="X55" s="24">
        <v>2228</v>
      </c>
      <c r="Y55" s="24">
        <v>2228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>
        <v>2228</v>
      </c>
    </row>
    <row r="56" spans="1:36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258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>
        <v>2866</v>
      </c>
      <c r="AE56" s="24"/>
      <c r="AF56" s="24"/>
      <c r="AG56" s="24"/>
      <c r="AH56" s="24"/>
      <c r="AI56" s="24">
        <v>2866</v>
      </c>
      <c r="AJ56" s="24">
        <v>2866</v>
      </c>
    </row>
    <row r="57" spans="1:36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279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1694</v>
      </c>
      <c r="AF57" s="24"/>
      <c r="AG57" s="24"/>
      <c r="AH57" s="24"/>
      <c r="AI57" s="24">
        <v>1694</v>
      </c>
      <c r="AJ57" s="24">
        <v>1694</v>
      </c>
    </row>
    <row r="58" spans="1:36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317</v>
      </c>
      <c r="P58" s="24">
        <v>2973</v>
      </c>
      <c r="Q58" s="24">
        <v>2973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>
        <v>2973</v>
      </c>
    </row>
    <row r="59" spans="1:36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333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>
        <v>520</v>
      </c>
      <c r="AH59" s="24"/>
      <c r="AI59" s="24">
        <v>520</v>
      </c>
      <c r="AJ59" s="24">
        <v>520</v>
      </c>
    </row>
    <row r="60" spans="1:36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344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>
        <v>2846</v>
      </c>
      <c r="AI60" s="24">
        <v>2846</v>
      </c>
      <c r="AJ60" s="24">
        <v>2846</v>
      </c>
    </row>
    <row r="61" spans="1:36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382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>
        <v>1870</v>
      </c>
      <c r="AB61" s="24"/>
      <c r="AC61" s="24"/>
      <c r="AD61" s="24"/>
      <c r="AE61" s="24"/>
      <c r="AF61" s="24"/>
      <c r="AG61" s="24"/>
      <c r="AH61" s="24"/>
      <c r="AI61" s="24">
        <v>1870</v>
      </c>
      <c r="AJ61" s="24">
        <v>1870</v>
      </c>
    </row>
    <row r="62" spans="1:36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450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>
        <v>6656</v>
      </c>
      <c r="AC62" s="24"/>
      <c r="AD62" s="24"/>
      <c r="AE62" s="24"/>
      <c r="AF62" s="24"/>
      <c r="AG62" s="24"/>
      <c r="AH62" s="24"/>
      <c r="AI62" s="24">
        <v>6656</v>
      </c>
      <c r="AJ62" s="24">
        <v>6656</v>
      </c>
    </row>
    <row r="63" spans="1:36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N63" s="23" t="s">
        <v>139</v>
      </c>
      <c r="O63" s="23"/>
      <c r="P63" s="25">
        <v>2973</v>
      </c>
      <c r="Q63" s="25">
        <v>2973</v>
      </c>
      <c r="R63" s="25">
        <v>2915</v>
      </c>
      <c r="S63" s="25">
        <v>2098</v>
      </c>
      <c r="T63" s="25">
        <v>5378</v>
      </c>
      <c r="U63" s="25">
        <v>8573</v>
      </c>
      <c r="V63" s="25">
        <v>6561</v>
      </c>
      <c r="W63" s="25">
        <v>6482</v>
      </c>
      <c r="X63" s="25">
        <v>2228</v>
      </c>
      <c r="Y63" s="25">
        <v>34235</v>
      </c>
      <c r="Z63" s="25"/>
      <c r="AA63" s="25">
        <v>1870</v>
      </c>
      <c r="AB63" s="25">
        <v>6656</v>
      </c>
      <c r="AC63" s="25"/>
      <c r="AD63" s="25">
        <v>2866</v>
      </c>
      <c r="AE63" s="25">
        <v>1694</v>
      </c>
      <c r="AF63" s="25"/>
      <c r="AG63" s="25">
        <v>520</v>
      </c>
      <c r="AH63" s="25">
        <v>2846</v>
      </c>
      <c r="AI63" s="25">
        <v>16452</v>
      </c>
      <c r="AJ63" s="25">
        <v>53660</v>
      </c>
    </row>
    <row r="64" spans="1:36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N64" t="s">
        <v>20</v>
      </c>
      <c r="O64" t="s">
        <v>18</v>
      </c>
      <c r="P64" s="24"/>
      <c r="Q64" s="24"/>
      <c r="R64" s="24">
        <v>1827.5</v>
      </c>
      <c r="S64" s="24"/>
      <c r="T64" s="24"/>
      <c r="U64" s="24"/>
      <c r="V64" s="24"/>
      <c r="W64" s="24"/>
      <c r="X64" s="24"/>
      <c r="Y64" s="24">
        <v>1827.5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>
        <v>1827.5</v>
      </c>
    </row>
    <row r="65" spans="2:36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O65" t="s">
        <v>26</v>
      </c>
      <c r="P65" s="24"/>
      <c r="Q65" s="24"/>
      <c r="R65" s="24"/>
      <c r="S65" s="24">
        <v>1200</v>
      </c>
      <c r="T65" s="24"/>
      <c r="U65" s="24"/>
      <c r="V65" s="24"/>
      <c r="W65" s="24"/>
      <c r="X65" s="24"/>
      <c r="Y65" s="24">
        <v>1200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>
        <v>1200</v>
      </c>
    </row>
    <row r="66" spans="2:36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36</v>
      </c>
      <c r="P66" s="24"/>
      <c r="Q66" s="24"/>
      <c r="R66" s="24"/>
      <c r="S66" s="24"/>
      <c r="T66" s="24">
        <v>3406</v>
      </c>
      <c r="U66" s="24"/>
      <c r="V66" s="24"/>
      <c r="W66" s="24"/>
      <c r="X66" s="24"/>
      <c r="Y66" s="24">
        <v>3406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>
        <v>3406</v>
      </c>
    </row>
    <row r="67" spans="2:36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40</v>
      </c>
      <c r="P67" s="24"/>
      <c r="Q67" s="24"/>
      <c r="R67" s="24"/>
      <c r="S67" s="24"/>
      <c r="T67" s="24">
        <v>367.2</v>
      </c>
      <c r="U67" s="24"/>
      <c r="V67" s="24"/>
      <c r="W67" s="24"/>
      <c r="X67" s="24"/>
      <c r="Y67" s="24">
        <v>367.2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>
        <v>367.2</v>
      </c>
    </row>
    <row r="68" spans="2:36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55</v>
      </c>
      <c r="P68" s="24"/>
      <c r="Q68" s="24"/>
      <c r="R68" s="24"/>
      <c r="S68" s="24"/>
      <c r="T68" s="24">
        <v>1903</v>
      </c>
      <c r="U68" s="24"/>
      <c r="V68" s="24"/>
      <c r="W68" s="24"/>
      <c r="X68" s="24"/>
      <c r="Y68" s="24">
        <v>1903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>
        <v>1903</v>
      </c>
    </row>
    <row r="69" spans="2:36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113</v>
      </c>
      <c r="P69" s="24"/>
      <c r="Q69" s="24"/>
      <c r="R69" s="24"/>
      <c r="S69" s="24"/>
      <c r="T69" s="24"/>
      <c r="U69" s="24"/>
      <c r="V69" s="24">
        <v>5713</v>
      </c>
      <c r="W69" s="24"/>
      <c r="X69" s="24"/>
      <c r="Y69" s="24">
        <v>5713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>
        <v>5713</v>
      </c>
    </row>
    <row r="70" spans="2:36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122</v>
      </c>
      <c r="P70" s="24"/>
      <c r="Q70" s="24"/>
      <c r="R70" s="24"/>
      <c r="S70" s="24"/>
      <c r="T70" s="24"/>
      <c r="U70" s="24"/>
      <c r="V70" s="24">
        <v>180</v>
      </c>
      <c r="W70" s="24"/>
      <c r="X70" s="24"/>
      <c r="Y70" s="24">
        <v>180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>
        <v>180</v>
      </c>
    </row>
    <row r="71" spans="2:36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124</v>
      </c>
      <c r="P71" s="24"/>
      <c r="Q71" s="24"/>
      <c r="R71" s="24"/>
      <c r="S71" s="24"/>
      <c r="T71" s="24"/>
      <c r="U71" s="24"/>
      <c r="V71" s="24">
        <v>204</v>
      </c>
      <c r="W71" s="24"/>
      <c r="X71" s="24"/>
      <c r="Y71" s="24">
        <v>204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>
        <v>204</v>
      </c>
    </row>
    <row r="72" spans="2:36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134</v>
      </c>
      <c r="P72" s="24"/>
      <c r="Q72" s="24"/>
      <c r="R72" s="24"/>
      <c r="S72" s="24"/>
      <c r="T72" s="24"/>
      <c r="U72" s="24"/>
      <c r="V72" s="24">
        <v>5109</v>
      </c>
      <c r="W72" s="24"/>
      <c r="X72" s="24"/>
      <c r="Y72" s="24">
        <v>5109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>
        <v>5109</v>
      </c>
    </row>
    <row r="73" spans="2:36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184</v>
      </c>
      <c r="P73" s="24"/>
      <c r="Q73" s="24"/>
      <c r="R73" s="24"/>
      <c r="S73" s="24"/>
      <c r="T73" s="24"/>
      <c r="U73" s="24"/>
      <c r="V73" s="24"/>
      <c r="W73" s="24">
        <v>2008</v>
      </c>
      <c r="X73" s="24"/>
      <c r="Y73" s="24">
        <v>2008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>
        <v>2008</v>
      </c>
    </row>
    <row r="74" spans="2:36" x14ac:dyDescent="0.35">
      <c r="B74" t="s">
        <v>410</v>
      </c>
      <c r="C74" t="s">
        <v>64</v>
      </c>
      <c r="D74" s="24">
        <v>12121</v>
      </c>
      <c r="E74" s="48"/>
      <c r="F74" s="24">
        <v>12121</v>
      </c>
      <c r="G74"/>
      <c r="H74"/>
      <c r="I74"/>
      <c r="J74" s="45"/>
      <c r="O74" t="s">
        <v>221</v>
      </c>
      <c r="P74" s="24"/>
      <c r="Q74" s="24"/>
      <c r="R74" s="24"/>
      <c r="S74" s="24"/>
      <c r="T74" s="24"/>
      <c r="U74" s="24"/>
      <c r="V74" s="24"/>
      <c r="W74" s="24"/>
      <c r="X74" s="24">
        <v>6108</v>
      </c>
      <c r="Y74" s="24">
        <v>6108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>
        <v>6108</v>
      </c>
    </row>
    <row r="75" spans="2:36" x14ac:dyDescent="0.35">
      <c r="B75" t="s">
        <v>411</v>
      </c>
      <c r="C75" t="s">
        <v>20</v>
      </c>
      <c r="D75" s="24">
        <v>2330</v>
      </c>
      <c r="E75" s="48"/>
      <c r="F75" s="24">
        <v>2330</v>
      </c>
      <c r="G75"/>
      <c r="O75" t="s">
        <v>250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>
        <v>340</v>
      </c>
      <c r="AE75" s="24"/>
      <c r="AF75" s="24"/>
      <c r="AG75" s="24"/>
      <c r="AH75" s="24"/>
      <c r="AI75" s="24">
        <v>340</v>
      </c>
      <c r="AJ75" s="24">
        <v>340</v>
      </c>
    </row>
    <row r="76" spans="2:36" x14ac:dyDescent="0.35">
      <c r="B76" t="s">
        <v>413</v>
      </c>
      <c r="C76" t="s">
        <v>20</v>
      </c>
      <c r="D76" s="24">
        <v>1300</v>
      </c>
      <c r="E76" s="48"/>
      <c r="F76" s="24">
        <v>1300</v>
      </c>
      <c r="O76" t="s">
        <v>256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>
        <v>5887</v>
      </c>
      <c r="AE76" s="24"/>
      <c r="AF76" s="24"/>
      <c r="AG76" s="24"/>
      <c r="AH76" s="24"/>
      <c r="AI76" s="24">
        <v>5887</v>
      </c>
      <c r="AJ76" s="24">
        <v>5887</v>
      </c>
    </row>
    <row r="77" spans="2:36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329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>
        <v>6621</v>
      </c>
      <c r="AH77" s="24"/>
      <c r="AI77" s="24">
        <v>6621</v>
      </c>
      <c r="AJ77" s="24">
        <v>6621</v>
      </c>
    </row>
    <row r="78" spans="2:36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330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>
        <v>90</v>
      </c>
      <c r="AH78" s="24"/>
      <c r="AI78" s="24">
        <v>90</v>
      </c>
      <c r="AJ78" s="24">
        <v>90</v>
      </c>
    </row>
    <row r="79" spans="2:36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347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>
        <v>6450</v>
      </c>
      <c r="AI79" s="24">
        <v>6450</v>
      </c>
      <c r="AJ79" s="24">
        <v>6450</v>
      </c>
    </row>
    <row r="80" spans="2:36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377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>
        <v>6914</v>
      </c>
      <c r="AB80" s="24"/>
      <c r="AC80" s="24"/>
      <c r="AD80" s="24"/>
      <c r="AE80" s="24"/>
      <c r="AF80" s="24"/>
      <c r="AG80" s="24"/>
      <c r="AH80" s="24"/>
      <c r="AI80" s="24">
        <v>6914</v>
      </c>
      <c r="AJ80" s="24">
        <v>6914</v>
      </c>
    </row>
    <row r="81" spans="2:36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411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>
        <v>2330</v>
      </c>
      <c r="AC81" s="24"/>
      <c r="AD81" s="24"/>
      <c r="AE81" s="24"/>
      <c r="AF81" s="24"/>
      <c r="AG81" s="24"/>
      <c r="AH81" s="24"/>
      <c r="AI81" s="24">
        <v>2330</v>
      </c>
      <c r="AJ81" s="24">
        <v>2330</v>
      </c>
    </row>
    <row r="82" spans="2:36" x14ac:dyDescent="0.35">
      <c r="B82" t="s">
        <v>426</v>
      </c>
      <c r="C82" t="s">
        <v>60</v>
      </c>
      <c r="D82" s="24">
        <v>5100</v>
      </c>
      <c r="E82" s="48"/>
      <c r="F82" s="24">
        <v>5100</v>
      </c>
      <c r="O82" t="s">
        <v>413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>
        <v>1300</v>
      </c>
      <c r="AC82" s="24"/>
      <c r="AD82" s="24"/>
      <c r="AE82" s="24"/>
      <c r="AF82" s="24"/>
      <c r="AG82" s="24"/>
      <c r="AH82" s="24"/>
      <c r="AI82" s="24">
        <v>1300</v>
      </c>
      <c r="AJ82" s="24">
        <v>1300</v>
      </c>
    </row>
    <row r="83" spans="2:36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466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>
        <v>2184</v>
      </c>
      <c r="AD83" s="24"/>
      <c r="AE83" s="24"/>
      <c r="AF83" s="24"/>
      <c r="AG83" s="24"/>
      <c r="AH83" s="24"/>
      <c r="AI83" s="24">
        <v>2184</v>
      </c>
      <c r="AJ83" s="24">
        <v>2184</v>
      </c>
    </row>
    <row r="84" spans="2:36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489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>
        <v>2366.5</v>
      </c>
      <c r="AD84" s="24"/>
      <c r="AE84" s="24"/>
      <c r="AF84" s="24"/>
      <c r="AG84" s="24"/>
      <c r="AH84" s="24"/>
      <c r="AI84" s="24">
        <v>2366.5</v>
      </c>
      <c r="AJ84" s="24">
        <v>2366.5</v>
      </c>
    </row>
    <row r="85" spans="2:36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N85" s="23" t="s">
        <v>140</v>
      </c>
      <c r="O85" s="23"/>
      <c r="P85" s="25"/>
      <c r="Q85" s="25"/>
      <c r="R85" s="25">
        <v>1827.5</v>
      </c>
      <c r="S85" s="25">
        <v>1200</v>
      </c>
      <c r="T85" s="25">
        <v>5676.2</v>
      </c>
      <c r="U85" s="25"/>
      <c r="V85" s="25">
        <v>11206</v>
      </c>
      <c r="W85" s="25">
        <v>2008</v>
      </c>
      <c r="X85" s="25">
        <v>6108</v>
      </c>
      <c r="Y85" s="25">
        <v>28025.7</v>
      </c>
      <c r="Z85" s="25"/>
      <c r="AA85" s="25">
        <v>6914</v>
      </c>
      <c r="AB85" s="25">
        <v>3630</v>
      </c>
      <c r="AC85" s="25">
        <v>4550.5</v>
      </c>
      <c r="AD85" s="25">
        <v>6227</v>
      </c>
      <c r="AE85" s="25"/>
      <c r="AF85" s="25"/>
      <c r="AG85" s="25">
        <v>6711</v>
      </c>
      <c r="AH85" s="25">
        <v>6450</v>
      </c>
      <c r="AI85" s="25">
        <v>34482.5</v>
      </c>
      <c r="AJ85" s="25">
        <v>62508.2</v>
      </c>
    </row>
    <row r="86" spans="2:36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N86" t="s">
        <v>43</v>
      </c>
      <c r="O86" t="s">
        <v>41</v>
      </c>
      <c r="P86" s="24"/>
      <c r="Q86" s="24"/>
      <c r="R86" s="24"/>
      <c r="S86" s="24"/>
      <c r="T86" s="24">
        <v>1706</v>
      </c>
      <c r="U86" s="24"/>
      <c r="V86" s="24"/>
      <c r="W86" s="24"/>
      <c r="X86" s="24"/>
      <c r="Y86" s="24">
        <v>1706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>
        <v>1706</v>
      </c>
    </row>
    <row r="87" spans="2:36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O87" t="s">
        <v>156</v>
      </c>
      <c r="P87" s="24"/>
      <c r="Q87" s="24"/>
      <c r="R87" s="24"/>
      <c r="S87" s="24"/>
      <c r="T87" s="24"/>
      <c r="U87" s="24"/>
      <c r="V87" s="24"/>
      <c r="W87" s="24">
        <v>2302</v>
      </c>
      <c r="X87" s="24"/>
      <c r="Y87" s="24">
        <v>2302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>
        <v>2302</v>
      </c>
    </row>
    <row r="88" spans="2:36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O88" t="s">
        <v>405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>
        <v>240</v>
      </c>
      <c r="AC88" s="24"/>
      <c r="AD88" s="24"/>
      <c r="AE88" s="24"/>
      <c r="AF88" s="24"/>
      <c r="AG88" s="24"/>
      <c r="AH88" s="24"/>
      <c r="AI88" s="24">
        <v>240</v>
      </c>
      <c r="AJ88" s="24">
        <v>240</v>
      </c>
    </row>
    <row r="89" spans="2:36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N89" s="23" t="s">
        <v>141</v>
      </c>
      <c r="O89" s="23"/>
      <c r="P89" s="25"/>
      <c r="Q89" s="25"/>
      <c r="R89" s="25"/>
      <c r="S89" s="25"/>
      <c r="T89" s="25">
        <v>1706</v>
      </c>
      <c r="U89" s="25"/>
      <c r="V89" s="25"/>
      <c r="W89" s="25">
        <v>2302</v>
      </c>
      <c r="X89" s="25"/>
      <c r="Y89" s="25">
        <v>4008</v>
      </c>
      <c r="Z89" s="25"/>
      <c r="AA89" s="25"/>
      <c r="AB89" s="25">
        <v>240</v>
      </c>
      <c r="AC89" s="25"/>
      <c r="AD89" s="25"/>
      <c r="AE89" s="25"/>
      <c r="AF89" s="25"/>
      <c r="AG89" s="25"/>
      <c r="AH89" s="25"/>
      <c r="AI89" s="25">
        <v>240</v>
      </c>
      <c r="AJ89" s="25">
        <v>4248</v>
      </c>
    </row>
    <row r="90" spans="2:36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N90" t="s">
        <v>23</v>
      </c>
      <c r="O90" t="s">
        <v>21</v>
      </c>
      <c r="P90" s="24"/>
      <c r="Q90" s="24"/>
      <c r="R90" s="24"/>
      <c r="S90" s="24">
        <v>1836</v>
      </c>
      <c r="T90" s="24"/>
      <c r="U90" s="24"/>
      <c r="V90" s="24"/>
      <c r="W90" s="24"/>
      <c r="X90" s="24"/>
      <c r="Y90" s="24">
        <v>1836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>
        <v>1836</v>
      </c>
    </row>
    <row r="91" spans="2:36" x14ac:dyDescent="0.35">
      <c r="B91" t="s">
        <v>451</v>
      </c>
      <c r="C91" t="s">
        <v>417</v>
      </c>
      <c r="D91" s="24">
        <v>16976.2</v>
      </c>
      <c r="E91" s="48">
        <v>-10000</v>
      </c>
      <c r="F91" s="24">
        <v>6976.2</v>
      </c>
      <c r="O91" t="s">
        <v>30</v>
      </c>
      <c r="P91" s="24"/>
      <c r="Q91" s="24"/>
      <c r="R91" s="24"/>
      <c r="S91" s="24"/>
      <c r="T91" s="24">
        <v>2508</v>
      </c>
      <c r="U91" s="24"/>
      <c r="V91" s="24"/>
      <c r="W91" s="24"/>
      <c r="X91" s="24"/>
      <c r="Y91" s="24">
        <v>2508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>
        <v>2508</v>
      </c>
    </row>
    <row r="92" spans="2:36" x14ac:dyDescent="0.35">
      <c r="B92" t="s">
        <v>452</v>
      </c>
      <c r="C92" t="s">
        <v>54</v>
      </c>
      <c r="D92" s="24">
        <v>510</v>
      </c>
      <c r="E92" s="48"/>
      <c r="F92" s="24">
        <v>510</v>
      </c>
      <c r="O92" t="s">
        <v>31</v>
      </c>
      <c r="P92" s="24"/>
      <c r="Q92" s="24"/>
      <c r="R92" s="24"/>
      <c r="S92" s="24"/>
      <c r="T92" s="24">
        <v>2508</v>
      </c>
      <c r="U92" s="24"/>
      <c r="V92" s="24"/>
      <c r="W92" s="24"/>
      <c r="X92" s="24"/>
      <c r="Y92" s="24">
        <v>2508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>
        <v>2508</v>
      </c>
    </row>
    <row r="93" spans="2:36" x14ac:dyDescent="0.35">
      <c r="B93" t="s">
        <v>453</v>
      </c>
      <c r="C93" t="s">
        <v>417</v>
      </c>
      <c r="D93" s="24">
        <v>5874</v>
      </c>
      <c r="E93" s="48"/>
      <c r="F93" s="24">
        <v>5874</v>
      </c>
      <c r="O93" t="s">
        <v>32</v>
      </c>
      <c r="P93" s="24"/>
      <c r="Q93" s="24"/>
      <c r="R93" s="24"/>
      <c r="S93" s="24"/>
      <c r="T93" s="24">
        <v>324</v>
      </c>
      <c r="U93" s="24"/>
      <c r="V93" s="24"/>
      <c r="W93" s="24"/>
      <c r="X93" s="24"/>
      <c r="Y93" s="24">
        <v>324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>
        <v>324</v>
      </c>
    </row>
    <row r="94" spans="2:36" x14ac:dyDescent="0.35">
      <c r="B94" t="s">
        <v>454</v>
      </c>
      <c r="C94" t="s">
        <v>64</v>
      </c>
      <c r="D94" s="24">
        <v>13723.8</v>
      </c>
      <c r="E94" s="48"/>
      <c r="F94" s="24">
        <v>13723.8</v>
      </c>
      <c r="O94" t="s">
        <v>103</v>
      </c>
      <c r="P94" s="24"/>
      <c r="Q94" s="24"/>
      <c r="R94" s="24"/>
      <c r="S94" s="24"/>
      <c r="T94" s="24"/>
      <c r="U94" s="24">
        <v>11247.599999999999</v>
      </c>
      <c r="V94" s="24"/>
      <c r="W94" s="24"/>
      <c r="X94" s="24"/>
      <c r="Y94" s="24">
        <v>11247.599999999999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>
        <v>11247.599999999999</v>
      </c>
    </row>
    <row r="95" spans="2:36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105</v>
      </c>
      <c r="P95" s="24"/>
      <c r="Q95" s="24"/>
      <c r="R95" s="24"/>
      <c r="S95" s="24"/>
      <c r="T95" s="24"/>
      <c r="U95" s="24">
        <v>11605.2</v>
      </c>
      <c r="V95" s="24"/>
      <c r="W95" s="24"/>
      <c r="X95" s="24"/>
      <c r="Y95" s="24">
        <v>11605.2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>
        <v>11605.2</v>
      </c>
    </row>
    <row r="96" spans="2:36" x14ac:dyDescent="0.35">
      <c r="B96" t="s">
        <v>457</v>
      </c>
      <c r="C96" t="s">
        <v>64</v>
      </c>
      <c r="D96" s="24">
        <v>10019.200000000001</v>
      </c>
      <c r="E96" s="48"/>
      <c r="F96" s="24">
        <v>10019.200000000001</v>
      </c>
      <c r="O96" t="s">
        <v>114</v>
      </c>
      <c r="P96" s="24"/>
      <c r="Q96" s="24"/>
      <c r="R96" s="24"/>
      <c r="S96" s="24"/>
      <c r="T96" s="24"/>
      <c r="U96" s="24"/>
      <c r="V96" s="24">
        <v>10618.8</v>
      </c>
      <c r="W96" s="24"/>
      <c r="X96" s="24"/>
      <c r="Y96" s="24">
        <v>10618.8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>
        <v>10618.8</v>
      </c>
    </row>
    <row r="97" spans="1:36" x14ac:dyDescent="0.35">
      <c r="A97" s="23" t="s">
        <v>149</v>
      </c>
      <c r="B97" s="23"/>
      <c r="C97" s="23"/>
      <c r="D97" s="25">
        <v>186297.59999999998</v>
      </c>
      <c r="E97" s="49">
        <v>-128343.39999999998</v>
      </c>
      <c r="F97" s="25">
        <v>57954.2</v>
      </c>
      <c r="O97" t="s">
        <v>116</v>
      </c>
      <c r="P97" s="24"/>
      <c r="Q97" s="24"/>
      <c r="R97" s="24"/>
      <c r="S97" s="24"/>
      <c r="T97" s="24"/>
      <c r="U97" s="24"/>
      <c r="V97" s="24">
        <v>8778</v>
      </c>
      <c r="W97" s="24"/>
      <c r="X97" s="24"/>
      <c r="Y97" s="24">
        <v>8778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>
        <v>8778</v>
      </c>
    </row>
    <row r="98" spans="1:36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216</v>
      </c>
      <c r="P98" s="24"/>
      <c r="Q98" s="24"/>
      <c r="R98" s="24"/>
      <c r="S98" s="24"/>
      <c r="T98" s="24"/>
      <c r="U98" s="24"/>
      <c r="V98" s="24"/>
      <c r="W98" s="24"/>
      <c r="X98" s="24">
        <v>2860</v>
      </c>
      <c r="Y98" s="24">
        <v>2860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>
        <v>2860</v>
      </c>
    </row>
    <row r="99" spans="1:36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280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>
        <v>9111.2000000000007</v>
      </c>
      <c r="AF99" s="24"/>
      <c r="AG99" s="24"/>
      <c r="AH99" s="24"/>
      <c r="AI99" s="24">
        <v>9111.2000000000007</v>
      </c>
      <c r="AJ99" s="24">
        <v>9111.2000000000007</v>
      </c>
    </row>
    <row r="100" spans="1:36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O100" t="s">
        <v>291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>
        <v>14813.6</v>
      </c>
      <c r="AG100" s="24"/>
      <c r="AH100" s="24"/>
      <c r="AI100" s="24">
        <v>14813.6</v>
      </c>
      <c r="AJ100" s="24">
        <v>14813.6</v>
      </c>
    </row>
    <row r="101" spans="1:36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O101" t="s">
        <v>324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>
        <v>11803.2</v>
      </c>
      <c r="AG101" s="24"/>
      <c r="AH101" s="24"/>
      <c r="AI101" s="24">
        <v>11803.2</v>
      </c>
      <c r="AJ101" s="24">
        <v>11803.2</v>
      </c>
    </row>
    <row r="102" spans="1:36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328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>
        <v>3510</v>
      </c>
      <c r="AG102" s="24"/>
      <c r="AH102" s="24"/>
      <c r="AI102" s="24">
        <v>3510</v>
      </c>
      <c r="AJ102" s="24">
        <v>3510</v>
      </c>
    </row>
    <row r="103" spans="1:36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335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>
        <v>14034.8</v>
      </c>
      <c r="AI103" s="24">
        <v>14034.8</v>
      </c>
      <c r="AJ103" s="24">
        <v>14034.8</v>
      </c>
    </row>
    <row r="104" spans="1:36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375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>
        <v>3830.4</v>
      </c>
      <c r="AB104" s="24"/>
      <c r="AC104" s="24"/>
      <c r="AD104" s="24"/>
      <c r="AE104" s="24"/>
      <c r="AF104" s="24"/>
      <c r="AG104" s="24"/>
      <c r="AH104" s="24"/>
      <c r="AI104" s="24">
        <v>3830.4</v>
      </c>
      <c r="AJ104" s="24">
        <v>3830.4</v>
      </c>
    </row>
    <row r="105" spans="1:36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383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>
        <v>12524</v>
      </c>
      <c r="AB105" s="24"/>
      <c r="AC105" s="24"/>
      <c r="AD105" s="24"/>
      <c r="AE105" s="24"/>
      <c r="AF105" s="24"/>
      <c r="AG105" s="24"/>
      <c r="AH105" s="24"/>
      <c r="AI105" s="24">
        <v>12524</v>
      </c>
      <c r="AJ105" s="24">
        <v>12524</v>
      </c>
    </row>
    <row r="106" spans="1:36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386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>
        <v>240</v>
      </c>
      <c r="AB106" s="24"/>
      <c r="AC106" s="24"/>
      <c r="AD106" s="24"/>
      <c r="AE106" s="24"/>
      <c r="AF106" s="24"/>
      <c r="AG106" s="24"/>
      <c r="AH106" s="24"/>
      <c r="AI106" s="24">
        <v>240</v>
      </c>
      <c r="AJ106" s="24">
        <v>240</v>
      </c>
    </row>
    <row r="107" spans="1:36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N107" s="23" t="s">
        <v>142</v>
      </c>
      <c r="O107" s="23"/>
      <c r="P107" s="25"/>
      <c r="Q107" s="25"/>
      <c r="R107" s="25"/>
      <c r="S107" s="25">
        <v>1836</v>
      </c>
      <c r="T107" s="25">
        <v>5340</v>
      </c>
      <c r="U107" s="25">
        <v>22852.799999999999</v>
      </c>
      <c r="V107" s="25">
        <v>19396.8</v>
      </c>
      <c r="W107" s="25"/>
      <c r="X107" s="25">
        <v>2860</v>
      </c>
      <c r="Y107" s="25">
        <v>52285.599999999999</v>
      </c>
      <c r="Z107" s="25"/>
      <c r="AA107" s="25">
        <v>16594.400000000001</v>
      </c>
      <c r="AB107" s="25"/>
      <c r="AC107" s="25"/>
      <c r="AD107" s="25"/>
      <c r="AE107" s="25">
        <v>9111.2000000000007</v>
      </c>
      <c r="AF107" s="25">
        <v>30126.800000000003</v>
      </c>
      <c r="AG107" s="25"/>
      <c r="AH107" s="25">
        <v>14034.8</v>
      </c>
      <c r="AI107" s="25">
        <v>69867.200000000012</v>
      </c>
      <c r="AJ107" s="25">
        <v>122152.8</v>
      </c>
    </row>
    <row r="108" spans="1:36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N108" t="s">
        <v>14</v>
      </c>
      <c r="O108" t="s">
        <v>11</v>
      </c>
      <c r="P108" s="24"/>
      <c r="Q108" s="24"/>
      <c r="R108" s="24">
        <v>2067</v>
      </c>
      <c r="S108" s="24"/>
      <c r="T108" s="24"/>
      <c r="U108" s="24"/>
      <c r="V108" s="24"/>
      <c r="W108" s="24"/>
      <c r="X108" s="24"/>
      <c r="Y108" s="24">
        <v>2067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>
        <v>2067</v>
      </c>
    </row>
    <row r="109" spans="1:36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376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>
        <v>3432</v>
      </c>
      <c r="AB109" s="24"/>
      <c r="AC109" s="24"/>
      <c r="AD109" s="24"/>
      <c r="AE109" s="24"/>
      <c r="AF109" s="24"/>
      <c r="AG109" s="24"/>
      <c r="AH109" s="24"/>
      <c r="AI109" s="24">
        <v>3432</v>
      </c>
      <c r="AJ109" s="24">
        <v>3432</v>
      </c>
    </row>
    <row r="110" spans="1:36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N110" s="23" t="s">
        <v>143</v>
      </c>
      <c r="O110" s="23"/>
      <c r="P110" s="25"/>
      <c r="Q110" s="25"/>
      <c r="R110" s="25">
        <v>2067</v>
      </c>
      <c r="S110" s="25"/>
      <c r="T110" s="25"/>
      <c r="U110" s="25"/>
      <c r="V110" s="25"/>
      <c r="W110" s="25"/>
      <c r="X110" s="25"/>
      <c r="Y110" s="25">
        <v>2067</v>
      </c>
      <c r="Z110" s="25"/>
      <c r="AA110" s="25">
        <v>3432</v>
      </c>
      <c r="AB110" s="25"/>
      <c r="AC110" s="25"/>
      <c r="AD110" s="25"/>
      <c r="AE110" s="25"/>
      <c r="AF110" s="25"/>
      <c r="AG110" s="25"/>
      <c r="AH110" s="25"/>
      <c r="AI110" s="25">
        <v>3432</v>
      </c>
      <c r="AJ110" s="25">
        <v>5499</v>
      </c>
    </row>
    <row r="111" spans="1:36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N111" t="s">
        <v>54</v>
      </c>
      <c r="O111" t="s">
        <v>52</v>
      </c>
      <c r="P111" s="24"/>
      <c r="Q111" s="24"/>
      <c r="R111" s="24"/>
      <c r="S111" s="24"/>
      <c r="T111" s="24">
        <v>1452</v>
      </c>
      <c r="U111" s="24"/>
      <c r="V111" s="24"/>
      <c r="W111" s="24"/>
      <c r="X111" s="24"/>
      <c r="Y111" s="24">
        <v>1452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>
        <v>1452</v>
      </c>
    </row>
    <row r="112" spans="1:36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O112" t="s">
        <v>68</v>
      </c>
      <c r="P112" s="24"/>
      <c r="Q112" s="24"/>
      <c r="R112" s="24"/>
      <c r="S112" s="24"/>
      <c r="T112" s="24"/>
      <c r="U112" s="24">
        <v>3968</v>
      </c>
      <c r="V112" s="24"/>
      <c r="W112" s="24"/>
      <c r="X112" s="24"/>
      <c r="Y112" s="24">
        <v>3968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>
        <v>3968</v>
      </c>
    </row>
    <row r="113" spans="2:36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175</v>
      </c>
      <c r="P113" s="24"/>
      <c r="Q113" s="24"/>
      <c r="R113" s="24"/>
      <c r="S113" s="24"/>
      <c r="T113" s="24"/>
      <c r="U113" s="24"/>
      <c r="V113" s="24"/>
      <c r="W113" s="24">
        <v>2612</v>
      </c>
      <c r="X113" s="24"/>
      <c r="Y113" s="24">
        <v>2612</v>
      </c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>
        <v>2612</v>
      </c>
    </row>
    <row r="114" spans="2:36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O114" t="s">
        <v>188</v>
      </c>
      <c r="P114" s="24"/>
      <c r="Q114" s="24"/>
      <c r="R114" s="24"/>
      <c r="S114" s="24"/>
      <c r="T114" s="24"/>
      <c r="U114" s="24"/>
      <c r="V114" s="24"/>
      <c r="W114" s="24">
        <v>1050</v>
      </c>
      <c r="X114" s="24"/>
      <c r="Y114" s="24">
        <v>1050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>
        <v>1050</v>
      </c>
    </row>
    <row r="115" spans="2:36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O115" t="s">
        <v>281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>
        <v>1200</v>
      </c>
      <c r="AF115" s="24"/>
      <c r="AG115" s="24"/>
      <c r="AH115" s="24"/>
      <c r="AI115" s="24">
        <v>1200</v>
      </c>
      <c r="AJ115" s="24">
        <v>1200</v>
      </c>
    </row>
    <row r="116" spans="2:36" x14ac:dyDescent="0.35">
      <c r="B116" t="s">
        <v>466</v>
      </c>
      <c r="C116" t="s">
        <v>20</v>
      </c>
      <c r="D116" s="24">
        <v>2184</v>
      </c>
      <c r="E116" s="48"/>
      <c r="F116" s="24">
        <v>2184</v>
      </c>
      <c r="O116" t="s">
        <v>449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>
        <v>3362</v>
      </c>
      <c r="AC116" s="24"/>
      <c r="AD116" s="24"/>
      <c r="AE116" s="24"/>
      <c r="AF116" s="24"/>
      <c r="AG116" s="24"/>
      <c r="AH116" s="24"/>
      <c r="AI116" s="24">
        <v>3362</v>
      </c>
      <c r="AJ116" s="24">
        <v>3362</v>
      </c>
    </row>
    <row r="117" spans="2:36" x14ac:dyDescent="0.35">
      <c r="B117" t="s">
        <v>467</v>
      </c>
      <c r="C117" t="s">
        <v>417</v>
      </c>
      <c r="D117" s="24">
        <v>19017.5</v>
      </c>
      <c r="E117" s="48"/>
      <c r="F117" s="24">
        <v>19017.5</v>
      </c>
      <c r="O117" t="s">
        <v>452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>
        <v>510</v>
      </c>
      <c r="AC117" s="24"/>
      <c r="AD117" s="24"/>
      <c r="AE117" s="24"/>
      <c r="AF117" s="24"/>
      <c r="AG117" s="24"/>
      <c r="AH117" s="24"/>
      <c r="AI117" s="24">
        <v>510</v>
      </c>
      <c r="AJ117" s="24">
        <v>510</v>
      </c>
    </row>
    <row r="118" spans="2:36" x14ac:dyDescent="0.35">
      <c r="B118" t="s">
        <v>468</v>
      </c>
      <c r="C118" t="s">
        <v>64</v>
      </c>
      <c r="D118" s="24">
        <v>2135</v>
      </c>
      <c r="E118" s="48"/>
      <c r="F118" s="24">
        <v>2135</v>
      </c>
      <c r="O118" t="s">
        <v>493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>
        <v>3496</v>
      </c>
      <c r="AD118" s="24"/>
      <c r="AE118" s="24"/>
      <c r="AF118" s="24"/>
      <c r="AG118" s="24"/>
      <c r="AH118" s="24"/>
      <c r="AI118" s="24">
        <v>3496</v>
      </c>
      <c r="AJ118" s="24">
        <v>3496</v>
      </c>
    </row>
    <row r="119" spans="2:36" x14ac:dyDescent="0.35">
      <c r="B119" t="s">
        <v>472</v>
      </c>
      <c r="C119" t="s">
        <v>417</v>
      </c>
      <c r="D119" s="24">
        <v>19315.5</v>
      </c>
      <c r="E119" s="48"/>
      <c r="F119" s="24">
        <v>19315.5</v>
      </c>
      <c r="N119" s="23" t="s">
        <v>144</v>
      </c>
      <c r="O119" s="23"/>
      <c r="P119" s="25"/>
      <c r="Q119" s="25"/>
      <c r="R119" s="25"/>
      <c r="S119" s="25"/>
      <c r="T119" s="25">
        <v>1452</v>
      </c>
      <c r="U119" s="25">
        <v>3968</v>
      </c>
      <c r="V119" s="25"/>
      <c r="W119" s="25">
        <v>3662</v>
      </c>
      <c r="X119" s="25"/>
      <c r="Y119" s="25">
        <v>9082</v>
      </c>
      <c r="Z119" s="25"/>
      <c r="AA119" s="25"/>
      <c r="AB119" s="25">
        <v>3872</v>
      </c>
      <c r="AC119" s="25">
        <v>3496</v>
      </c>
      <c r="AD119" s="25"/>
      <c r="AE119" s="25">
        <v>1200</v>
      </c>
      <c r="AF119" s="25"/>
      <c r="AG119" s="25"/>
      <c r="AH119" s="25"/>
      <c r="AI119" s="25">
        <v>8568</v>
      </c>
      <c r="AJ119" s="25">
        <v>17650</v>
      </c>
    </row>
    <row r="120" spans="2:36" x14ac:dyDescent="0.35">
      <c r="B120" t="s">
        <v>473</v>
      </c>
      <c r="C120" t="s">
        <v>64</v>
      </c>
      <c r="D120" s="24">
        <v>14253</v>
      </c>
      <c r="E120" s="48"/>
      <c r="F120" s="24">
        <v>14253</v>
      </c>
      <c r="N120" t="s">
        <v>64</v>
      </c>
      <c r="O120" t="s">
        <v>62</v>
      </c>
      <c r="P120" s="24"/>
      <c r="Q120" s="24"/>
      <c r="R120" s="24"/>
      <c r="S120" s="24"/>
      <c r="T120" s="24">
        <v>6734</v>
      </c>
      <c r="U120" s="24"/>
      <c r="V120" s="24"/>
      <c r="W120" s="24"/>
      <c r="X120" s="24"/>
      <c r="Y120" s="24">
        <v>6734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>
        <v>6734</v>
      </c>
    </row>
    <row r="121" spans="2:36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O121" t="s">
        <v>106</v>
      </c>
      <c r="P121" s="24"/>
      <c r="Q121" s="24"/>
      <c r="R121" s="24"/>
      <c r="S121" s="24"/>
      <c r="T121" s="24"/>
      <c r="U121" s="24">
        <v>8123</v>
      </c>
      <c r="V121" s="24"/>
      <c r="W121" s="24"/>
      <c r="X121" s="24"/>
      <c r="Y121" s="24">
        <v>8123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>
        <v>8123</v>
      </c>
    </row>
    <row r="122" spans="2:36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O122" t="s">
        <v>131</v>
      </c>
      <c r="P122" s="24"/>
      <c r="Q122" s="24"/>
      <c r="R122" s="24"/>
      <c r="S122" s="24"/>
      <c r="T122" s="24"/>
      <c r="U122" s="24"/>
      <c r="V122" s="24">
        <v>8123</v>
      </c>
      <c r="W122" s="24"/>
      <c r="X122" s="24"/>
      <c r="Y122" s="24">
        <v>8123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>
        <v>8123</v>
      </c>
    </row>
    <row r="123" spans="2:36" x14ac:dyDescent="0.35">
      <c r="B123" t="s">
        <v>482</v>
      </c>
      <c r="C123" t="s">
        <v>417</v>
      </c>
      <c r="D123" s="24">
        <v>33172</v>
      </c>
      <c r="E123" s="48"/>
      <c r="F123" s="24">
        <v>33172</v>
      </c>
      <c r="O123" t="s">
        <v>172</v>
      </c>
      <c r="P123" s="24"/>
      <c r="Q123" s="24"/>
      <c r="R123" s="24"/>
      <c r="S123" s="24"/>
      <c r="T123" s="24"/>
      <c r="U123" s="24"/>
      <c r="V123" s="24"/>
      <c r="W123" s="24">
        <v>9296</v>
      </c>
      <c r="X123" s="24"/>
      <c r="Y123" s="24">
        <v>9296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>
        <v>9296</v>
      </c>
    </row>
    <row r="124" spans="2:36" x14ac:dyDescent="0.35">
      <c r="B124" t="s">
        <v>484</v>
      </c>
      <c r="C124" t="s">
        <v>417</v>
      </c>
      <c r="D124" s="24">
        <v>312.5</v>
      </c>
      <c r="E124" s="48"/>
      <c r="F124" s="24">
        <v>312.5</v>
      </c>
      <c r="O124" t="s">
        <v>189</v>
      </c>
      <c r="P124" s="24"/>
      <c r="Q124" s="24"/>
      <c r="R124" s="24"/>
      <c r="S124" s="24"/>
      <c r="T124" s="24"/>
      <c r="U124" s="24"/>
      <c r="V124" s="24"/>
      <c r="W124" s="24">
        <v>7775</v>
      </c>
      <c r="X124" s="24"/>
      <c r="Y124" s="24">
        <v>7775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>
        <v>7775</v>
      </c>
    </row>
    <row r="125" spans="2:36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O125" t="s">
        <v>205</v>
      </c>
      <c r="P125" s="24"/>
      <c r="Q125" s="24"/>
      <c r="R125" s="24"/>
      <c r="S125" s="24"/>
      <c r="T125" s="24"/>
      <c r="U125" s="24"/>
      <c r="V125" s="24"/>
      <c r="W125" s="24">
        <v>275</v>
      </c>
      <c r="X125" s="24"/>
      <c r="Y125" s="24">
        <v>275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>
        <v>275</v>
      </c>
    </row>
    <row r="126" spans="2:36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O126" t="s">
        <v>222</v>
      </c>
      <c r="P126" s="24"/>
      <c r="Q126" s="24"/>
      <c r="R126" s="24"/>
      <c r="S126" s="24"/>
      <c r="T126" s="24"/>
      <c r="U126" s="24"/>
      <c r="V126" s="24"/>
      <c r="W126" s="24"/>
      <c r="X126" s="24">
        <v>10120</v>
      </c>
      <c r="Y126" s="24">
        <v>10120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>
        <v>10120</v>
      </c>
    </row>
    <row r="127" spans="2:36" x14ac:dyDescent="0.35">
      <c r="B127" t="s">
        <v>489</v>
      </c>
      <c r="C127" t="s">
        <v>20</v>
      </c>
      <c r="D127" s="24">
        <v>2366.5</v>
      </c>
      <c r="E127" s="48"/>
      <c r="F127" s="24">
        <v>2366.5</v>
      </c>
      <c r="O127" t="s">
        <v>244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>
        <v>0</v>
      </c>
      <c r="AE127" s="24"/>
      <c r="AF127" s="24"/>
      <c r="AG127" s="24"/>
      <c r="AH127" s="24"/>
      <c r="AI127" s="24">
        <v>0</v>
      </c>
      <c r="AJ127" s="24">
        <v>0</v>
      </c>
    </row>
    <row r="128" spans="2:36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259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>
        <v>10310</v>
      </c>
      <c r="AE128" s="24"/>
      <c r="AF128" s="24"/>
      <c r="AG128" s="24"/>
      <c r="AH128" s="24"/>
      <c r="AI128" s="24">
        <v>10310</v>
      </c>
      <c r="AJ128" s="24">
        <v>10310</v>
      </c>
    </row>
    <row r="129" spans="1:36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O129" t="s">
        <v>326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>
        <v>10075</v>
      </c>
      <c r="AG129" s="24"/>
      <c r="AH129" s="24"/>
      <c r="AI129" s="24">
        <v>10075</v>
      </c>
      <c r="AJ129" s="24">
        <v>10075</v>
      </c>
    </row>
    <row r="130" spans="1:36" x14ac:dyDescent="0.35">
      <c r="B130" t="s">
        <v>493</v>
      </c>
      <c r="C130" t="s">
        <v>54</v>
      </c>
      <c r="D130" s="24">
        <v>3496</v>
      </c>
      <c r="E130" s="48"/>
      <c r="F130" s="24">
        <v>3496</v>
      </c>
      <c r="O130" t="s">
        <v>332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>
        <v>12101.6</v>
      </c>
      <c r="AH130" s="24"/>
      <c r="AI130" s="24">
        <v>12101.6</v>
      </c>
      <c r="AJ130" s="24">
        <v>12101.6</v>
      </c>
    </row>
    <row r="131" spans="1:36" x14ac:dyDescent="0.35">
      <c r="A131" s="23" t="s">
        <v>165</v>
      </c>
      <c r="B131" s="23"/>
      <c r="C131" s="23"/>
      <c r="D131" s="25">
        <v>154543</v>
      </c>
      <c r="E131" s="49">
        <v>-58291</v>
      </c>
      <c r="F131" s="25">
        <v>96252</v>
      </c>
      <c r="O131" t="s">
        <v>337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>
        <v>11585</v>
      </c>
      <c r="AH131" s="24"/>
      <c r="AI131" s="24">
        <v>11585</v>
      </c>
      <c r="AJ131" s="24">
        <v>11585</v>
      </c>
    </row>
    <row r="132" spans="1:36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361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>
        <v>6952</v>
      </c>
      <c r="AA132" s="24"/>
      <c r="AB132" s="24"/>
      <c r="AC132" s="24"/>
      <c r="AD132" s="24"/>
      <c r="AE132" s="24"/>
      <c r="AF132" s="24"/>
      <c r="AG132" s="24"/>
      <c r="AH132" s="24"/>
      <c r="AI132" s="24">
        <v>6952</v>
      </c>
      <c r="AJ132" s="24">
        <v>6952</v>
      </c>
    </row>
    <row r="133" spans="1:36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364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>
        <v>930</v>
      </c>
      <c r="AA133" s="24"/>
      <c r="AB133" s="24"/>
      <c r="AC133" s="24"/>
      <c r="AD133" s="24"/>
      <c r="AE133" s="24"/>
      <c r="AF133" s="24"/>
      <c r="AG133" s="24"/>
      <c r="AH133" s="24"/>
      <c r="AI133" s="24">
        <v>930</v>
      </c>
      <c r="AJ133" s="24">
        <v>930</v>
      </c>
    </row>
    <row r="134" spans="1:36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O134" t="s">
        <v>378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>
        <v>14208</v>
      </c>
      <c r="AB134" s="24"/>
      <c r="AC134" s="24"/>
      <c r="AD134" s="24"/>
      <c r="AE134" s="24"/>
      <c r="AF134" s="24"/>
      <c r="AG134" s="24"/>
      <c r="AH134" s="24"/>
      <c r="AI134" s="24">
        <v>14208</v>
      </c>
      <c r="AJ134" s="24">
        <v>14208</v>
      </c>
    </row>
    <row r="135" spans="1:36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O135" t="s">
        <v>410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>
        <v>12121</v>
      </c>
      <c r="AC135" s="24"/>
      <c r="AD135" s="24"/>
      <c r="AE135" s="24"/>
      <c r="AF135" s="24"/>
      <c r="AG135" s="24"/>
      <c r="AH135" s="24"/>
      <c r="AI135" s="24">
        <v>12121</v>
      </c>
      <c r="AJ135" s="24">
        <v>12121</v>
      </c>
    </row>
    <row r="136" spans="1:36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454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>
        <v>13723.8</v>
      </c>
      <c r="AC136" s="24"/>
      <c r="AD136" s="24"/>
      <c r="AE136" s="24"/>
      <c r="AF136" s="24"/>
      <c r="AG136" s="24"/>
      <c r="AH136" s="24"/>
      <c r="AI136" s="24">
        <v>13723.8</v>
      </c>
      <c r="AJ136" s="24">
        <v>13723.8</v>
      </c>
    </row>
    <row r="137" spans="1:36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457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>
        <v>10019.200000000001</v>
      </c>
      <c r="AC137" s="24"/>
      <c r="AD137" s="24"/>
      <c r="AE137" s="24"/>
      <c r="AF137" s="24"/>
      <c r="AG137" s="24"/>
      <c r="AH137" s="24"/>
      <c r="AI137" s="24">
        <v>10019.200000000001</v>
      </c>
      <c r="AJ137" s="24">
        <v>10019.200000000001</v>
      </c>
    </row>
    <row r="138" spans="1:36" x14ac:dyDescent="0.35">
      <c r="A138" s="23" t="s">
        <v>227</v>
      </c>
      <c r="B138" s="23"/>
      <c r="C138" s="23"/>
      <c r="D138" s="25">
        <v>25088.2</v>
      </c>
      <c r="E138" s="49">
        <v>-25088.2</v>
      </c>
      <c r="F138" s="25">
        <v>0</v>
      </c>
      <c r="O138" t="s">
        <v>468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>
        <v>2135</v>
      </c>
      <c r="AD138" s="24"/>
      <c r="AE138" s="24"/>
      <c r="AF138" s="24"/>
      <c r="AG138" s="24"/>
      <c r="AH138" s="24"/>
      <c r="AI138" s="24">
        <v>2135</v>
      </c>
      <c r="AJ138" s="24">
        <v>2135</v>
      </c>
    </row>
    <row r="139" spans="1:36" x14ac:dyDescent="0.35">
      <c r="A139">
        <v>1</v>
      </c>
      <c r="B139" t="s">
        <v>231</v>
      </c>
      <c r="C139" t="s">
        <v>233</v>
      </c>
      <c r="D139" s="24">
        <v>10399</v>
      </c>
      <c r="E139" s="48">
        <v>-10399</v>
      </c>
      <c r="F139" s="24">
        <v>0</v>
      </c>
      <c r="O139" t="s">
        <v>473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>
        <v>14253</v>
      </c>
      <c r="AD139" s="24"/>
      <c r="AE139" s="24"/>
      <c r="AF139" s="24"/>
      <c r="AG139" s="24"/>
      <c r="AH139" s="24"/>
      <c r="AI139" s="24">
        <v>14253</v>
      </c>
      <c r="AJ139" s="24">
        <v>14253</v>
      </c>
    </row>
    <row r="140" spans="1:36" x14ac:dyDescent="0.35">
      <c r="B140" t="s">
        <v>244</v>
      </c>
      <c r="C140" t="s">
        <v>64</v>
      </c>
      <c r="D140" s="24">
        <v>0</v>
      </c>
      <c r="E140" s="48">
        <v>0</v>
      </c>
      <c r="F140" s="24">
        <v>0</v>
      </c>
      <c r="N140" s="23" t="s">
        <v>209</v>
      </c>
      <c r="O140" s="23"/>
      <c r="P140" s="25"/>
      <c r="Q140" s="25"/>
      <c r="R140" s="25"/>
      <c r="S140" s="25"/>
      <c r="T140" s="25">
        <v>6734</v>
      </c>
      <c r="U140" s="25">
        <v>8123</v>
      </c>
      <c r="V140" s="25">
        <v>8123</v>
      </c>
      <c r="W140" s="25">
        <v>17346</v>
      </c>
      <c r="X140" s="25">
        <v>10120</v>
      </c>
      <c r="Y140" s="25">
        <v>50446</v>
      </c>
      <c r="Z140" s="25">
        <v>7882</v>
      </c>
      <c r="AA140" s="25">
        <v>14208</v>
      </c>
      <c r="AB140" s="25">
        <v>35864</v>
      </c>
      <c r="AC140" s="25">
        <v>16388</v>
      </c>
      <c r="AD140" s="25">
        <v>10310</v>
      </c>
      <c r="AE140" s="25"/>
      <c r="AF140" s="25">
        <v>10075</v>
      </c>
      <c r="AG140" s="25">
        <v>23686.6</v>
      </c>
      <c r="AH140" s="25"/>
      <c r="AI140" s="25">
        <v>118413.6</v>
      </c>
      <c r="AJ140" s="25">
        <v>168859.6</v>
      </c>
    </row>
    <row r="141" spans="1:36" x14ac:dyDescent="0.35">
      <c r="B141" t="s">
        <v>247</v>
      </c>
      <c r="C141" t="s">
        <v>233</v>
      </c>
      <c r="D141" s="24">
        <v>49</v>
      </c>
      <c r="E141" s="48">
        <v>-49</v>
      </c>
      <c r="F141" s="24">
        <v>0</v>
      </c>
      <c r="N141" t="s">
        <v>178</v>
      </c>
      <c r="O141" t="s">
        <v>180</v>
      </c>
      <c r="P141" s="24"/>
      <c r="Q141" s="24"/>
      <c r="R141" s="24"/>
      <c r="S141" s="24"/>
      <c r="T141" s="24"/>
      <c r="U141" s="24"/>
      <c r="V141" s="24"/>
      <c r="W141" s="24">
        <v>1082.8000000000002</v>
      </c>
      <c r="X141" s="24"/>
      <c r="Y141" s="24">
        <v>1082.8000000000002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>
        <v>1082.8000000000002</v>
      </c>
    </row>
    <row r="142" spans="1:36" x14ac:dyDescent="0.35">
      <c r="B142" t="s">
        <v>250</v>
      </c>
      <c r="C142" t="s">
        <v>20</v>
      </c>
      <c r="D142" s="24">
        <v>340</v>
      </c>
      <c r="E142" s="48">
        <v>-340</v>
      </c>
      <c r="F142" s="24">
        <v>0</v>
      </c>
      <c r="N142" s="23" t="s">
        <v>190</v>
      </c>
      <c r="O142" s="23"/>
      <c r="P142" s="25"/>
      <c r="Q142" s="25"/>
      <c r="R142" s="25"/>
      <c r="S142" s="25"/>
      <c r="T142" s="25"/>
      <c r="U142" s="25"/>
      <c r="V142" s="25"/>
      <c r="W142" s="25">
        <v>1082.8000000000002</v>
      </c>
      <c r="X142" s="25"/>
      <c r="Y142" s="25">
        <v>1082.8000000000002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>
        <v>1082.8000000000002</v>
      </c>
    </row>
    <row r="143" spans="1:36" x14ac:dyDescent="0.35">
      <c r="B143" t="s">
        <v>252</v>
      </c>
      <c r="C143" t="s">
        <v>233</v>
      </c>
      <c r="D143" s="24">
        <v>3408</v>
      </c>
      <c r="E143" s="48">
        <v>-3408</v>
      </c>
      <c r="F143" s="24">
        <v>0</v>
      </c>
      <c r="N143" t="s">
        <v>228</v>
      </c>
      <c r="O143" t="s">
        <v>214</v>
      </c>
      <c r="P143" s="24"/>
      <c r="Q143" s="24"/>
      <c r="R143" s="24"/>
      <c r="S143" s="24"/>
      <c r="T143" s="24"/>
      <c r="U143" s="24"/>
      <c r="V143" s="24"/>
      <c r="W143" s="24"/>
      <c r="X143" s="24">
        <v>799.2</v>
      </c>
      <c r="Y143" s="24">
        <v>799.2</v>
      </c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>
        <v>799.2</v>
      </c>
    </row>
    <row r="144" spans="1:36" x14ac:dyDescent="0.35">
      <c r="B144" t="s">
        <v>256</v>
      </c>
      <c r="C144" t="s">
        <v>20</v>
      </c>
      <c r="D144" s="24">
        <v>5887</v>
      </c>
      <c r="E144" s="48">
        <v>-5887</v>
      </c>
      <c r="F144" s="24">
        <v>0</v>
      </c>
      <c r="N144" s="23" t="s">
        <v>229</v>
      </c>
      <c r="O144" s="23"/>
      <c r="P144" s="25"/>
      <c r="Q144" s="25"/>
      <c r="R144" s="25"/>
      <c r="S144" s="25"/>
      <c r="T144" s="25"/>
      <c r="U144" s="25"/>
      <c r="V144" s="25"/>
      <c r="W144" s="25"/>
      <c r="X144" s="25">
        <v>799.2</v>
      </c>
      <c r="Y144" s="25">
        <v>799.2</v>
      </c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>
        <v>799.2</v>
      </c>
    </row>
    <row r="145" spans="1:36" x14ac:dyDescent="0.35">
      <c r="B145" t="s">
        <v>258</v>
      </c>
      <c r="C145" t="s">
        <v>7</v>
      </c>
      <c r="D145" s="24">
        <v>2866</v>
      </c>
      <c r="E145" s="48">
        <v>-2866</v>
      </c>
      <c r="F145" s="24">
        <v>0</v>
      </c>
      <c r="N145" t="s">
        <v>233</v>
      </c>
      <c r="O145" t="s">
        <v>231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>
        <v>10399</v>
      </c>
      <c r="AE145" s="24"/>
      <c r="AF145" s="24"/>
      <c r="AG145" s="24"/>
      <c r="AH145" s="24"/>
      <c r="AI145" s="24">
        <v>10399</v>
      </c>
      <c r="AJ145" s="24">
        <v>10399</v>
      </c>
    </row>
    <row r="146" spans="1:36" x14ac:dyDescent="0.35">
      <c r="B146" t="s">
        <v>259</v>
      </c>
      <c r="C146" t="s">
        <v>64</v>
      </c>
      <c r="D146" s="24">
        <v>10310</v>
      </c>
      <c r="E146" s="48">
        <v>-10310</v>
      </c>
      <c r="F146" s="24">
        <v>0</v>
      </c>
      <c r="O146" t="s">
        <v>247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>
        <v>49</v>
      </c>
      <c r="AE146" s="24"/>
      <c r="AF146" s="24"/>
      <c r="AG146" s="24"/>
      <c r="AH146" s="24"/>
      <c r="AI146" s="24">
        <v>49</v>
      </c>
      <c r="AJ146" s="24">
        <v>49</v>
      </c>
    </row>
    <row r="147" spans="1:36" x14ac:dyDescent="0.35">
      <c r="A147" s="23" t="s">
        <v>260</v>
      </c>
      <c r="B147" s="23"/>
      <c r="C147" s="23"/>
      <c r="D147" s="25">
        <v>33259</v>
      </c>
      <c r="E147" s="49">
        <v>-33259</v>
      </c>
      <c r="F147" s="25">
        <v>0</v>
      </c>
      <c r="O147" t="s">
        <v>252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>
        <v>3408</v>
      </c>
      <c r="AE147" s="24"/>
      <c r="AF147" s="24"/>
      <c r="AG147" s="24"/>
      <c r="AH147" s="24"/>
      <c r="AI147" s="24">
        <v>3408</v>
      </c>
      <c r="AJ147" s="24">
        <v>3408</v>
      </c>
    </row>
    <row r="148" spans="1:36" x14ac:dyDescent="0.35">
      <c r="A148">
        <v>2</v>
      </c>
      <c r="B148" t="s">
        <v>262</v>
      </c>
      <c r="C148" t="s">
        <v>268</v>
      </c>
      <c r="D148" s="24">
        <v>5356</v>
      </c>
      <c r="E148" s="48">
        <v>-5356</v>
      </c>
      <c r="F148" s="24">
        <v>0</v>
      </c>
      <c r="O148" t="s">
        <v>271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>
        <v>3198</v>
      </c>
      <c r="AF148" s="24"/>
      <c r="AG148" s="24"/>
      <c r="AH148" s="24"/>
      <c r="AI148" s="24">
        <v>3198</v>
      </c>
      <c r="AJ148" s="24">
        <v>3198</v>
      </c>
    </row>
    <row r="149" spans="1:36" x14ac:dyDescent="0.35">
      <c r="B149" t="s">
        <v>266</v>
      </c>
      <c r="C149" t="s">
        <v>35</v>
      </c>
      <c r="D149" s="24">
        <v>1750</v>
      </c>
      <c r="E149" s="48">
        <v>-1750</v>
      </c>
      <c r="F149" s="24">
        <v>0</v>
      </c>
      <c r="O149" t="s">
        <v>323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>
        <v>3959</v>
      </c>
      <c r="AI149" s="24">
        <v>3959</v>
      </c>
      <c r="AJ149" s="24">
        <v>3959</v>
      </c>
    </row>
    <row r="150" spans="1:36" x14ac:dyDescent="0.35">
      <c r="B150" t="s">
        <v>267</v>
      </c>
      <c r="C150" t="s">
        <v>268</v>
      </c>
      <c r="D150" s="24">
        <v>130</v>
      </c>
      <c r="E150" s="48">
        <v>-130</v>
      </c>
      <c r="F150" s="24">
        <v>0</v>
      </c>
      <c r="O150" t="s">
        <v>418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>
        <v>205</v>
      </c>
      <c r="AC150" s="24"/>
      <c r="AD150" s="24"/>
      <c r="AE150" s="24"/>
      <c r="AF150" s="24"/>
      <c r="AG150" s="24"/>
      <c r="AH150" s="24"/>
      <c r="AI150" s="24">
        <v>205</v>
      </c>
      <c r="AJ150" s="24">
        <v>205</v>
      </c>
    </row>
    <row r="151" spans="1:36" x14ac:dyDescent="0.35">
      <c r="B151" t="s">
        <v>271</v>
      </c>
      <c r="C151" t="s">
        <v>233</v>
      </c>
      <c r="D151" s="24">
        <v>3198</v>
      </c>
      <c r="E151" s="48">
        <v>-3198</v>
      </c>
      <c r="F151" s="24">
        <v>0</v>
      </c>
      <c r="O151" t="s">
        <v>485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>
        <v>3070</v>
      </c>
      <c r="AD151" s="24"/>
      <c r="AE151" s="24"/>
      <c r="AF151" s="24"/>
      <c r="AG151" s="24"/>
      <c r="AH151" s="24"/>
      <c r="AI151" s="24">
        <v>3070</v>
      </c>
      <c r="AJ151" s="24">
        <v>3070</v>
      </c>
    </row>
    <row r="152" spans="1:36" x14ac:dyDescent="0.35">
      <c r="B152" t="s">
        <v>272</v>
      </c>
      <c r="C152" t="s">
        <v>35</v>
      </c>
      <c r="D152" s="24">
        <v>225</v>
      </c>
      <c r="E152" s="48">
        <v>-225</v>
      </c>
      <c r="F152" s="24">
        <v>0</v>
      </c>
      <c r="N152" s="23" t="s">
        <v>261</v>
      </c>
      <c r="O152" s="23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>
        <v>205</v>
      </c>
      <c r="AC152" s="25">
        <v>3070</v>
      </c>
      <c r="AD152" s="25">
        <v>13856</v>
      </c>
      <c r="AE152" s="25">
        <v>3198</v>
      </c>
      <c r="AF152" s="25"/>
      <c r="AG152" s="25"/>
      <c r="AH152" s="25">
        <v>3959</v>
      </c>
      <c r="AI152" s="25">
        <v>24288</v>
      </c>
      <c r="AJ152" s="25">
        <v>24288</v>
      </c>
    </row>
    <row r="153" spans="1:36" x14ac:dyDescent="0.35">
      <c r="B153" t="s">
        <v>279</v>
      </c>
      <c r="C153" t="s">
        <v>7</v>
      </c>
      <c r="D153" s="24">
        <v>1694</v>
      </c>
      <c r="E153" s="48">
        <v>-1694</v>
      </c>
      <c r="F153" s="24">
        <v>0</v>
      </c>
      <c r="N153" t="s">
        <v>268</v>
      </c>
      <c r="O153" t="s">
        <v>262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>
        <v>5356</v>
      </c>
      <c r="AF153" s="24"/>
      <c r="AG153" s="24"/>
      <c r="AH153" s="24"/>
      <c r="AI153" s="24">
        <v>5356</v>
      </c>
      <c r="AJ153" s="24">
        <v>5356</v>
      </c>
    </row>
    <row r="154" spans="1:36" x14ac:dyDescent="0.35">
      <c r="B154" t="s">
        <v>280</v>
      </c>
      <c r="C154" t="s">
        <v>23</v>
      </c>
      <c r="D154" s="24">
        <v>9111.2000000000007</v>
      </c>
      <c r="E154" s="48">
        <v>-9111.2000000000007</v>
      </c>
      <c r="F154" s="24">
        <v>0</v>
      </c>
      <c r="O154" t="s">
        <v>267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>
        <v>130</v>
      </c>
      <c r="AF154" s="24"/>
      <c r="AG154" s="24"/>
      <c r="AH154" s="24"/>
      <c r="AI154" s="24">
        <v>130</v>
      </c>
      <c r="AJ154" s="24">
        <v>130</v>
      </c>
    </row>
    <row r="155" spans="1:36" x14ac:dyDescent="0.35">
      <c r="B155" t="s">
        <v>281</v>
      </c>
      <c r="C155" t="s">
        <v>54</v>
      </c>
      <c r="D155" s="24">
        <v>1200</v>
      </c>
      <c r="E155" s="48">
        <v>-1200</v>
      </c>
      <c r="F155" s="24">
        <v>0</v>
      </c>
      <c r="O155" t="s">
        <v>327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>
        <v>240</v>
      </c>
      <c r="AG155" s="24"/>
      <c r="AH155" s="24"/>
      <c r="AI155" s="24">
        <v>240</v>
      </c>
      <c r="AJ155" s="24">
        <v>240</v>
      </c>
    </row>
    <row r="156" spans="1:36" x14ac:dyDescent="0.35">
      <c r="B156" t="s">
        <v>284</v>
      </c>
      <c r="C156" t="s">
        <v>286</v>
      </c>
      <c r="D156" s="24">
        <v>2022</v>
      </c>
      <c r="E156" s="48">
        <v>-2022</v>
      </c>
      <c r="F156" s="24">
        <v>0</v>
      </c>
      <c r="O156" t="s">
        <v>427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v>2676</v>
      </c>
      <c r="AC156" s="24"/>
      <c r="AD156" s="24"/>
      <c r="AE156" s="24"/>
      <c r="AF156" s="24"/>
      <c r="AG156" s="24"/>
      <c r="AH156" s="24"/>
      <c r="AI156" s="24">
        <v>2676</v>
      </c>
      <c r="AJ156" s="24">
        <v>2676</v>
      </c>
    </row>
    <row r="157" spans="1:36" x14ac:dyDescent="0.35">
      <c r="A157" s="23" t="s">
        <v>278</v>
      </c>
      <c r="B157" s="23"/>
      <c r="C157" s="23"/>
      <c r="D157" s="25">
        <v>24686.2</v>
      </c>
      <c r="E157" s="49">
        <v>-24686.2</v>
      </c>
      <c r="F157" s="25">
        <v>0</v>
      </c>
      <c r="N157" s="23" t="s">
        <v>269</v>
      </c>
      <c r="O157" s="23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>
        <v>2676</v>
      </c>
      <c r="AC157" s="25"/>
      <c r="AD157" s="25"/>
      <c r="AE157" s="25">
        <v>5486</v>
      </c>
      <c r="AF157" s="25">
        <v>240</v>
      </c>
      <c r="AG157" s="25"/>
      <c r="AH157" s="25"/>
      <c r="AI157" s="25">
        <v>8402</v>
      </c>
      <c r="AJ157" s="25">
        <v>8402</v>
      </c>
    </row>
    <row r="158" spans="1:36" x14ac:dyDescent="0.35">
      <c r="A158">
        <v>3</v>
      </c>
      <c r="B158" t="s">
        <v>291</v>
      </c>
      <c r="C158" t="s">
        <v>23</v>
      </c>
      <c r="D158" s="24">
        <v>14813.6</v>
      </c>
      <c r="E158" s="48">
        <v>-14813.6</v>
      </c>
      <c r="F158" s="24">
        <v>0</v>
      </c>
      <c r="N158" t="s">
        <v>286</v>
      </c>
      <c r="O158" t="s">
        <v>284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>
        <v>2022</v>
      </c>
      <c r="AF158" s="24"/>
      <c r="AG158" s="24"/>
      <c r="AH158" s="24"/>
      <c r="AI158" s="24">
        <v>2022</v>
      </c>
      <c r="AJ158" s="24">
        <v>2022</v>
      </c>
    </row>
    <row r="159" spans="1:36" x14ac:dyDescent="0.35">
      <c r="B159" t="s">
        <v>321</v>
      </c>
      <c r="C159" t="s">
        <v>295</v>
      </c>
      <c r="D159" s="24">
        <v>10807.25</v>
      </c>
      <c r="E159" s="48">
        <v>-10807.25</v>
      </c>
      <c r="F159" s="24">
        <v>0</v>
      </c>
      <c r="O159" t="s">
        <v>331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>
        <v>2225</v>
      </c>
      <c r="AH159" s="24"/>
      <c r="AI159" s="24">
        <v>2225</v>
      </c>
      <c r="AJ159" s="24">
        <v>2225</v>
      </c>
    </row>
    <row r="160" spans="1:36" x14ac:dyDescent="0.35">
      <c r="B160" t="s">
        <v>322</v>
      </c>
      <c r="C160" t="s">
        <v>60</v>
      </c>
      <c r="D160" s="24">
        <v>6459.6</v>
      </c>
      <c r="E160" s="48">
        <v>-6459.6</v>
      </c>
      <c r="F160" s="24">
        <v>0</v>
      </c>
      <c r="N160" s="23" t="s">
        <v>287</v>
      </c>
      <c r="O160" s="23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>
        <v>2022</v>
      </c>
      <c r="AF160" s="25"/>
      <c r="AG160" s="25">
        <v>2225</v>
      </c>
      <c r="AH160" s="25"/>
      <c r="AI160" s="25">
        <v>4247</v>
      </c>
      <c r="AJ160" s="25">
        <v>4247</v>
      </c>
    </row>
    <row r="161" spans="1:36" x14ac:dyDescent="0.35">
      <c r="B161" t="s">
        <v>324</v>
      </c>
      <c r="C161" t="s">
        <v>23</v>
      </c>
      <c r="D161" s="24">
        <v>11803.2</v>
      </c>
      <c r="E161" s="48">
        <v>-11803.2</v>
      </c>
      <c r="F161" s="24">
        <v>0</v>
      </c>
      <c r="N161" t="s">
        <v>295</v>
      </c>
      <c r="O161" t="s">
        <v>321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>
        <v>10807.25</v>
      </c>
      <c r="AG161" s="24"/>
      <c r="AH161" s="24"/>
      <c r="AI161" s="24">
        <v>10807.25</v>
      </c>
      <c r="AJ161" s="24">
        <v>10807.25</v>
      </c>
    </row>
    <row r="162" spans="1:36" x14ac:dyDescent="0.35">
      <c r="B162" t="s">
        <v>325</v>
      </c>
      <c r="C162" t="s">
        <v>60</v>
      </c>
      <c r="D162" s="24">
        <v>90</v>
      </c>
      <c r="E162" s="48">
        <v>-90</v>
      </c>
      <c r="F162" s="24">
        <v>0</v>
      </c>
      <c r="N162" s="23" t="s">
        <v>297</v>
      </c>
      <c r="O162" s="23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>
        <v>10807.25</v>
      </c>
      <c r="AG162" s="25"/>
      <c r="AH162" s="25"/>
      <c r="AI162" s="25">
        <v>10807.25</v>
      </c>
      <c r="AJ162" s="25">
        <v>10807.25</v>
      </c>
    </row>
    <row r="163" spans="1:36" x14ac:dyDescent="0.35">
      <c r="B163" t="s">
        <v>326</v>
      </c>
      <c r="C163" t="s">
        <v>64</v>
      </c>
      <c r="D163" s="24">
        <v>10075</v>
      </c>
      <c r="E163" s="48">
        <v>-10075</v>
      </c>
      <c r="F163" s="24">
        <v>0</v>
      </c>
      <c r="N163" t="s">
        <v>371</v>
      </c>
      <c r="O163" t="s">
        <v>369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>
        <v>855</v>
      </c>
      <c r="AB163" s="24"/>
      <c r="AC163" s="24"/>
      <c r="AD163" s="24"/>
      <c r="AE163" s="24"/>
      <c r="AF163" s="24"/>
      <c r="AG163" s="24"/>
      <c r="AH163" s="24"/>
      <c r="AI163" s="24">
        <v>855</v>
      </c>
      <c r="AJ163" s="24">
        <v>855</v>
      </c>
    </row>
    <row r="164" spans="1:36" x14ac:dyDescent="0.35">
      <c r="B164" t="s">
        <v>327</v>
      </c>
      <c r="C164" t="s">
        <v>268</v>
      </c>
      <c r="D164" s="24">
        <v>240</v>
      </c>
      <c r="E164" s="48">
        <v>-240</v>
      </c>
      <c r="F164" s="24">
        <v>0</v>
      </c>
      <c r="N164" s="23" t="s">
        <v>388</v>
      </c>
      <c r="O164" s="23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>
        <v>855</v>
      </c>
      <c r="AB164" s="25"/>
      <c r="AC164" s="25"/>
      <c r="AD164" s="25"/>
      <c r="AE164" s="25"/>
      <c r="AF164" s="25"/>
      <c r="AG164" s="25"/>
      <c r="AH164" s="25"/>
      <c r="AI164" s="25">
        <v>855</v>
      </c>
      <c r="AJ164" s="25">
        <v>855</v>
      </c>
    </row>
    <row r="165" spans="1:36" x14ac:dyDescent="0.35">
      <c r="B165" t="s">
        <v>328</v>
      </c>
      <c r="C165" t="s">
        <v>23</v>
      </c>
      <c r="D165" s="24">
        <v>3510</v>
      </c>
      <c r="E165" s="48">
        <v>-3510</v>
      </c>
      <c r="F165" s="24">
        <v>0</v>
      </c>
      <c r="N165" t="s">
        <v>381</v>
      </c>
      <c r="O165" t="s">
        <v>379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>
        <v>9592</v>
      </c>
      <c r="AB165" s="24"/>
      <c r="AC165" s="24"/>
      <c r="AD165" s="24"/>
      <c r="AE165" s="24"/>
      <c r="AF165" s="24"/>
      <c r="AG165" s="24"/>
      <c r="AH165" s="24"/>
      <c r="AI165" s="24">
        <v>9592</v>
      </c>
      <c r="AJ165" s="24">
        <v>9592</v>
      </c>
    </row>
    <row r="166" spans="1:36" x14ac:dyDescent="0.35">
      <c r="A166" s="23" t="s">
        <v>293</v>
      </c>
      <c r="B166" s="23"/>
      <c r="C166" s="23"/>
      <c r="D166" s="25">
        <v>57798.649999999994</v>
      </c>
      <c r="E166" s="49">
        <v>-57798.649999999994</v>
      </c>
      <c r="F166" s="25">
        <v>0</v>
      </c>
      <c r="N166" s="23" t="s">
        <v>389</v>
      </c>
      <c r="O166" s="23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>
        <v>9592</v>
      </c>
      <c r="AB166" s="25"/>
      <c r="AC166" s="25"/>
      <c r="AD166" s="25"/>
      <c r="AE166" s="25"/>
      <c r="AF166" s="25"/>
      <c r="AG166" s="25"/>
      <c r="AH166" s="25"/>
      <c r="AI166" s="25">
        <v>9592</v>
      </c>
      <c r="AJ166" s="25">
        <v>9592</v>
      </c>
    </row>
    <row r="167" spans="1:36" x14ac:dyDescent="0.35">
      <c r="A167">
        <v>4</v>
      </c>
      <c r="B167" t="s">
        <v>329</v>
      </c>
      <c r="C167" t="s">
        <v>20</v>
      </c>
      <c r="D167" s="24">
        <v>6621</v>
      </c>
      <c r="E167" s="48">
        <v>-6621</v>
      </c>
      <c r="F167" s="24">
        <v>0</v>
      </c>
      <c r="N167" t="s">
        <v>408</v>
      </c>
      <c r="O167" t="s">
        <v>406</v>
      </c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>
        <v>5056.2</v>
      </c>
      <c r="AC167" s="24"/>
      <c r="AD167" s="24"/>
      <c r="AE167" s="24"/>
      <c r="AF167" s="24"/>
      <c r="AG167" s="24"/>
      <c r="AH167" s="24"/>
      <c r="AI167" s="24">
        <v>5056.2</v>
      </c>
      <c r="AJ167" s="24">
        <v>5056.2</v>
      </c>
    </row>
    <row r="168" spans="1:36" x14ac:dyDescent="0.35">
      <c r="B168" t="s">
        <v>330</v>
      </c>
      <c r="C168" t="s">
        <v>20</v>
      </c>
      <c r="D168" s="24">
        <v>90</v>
      </c>
      <c r="E168" s="48">
        <v>-90</v>
      </c>
      <c r="F168" s="24">
        <v>0</v>
      </c>
      <c r="O168" t="s">
        <v>409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>
        <v>100</v>
      </c>
      <c r="AC168" s="24"/>
      <c r="AD168" s="24"/>
      <c r="AE168" s="24"/>
      <c r="AF168" s="24"/>
      <c r="AG168" s="24"/>
      <c r="AH168" s="24"/>
      <c r="AI168" s="24">
        <v>100</v>
      </c>
      <c r="AJ168" s="24">
        <v>100</v>
      </c>
    </row>
    <row r="169" spans="1:36" x14ac:dyDescent="0.35">
      <c r="B169" t="s">
        <v>331</v>
      </c>
      <c r="C169" t="s">
        <v>286</v>
      </c>
      <c r="D169" s="24">
        <v>2225</v>
      </c>
      <c r="E169" s="48">
        <v>-2225</v>
      </c>
      <c r="F169" s="24">
        <v>0</v>
      </c>
      <c r="O169" t="s">
        <v>423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>
        <v>5006.3999999999996</v>
      </c>
      <c r="AC169" s="24"/>
      <c r="AD169" s="24"/>
      <c r="AE169" s="24"/>
      <c r="AF169" s="24"/>
      <c r="AG169" s="24"/>
      <c r="AH169" s="24"/>
      <c r="AI169" s="24">
        <v>5006.3999999999996</v>
      </c>
      <c r="AJ169" s="24">
        <v>5006.3999999999996</v>
      </c>
    </row>
    <row r="170" spans="1:36" x14ac:dyDescent="0.35">
      <c r="B170" t="s">
        <v>332</v>
      </c>
      <c r="C170" t="s">
        <v>64</v>
      </c>
      <c r="D170" s="24">
        <v>12101.6</v>
      </c>
      <c r="E170" s="48">
        <v>-12101.6</v>
      </c>
      <c r="F170" s="24">
        <v>0</v>
      </c>
      <c r="O170" t="s">
        <v>424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>
        <v>400</v>
      </c>
      <c r="AC170" s="24"/>
      <c r="AD170" s="24"/>
      <c r="AE170" s="24"/>
      <c r="AF170" s="24"/>
      <c r="AG170" s="24"/>
      <c r="AH170" s="24"/>
      <c r="AI170" s="24">
        <v>400</v>
      </c>
      <c r="AJ170" s="24">
        <v>400</v>
      </c>
    </row>
    <row r="171" spans="1:36" x14ac:dyDescent="0.35">
      <c r="B171" t="s">
        <v>333</v>
      </c>
      <c r="C171" t="s">
        <v>7</v>
      </c>
      <c r="D171" s="24">
        <v>520</v>
      </c>
      <c r="E171" s="48">
        <v>-520</v>
      </c>
      <c r="F171" s="24">
        <v>0</v>
      </c>
      <c r="O171" t="s">
        <v>455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>
        <v>720</v>
      </c>
      <c r="AC171" s="24"/>
      <c r="AD171" s="24"/>
      <c r="AE171" s="24"/>
      <c r="AF171" s="24"/>
      <c r="AG171" s="24"/>
      <c r="AH171" s="24"/>
      <c r="AI171" s="24">
        <v>720</v>
      </c>
      <c r="AJ171" s="24">
        <v>720</v>
      </c>
    </row>
    <row r="172" spans="1:36" x14ac:dyDescent="0.35">
      <c r="B172" t="s">
        <v>334</v>
      </c>
      <c r="C172" t="s">
        <v>60</v>
      </c>
      <c r="D172" s="24">
        <v>7482</v>
      </c>
      <c r="E172" s="48">
        <v>-7482</v>
      </c>
      <c r="F172" s="24">
        <v>0</v>
      </c>
      <c r="O172" t="s">
        <v>465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>
        <v>5120</v>
      </c>
      <c r="AD172" s="24"/>
      <c r="AE172" s="24"/>
      <c r="AF172" s="24"/>
      <c r="AG172" s="24"/>
      <c r="AH172" s="24"/>
      <c r="AI172" s="24">
        <v>5120</v>
      </c>
      <c r="AJ172" s="24">
        <v>5120</v>
      </c>
    </row>
    <row r="173" spans="1:36" x14ac:dyDescent="0.35">
      <c r="B173" t="s">
        <v>337</v>
      </c>
      <c r="C173" t="s">
        <v>64</v>
      </c>
      <c r="D173" s="24">
        <v>11585</v>
      </c>
      <c r="E173" s="48">
        <v>-11585</v>
      </c>
      <c r="F173" s="24">
        <v>0</v>
      </c>
      <c r="O173" t="s">
        <v>486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>
        <v>5366.6</v>
      </c>
      <c r="AD173" s="24"/>
      <c r="AE173" s="24"/>
      <c r="AF173" s="24"/>
      <c r="AG173" s="24"/>
      <c r="AH173" s="24"/>
      <c r="AI173" s="24">
        <v>5366.6</v>
      </c>
      <c r="AJ173" s="24">
        <v>5366.6</v>
      </c>
    </row>
    <row r="174" spans="1:36" x14ac:dyDescent="0.35">
      <c r="A174" s="23" t="s">
        <v>314</v>
      </c>
      <c r="B174" s="23"/>
      <c r="C174" s="23"/>
      <c r="D174" s="25">
        <v>40624.6</v>
      </c>
      <c r="E174" s="49">
        <v>-40624.6</v>
      </c>
      <c r="F174" s="25">
        <v>0</v>
      </c>
      <c r="O174" t="s">
        <v>490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>
        <v>2374</v>
      </c>
      <c r="AD174" s="24"/>
      <c r="AE174" s="24"/>
      <c r="AF174" s="24"/>
      <c r="AG174" s="24"/>
      <c r="AH174" s="24"/>
      <c r="AI174" s="24">
        <v>2374</v>
      </c>
      <c r="AJ174" s="24">
        <v>2374</v>
      </c>
    </row>
    <row r="175" spans="1:36" x14ac:dyDescent="0.35">
      <c r="A175">
        <v>5</v>
      </c>
      <c r="B175" t="s">
        <v>323</v>
      </c>
      <c r="C175" t="s">
        <v>233</v>
      </c>
      <c r="D175" s="24">
        <v>3959</v>
      </c>
      <c r="E175" s="48">
        <v>-3959</v>
      </c>
      <c r="F175" s="24">
        <v>0</v>
      </c>
      <c r="O175" t="s">
        <v>491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>
        <v>2024</v>
      </c>
      <c r="AD175" s="24"/>
      <c r="AE175" s="24"/>
      <c r="AF175" s="24"/>
      <c r="AG175" s="24"/>
      <c r="AH175" s="24"/>
      <c r="AI175" s="24">
        <v>2024</v>
      </c>
      <c r="AJ175" s="24">
        <v>2024</v>
      </c>
    </row>
    <row r="176" spans="1:36" x14ac:dyDescent="0.35">
      <c r="B176" t="s">
        <v>335</v>
      </c>
      <c r="C176" t="s">
        <v>23</v>
      </c>
      <c r="D176" s="24">
        <v>14034.8</v>
      </c>
      <c r="E176" s="48">
        <v>-14034.8</v>
      </c>
      <c r="F176" s="24">
        <v>0</v>
      </c>
      <c r="N176" s="23" t="s">
        <v>429</v>
      </c>
      <c r="O176" s="23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>
        <v>11282.599999999999</v>
      </c>
      <c r="AC176" s="25">
        <v>14884.6</v>
      </c>
      <c r="AD176" s="25"/>
      <c r="AE176" s="25"/>
      <c r="AF176" s="25"/>
      <c r="AG176" s="25"/>
      <c r="AH176" s="25"/>
      <c r="AI176" s="25">
        <v>26167.199999999997</v>
      </c>
      <c r="AJ176" s="25">
        <v>26167.199999999997</v>
      </c>
    </row>
    <row r="177" spans="1:36" x14ac:dyDescent="0.35">
      <c r="B177" t="s">
        <v>343</v>
      </c>
      <c r="C177" t="s">
        <v>35</v>
      </c>
      <c r="D177" s="24">
        <v>1876</v>
      </c>
      <c r="E177" s="48">
        <v>-1876</v>
      </c>
      <c r="F177" s="24">
        <v>0</v>
      </c>
      <c r="N177" t="s">
        <v>417</v>
      </c>
      <c r="O177" t="s">
        <v>415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>
        <v>1760</v>
      </c>
      <c r="AC177" s="24"/>
      <c r="AD177" s="24"/>
      <c r="AE177" s="24"/>
      <c r="AF177" s="24"/>
      <c r="AG177" s="24"/>
      <c r="AH177" s="24"/>
      <c r="AI177" s="24">
        <v>1760</v>
      </c>
      <c r="AJ177" s="24">
        <v>1760</v>
      </c>
    </row>
    <row r="178" spans="1:36" x14ac:dyDescent="0.35">
      <c r="B178" t="s">
        <v>344</v>
      </c>
      <c r="C178" t="s">
        <v>7</v>
      </c>
      <c r="D178" s="24">
        <v>2846</v>
      </c>
      <c r="E178" s="48">
        <v>-2846</v>
      </c>
      <c r="F178" s="24">
        <v>0</v>
      </c>
      <c r="O178" t="s">
        <v>419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>
        <v>12627</v>
      </c>
      <c r="AC178" s="24"/>
      <c r="AD178" s="24"/>
      <c r="AE178" s="24"/>
      <c r="AF178" s="24"/>
      <c r="AG178" s="24"/>
      <c r="AH178" s="24"/>
      <c r="AI178" s="24">
        <v>12627</v>
      </c>
      <c r="AJ178" s="24">
        <v>12627</v>
      </c>
    </row>
    <row r="179" spans="1:36" x14ac:dyDescent="0.35">
      <c r="B179" t="s">
        <v>346</v>
      </c>
      <c r="C179" t="s">
        <v>35</v>
      </c>
      <c r="D179" s="24">
        <v>1826</v>
      </c>
      <c r="E179" s="48">
        <v>-1826</v>
      </c>
      <c r="F179" s="24">
        <v>0</v>
      </c>
      <c r="O179" t="s">
        <v>432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>
        <v>1311.4</v>
      </c>
      <c r="AC179" s="24"/>
      <c r="AD179" s="24"/>
      <c r="AE179" s="24"/>
      <c r="AF179" s="24"/>
      <c r="AG179" s="24"/>
      <c r="AH179" s="24"/>
      <c r="AI179" s="24">
        <v>1311.4</v>
      </c>
      <c r="AJ179" s="24">
        <v>1311.4</v>
      </c>
    </row>
    <row r="180" spans="1:36" x14ac:dyDescent="0.35">
      <c r="B180" t="s">
        <v>347</v>
      </c>
      <c r="C180" t="s">
        <v>20</v>
      </c>
      <c r="D180" s="24">
        <v>6450</v>
      </c>
      <c r="E180" s="48">
        <v>-6450</v>
      </c>
      <c r="F180" s="24">
        <v>0</v>
      </c>
      <c r="O180" t="s">
        <v>433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>
        <v>13109.2</v>
      </c>
      <c r="AC180" s="24"/>
      <c r="AD180" s="24"/>
      <c r="AE180" s="24"/>
      <c r="AF180" s="24"/>
      <c r="AG180" s="24"/>
      <c r="AH180" s="24"/>
      <c r="AI180" s="24">
        <v>13109.2</v>
      </c>
      <c r="AJ180" s="24">
        <v>13109.2</v>
      </c>
    </row>
    <row r="181" spans="1:36" x14ac:dyDescent="0.35">
      <c r="B181" t="s">
        <v>348</v>
      </c>
      <c r="C181" t="s">
        <v>35</v>
      </c>
      <c r="D181" s="24">
        <v>100</v>
      </c>
      <c r="E181" s="48">
        <v>-100</v>
      </c>
      <c r="F181" s="24">
        <v>0</v>
      </c>
      <c r="O181" t="s">
        <v>434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>
        <v>1000</v>
      </c>
      <c r="AC181" s="24"/>
      <c r="AD181" s="24"/>
      <c r="AE181" s="24"/>
      <c r="AF181" s="24"/>
      <c r="AG181" s="24"/>
      <c r="AH181" s="24"/>
      <c r="AI181" s="24">
        <v>1000</v>
      </c>
      <c r="AJ181" s="24">
        <v>1000</v>
      </c>
    </row>
    <row r="182" spans="1:36" x14ac:dyDescent="0.35">
      <c r="A182" s="23" t="s">
        <v>336</v>
      </c>
      <c r="B182" s="23"/>
      <c r="C182" s="23"/>
      <c r="D182" s="25">
        <v>31091.8</v>
      </c>
      <c r="E182" s="49">
        <v>-31091.8</v>
      </c>
      <c r="F182" s="25">
        <v>0</v>
      </c>
      <c r="O182" t="s">
        <v>435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>
        <v>9673.4</v>
      </c>
      <c r="AC182" s="24"/>
      <c r="AD182" s="24"/>
      <c r="AE182" s="24"/>
      <c r="AF182" s="24"/>
      <c r="AG182" s="24"/>
      <c r="AH182" s="24"/>
      <c r="AI182" s="24">
        <v>9673.4</v>
      </c>
      <c r="AJ182" s="24">
        <v>9673.4</v>
      </c>
    </row>
    <row r="183" spans="1:36" x14ac:dyDescent="0.35">
      <c r="A183" t="s">
        <v>135</v>
      </c>
      <c r="D183" s="24">
        <v>713669.94999999984</v>
      </c>
      <c r="E183" s="48">
        <v>-524325.75</v>
      </c>
      <c r="F183" s="24">
        <v>189344.2</v>
      </c>
      <c r="O183" t="s">
        <v>451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16976.2</v>
      </c>
      <c r="AC183" s="24"/>
      <c r="AD183" s="24"/>
      <c r="AE183" s="24"/>
      <c r="AF183" s="24"/>
      <c r="AG183" s="24"/>
      <c r="AH183" s="24"/>
      <c r="AI183" s="24">
        <v>16976.2</v>
      </c>
      <c r="AJ183" s="24">
        <v>16976.2</v>
      </c>
    </row>
    <row r="184" spans="1:36" x14ac:dyDescent="0.35">
      <c r="O184" t="s">
        <v>453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>
        <v>5874</v>
      </c>
      <c r="AC184" s="24"/>
      <c r="AD184" s="24"/>
      <c r="AE184" s="24"/>
      <c r="AF184" s="24"/>
      <c r="AG184" s="24"/>
      <c r="AH184" s="24"/>
      <c r="AI184" s="24">
        <v>5874</v>
      </c>
      <c r="AJ184" s="24">
        <v>5874</v>
      </c>
    </row>
    <row r="185" spans="1:36" x14ac:dyDescent="0.35">
      <c r="O185" t="s">
        <v>467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>
        <v>19017.5</v>
      </c>
      <c r="AD185" s="24"/>
      <c r="AE185" s="24"/>
      <c r="AF185" s="24"/>
      <c r="AG185" s="24"/>
      <c r="AH185" s="24"/>
      <c r="AI185" s="24">
        <v>19017.5</v>
      </c>
      <c r="AJ185" s="24">
        <v>19017.5</v>
      </c>
    </row>
    <row r="186" spans="1:36" x14ac:dyDescent="0.35">
      <c r="O186" t="s">
        <v>472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>
        <v>19315.5</v>
      </c>
      <c r="AD186" s="24"/>
      <c r="AE186" s="24"/>
      <c r="AF186" s="24"/>
      <c r="AG186" s="24"/>
      <c r="AH186" s="24"/>
      <c r="AI186" s="24">
        <v>19315.5</v>
      </c>
      <c r="AJ186" s="24">
        <v>19315.5</v>
      </c>
    </row>
    <row r="187" spans="1:36" x14ac:dyDescent="0.35">
      <c r="O187" t="s">
        <v>482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>
        <v>33172</v>
      </c>
      <c r="AD187" s="24"/>
      <c r="AE187" s="24"/>
      <c r="AF187" s="24"/>
      <c r="AG187" s="24"/>
      <c r="AH187" s="24"/>
      <c r="AI187" s="24">
        <v>33172</v>
      </c>
      <c r="AJ187" s="24">
        <v>33172</v>
      </c>
    </row>
    <row r="188" spans="1:36" x14ac:dyDescent="0.35">
      <c r="O188" t="s">
        <v>484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>
        <v>312.5</v>
      </c>
      <c r="AD188" s="24"/>
      <c r="AE188" s="24"/>
      <c r="AF188" s="24"/>
      <c r="AG188" s="24"/>
      <c r="AH188" s="24"/>
      <c r="AI188" s="24">
        <v>312.5</v>
      </c>
      <c r="AJ188" s="24">
        <v>312.5</v>
      </c>
    </row>
    <row r="189" spans="1:36" x14ac:dyDescent="0.35">
      <c r="N189" s="23" t="s">
        <v>430</v>
      </c>
      <c r="O189" s="23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>
        <v>62331.199999999997</v>
      </c>
      <c r="AC189" s="25">
        <v>71817.5</v>
      </c>
      <c r="AD189" s="25"/>
      <c r="AE189" s="25"/>
      <c r="AF189" s="25"/>
      <c r="AG189" s="25"/>
      <c r="AH189" s="25"/>
      <c r="AI189" s="25">
        <v>134148.70000000001</v>
      </c>
      <c r="AJ189" s="25">
        <v>134148.70000000001</v>
      </c>
    </row>
    <row r="190" spans="1:36" x14ac:dyDescent="0.35">
      <c r="N190" t="s">
        <v>477</v>
      </c>
      <c r="O190" t="s">
        <v>479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>
        <v>240</v>
      </c>
      <c r="AD190" s="24"/>
      <c r="AE190" s="24"/>
      <c r="AF190" s="24"/>
      <c r="AG190" s="24"/>
      <c r="AH190" s="24"/>
      <c r="AI190" s="24">
        <v>240</v>
      </c>
      <c r="AJ190" s="24">
        <v>240</v>
      </c>
    </row>
    <row r="191" spans="1:36" x14ac:dyDescent="0.35">
      <c r="N191" s="23" t="s">
        <v>492</v>
      </c>
      <c r="O191" s="23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>
        <v>240</v>
      </c>
      <c r="AD191" s="25"/>
      <c r="AE191" s="25"/>
      <c r="AF191" s="25"/>
      <c r="AG191" s="25"/>
      <c r="AH191" s="25"/>
      <c r="AI191" s="25">
        <v>240</v>
      </c>
      <c r="AJ191" s="25">
        <v>240</v>
      </c>
    </row>
    <row r="192" spans="1:36" x14ac:dyDescent="0.35">
      <c r="N192" t="s">
        <v>500</v>
      </c>
      <c r="O192" t="s">
        <v>481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>
        <v>2024</v>
      </c>
      <c r="AD192" s="24"/>
      <c r="AE192" s="24"/>
      <c r="AF192" s="24"/>
      <c r="AG192" s="24"/>
      <c r="AH192" s="24"/>
      <c r="AI192" s="24">
        <v>2024</v>
      </c>
      <c r="AJ192" s="24">
        <v>2024</v>
      </c>
    </row>
    <row r="193" spans="14:36" x14ac:dyDescent="0.35">
      <c r="N193" s="23" t="s">
        <v>510</v>
      </c>
      <c r="O193" s="2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>
        <v>2024</v>
      </c>
      <c r="AD193" s="25"/>
      <c r="AE193" s="25"/>
      <c r="AF193" s="25"/>
      <c r="AG193" s="25"/>
      <c r="AH193" s="25"/>
      <c r="AI193" s="25">
        <v>2024</v>
      </c>
      <c r="AJ193" s="25">
        <v>2024</v>
      </c>
    </row>
    <row r="194" spans="14:36" x14ac:dyDescent="0.35">
      <c r="N194" t="s">
        <v>135</v>
      </c>
      <c r="P194" s="24">
        <v>2973</v>
      </c>
      <c r="Q194" s="24">
        <v>2973</v>
      </c>
      <c r="R194" s="24">
        <v>6809.5</v>
      </c>
      <c r="S194" s="24">
        <v>5134</v>
      </c>
      <c r="T194" s="24">
        <v>33380.199999999997</v>
      </c>
      <c r="U194" s="24">
        <v>43516.800000000003</v>
      </c>
      <c r="V194" s="24">
        <v>52514.8</v>
      </c>
      <c r="W194" s="24">
        <v>37692</v>
      </c>
      <c r="X194" s="24">
        <v>22115.200000000001</v>
      </c>
      <c r="Y194" s="24">
        <v>201162.5</v>
      </c>
      <c r="Z194" s="24">
        <v>12397</v>
      </c>
      <c r="AA194" s="24">
        <v>59043.4</v>
      </c>
      <c r="AB194" s="24">
        <v>133782.79999999999</v>
      </c>
      <c r="AC194" s="24">
        <v>116851</v>
      </c>
      <c r="AD194" s="24">
        <v>33259</v>
      </c>
      <c r="AE194" s="24">
        <v>24686.2</v>
      </c>
      <c r="AF194" s="24">
        <v>57798.65</v>
      </c>
      <c r="AG194" s="24">
        <v>40624.6</v>
      </c>
      <c r="AH194" s="24">
        <v>31091.8</v>
      </c>
      <c r="AI194" s="24">
        <v>509534.45000000007</v>
      </c>
      <c r="AJ194" s="24">
        <v>713669.95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1" workbookViewId="0">
      <selection activeCell="A60" sqref="A60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9.54296875" style="44" bestFit="1" customWidth="1"/>
    <col min="12" max="12" width="6" style="44" bestFit="1" customWidth="1"/>
    <col min="13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 s="108" t="s">
        <v>357</v>
      </c>
      <c r="L4" s="32" t="s">
        <v>135</v>
      </c>
      <c r="M4"/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</v>
      </c>
      <c r="G5">
        <v>2</v>
      </c>
      <c r="H5">
        <v>3</v>
      </c>
      <c r="I5">
        <v>4</v>
      </c>
      <c r="J5">
        <v>5</v>
      </c>
      <c r="K5" s="108"/>
      <c r="L5" s="32"/>
      <c r="M5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>
        <v>3</v>
      </c>
      <c r="H6" s="30"/>
      <c r="I6" s="30"/>
      <c r="J6" s="30"/>
      <c r="K6" s="109">
        <v>3</v>
      </c>
      <c r="L6" s="30">
        <v>3</v>
      </c>
      <c r="M6"/>
      <c r="N6"/>
      <c r="O6"/>
      <c r="P6"/>
      <c r="Q6"/>
      <c r="R6"/>
      <c r="S6"/>
      <c r="T6"/>
      <c r="U6"/>
    </row>
    <row r="7" spans="1:21" x14ac:dyDescent="0.35">
      <c r="A7" t="s">
        <v>17</v>
      </c>
      <c r="B7" s="30">
        <v>4</v>
      </c>
      <c r="C7" s="30">
        <v>10</v>
      </c>
      <c r="D7" s="30">
        <v>13</v>
      </c>
      <c r="E7" s="30">
        <v>3</v>
      </c>
      <c r="F7" s="30">
        <v>13</v>
      </c>
      <c r="G7" s="30">
        <v>7</v>
      </c>
      <c r="H7" s="30">
        <v>8</v>
      </c>
      <c r="I7" s="30">
        <v>12</v>
      </c>
      <c r="J7" s="30">
        <v>7</v>
      </c>
      <c r="K7" s="109">
        <v>77</v>
      </c>
      <c r="L7" s="30">
        <v>77</v>
      </c>
      <c r="M7"/>
      <c r="N7"/>
      <c r="O7"/>
      <c r="P7"/>
      <c r="Q7"/>
      <c r="R7"/>
      <c r="S7"/>
      <c r="T7"/>
      <c r="U7"/>
    </row>
    <row r="8" spans="1:21" x14ac:dyDescent="0.35">
      <c r="A8" t="s">
        <v>101</v>
      </c>
      <c r="B8" s="30"/>
      <c r="C8" s="30">
        <v>1</v>
      </c>
      <c r="D8" s="30"/>
      <c r="E8" s="30"/>
      <c r="F8" s="30">
        <v>2</v>
      </c>
      <c r="G8" s="30"/>
      <c r="H8" s="30">
        <v>11</v>
      </c>
      <c r="I8" s="30">
        <v>1</v>
      </c>
      <c r="J8" s="30">
        <v>5</v>
      </c>
      <c r="K8" s="109">
        <v>20</v>
      </c>
      <c r="L8" s="30">
        <v>20</v>
      </c>
      <c r="M8"/>
      <c r="N8"/>
      <c r="O8"/>
      <c r="P8"/>
      <c r="Q8"/>
      <c r="R8"/>
      <c r="S8"/>
      <c r="T8"/>
      <c r="U8"/>
    </row>
    <row r="9" spans="1:21" x14ac:dyDescent="0.35">
      <c r="A9" t="s">
        <v>100</v>
      </c>
      <c r="B9" s="30"/>
      <c r="C9" s="30"/>
      <c r="D9" s="30">
        <v>1</v>
      </c>
      <c r="E9" s="30"/>
      <c r="F9" s="30"/>
      <c r="G9" s="30"/>
      <c r="H9" s="30">
        <v>13</v>
      </c>
      <c r="I9" s="30">
        <v>5</v>
      </c>
      <c r="J9" s="30">
        <v>1</v>
      </c>
      <c r="K9" s="109">
        <v>20</v>
      </c>
      <c r="L9" s="30">
        <v>20</v>
      </c>
      <c r="M9"/>
      <c r="N9"/>
      <c r="O9"/>
      <c r="P9"/>
      <c r="Q9"/>
      <c r="R9"/>
      <c r="S9"/>
      <c r="T9"/>
      <c r="U9"/>
    </row>
    <row r="10" spans="1:21" x14ac:dyDescent="0.35">
      <c r="A10" t="s">
        <v>65</v>
      </c>
      <c r="B10" s="30"/>
      <c r="C10" s="30"/>
      <c r="D10" s="30"/>
      <c r="E10" s="30"/>
      <c r="F10" s="30"/>
      <c r="G10" s="30"/>
      <c r="H10" s="30"/>
      <c r="I10" s="30">
        <v>6</v>
      </c>
      <c r="J10" s="30"/>
      <c r="K10" s="109">
        <v>6</v>
      </c>
      <c r="L10" s="30">
        <v>6</v>
      </c>
      <c r="M10"/>
      <c r="N10"/>
      <c r="O10"/>
      <c r="P10"/>
      <c r="Q10"/>
      <c r="R10"/>
      <c r="S10"/>
      <c r="T10"/>
      <c r="U10"/>
    </row>
    <row r="11" spans="1:21" x14ac:dyDescent="0.35">
      <c r="A11" t="s">
        <v>185</v>
      </c>
      <c r="B11" s="30"/>
      <c r="C11" s="30">
        <v>1</v>
      </c>
      <c r="D11" s="30"/>
      <c r="E11" s="30"/>
      <c r="F11" s="30">
        <v>4</v>
      </c>
      <c r="G11" s="30">
        <v>7</v>
      </c>
      <c r="H11" s="30"/>
      <c r="I11" s="30">
        <v>1</v>
      </c>
      <c r="J11" s="30">
        <v>4</v>
      </c>
      <c r="K11" s="109">
        <v>17</v>
      </c>
      <c r="L11" s="30">
        <v>17</v>
      </c>
      <c r="M11"/>
      <c r="N11"/>
      <c r="O11"/>
      <c r="P11"/>
      <c r="Q11"/>
      <c r="R11"/>
      <c r="S11"/>
      <c r="T11"/>
      <c r="U11"/>
    </row>
    <row r="12" spans="1:21" x14ac:dyDescent="0.35">
      <c r="A12" t="s">
        <v>24</v>
      </c>
      <c r="B12" s="30">
        <v>3</v>
      </c>
      <c r="C12" s="30"/>
      <c r="D12" s="30">
        <v>5</v>
      </c>
      <c r="E12" s="30">
        <v>2</v>
      </c>
      <c r="F12" s="30">
        <v>2</v>
      </c>
      <c r="G12" s="30">
        <v>7</v>
      </c>
      <c r="H12" s="30">
        <v>1</v>
      </c>
      <c r="I12" s="30"/>
      <c r="J12" s="30">
        <v>1</v>
      </c>
      <c r="K12" s="109">
        <v>21</v>
      </c>
      <c r="L12" s="30">
        <v>21</v>
      </c>
      <c r="M12"/>
      <c r="N12"/>
      <c r="O12"/>
      <c r="P12"/>
      <c r="Q12"/>
      <c r="R12"/>
      <c r="S12"/>
      <c r="T12"/>
      <c r="U12"/>
    </row>
    <row r="13" spans="1:21" x14ac:dyDescent="0.35">
      <c r="A13" t="s">
        <v>39</v>
      </c>
      <c r="B13" s="30"/>
      <c r="C13" s="30"/>
      <c r="D13" s="30"/>
      <c r="E13" s="30"/>
      <c r="F13" s="30"/>
      <c r="G13" s="30"/>
      <c r="H13" s="30"/>
      <c r="I13" s="30">
        <v>2</v>
      </c>
      <c r="J13" s="30"/>
      <c r="K13" s="109">
        <v>2</v>
      </c>
      <c r="L13" s="30">
        <v>2</v>
      </c>
      <c r="M13"/>
      <c r="N13"/>
      <c r="O13"/>
      <c r="P13"/>
      <c r="Q13"/>
      <c r="R13"/>
      <c r="S13"/>
      <c r="T13"/>
      <c r="U13"/>
    </row>
    <row r="14" spans="1:21" x14ac:dyDescent="0.35">
      <c r="A14" t="s">
        <v>183</v>
      </c>
      <c r="B14" s="30"/>
      <c r="C14" s="30">
        <v>1</v>
      </c>
      <c r="D14" s="30"/>
      <c r="E14" s="30"/>
      <c r="F14" s="30">
        <v>4</v>
      </c>
      <c r="G14" s="30">
        <v>4</v>
      </c>
      <c r="H14" s="30">
        <v>2</v>
      </c>
      <c r="I14" s="30">
        <v>2</v>
      </c>
      <c r="J14" s="30">
        <v>4</v>
      </c>
      <c r="K14" s="109">
        <v>17</v>
      </c>
      <c r="L14" s="30">
        <v>17</v>
      </c>
      <c r="M14"/>
      <c r="N14"/>
      <c r="O14"/>
      <c r="P14"/>
      <c r="Q14"/>
      <c r="R14"/>
      <c r="S14"/>
      <c r="T14"/>
      <c r="U14"/>
    </row>
    <row r="15" spans="1:21" x14ac:dyDescent="0.35">
      <c r="A15" t="s">
        <v>99</v>
      </c>
      <c r="B15" s="30"/>
      <c r="C15" s="30"/>
      <c r="D15" s="30">
        <v>5</v>
      </c>
      <c r="E15" s="30">
        <v>6</v>
      </c>
      <c r="F15" s="30">
        <v>1</v>
      </c>
      <c r="G15" s="30">
        <v>6</v>
      </c>
      <c r="H15" s="30">
        <v>13</v>
      </c>
      <c r="I15" s="30">
        <v>3</v>
      </c>
      <c r="J15" s="30">
        <v>5</v>
      </c>
      <c r="K15" s="109">
        <v>39</v>
      </c>
      <c r="L15" s="30">
        <v>39</v>
      </c>
      <c r="M15"/>
      <c r="N15"/>
      <c r="O15"/>
      <c r="P15"/>
      <c r="Q15"/>
      <c r="R15"/>
      <c r="S15"/>
      <c r="T15"/>
      <c r="U15"/>
    </row>
    <row r="16" spans="1:21" x14ac:dyDescent="0.35">
      <c r="A16" t="s">
        <v>223</v>
      </c>
      <c r="B16" s="30"/>
      <c r="C16" s="30"/>
      <c r="D16" s="30"/>
      <c r="E16" s="30"/>
      <c r="F16" s="30">
        <v>6</v>
      </c>
      <c r="G16" s="30"/>
      <c r="H16" s="30"/>
      <c r="I16" s="30"/>
      <c r="J16" s="30"/>
      <c r="K16" s="109">
        <v>6</v>
      </c>
      <c r="L16" s="30">
        <v>6</v>
      </c>
      <c r="M16"/>
      <c r="N16"/>
      <c r="O16"/>
      <c r="P16"/>
      <c r="Q16"/>
      <c r="R16"/>
      <c r="S16"/>
      <c r="T16"/>
      <c r="U16"/>
    </row>
    <row r="17" spans="1:21" x14ac:dyDescent="0.35">
      <c r="A17" t="s">
        <v>69</v>
      </c>
      <c r="B17" s="30"/>
      <c r="C17" s="30">
        <v>11</v>
      </c>
      <c r="D17" s="30">
        <v>9</v>
      </c>
      <c r="E17" s="30">
        <v>8</v>
      </c>
      <c r="F17" s="30">
        <v>3</v>
      </c>
      <c r="G17" s="30">
        <v>5</v>
      </c>
      <c r="H17" s="30">
        <v>2</v>
      </c>
      <c r="I17" s="30">
        <v>3</v>
      </c>
      <c r="J17" s="30">
        <v>7</v>
      </c>
      <c r="K17" s="109">
        <v>48</v>
      </c>
      <c r="L17" s="30">
        <v>48</v>
      </c>
      <c r="M17"/>
      <c r="N17"/>
      <c r="O17"/>
      <c r="P17"/>
      <c r="Q17"/>
      <c r="R17"/>
      <c r="S17"/>
      <c r="T17"/>
      <c r="U17"/>
    </row>
    <row r="18" spans="1:21" x14ac:dyDescent="0.35">
      <c r="A18" t="s">
        <v>56</v>
      </c>
      <c r="B18" s="30">
        <v>10</v>
      </c>
      <c r="C18" s="30">
        <v>14</v>
      </c>
      <c r="D18" s="30">
        <v>42</v>
      </c>
      <c r="E18" s="30">
        <v>39</v>
      </c>
      <c r="F18" s="30">
        <v>20</v>
      </c>
      <c r="G18" s="30"/>
      <c r="H18" s="30">
        <v>5</v>
      </c>
      <c r="I18" s="30">
        <v>25</v>
      </c>
      <c r="J18" s="30">
        <v>6</v>
      </c>
      <c r="K18" s="109">
        <v>161</v>
      </c>
      <c r="L18" s="30">
        <v>161</v>
      </c>
      <c r="M18"/>
      <c r="N18"/>
      <c r="O18"/>
      <c r="P18"/>
      <c r="Q18"/>
      <c r="R18"/>
      <c r="S18"/>
      <c r="T18"/>
      <c r="U18"/>
    </row>
    <row r="19" spans="1:21" x14ac:dyDescent="0.35">
      <c r="A19" t="s">
        <v>206</v>
      </c>
      <c r="B19" s="30"/>
      <c r="C19" s="30"/>
      <c r="D19" s="30"/>
      <c r="E19" s="30"/>
      <c r="F19" s="30">
        <v>1</v>
      </c>
      <c r="G19" s="30"/>
      <c r="H19" s="30"/>
      <c r="I19" s="30"/>
      <c r="J19" s="30"/>
      <c r="K19" s="109">
        <v>1</v>
      </c>
      <c r="L19" s="30">
        <v>1</v>
      </c>
      <c r="M19"/>
      <c r="N19"/>
      <c r="O19"/>
      <c r="P19"/>
      <c r="Q19"/>
      <c r="R19"/>
      <c r="S19"/>
      <c r="T19"/>
      <c r="U19"/>
    </row>
    <row r="20" spans="1:21" x14ac:dyDescent="0.35">
      <c r="A20" t="s">
        <v>224</v>
      </c>
      <c r="B20" s="30"/>
      <c r="C20" s="30">
        <v>20</v>
      </c>
      <c r="D20" s="30">
        <v>32</v>
      </c>
      <c r="E20" s="30">
        <v>4</v>
      </c>
      <c r="F20" s="30">
        <v>8</v>
      </c>
      <c r="G20" s="30"/>
      <c r="H20" s="30">
        <v>5</v>
      </c>
      <c r="I20" s="30">
        <v>5</v>
      </c>
      <c r="J20" s="30"/>
      <c r="K20" s="109">
        <v>74</v>
      </c>
      <c r="L20" s="30">
        <v>74</v>
      </c>
      <c r="M20"/>
      <c r="N20"/>
      <c r="O20"/>
      <c r="P20"/>
      <c r="Q20"/>
      <c r="R20"/>
      <c r="S20"/>
      <c r="T20"/>
      <c r="U20"/>
    </row>
    <row r="21" spans="1:21" x14ac:dyDescent="0.35">
      <c r="A21" t="s">
        <v>234</v>
      </c>
      <c r="B21" s="30"/>
      <c r="C21" s="30"/>
      <c r="D21" s="30"/>
      <c r="E21" s="30"/>
      <c r="F21" s="30">
        <v>2</v>
      </c>
      <c r="G21" s="30"/>
      <c r="H21" s="30"/>
      <c r="I21" s="30"/>
      <c r="J21" s="30"/>
      <c r="K21" s="109">
        <v>2</v>
      </c>
      <c r="L21" s="30">
        <v>2</v>
      </c>
      <c r="M21"/>
      <c r="N21"/>
      <c r="O21"/>
      <c r="P21"/>
      <c r="Q21"/>
      <c r="R21"/>
      <c r="S21"/>
      <c r="T21"/>
      <c r="U21"/>
    </row>
    <row r="22" spans="1:21" x14ac:dyDescent="0.35">
      <c r="A22" t="s">
        <v>236</v>
      </c>
      <c r="B22" s="30"/>
      <c r="C22" s="30"/>
      <c r="D22" s="30"/>
      <c r="E22" s="30"/>
      <c r="F22" s="30">
        <v>3</v>
      </c>
      <c r="G22" s="30">
        <v>4</v>
      </c>
      <c r="H22" s="30"/>
      <c r="I22" s="30"/>
      <c r="J22" s="30"/>
      <c r="K22" s="109">
        <v>7</v>
      </c>
      <c r="L22" s="30">
        <v>7</v>
      </c>
      <c r="M22"/>
      <c r="N22"/>
      <c r="O22"/>
      <c r="P22"/>
      <c r="Q22"/>
      <c r="R22"/>
      <c r="S22"/>
      <c r="T22"/>
      <c r="U22"/>
    </row>
    <row r="23" spans="1:21" x14ac:dyDescent="0.35">
      <c r="A23" t="s">
        <v>237</v>
      </c>
      <c r="B23" s="30"/>
      <c r="C23" s="30"/>
      <c r="D23" s="30"/>
      <c r="E23" s="30"/>
      <c r="F23" s="30">
        <v>2</v>
      </c>
      <c r="G23" s="30"/>
      <c r="H23" s="30"/>
      <c r="I23" s="30"/>
      <c r="J23" s="30"/>
      <c r="K23" s="109">
        <v>2</v>
      </c>
      <c r="L23" s="30">
        <v>2</v>
      </c>
      <c r="M23"/>
      <c r="N23"/>
      <c r="O23"/>
      <c r="P23"/>
      <c r="Q23"/>
      <c r="R23"/>
      <c r="S23"/>
      <c r="T23"/>
      <c r="U23"/>
    </row>
    <row r="24" spans="1:21" x14ac:dyDescent="0.35">
      <c r="A24" t="s">
        <v>238</v>
      </c>
      <c r="B24" s="30"/>
      <c r="C24" s="30"/>
      <c r="D24" s="30"/>
      <c r="E24" s="30"/>
      <c r="F24" s="30">
        <v>3</v>
      </c>
      <c r="G24" s="30"/>
      <c r="H24" s="30"/>
      <c r="I24" s="30"/>
      <c r="J24" s="30"/>
      <c r="K24" s="109">
        <v>3</v>
      </c>
      <c r="L24" s="30">
        <v>3</v>
      </c>
      <c r="M24"/>
      <c r="N24"/>
      <c r="O24"/>
      <c r="P24"/>
      <c r="Q24"/>
      <c r="R24"/>
      <c r="S24"/>
      <c r="T24"/>
      <c r="U24"/>
    </row>
    <row r="25" spans="1:21" x14ac:dyDescent="0.35">
      <c r="A25" t="s">
        <v>239</v>
      </c>
      <c r="B25" s="30"/>
      <c r="C25" s="30"/>
      <c r="D25" s="30"/>
      <c r="E25" s="30">
        <v>2</v>
      </c>
      <c r="F25" s="30">
        <v>2</v>
      </c>
      <c r="G25" s="30">
        <v>1</v>
      </c>
      <c r="H25" s="30"/>
      <c r="I25" s="30"/>
      <c r="J25" s="30"/>
      <c r="K25" s="109">
        <v>5</v>
      </c>
      <c r="L25" s="30">
        <v>5</v>
      </c>
      <c r="M25"/>
      <c r="N25"/>
      <c r="O25"/>
      <c r="P25"/>
      <c r="Q25"/>
      <c r="R25"/>
      <c r="S25"/>
      <c r="T25"/>
      <c r="U25"/>
    </row>
    <row r="26" spans="1:21" x14ac:dyDescent="0.35">
      <c r="A26" t="s">
        <v>240</v>
      </c>
      <c r="B26" s="30"/>
      <c r="C26" s="30"/>
      <c r="D26" s="30"/>
      <c r="E26" s="30"/>
      <c r="F26" s="30">
        <v>1</v>
      </c>
      <c r="G26" s="30">
        <v>1</v>
      </c>
      <c r="H26" s="30"/>
      <c r="I26" s="30"/>
      <c r="J26" s="30"/>
      <c r="K26" s="109">
        <v>2</v>
      </c>
      <c r="L26" s="30">
        <v>2</v>
      </c>
      <c r="M26"/>
      <c r="N26"/>
      <c r="O26"/>
      <c r="P26"/>
      <c r="Q26"/>
      <c r="R26"/>
      <c r="S26"/>
      <c r="T26"/>
      <c r="U26"/>
    </row>
    <row r="27" spans="1:21" x14ac:dyDescent="0.35">
      <c r="A27" t="s">
        <v>241</v>
      </c>
      <c r="B27" s="30"/>
      <c r="C27" s="30"/>
      <c r="D27" s="30"/>
      <c r="E27" s="30"/>
      <c r="F27" s="30">
        <v>1</v>
      </c>
      <c r="G27" s="30"/>
      <c r="H27" s="30"/>
      <c r="I27" s="30"/>
      <c r="J27" s="30"/>
      <c r="K27" s="109">
        <v>1</v>
      </c>
      <c r="L27" s="30">
        <v>1</v>
      </c>
      <c r="M27"/>
      <c r="N27"/>
      <c r="O27"/>
      <c r="P27"/>
      <c r="Q27"/>
      <c r="R27"/>
      <c r="S27"/>
      <c r="T27"/>
      <c r="U27"/>
    </row>
    <row r="28" spans="1:21" x14ac:dyDescent="0.35">
      <c r="A28" t="s">
        <v>242</v>
      </c>
      <c r="B28" s="30"/>
      <c r="C28" s="30"/>
      <c r="D28" s="30"/>
      <c r="E28" s="30"/>
      <c r="F28" s="30">
        <v>3</v>
      </c>
      <c r="G28" s="30"/>
      <c r="H28" s="30"/>
      <c r="I28" s="30"/>
      <c r="J28" s="30"/>
      <c r="K28" s="109">
        <v>3</v>
      </c>
      <c r="L28" s="30">
        <v>3</v>
      </c>
      <c r="M28"/>
      <c r="N28"/>
      <c r="O28"/>
      <c r="P28"/>
      <c r="Q28"/>
      <c r="R28"/>
      <c r="S28"/>
      <c r="T28"/>
      <c r="U28"/>
    </row>
    <row r="29" spans="1:21" x14ac:dyDescent="0.35">
      <c r="A29" t="s">
        <v>243</v>
      </c>
      <c r="B29" s="30"/>
      <c r="C29" s="30">
        <v>1</v>
      </c>
      <c r="D29" s="30">
        <v>1</v>
      </c>
      <c r="E29" s="30">
        <v>4</v>
      </c>
      <c r="F29" s="30">
        <v>1</v>
      </c>
      <c r="G29" s="30"/>
      <c r="H29" s="30"/>
      <c r="I29" s="30">
        <v>3</v>
      </c>
      <c r="J29" s="30"/>
      <c r="K29" s="109">
        <v>10</v>
      </c>
      <c r="L29" s="30">
        <v>10</v>
      </c>
      <c r="M29"/>
      <c r="N29"/>
      <c r="O29"/>
      <c r="P29"/>
      <c r="Q29"/>
      <c r="R29"/>
      <c r="S29"/>
      <c r="T29"/>
      <c r="U29"/>
    </row>
    <row r="30" spans="1:21" x14ac:dyDescent="0.35">
      <c r="A30" t="s">
        <v>245</v>
      </c>
      <c r="B30" s="30"/>
      <c r="C30" s="30"/>
      <c r="D30" s="30">
        <v>1</v>
      </c>
      <c r="E30" s="30"/>
      <c r="F30" s="30">
        <v>1</v>
      </c>
      <c r="G30" s="30"/>
      <c r="H30" s="30"/>
      <c r="I30" s="30"/>
      <c r="J30" s="30"/>
      <c r="K30" s="109">
        <v>2</v>
      </c>
      <c r="L30" s="30">
        <v>2</v>
      </c>
      <c r="M30"/>
      <c r="N30"/>
      <c r="O30"/>
      <c r="P30"/>
      <c r="Q30"/>
      <c r="R30"/>
      <c r="S30"/>
      <c r="T30"/>
      <c r="U30"/>
    </row>
    <row r="31" spans="1:21" x14ac:dyDescent="0.35">
      <c r="A31" t="s">
        <v>248</v>
      </c>
      <c r="B31" s="30"/>
      <c r="C31" s="30"/>
      <c r="D31" s="30"/>
      <c r="E31" s="30"/>
      <c r="F31" s="30">
        <v>3</v>
      </c>
      <c r="G31" s="30"/>
      <c r="H31" s="30"/>
      <c r="I31" s="30"/>
      <c r="J31" s="30"/>
      <c r="K31" s="109">
        <v>3</v>
      </c>
      <c r="L31" s="30">
        <v>3</v>
      </c>
      <c r="M31"/>
      <c r="N31"/>
      <c r="O31"/>
      <c r="P31"/>
      <c r="Q31"/>
      <c r="R31"/>
      <c r="S31"/>
      <c r="T31"/>
      <c r="U31"/>
    </row>
    <row r="32" spans="1:21" x14ac:dyDescent="0.35">
      <c r="A32" t="s">
        <v>264</v>
      </c>
      <c r="B32" s="30"/>
      <c r="C32" s="30"/>
      <c r="D32" s="30"/>
      <c r="E32" s="30"/>
      <c r="F32" s="30"/>
      <c r="G32" s="30">
        <v>1</v>
      </c>
      <c r="H32" s="30"/>
      <c r="I32" s="30"/>
      <c r="J32" s="30"/>
      <c r="K32" s="109">
        <v>1</v>
      </c>
      <c r="L32" s="30">
        <v>1</v>
      </c>
      <c r="M32"/>
      <c r="N32"/>
      <c r="O32"/>
      <c r="P32"/>
      <c r="Q32"/>
      <c r="R32"/>
      <c r="S32"/>
      <c r="T32"/>
      <c r="U32"/>
    </row>
    <row r="33" spans="1:21" x14ac:dyDescent="0.35">
      <c r="A33" t="s">
        <v>265</v>
      </c>
      <c r="B33" s="30"/>
      <c r="C33" s="30"/>
      <c r="D33" s="30"/>
      <c r="E33" s="30"/>
      <c r="F33" s="30"/>
      <c r="G33" s="30">
        <v>1</v>
      </c>
      <c r="H33" s="30"/>
      <c r="I33" s="30"/>
      <c r="J33" s="30"/>
      <c r="K33" s="109">
        <v>1</v>
      </c>
      <c r="L33" s="30">
        <v>1</v>
      </c>
      <c r="M33"/>
      <c r="N33"/>
      <c r="O33"/>
      <c r="P33"/>
      <c r="Q33"/>
      <c r="R33"/>
      <c r="S33"/>
      <c r="T33"/>
      <c r="U33"/>
    </row>
    <row r="34" spans="1:21" x14ac:dyDescent="0.35">
      <c r="A34" t="s">
        <v>283</v>
      </c>
      <c r="B34" s="30"/>
      <c r="C34" s="30"/>
      <c r="D34" s="30"/>
      <c r="E34" s="30"/>
      <c r="F34" s="30">
        <v>1</v>
      </c>
      <c r="G34" s="30">
        <v>1</v>
      </c>
      <c r="H34" s="30"/>
      <c r="I34" s="30"/>
      <c r="J34" s="30"/>
      <c r="K34" s="109">
        <v>2</v>
      </c>
      <c r="L34" s="30">
        <v>2</v>
      </c>
      <c r="M34"/>
      <c r="N34"/>
      <c r="O34"/>
      <c r="P34"/>
      <c r="Q34"/>
      <c r="R34"/>
      <c r="S34"/>
      <c r="T34"/>
      <c r="U34"/>
    </row>
    <row r="35" spans="1:21" x14ac:dyDescent="0.35">
      <c r="A35" t="s">
        <v>292</v>
      </c>
      <c r="B35" s="30"/>
      <c r="C35" s="30"/>
      <c r="D35" s="30">
        <v>1</v>
      </c>
      <c r="E35" s="30"/>
      <c r="F35" s="30"/>
      <c r="G35" s="30"/>
      <c r="H35" s="30">
        <v>4</v>
      </c>
      <c r="I35" s="30">
        <v>1</v>
      </c>
      <c r="J35" s="30"/>
      <c r="K35" s="109">
        <v>6</v>
      </c>
      <c r="L35" s="30">
        <v>6</v>
      </c>
      <c r="M35"/>
      <c r="N35"/>
      <c r="O35"/>
      <c r="P35"/>
      <c r="Q35"/>
      <c r="R35"/>
      <c r="S35"/>
      <c r="T35"/>
      <c r="U35"/>
    </row>
    <row r="36" spans="1:21" x14ac:dyDescent="0.35">
      <c r="A36" t="s">
        <v>296</v>
      </c>
      <c r="B36" s="30"/>
      <c r="C36" s="30"/>
      <c r="D36" s="30"/>
      <c r="E36" s="30"/>
      <c r="F36" s="30"/>
      <c r="G36" s="30"/>
      <c r="H36" s="30">
        <v>3</v>
      </c>
      <c r="I36" s="30"/>
      <c r="J36" s="30"/>
      <c r="K36" s="109">
        <v>3</v>
      </c>
      <c r="L36" s="30">
        <v>3</v>
      </c>
      <c r="M36"/>
      <c r="N36"/>
      <c r="O36"/>
      <c r="P36"/>
      <c r="Q36"/>
      <c r="R36"/>
      <c r="S36"/>
      <c r="T36"/>
      <c r="U36"/>
    </row>
    <row r="37" spans="1:21" x14ac:dyDescent="0.35">
      <c r="A37" t="s">
        <v>298</v>
      </c>
      <c r="B37" s="30"/>
      <c r="C37" s="30"/>
      <c r="D37" s="30">
        <v>4</v>
      </c>
      <c r="E37" s="30">
        <v>1</v>
      </c>
      <c r="F37" s="30"/>
      <c r="G37" s="30"/>
      <c r="H37" s="30"/>
      <c r="I37" s="30"/>
      <c r="J37" s="30">
        <v>1</v>
      </c>
      <c r="K37" s="109">
        <v>6</v>
      </c>
      <c r="L37" s="30">
        <v>6</v>
      </c>
      <c r="M37"/>
      <c r="N37"/>
      <c r="O37"/>
      <c r="P37"/>
      <c r="Q37"/>
      <c r="R37"/>
      <c r="S37"/>
      <c r="T37"/>
      <c r="U37"/>
    </row>
    <row r="38" spans="1:21" x14ac:dyDescent="0.35">
      <c r="A38" t="s">
        <v>299</v>
      </c>
      <c r="B38" s="30"/>
      <c r="C38" s="30"/>
      <c r="D38" s="30"/>
      <c r="E38" s="30"/>
      <c r="F38" s="30"/>
      <c r="G38" s="30"/>
      <c r="H38" s="30"/>
      <c r="I38" s="30"/>
      <c r="J38" s="30">
        <v>1</v>
      </c>
      <c r="K38" s="109">
        <v>1</v>
      </c>
      <c r="L38" s="30">
        <v>1</v>
      </c>
      <c r="M38"/>
      <c r="N38"/>
      <c r="O38"/>
      <c r="P38"/>
      <c r="Q38"/>
      <c r="R38"/>
      <c r="S38"/>
      <c r="T38"/>
      <c r="U38"/>
    </row>
    <row r="39" spans="1:21" x14ac:dyDescent="0.35">
      <c r="A39" t="s">
        <v>300</v>
      </c>
      <c r="B39" s="30"/>
      <c r="C39" s="30"/>
      <c r="D39" s="30"/>
      <c r="E39" s="30"/>
      <c r="F39" s="30"/>
      <c r="G39" s="30"/>
      <c r="H39" s="30"/>
      <c r="I39" s="30"/>
      <c r="J39" s="30">
        <v>2</v>
      </c>
      <c r="K39" s="109">
        <v>2</v>
      </c>
      <c r="L39" s="30">
        <v>2</v>
      </c>
      <c r="M39"/>
      <c r="N39"/>
      <c r="O39"/>
      <c r="P39"/>
      <c r="Q39"/>
      <c r="R39"/>
      <c r="S39"/>
      <c r="T39"/>
      <c r="U39"/>
    </row>
    <row r="40" spans="1:21" x14ac:dyDescent="0.35">
      <c r="A40" t="s">
        <v>301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109">
        <v>1</v>
      </c>
      <c r="L40" s="30">
        <v>1</v>
      </c>
      <c r="M40"/>
      <c r="N40"/>
      <c r="O40"/>
      <c r="P40"/>
      <c r="Q40"/>
      <c r="R40"/>
      <c r="S40"/>
      <c r="T40"/>
      <c r="U40"/>
    </row>
    <row r="41" spans="1:21" x14ac:dyDescent="0.35">
      <c r="A41" t="s">
        <v>302</v>
      </c>
      <c r="B41" s="30"/>
      <c r="C41" s="30"/>
      <c r="D41" s="30"/>
      <c r="E41" s="30"/>
      <c r="F41" s="30"/>
      <c r="G41" s="30"/>
      <c r="H41" s="30"/>
      <c r="I41" s="30"/>
      <c r="J41" s="30">
        <v>1</v>
      </c>
      <c r="K41" s="109">
        <v>1</v>
      </c>
      <c r="L41" s="30">
        <v>1</v>
      </c>
      <c r="M41"/>
      <c r="N41"/>
      <c r="O41"/>
      <c r="P41"/>
      <c r="Q41"/>
      <c r="R41"/>
      <c r="S41"/>
      <c r="T41"/>
      <c r="U41"/>
    </row>
    <row r="42" spans="1:21" x14ac:dyDescent="0.35">
      <c r="A42" t="s">
        <v>303</v>
      </c>
      <c r="B42" s="30">
        <v>4</v>
      </c>
      <c r="C42" s="30">
        <v>13</v>
      </c>
      <c r="D42" s="30">
        <v>20</v>
      </c>
      <c r="E42" s="30">
        <v>22</v>
      </c>
      <c r="F42" s="30"/>
      <c r="G42" s="30"/>
      <c r="H42" s="30">
        <v>5</v>
      </c>
      <c r="I42" s="30">
        <v>10</v>
      </c>
      <c r="J42" s="30"/>
      <c r="K42" s="109">
        <v>74</v>
      </c>
      <c r="L42" s="30">
        <v>74</v>
      </c>
      <c r="M42"/>
      <c r="N42"/>
      <c r="O42"/>
      <c r="P42"/>
      <c r="Q42"/>
      <c r="R42"/>
      <c r="S42"/>
      <c r="T42"/>
      <c r="U42"/>
    </row>
    <row r="43" spans="1:21" x14ac:dyDescent="0.35">
      <c r="A43" t="s">
        <v>307</v>
      </c>
      <c r="B43" s="30"/>
      <c r="C43" s="30"/>
      <c r="D43" s="30"/>
      <c r="E43" s="30"/>
      <c r="F43" s="30"/>
      <c r="G43" s="30"/>
      <c r="H43" s="30">
        <v>2</v>
      </c>
      <c r="I43" s="30"/>
      <c r="J43" s="30"/>
      <c r="K43" s="109">
        <v>2</v>
      </c>
      <c r="L43" s="30">
        <v>2</v>
      </c>
      <c r="M43"/>
      <c r="N43"/>
      <c r="O43"/>
      <c r="P43"/>
      <c r="Q43"/>
      <c r="R43"/>
      <c r="S43"/>
      <c r="T43"/>
      <c r="U43"/>
    </row>
    <row r="44" spans="1:21" x14ac:dyDescent="0.35">
      <c r="A44" t="s">
        <v>310</v>
      </c>
      <c r="B44" s="30"/>
      <c r="C44" s="30"/>
      <c r="D44" s="30"/>
      <c r="E44" s="30">
        <v>4</v>
      </c>
      <c r="F44" s="30"/>
      <c r="G44" s="30"/>
      <c r="H44" s="30"/>
      <c r="I44" s="30">
        <v>4</v>
      </c>
      <c r="J44" s="30"/>
      <c r="K44" s="109">
        <v>8</v>
      </c>
      <c r="L44" s="30">
        <v>8</v>
      </c>
      <c r="M44"/>
      <c r="N44"/>
      <c r="O44"/>
      <c r="P44"/>
      <c r="Q44"/>
      <c r="R44"/>
      <c r="S44"/>
      <c r="T44"/>
      <c r="U44"/>
    </row>
    <row r="45" spans="1:21" x14ac:dyDescent="0.35">
      <c r="A45" t="s">
        <v>341</v>
      </c>
      <c r="B45" s="30"/>
      <c r="C45" s="30"/>
      <c r="D45" s="30"/>
      <c r="E45" s="30"/>
      <c r="F45" s="30"/>
      <c r="G45" s="30"/>
      <c r="H45" s="30"/>
      <c r="I45" s="30"/>
      <c r="J45" s="30">
        <v>1</v>
      </c>
      <c r="K45" s="109">
        <v>1</v>
      </c>
      <c r="L45" s="30">
        <v>1</v>
      </c>
      <c r="M45"/>
      <c r="N45"/>
      <c r="O45"/>
      <c r="P45"/>
      <c r="Q45"/>
      <c r="R45"/>
      <c r="S45"/>
      <c r="T45"/>
      <c r="U45"/>
    </row>
    <row r="46" spans="1:21" x14ac:dyDescent="0.35">
      <c r="A46" t="s">
        <v>342</v>
      </c>
      <c r="B46" s="30"/>
      <c r="C46" s="30"/>
      <c r="D46" s="30"/>
      <c r="E46" s="30"/>
      <c r="F46" s="30"/>
      <c r="G46" s="30"/>
      <c r="H46" s="30"/>
      <c r="I46" s="30"/>
      <c r="J46" s="30">
        <v>4</v>
      </c>
      <c r="K46" s="109">
        <v>4</v>
      </c>
      <c r="L46" s="30">
        <v>4</v>
      </c>
      <c r="M46"/>
      <c r="N46"/>
      <c r="O46"/>
      <c r="P46"/>
      <c r="Q46"/>
      <c r="R46"/>
      <c r="S46"/>
      <c r="T46"/>
      <c r="U46"/>
    </row>
    <row r="47" spans="1:21" x14ac:dyDescent="0.35">
      <c r="A47" t="s">
        <v>338</v>
      </c>
      <c r="B47" s="30"/>
      <c r="C47" s="30"/>
      <c r="D47" s="30"/>
      <c r="E47" s="30"/>
      <c r="F47" s="30"/>
      <c r="G47" s="30"/>
      <c r="H47" s="30"/>
      <c r="I47" s="30">
        <v>1</v>
      </c>
      <c r="J47" s="30"/>
      <c r="K47" s="109">
        <v>1</v>
      </c>
      <c r="L47" s="30">
        <v>1</v>
      </c>
      <c r="M47"/>
      <c r="N47"/>
      <c r="O47"/>
      <c r="P47"/>
      <c r="Q47"/>
      <c r="R47"/>
      <c r="S47"/>
      <c r="T47"/>
      <c r="U47"/>
    </row>
    <row r="48" spans="1:21" x14ac:dyDescent="0.35">
      <c r="A48" t="s">
        <v>345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109">
        <v>1</v>
      </c>
      <c r="L48" s="30">
        <v>1</v>
      </c>
      <c r="M48"/>
      <c r="N48"/>
      <c r="O48"/>
      <c r="P48"/>
      <c r="Q48"/>
      <c r="R48"/>
      <c r="S48"/>
      <c r="T48"/>
      <c r="U48"/>
    </row>
    <row r="49" spans="1:21" x14ac:dyDescent="0.35">
      <c r="A49" t="s">
        <v>366</v>
      </c>
      <c r="B49" s="30">
        <v>3</v>
      </c>
      <c r="C49" s="30">
        <v>8</v>
      </c>
      <c r="D49" s="30">
        <v>10</v>
      </c>
      <c r="E49" s="30"/>
      <c r="F49" s="30"/>
      <c r="G49" s="30"/>
      <c r="H49" s="30"/>
      <c r="I49" s="30"/>
      <c r="J49" s="30"/>
      <c r="K49" s="109">
        <v>21</v>
      </c>
      <c r="L49" s="30">
        <v>21</v>
      </c>
      <c r="M49"/>
      <c r="N49"/>
      <c r="O49"/>
      <c r="P49"/>
      <c r="Q49"/>
      <c r="R49"/>
      <c r="S49"/>
      <c r="T49"/>
      <c r="U49"/>
    </row>
    <row r="50" spans="1:21" x14ac:dyDescent="0.35">
      <c r="A50" t="s">
        <v>365</v>
      </c>
      <c r="B50" s="30">
        <v>5</v>
      </c>
      <c r="C50" s="30">
        <v>4</v>
      </c>
      <c r="D50" s="30"/>
      <c r="E50" s="30"/>
      <c r="F50" s="30"/>
      <c r="G50" s="30"/>
      <c r="H50" s="30"/>
      <c r="I50" s="30"/>
      <c r="J50" s="30"/>
      <c r="K50" s="109">
        <v>9</v>
      </c>
      <c r="L50" s="30">
        <v>9</v>
      </c>
      <c r="M50"/>
      <c r="N50"/>
      <c r="O50"/>
      <c r="P50"/>
      <c r="Q50"/>
      <c r="R50"/>
      <c r="S50"/>
      <c r="T50"/>
      <c r="U50"/>
    </row>
    <row r="51" spans="1:21" x14ac:dyDescent="0.35">
      <c r="A51" t="s">
        <v>372</v>
      </c>
      <c r="B51" s="30"/>
      <c r="C51" s="30">
        <v>2</v>
      </c>
      <c r="D51" s="30"/>
      <c r="E51" s="30"/>
      <c r="F51" s="30"/>
      <c r="G51" s="30"/>
      <c r="H51" s="30"/>
      <c r="I51" s="30"/>
      <c r="J51" s="30"/>
      <c r="K51" s="109">
        <v>2</v>
      </c>
      <c r="L51" s="30">
        <v>2</v>
      </c>
      <c r="M51"/>
      <c r="N51"/>
      <c r="O51"/>
      <c r="P51"/>
      <c r="Q51"/>
      <c r="R51"/>
      <c r="S51"/>
      <c r="T51"/>
      <c r="U51"/>
    </row>
    <row r="52" spans="1:21" x14ac:dyDescent="0.35">
      <c r="A52" t="s">
        <v>387</v>
      </c>
      <c r="B52" s="30"/>
      <c r="C52" s="30">
        <v>8</v>
      </c>
      <c r="D52" s="30">
        <v>12</v>
      </c>
      <c r="E52" s="30">
        <v>16</v>
      </c>
      <c r="F52" s="30"/>
      <c r="G52" s="30"/>
      <c r="H52" s="30"/>
      <c r="I52" s="30"/>
      <c r="J52" s="30"/>
      <c r="K52" s="109">
        <v>36</v>
      </c>
      <c r="L52" s="30">
        <v>36</v>
      </c>
      <c r="M52"/>
      <c r="N52"/>
      <c r="O52"/>
      <c r="P52"/>
      <c r="Q52"/>
      <c r="R52"/>
      <c r="S52"/>
      <c r="T52"/>
      <c r="U52"/>
    </row>
    <row r="53" spans="1:21" x14ac:dyDescent="0.35">
      <c r="A53" t="s">
        <v>384</v>
      </c>
      <c r="B53" s="30"/>
      <c r="C53" s="30">
        <v>1</v>
      </c>
      <c r="D53" s="30"/>
      <c r="E53" s="30"/>
      <c r="F53" s="30"/>
      <c r="G53" s="30"/>
      <c r="H53" s="30"/>
      <c r="I53" s="30"/>
      <c r="J53" s="30"/>
      <c r="K53" s="109">
        <v>1</v>
      </c>
      <c r="L53" s="30">
        <v>1</v>
      </c>
      <c r="M53"/>
      <c r="N53"/>
      <c r="O53"/>
      <c r="P53"/>
      <c r="Q53"/>
      <c r="R53"/>
      <c r="S53"/>
      <c r="T53"/>
      <c r="U53"/>
    </row>
    <row r="54" spans="1:21" x14ac:dyDescent="0.35">
      <c r="A54" t="s">
        <v>412</v>
      </c>
      <c r="B54" s="30"/>
      <c r="C54" s="30"/>
      <c r="D54" s="30">
        <v>1</v>
      </c>
      <c r="E54" s="30">
        <v>1</v>
      </c>
      <c r="F54" s="30"/>
      <c r="G54" s="30"/>
      <c r="H54" s="30"/>
      <c r="I54" s="30"/>
      <c r="J54" s="30"/>
      <c r="K54" s="109">
        <v>2</v>
      </c>
      <c r="L54" s="30">
        <v>2</v>
      </c>
      <c r="M54"/>
      <c r="N54"/>
      <c r="O54"/>
      <c r="P54"/>
      <c r="Q54"/>
      <c r="R54"/>
      <c r="S54"/>
      <c r="T54"/>
      <c r="U54"/>
    </row>
    <row r="55" spans="1:21" x14ac:dyDescent="0.35">
      <c r="A55" t="s">
        <v>414</v>
      </c>
      <c r="B55" s="30"/>
      <c r="C55" s="30"/>
      <c r="D55" s="30">
        <v>1</v>
      </c>
      <c r="E55" s="30"/>
      <c r="F55" s="30"/>
      <c r="G55" s="30"/>
      <c r="H55" s="30"/>
      <c r="I55" s="30"/>
      <c r="J55" s="30"/>
      <c r="K55" s="109">
        <v>1</v>
      </c>
      <c r="L55" s="30">
        <v>1</v>
      </c>
      <c r="M55"/>
      <c r="N55"/>
      <c r="O55"/>
      <c r="P55"/>
      <c r="Q55"/>
      <c r="R55"/>
      <c r="S55"/>
      <c r="T55"/>
      <c r="U55"/>
    </row>
    <row r="56" spans="1:21" x14ac:dyDescent="0.35">
      <c r="A56" t="s">
        <v>420</v>
      </c>
      <c r="B56" s="30"/>
      <c r="C56" s="30"/>
      <c r="D56" s="30">
        <v>4</v>
      </c>
      <c r="E56" s="30"/>
      <c r="F56" s="30"/>
      <c r="G56" s="30"/>
      <c r="H56" s="30"/>
      <c r="I56" s="30"/>
      <c r="J56" s="30"/>
      <c r="K56" s="109">
        <v>4</v>
      </c>
      <c r="L56" s="30">
        <v>4</v>
      </c>
      <c r="M56"/>
      <c r="N56"/>
      <c r="O56"/>
      <c r="P56"/>
      <c r="Q56"/>
      <c r="R56"/>
      <c r="S56"/>
      <c r="T56"/>
      <c r="U56"/>
    </row>
    <row r="57" spans="1:21" x14ac:dyDescent="0.35">
      <c r="A57" t="s">
        <v>421</v>
      </c>
      <c r="B57" s="30"/>
      <c r="C57" s="30"/>
      <c r="D57" s="30">
        <v>30</v>
      </c>
      <c r="E57" s="30"/>
      <c r="F57" s="30"/>
      <c r="G57" s="30"/>
      <c r="H57" s="30"/>
      <c r="I57" s="30"/>
      <c r="J57" s="30"/>
      <c r="K57" s="109">
        <v>30</v>
      </c>
      <c r="L57" s="30">
        <v>30</v>
      </c>
      <c r="M57"/>
      <c r="N57"/>
      <c r="O57"/>
      <c r="P57"/>
      <c r="Q57"/>
      <c r="R57"/>
      <c r="S57"/>
      <c r="T57"/>
      <c r="U57"/>
    </row>
    <row r="58" spans="1:21" x14ac:dyDescent="0.35">
      <c r="A58" t="s">
        <v>422</v>
      </c>
      <c r="B58" s="30"/>
      <c r="C58" s="30"/>
      <c r="D58" s="30">
        <v>24</v>
      </c>
      <c r="E58" s="30">
        <v>30</v>
      </c>
      <c r="F58" s="30"/>
      <c r="G58" s="30"/>
      <c r="H58" s="30"/>
      <c r="I58" s="30"/>
      <c r="J58" s="30"/>
      <c r="K58" s="109">
        <v>54</v>
      </c>
      <c r="L58" s="30">
        <v>54</v>
      </c>
      <c r="M58"/>
      <c r="N58"/>
      <c r="O58"/>
      <c r="P58"/>
      <c r="Q58"/>
      <c r="R58"/>
      <c r="S58"/>
      <c r="T58"/>
      <c r="U58"/>
    </row>
    <row r="59" spans="1:21" x14ac:dyDescent="0.35">
      <c r="A59" t="s">
        <v>425</v>
      </c>
      <c r="B59" s="30"/>
      <c r="C59" s="30"/>
      <c r="D59" s="30">
        <v>6</v>
      </c>
      <c r="E59" s="30">
        <v>2</v>
      </c>
      <c r="F59" s="30"/>
      <c r="G59" s="30"/>
      <c r="H59" s="30"/>
      <c r="I59" s="30"/>
      <c r="J59" s="30"/>
      <c r="K59" s="109">
        <v>8</v>
      </c>
      <c r="L59" s="30">
        <v>8</v>
      </c>
      <c r="M59"/>
      <c r="N59"/>
      <c r="O59"/>
      <c r="P59"/>
      <c r="Q59"/>
      <c r="R59"/>
      <c r="S59"/>
      <c r="T59"/>
      <c r="U59"/>
    </row>
    <row r="60" spans="1:21" x14ac:dyDescent="0.35">
      <c r="A60" t="s">
        <v>428</v>
      </c>
      <c r="B60" s="30"/>
      <c r="C60" s="30"/>
      <c r="D60" s="30">
        <v>3</v>
      </c>
      <c r="E60" s="30"/>
      <c r="F60" s="30"/>
      <c r="G60" s="30"/>
      <c r="H60" s="30"/>
      <c r="I60" s="30"/>
      <c r="J60" s="30"/>
      <c r="K60" s="109">
        <v>3</v>
      </c>
      <c r="L60" s="30">
        <v>3</v>
      </c>
      <c r="M60"/>
      <c r="N60"/>
      <c r="O60"/>
      <c r="P60"/>
      <c r="Q60"/>
      <c r="R60"/>
      <c r="S60"/>
      <c r="T60"/>
      <c r="U60"/>
    </row>
    <row r="61" spans="1:21" x14ac:dyDescent="0.35">
      <c r="A61" t="s">
        <v>436</v>
      </c>
      <c r="B61" s="30"/>
      <c r="C61" s="30"/>
      <c r="D61" s="30">
        <v>4</v>
      </c>
      <c r="E61" s="30"/>
      <c r="F61" s="30"/>
      <c r="G61" s="30"/>
      <c r="H61" s="30"/>
      <c r="I61" s="30"/>
      <c r="J61" s="30"/>
      <c r="K61" s="109">
        <v>4</v>
      </c>
      <c r="L61" s="30">
        <v>4</v>
      </c>
      <c r="M61"/>
      <c r="N61"/>
      <c r="O61"/>
      <c r="P61"/>
      <c r="Q61"/>
      <c r="R61"/>
      <c r="S61"/>
      <c r="T61"/>
      <c r="U61"/>
    </row>
    <row r="62" spans="1:21" x14ac:dyDescent="0.35">
      <c r="A62" t="s">
        <v>437</v>
      </c>
      <c r="B62" s="30"/>
      <c r="C62" s="30"/>
      <c r="D62" s="30">
        <v>2</v>
      </c>
      <c r="E62" s="30">
        <v>3</v>
      </c>
      <c r="F62" s="30"/>
      <c r="G62" s="30"/>
      <c r="H62" s="30"/>
      <c r="I62" s="30"/>
      <c r="J62" s="30"/>
      <c r="K62" s="109">
        <v>5</v>
      </c>
      <c r="L62" s="30">
        <v>5</v>
      </c>
      <c r="M62"/>
      <c r="N62"/>
      <c r="O62"/>
      <c r="P62"/>
      <c r="Q62"/>
      <c r="R62"/>
      <c r="S62"/>
      <c r="T62"/>
      <c r="U62"/>
    </row>
    <row r="63" spans="1:21" x14ac:dyDescent="0.35">
      <c r="A63" t="s">
        <v>456</v>
      </c>
      <c r="B63" s="30"/>
      <c r="C63" s="30"/>
      <c r="D63" s="30">
        <v>10</v>
      </c>
      <c r="E63" s="30">
        <v>52</v>
      </c>
      <c r="F63" s="30"/>
      <c r="G63" s="30"/>
      <c r="H63" s="30"/>
      <c r="I63" s="30"/>
      <c r="J63" s="30"/>
      <c r="K63" s="109">
        <v>62</v>
      </c>
      <c r="L63" s="30">
        <v>62</v>
      </c>
      <c r="M63"/>
      <c r="N63"/>
      <c r="O63"/>
      <c r="P63"/>
      <c r="Q63"/>
      <c r="R63"/>
      <c r="S63"/>
      <c r="T63"/>
      <c r="U63"/>
    </row>
    <row r="64" spans="1:21" x14ac:dyDescent="0.35">
      <c r="A64" t="s">
        <v>464</v>
      </c>
      <c r="B64" s="30"/>
      <c r="C64" s="30"/>
      <c r="D64" s="30"/>
      <c r="E64" s="30">
        <v>1</v>
      </c>
      <c r="F64" s="30"/>
      <c r="G64" s="30"/>
      <c r="H64" s="30"/>
      <c r="I64" s="30"/>
      <c r="J64" s="30"/>
      <c r="K64" s="109">
        <v>1</v>
      </c>
      <c r="L64" s="30">
        <v>1</v>
      </c>
      <c r="M64"/>
      <c r="N64"/>
      <c r="O64"/>
      <c r="P64"/>
      <c r="Q64"/>
      <c r="R64"/>
      <c r="S64"/>
      <c r="T64"/>
      <c r="U64"/>
    </row>
    <row r="65" spans="1:21" x14ac:dyDescent="0.35">
      <c r="A65" t="s">
        <v>487</v>
      </c>
      <c r="B65" s="30"/>
      <c r="C65" s="30"/>
      <c r="D65" s="30">
        <v>2</v>
      </c>
      <c r="E65" s="30">
        <v>2</v>
      </c>
      <c r="F65" s="30"/>
      <c r="G65" s="30"/>
      <c r="H65" s="30"/>
      <c r="I65" s="30"/>
      <c r="J65" s="30"/>
      <c r="K65" s="109">
        <v>4</v>
      </c>
      <c r="L65" s="30">
        <v>4</v>
      </c>
      <c r="M65"/>
      <c r="N65"/>
      <c r="O65"/>
      <c r="P65"/>
      <c r="Q65"/>
      <c r="R65"/>
      <c r="S65"/>
      <c r="T65"/>
      <c r="U65"/>
    </row>
    <row r="66" spans="1:21" x14ac:dyDescent="0.35">
      <c r="A66" t="s">
        <v>480</v>
      </c>
      <c r="B66" s="30"/>
      <c r="C66" s="30"/>
      <c r="D66" s="30"/>
      <c r="E66" s="30">
        <v>1</v>
      </c>
      <c r="F66" s="30"/>
      <c r="G66" s="30"/>
      <c r="H66" s="30"/>
      <c r="I66" s="30"/>
      <c r="J66" s="30"/>
      <c r="K66" s="109">
        <v>1</v>
      </c>
      <c r="L66" s="30">
        <v>1</v>
      </c>
      <c r="M66"/>
      <c r="N66"/>
      <c r="O66"/>
      <c r="P66"/>
      <c r="Q66"/>
      <c r="R66"/>
      <c r="S66"/>
      <c r="T66"/>
      <c r="U66"/>
    </row>
    <row r="67" spans="1:21" x14ac:dyDescent="0.35">
      <c r="A67" t="s">
        <v>135</v>
      </c>
      <c r="B67" s="30">
        <v>29</v>
      </c>
      <c r="C67" s="30">
        <v>95</v>
      </c>
      <c r="D67" s="30">
        <v>243</v>
      </c>
      <c r="E67" s="30">
        <v>203</v>
      </c>
      <c r="F67" s="30">
        <v>87</v>
      </c>
      <c r="G67" s="30">
        <v>48</v>
      </c>
      <c r="H67" s="30">
        <v>74</v>
      </c>
      <c r="I67" s="30">
        <v>84</v>
      </c>
      <c r="J67" s="30">
        <v>52</v>
      </c>
      <c r="K67" s="109">
        <v>915</v>
      </c>
      <c r="L67" s="30">
        <v>915</v>
      </c>
      <c r="M67"/>
      <c r="N67"/>
      <c r="O67"/>
      <c r="P67"/>
      <c r="Q67"/>
      <c r="R67"/>
      <c r="S67"/>
      <c r="T67"/>
      <c r="U67"/>
    </row>
    <row r="68" spans="1:21" x14ac:dyDescent="0.35">
      <c r="K68"/>
      <c r="L68"/>
      <c r="M68"/>
      <c r="N68"/>
      <c r="O68"/>
      <c r="P68"/>
      <c r="Q68"/>
      <c r="R68"/>
      <c r="S68"/>
      <c r="T68"/>
      <c r="U68"/>
    </row>
    <row r="69" spans="1:21" x14ac:dyDescent="0.35">
      <c r="K69"/>
      <c r="L69"/>
      <c r="M69"/>
      <c r="N69"/>
      <c r="O69"/>
      <c r="P69"/>
      <c r="Q69"/>
      <c r="R69"/>
      <c r="S69"/>
      <c r="T69"/>
      <c r="U69"/>
    </row>
    <row r="70" spans="1:21" x14ac:dyDescent="0.35">
      <c r="K70"/>
      <c r="L70"/>
      <c r="M70"/>
      <c r="N70"/>
      <c r="O70"/>
      <c r="P70"/>
      <c r="Q70"/>
      <c r="R70"/>
      <c r="S70"/>
      <c r="T70"/>
      <c r="U70"/>
    </row>
    <row r="71" spans="1:21" x14ac:dyDescent="0.35">
      <c r="K71"/>
      <c r="L71"/>
      <c r="M71"/>
      <c r="N71"/>
      <c r="O71"/>
      <c r="P71"/>
      <c r="Q71"/>
      <c r="R71"/>
      <c r="S71"/>
      <c r="T71"/>
      <c r="U71"/>
    </row>
    <row r="72" spans="1:21" x14ac:dyDescent="0.35">
      <c r="K72"/>
      <c r="L72"/>
      <c r="M72"/>
      <c r="N72"/>
      <c r="O72"/>
      <c r="P72"/>
      <c r="Q72"/>
      <c r="R72"/>
      <c r="S72"/>
      <c r="T72"/>
      <c r="U72"/>
    </row>
    <row r="73" spans="1:21" x14ac:dyDescent="0.35">
      <c r="K73"/>
      <c r="L73"/>
      <c r="M73"/>
      <c r="N73"/>
      <c r="O73"/>
      <c r="P73"/>
      <c r="Q73"/>
      <c r="R73"/>
      <c r="S73"/>
      <c r="T73"/>
      <c r="U73"/>
    </row>
    <row r="74" spans="1:21" x14ac:dyDescent="0.35">
      <c r="K74"/>
      <c r="L74"/>
      <c r="M74"/>
      <c r="N74"/>
      <c r="O74"/>
      <c r="P74"/>
      <c r="Q74"/>
      <c r="R74"/>
      <c r="S74"/>
      <c r="T74"/>
      <c r="U74"/>
    </row>
    <row r="75" spans="1:21" x14ac:dyDescent="0.35">
      <c r="K75"/>
      <c r="L75"/>
      <c r="M75"/>
      <c r="N75"/>
      <c r="O75"/>
      <c r="P75"/>
      <c r="Q75"/>
      <c r="R75"/>
      <c r="S75"/>
      <c r="T75"/>
      <c r="U75"/>
    </row>
    <row r="76" spans="1:21" x14ac:dyDescent="0.35">
      <c r="K76"/>
      <c r="L76"/>
      <c r="M76"/>
      <c r="N76"/>
      <c r="O76"/>
      <c r="P76"/>
      <c r="Q76"/>
      <c r="R76"/>
      <c r="S76"/>
      <c r="T76"/>
      <c r="U76"/>
    </row>
    <row r="77" spans="1:21" x14ac:dyDescent="0.35">
      <c r="K77"/>
      <c r="L77"/>
      <c r="M77"/>
      <c r="N77"/>
      <c r="O77"/>
      <c r="P77"/>
      <c r="Q77"/>
      <c r="R77"/>
      <c r="S77"/>
      <c r="T77"/>
      <c r="U77"/>
    </row>
    <row r="78" spans="1:21" x14ac:dyDescent="0.35">
      <c r="K78"/>
      <c r="L78"/>
      <c r="M78"/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191"/>
  <sheetViews>
    <sheetView topLeftCell="B172" workbookViewId="0">
      <selection activeCell="G192" sqref="G192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11" t="s">
        <v>355</v>
      </c>
      <c r="B7" s="111"/>
      <c r="C7" s="111"/>
      <c r="D7" s="111"/>
      <c r="E7" s="112">
        <v>2973</v>
      </c>
      <c r="F7" s="113">
        <v>-2973</v>
      </c>
      <c r="G7" s="112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11" t="s">
        <v>356</v>
      </c>
      <c r="B82" s="111"/>
      <c r="C82" s="111"/>
      <c r="D82" s="111"/>
      <c r="E82" s="112">
        <v>201162.5</v>
      </c>
      <c r="F82" s="113">
        <v>-201162.5</v>
      </c>
      <c r="G82" s="112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/>
      <c r="G128" s="24">
        <v>3825</v>
      </c>
    </row>
    <row r="129" spans="2:7" x14ac:dyDescent="0.35">
      <c r="C129" t="s">
        <v>363</v>
      </c>
      <c r="D129" t="s">
        <v>60</v>
      </c>
      <c r="E129" s="24">
        <v>690</v>
      </c>
      <c r="F129" s="48"/>
      <c r="G129" s="24">
        <v>690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-7882</v>
      </c>
      <c r="G131" s="25">
        <v>4515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/>
      <c r="G135" s="24">
        <v>3830.4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-179.4</v>
      </c>
      <c r="G138" s="24">
        <v>14028.6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/>
      <c r="G141" s="24">
        <v>12524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/>
      <c r="G143" s="24">
        <v>240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-28420.400000000001</v>
      </c>
      <c r="G144" s="25">
        <v>30623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/>
      <c r="G148" s="24">
        <v>12121</v>
      </c>
    </row>
    <row r="149" spans="2:7" x14ac:dyDescent="0.35">
      <c r="C149" t="s">
        <v>411</v>
      </c>
      <c r="D149" t="s">
        <v>20</v>
      </c>
      <c r="E149" s="24">
        <v>2330</v>
      </c>
      <c r="F149" s="48"/>
      <c r="G149" s="24">
        <v>2330</v>
      </c>
    </row>
    <row r="150" spans="2:7" x14ac:dyDescent="0.35">
      <c r="C150" t="s">
        <v>413</v>
      </c>
      <c r="D150" t="s">
        <v>20</v>
      </c>
      <c r="E150" s="24">
        <v>1300</v>
      </c>
      <c r="F150" s="48"/>
      <c r="G150" s="24">
        <v>1300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/>
      <c r="G156" s="24">
        <v>5100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-10000</v>
      </c>
      <c r="G165" s="24">
        <v>6976.2</v>
      </c>
    </row>
    <row r="166" spans="2:7" x14ac:dyDescent="0.35">
      <c r="C166" t="s">
        <v>452</v>
      </c>
      <c r="D166" t="s">
        <v>54</v>
      </c>
      <c r="E166" s="24">
        <v>510</v>
      </c>
      <c r="F166" s="48"/>
      <c r="G166" s="24">
        <v>510</v>
      </c>
    </row>
    <row r="167" spans="2:7" x14ac:dyDescent="0.35">
      <c r="C167" t="s">
        <v>453</v>
      </c>
      <c r="D167" t="s">
        <v>417</v>
      </c>
      <c r="E167" s="24">
        <v>5874</v>
      </c>
      <c r="F167" s="48"/>
      <c r="G167" s="24">
        <v>5874</v>
      </c>
    </row>
    <row r="168" spans="2:7" x14ac:dyDescent="0.35">
      <c r="C168" t="s">
        <v>454</v>
      </c>
      <c r="D168" t="s">
        <v>64</v>
      </c>
      <c r="E168" s="24">
        <v>13723.8</v>
      </c>
      <c r="F168" s="48"/>
      <c r="G168" s="24">
        <v>13723.8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/>
      <c r="G170" s="24">
        <v>10019.200000000001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-75828.600000000006</v>
      </c>
      <c r="G171" s="25">
        <v>57954.2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/>
      <c r="G174" s="24">
        <v>2184</v>
      </c>
    </row>
    <row r="175" spans="2:7" x14ac:dyDescent="0.35">
      <c r="C175" t="s">
        <v>467</v>
      </c>
      <c r="D175" t="s">
        <v>417</v>
      </c>
      <c r="E175" s="24">
        <v>19017.5</v>
      </c>
      <c r="F175" s="48"/>
      <c r="G175" s="24">
        <v>19017.5</v>
      </c>
    </row>
    <row r="176" spans="2:7" x14ac:dyDescent="0.35">
      <c r="C176" t="s">
        <v>468</v>
      </c>
      <c r="D176" t="s">
        <v>64</v>
      </c>
      <c r="E176" s="24">
        <v>2135</v>
      </c>
      <c r="F176" s="48"/>
      <c r="G176" s="24">
        <v>2135</v>
      </c>
    </row>
    <row r="177" spans="1:7" x14ac:dyDescent="0.35">
      <c r="C177" t="s">
        <v>472</v>
      </c>
      <c r="D177" t="s">
        <v>417</v>
      </c>
      <c r="E177" s="24">
        <v>19315.5</v>
      </c>
      <c r="F177" s="48"/>
      <c r="G177" s="24">
        <v>19315.5</v>
      </c>
    </row>
    <row r="178" spans="1:7" x14ac:dyDescent="0.35">
      <c r="C178" t="s">
        <v>473</v>
      </c>
      <c r="D178" t="s">
        <v>64</v>
      </c>
      <c r="E178" s="24">
        <v>14253</v>
      </c>
      <c r="F178" s="48"/>
      <c r="G178" s="24">
        <v>14253</v>
      </c>
    </row>
    <row r="179" spans="1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1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1:7" x14ac:dyDescent="0.35">
      <c r="C181" t="s">
        <v>482</v>
      </c>
      <c r="D181" t="s">
        <v>417</v>
      </c>
      <c r="E181" s="24">
        <v>33172</v>
      </c>
      <c r="F181" s="48"/>
      <c r="G181" s="24">
        <v>33172</v>
      </c>
    </row>
    <row r="182" spans="1:7" x14ac:dyDescent="0.35">
      <c r="C182" t="s">
        <v>484</v>
      </c>
      <c r="D182" t="s">
        <v>417</v>
      </c>
      <c r="E182" s="24">
        <v>312.5</v>
      </c>
      <c r="F182" s="48"/>
      <c r="G182" s="24">
        <v>312.5</v>
      </c>
    </row>
    <row r="183" spans="1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1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1:7" x14ac:dyDescent="0.35">
      <c r="C185" t="s">
        <v>489</v>
      </c>
      <c r="D185" t="s">
        <v>20</v>
      </c>
      <c r="E185" s="24">
        <v>2366.5</v>
      </c>
      <c r="F185" s="48"/>
      <c r="G185" s="24">
        <v>2366.5</v>
      </c>
    </row>
    <row r="186" spans="1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1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1:7" x14ac:dyDescent="0.35">
      <c r="C188" t="s">
        <v>493</v>
      </c>
      <c r="D188" t="s">
        <v>54</v>
      </c>
      <c r="E188" s="24">
        <v>3496</v>
      </c>
      <c r="F188" s="48"/>
      <c r="G188" s="24">
        <v>3496</v>
      </c>
    </row>
    <row r="189" spans="1:7" x14ac:dyDescent="0.35">
      <c r="B189" s="23" t="s">
        <v>165</v>
      </c>
      <c r="C189" s="23"/>
      <c r="D189" s="23"/>
      <c r="E189" s="25">
        <v>116851</v>
      </c>
      <c r="F189" s="49">
        <v>-20599</v>
      </c>
      <c r="G189" s="25">
        <v>96252</v>
      </c>
    </row>
    <row r="190" spans="1:7" x14ac:dyDescent="0.35">
      <c r="A190" s="111" t="s">
        <v>357</v>
      </c>
      <c r="B190" s="111"/>
      <c r="C190" s="111"/>
      <c r="D190" s="111"/>
      <c r="E190" s="112">
        <v>509534.45000000007</v>
      </c>
      <c r="F190" s="113">
        <v>-320190.25</v>
      </c>
      <c r="G190" s="112">
        <v>189344.2</v>
      </c>
    </row>
    <row r="191" spans="1:7" x14ac:dyDescent="0.35">
      <c r="A191" t="s">
        <v>135</v>
      </c>
      <c r="E191" s="24">
        <v>713669.95</v>
      </c>
      <c r="F191" s="48">
        <v>-524325.75</v>
      </c>
      <c r="G191" s="24">
        <v>189344.2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2021-10-12T07:12:34Z</cp:lastPrinted>
  <dcterms:created xsi:type="dcterms:W3CDTF">2020-07-09T14:04:13Z</dcterms:created>
  <dcterms:modified xsi:type="dcterms:W3CDTF">2022-02-11T08:33:42Z</dcterms:modified>
</cp:coreProperties>
</file>